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02"/>
  <workbookPr/>
  <xr:revisionPtr revIDLastSave="0" documentId="11_3713DC6D0ECC6CC8813F828B21DC4CF865E2C494" xr6:coauthVersionLast="45" xr6:coauthVersionMax="45" xr10:uidLastSave="{00000000-0000-0000-0000-000000000000}"/>
  <bookViews>
    <workbookView xWindow="4245" yWindow="885" windowWidth="20730" windowHeight="11460" tabRatio="918" xr2:uid="{00000000-000D-0000-FFFF-FFFF00000000}"/>
  </bookViews>
  <sheets>
    <sheet name="Cover" sheetId="9" r:id="rId1"/>
    <sheet name="Inputs" sheetId="1" r:id="rId2"/>
    <sheet name="Analysis" sheetId="2" r:id="rId3"/>
    <sheet name="National_FacilityIntegration" sheetId="25" r:id="rId4"/>
    <sheet name="National_LimitedCapacity" sheetId="21" r:id="rId5"/>
    <sheet name="Regional_FacilityCapacity" sheetId="20" r:id="rId6"/>
    <sheet name="Regional_Overview" sheetId="13" r:id="rId7"/>
    <sheet name="Working sheet --&gt;" sheetId="23" r:id="rId8"/>
    <sheet name="Base Data-Gx sites" sheetId="22" r:id="rId9"/>
  </sheets>
  <externalReferences>
    <externalReference r:id="rId10"/>
  </externalReferences>
  <definedNames>
    <definedName name="_xlnm._FilterDatabase" localSheetId="4" hidden="1">National_LimitedCapacity!$C$76:$C$340</definedName>
    <definedName name="_xlnm._FilterDatabase" localSheetId="5" hidden="1">Regional_FacilityCapacity!$C$42:$C$339</definedName>
    <definedName name="_xlnm._FilterDatabase" localSheetId="6" hidden="1">Regional_Overview!$C$34:$C$298</definedName>
    <definedName name="additional_HPV_volumes">National_LimitedCapacity!$K$7</definedName>
    <definedName name="Hours_HCV">Inputs!$F$8</definedName>
    <definedName name="Hours_HIV">Inputs!$F$7</definedName>
    <definedName name="Hours_HPV">Inputs!$F$9</definedName>
    <definedName name="Hours_TB">Inputs!$F$6</definedName>
    <definedName name="List_Provinces">OFFSET(List_Provinces_Start,0,0,COUNTA(OFFSET(List_Provinces_Start,0,0,300)))</definedName>
    <definedName name="List_Provinces_Start">Inputs!$C$65</definedName>
    <definedName name="MyList">#REF!</definedName>
    <definedName name="solver_eng" localSheetId="4" hidden="1">1</definedName>
    <definedName name="solver_eng" localSheetId="5" hidden="1">1</definedName>
    <definedName name="solver_eng" localSheetId="6" hidden="1">1</definedName>
    <definedName name="solver_neg" localSheetId="4" hidden="1">1</definedName>
    <definedName name="solver_neg" localSheetId="5" hidden="1">1</definedName>
    <definedName name="solver_neg" localSheetId="6" hidden="1">1</definedName>
    <definedName name="solver_num" localSheetId="4" hidden="1">0</definedName>
    <definedName name="solver_num" localSheetId="5" hidden="1">0</definedName>
    <definedName name="solver_num" localSheetId="6" hidden="1">0</definedName>
    <definedName name="solver_opt" localSheetId="4" hidden="1">Inputs!$C$65</definedName>
    <definedName name="solver_opt" localSheetId="5" hidden="1">Inputs!$C$65</definedName>
    <definedName name="solver_opt" localSheetId="6" hidden="1">Inputs!$C$65</definedName>
    <definedName name="solver_typ" localSheetId="4" hidden="1">1</definedName>
    <definedName name="solver_typ" localSheetId="5" hidden="1">1</definedName>
    <definedName name="solver_typ" localSheetId="6" hidden="1">1</definedName>
    <definedName name="solver_val" localSheetId="4" hidden="1">0</definedName>
    <definedName name="solver_val" localSheetId="5" hidden="1">0</definedName>
    <definedName name="solver_val" localSheetId="6" hidden="1">0</definedName>
    <definedName name="solver_ver" localSheetId="4" hidden="1">3</definedName>
    <definedName name="solver_ver" localSheetId="5" hidden="1">3</definedName>
    <definedName name="solver_ver" localSheetId="6" hidden="1">3</definedName>
    <definedName name="Threshold_High">National_LimitedCapacity!$G$6</definedName>
    <definedName name="Threshold_Low">National_LimitedCapacity!$G$4</definedName>
    <definedName name="Threshold_Med">National_LimitedCapacity!$G$5</definedName>
    <definedName name="Vol_HCV">National_LimitedCapacity!$K$7</definedName>
    <definedName name="Vol_HIV">National_LimitedCapacity!$K$6</definedName>
    <definedName name="Vol_HPV" localSheetId="4">National_LimitedCapacity!$K$7</definedName>
    <definedName name="Vol_HPV">National_LimitedCapacity!$K$7</definedName>
    <definedName name="Vol_TB">National_LimitedCapacity!$K$5</definedName>
    <definedName name="working_days">[1]Input!$B$1</definedName>
  </definedNames>
  <calcPr calcId="191028" calcCompleted="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1" l="1"/>
  <c r="D7" i="1"/>
  <c r="D8" i="1"/>
  <c r="AV30" i="2" l="1"/>
  <c r="AV26" i="2"/>
  <c r="AV22" i="2"/>
  <c r="AV18" i="2"/>
  <c r="AV10" i="2"/>
  <c r="AU19" i="2"/>
  <c r="AU15" i="2"/>
  <c r="AU11" i="2"/>
  <c r="AW29" i="2"/>
  <c r="AW25" i="2"/>
  <c r="AW17" i="2"/>
  <c r="AW13" i="2"/>
  <c r="AU10" i="2"/>
  <c r="AU12" i="2"/>
  <c r="AU13" i="2"/>
  <c r="AU14" i="2"/>
  <c r="AU16" i="2"/>
  <c r="AU17" i="2"/>
  <c r="AU18" i="2"/>
  <c r="AU25" i="2"/>
  <c r="AU26" i="2"/>
  <c r="AU27" i="2"/>
  <c r="AU28" i="2"/>
  <c r="AU29" i="2"/>
  <c r="AU30" i="2"/>
  <c r="AU31" i="2"/>
  <c r="AV12" i="2"/>
  <c r="AV13" i="2"/>
  <c r="AV15" i="2"/>
  <c r="AV17" i="2"/>
  <c r="AV19" i="2"/>
  <c r="AV20" i="2"/>
  <c r="AV21" i="2"/>
  <c r="AV23" i="2"/>
  <c r="AV24" i="2"/>
  <c r="AV25" i="2"/>
  <c r="AV31" i="2"/>
  <c r="AW11" i="2"/>
  <c r="AW12" i="2"/>
  <c r="AW15" i="2"/>
  <c r="AW18" i="2"/>
  <c r="AW20" i="2"/>
  <c r="AW22" i="2"/>
  <c r="AW23" i="2"/>
  <c r="AW24" i="2"/>
  <c r="AW26" i="2"/>
  <c r="AW27" i="2"/>
  <c r="AW28" i="2"/>
  <c r="AW30" i="2"/>
  <c r="AW31" i="2"/>
  <c r="L5" i="25" l="1"/>
  <c r="AX11" i="2" l="1"/>
  <c r="AX13" i="2"/>
  <c r="AX15" i="2"/>
  <c r="AX17" i="2"/>
  <c r="AX19" i="2"/>
  <c r="AX25" i="2"/>
  <c r="AX27" i="2"/>
  <c r="AX29" i="2"/>
  <c r="AX31" i="2"/>
  <c r="AX10" i="2"/>
  <c r="AA11" i="2"/>
  <c r="AY11" i="2" s="1"/>
  <c r="AA12" i="2"/>
  <c r="AA13" i="2"/>
  <c r="AY13" i="2" s="1"/>
  <c r="AA14" i="2"/>
  <c r="AA15" i="2"/>
  <c r="AY15" i="2" s="1"/>
  <c r="AA16" i="2"/>
  <c r="AA17" i="2"/>
  <c r="AY17" i="2" s="1"/>
  <c r="AA18" i="2"/>
  <c r="AA19" i="2"/>
  <c r="AY19" i="2" s="1"/>
  <c r="AA20" i="2"/>
  <c r="AA21" i="2"/>
  <c r="AA22" i="2"/>
  <c r="AA23" i="2"/>
  <c r="AA24" i="2"/>
  <c r="AA25" i="2"/>
  <c r="AY25" i="2" s="1"/>
  <c r="AA26" i="2"/>
  <c r="AA27" i="2"/>
  <c r="AY27" i="2" s="1"/>
  <c r="AA28" i="2"/>
  <c r="AA29" i="2"/>
  <c r="AY29" i="2" s="1"/>
  <c r="AA30" i="2"/>
  <c r="AA31" i="2"/>
  <c r="AY31" i="2" s="1"/>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10" i="2"/>
  <c r="AY10" i="2" s="1"/>
  <c r="AP11" i="2"/>
  <c r="AQ11" i="2" s="1"/>
  <c r="AR11" i="2" s="1"/>
  <c r="AP12" i="2"/>
  <c r="AQ12" i="2" s="1"/>
  <c r="AR12" i="2" s="1"/>
  <c r="AP13" i="2"/>
  <c r="AQ13" i="2" s="1"/>
  <c r="AR13" i="2" s="1"/>
  <c r="AP14" i="2"/>
  <c r="AQ14" i="2" s="1"/>
  <c r="AR14" i="2" s="1"/>
  <c r="AP15" i="2"/>
  <c r="AQ15" i="2" s="1"/>
  <c r="AR15" i="2" s="1"/>
  <c r="AP16" i="2"/>
  <c r="AQ16" i="2" s="1"/>
  <c r="AR16" i="2" s="1"/>
  <c r="AP17" i="2"/>
  <c r="AQ17" i="2" s="1"/>
  <c r="AR17" i="2" s="1"/>
  <c r="AP18" i="2"/>
  <c r="AQ18" i="2" s="1"/>
  <c r="AR18" i="2" s="1"/>
  <c r="AP19" i="2"/>
  <c r="AQ19" i="2" s="1"/>
  <c r="AR19" i="2" s="1"/>
  <c r="AP20" i="2"/>
  <c r="AQ20" i="2" s="1"/>
  <c r="AR20" i="2" s="1"/>
  <c r="AP21" i="2"/>
  <c r="AQ21" i="2" s="1"/>
  <c r="AR21" i="2" s="1"/>
  <c r="AP22" i="2"/>
  <c r="AQ22" i="2" s="1"/>
  <c r="AR22" i="2" s="1"/>
  <c r="AP23" i="2"/>
  <c r="AQ23" i="2" s="1"/>
  <c r="AR23" i="2" s="1"/>
  <c r="AP24" i="2"/>
  <c r="AQ24" i="2" s="1"/>
  <c r="AR24" i="2" s="1"/>
  <c r="AP25" i="2"/>
  <c r="AQ25" i="2" s="1"/>
  <c r="AR25" i="2" s="1"/>
  <c r="AP26" i="2"/>
  <c r="AQ26" i="2" s="1"/>
  <c r="AR26" i="2" s="1"/>
  <c r="AP27" i="2"/>
  <c r="AQ27" i="2" s="1"/>
  <c r="AR27" i="2" s="1"/>
  <c r="AP28" i="2"/>
  <c r="AQ28" i="2" s="1"/>
  <c r="AR28" i="2" s="1"/>
  <c r="AP29" i="2"/>
  <c r="AQ29" i="2" s="1"/>
  <c r="AR29" i="2" s="1"/>
  <c r="AP30" i="2"/>
  <c r="AQ30" i="2" s="1"/>
  <c r="AR30" i="2" s="1"/>
  <c r="AP31" i="2"/>
  <c r="AQ31" i="2" s="1"/>
  <c r="AR31" i="2" s="1"/>
  <c r="AP32" i="2"/>
  <c r="AQ32" i="2" s="1"/>
  <c r="AR32" i="2" s="1"/>
  <c r="AP33" i="2"/>
  <c r="AP34" i="2"/>
  <c r="AQ34" i="2" s="1"/>
  <c r="AR34" i="2" s="1"/>
  <c r="AP35" i="2"/>
  <c r="AP36" i="2"/>
  <c r="AP37" i="2"/>
  <c r="AP38" i="2"/>
  <c r="AP39" i="2"/>
  <c r="AP40" i="2"/>
  <c r="AP41" i="2"/>
  <c r="AP42" i="2"/>
  <c r="AP43" i="2"/>
  <c r="AP44" i="2"/>
  <c r="AP45" i="2"/>
  <c r="AP46" i="2"/>
  <c r="AP47" i="2"/>
  <c r="AP48" i="2"/>
  <c r="AP49" i="2"/>
  <c r="AP50" i="2"/>
  <c r="AP51" i="2"/>
  <c r="AP52" i="2"/>
  <c r="AP53" i="2"/>
  <c r="AP54" i="2"/>
  <c r="AX54" i="2" s="1"/>
  <c r="AQ54" i="2"/>
  <c r="AR54" i="2" s="1"/>
  <c r="AP55" i="2"/>
  <c r="AP56" i="2"/>
  <c r="AP57" i="2"/>
  <c r="AP58" i="2"/>
  <c r="AP59" i="2"/>
  <c r="AP60" i="2"/>
  <c r="AP61" i="2"/>
  <c r="AP62" i="2"/>
  <c r="AP63" i="2"/>
  <c r="AP64" i="2"/>
  <c r="AP65" i="2"/>
  <c r="AP66" i="2"/>
  <c r="AP67" i="2"/>
  <c r="AP68" i="2"/>
  <c r="AP69" i="2"/>
  <c r="AP70" i="2"/>
  <c r="AP71" i="2"/>
  <c r="AP72" i="2"/>
  <c r="AP73" i="2"/>
  <c r="AP74" i="2"/>
  <c r="AP75" i="2"/>
  <c r="AP76" i="2"/>
  <c r="AP77" i="2"/>
  <c r="AP78" i="2"/>
  <c r="AP79" i="2"/>
  <c r="AP80" i="2"/>
  <c r="AP81" i="2"/>
  <c r="AP82" i="2"/>
  <c r="AP83" i="2"/>
  <c r="AP84" i="2"/>
  <c r="AP85" i="2"/>
  <c r="AP86" i="2"/>
  <c r="AX86" i="2" s="1"/>
  <c r="AQ86" i="2"/>
  <c r="AR86" i="2" s="1"/>
  <c r="AP87" i="2"/>
  <c r="AP88" i="2"/>
  <c r="AP89" i="2"/>
  <c r="AP90" i="2"/>
  <c r="AP91" i="2"/>
  <c r="AP92" i="2"/>
  <c r="AP93" i="2"/>
  <c r="AP94" i="2"/>
  <c r="AP95" i="2"/>
  <c r="AP96" i="2"/>
  <c r="AP97" i="2"/>
  <c r="AP98" i="2"/>
  <c r="AP99" i="2"/>
  <c r="AP100" i="2"/>
  <c r="AP101" i="2"/>
  <c r="AP102" i="2"/>
  <c r="AP103" i="2"/>
  <c r="AP104" i="2"/>
  <c r="AP105" i="2"/>
  <c r="AP106" i="2"/>
  <c r="AP107" i="2"/>
  <c r="AP108" i="2"/>
  <c r="AP109" i="2"/>
  <c r="AP110" i="2"/>
  <c r="AP111" i="2"/>
  <c r="AP112" i="2"/>
  <c r="AP113" i="2"/>
  <c r="AP114" i="2"/>
  <c r="AP115" i="2"/>
  <c r="AP116" i="2"/>
  <c r="AP117" i="2"/>
  <c r="AP118" i="2"/>
  <c r="AP119" i="2"/>
  <c r="AP120" i="2"/>
  <c r="AP121" i="2"/>
  <c r="AP122" i="2"/>
  <c r="AP123" i="2"/>
  <c r="AP124" i="2"/>
  <c r="AP125" i="2"/>
  <c r="AP126" i="2"/>
  <c r="AP127" i="2"/>
  <c r="AP128" i="2"/>
  <c r="AP129" i="2"/>
  <c r="AP130" i="2"/>
  <c r="AX130" i="2" s="1"/>
  <c r="AQ130" i="2"/>
  <c r="AR130" i="2" s="1"/>
  <c r="AP131" i="2"/>
  <c r="AP132" i="2"/>
  <c r="AP133" i="2"/>
  <c r="AP134" i="2"/>
  <c r="AP135" i="2"/>
  <c r="AP136" i="2"/>
  <c r="AP137" i="2"/>
  <c r="AP138" i="2"/>
  <c r="AP139" i="2"/>
  <c r="AP140" i="2"/>
  <c r="AP141" i="2"/>
  <c r="AP142" i="2"/>
  <c r="AP143" i="2"/>
  <c r="AP144" i="2"/>
  <c r="AP145" i="2"/>
  <c r="AP146" i="2"/>
  <c r="AP147" i="2"/>
  <c r="AP148" i="2"/>
  <c r="AP149" i="2"/>
  <c r="AP150" i="2"/>
  <c r="AP151" i="2"/>
  <c r="AP152" i="2"/>
  <c r="AP153" i="2"/>
  <c r="AP154" i="2"/>
  <c r="AP155" i="2"/>
  <c r="AP156" i="2"/>
  <c r="AP157" i="2"/>
  <c r="AP158" i="2"/>
  <c r="AP159" i="2"/>
  <c r="AP160" i="2"/>
  <c r="AP161" i="2"/>
  <c r="AP162" i="2"/>
  <c r="AX162" i="2" s="1"/>
  <c r="AQ162" i="2"/>
  <c r="AR162" i="2" s="1"/>
  <c r="AP163" i="2"/>
  <c r="AP164" i="2"/>
  <c r="AP165" i="2"/>
  <c r="AP166" i="2"/>
  <c r="AP167" i="2"/>
  <c r="AP168" i="2"/>
  <c r="AP169" i="2"/>
  <c r="AP170" i="2"/>
  <c r="AP171" i="2"/>
  <c r="AP172" i="2"/>
  <c r="AP173" i="2"/>
  <c r="AP174" i="2"/>
  <c r="AP175" i="2"/>
  <c r="AP176" i="2"/>
  <c r="AP177" i="2"/>
  <c r="AP178" i="2"/>
  <c r="AP179" i="2"/>
  <c r="AP180" i="2"/>
  <c r="AP181" i="2"/>
  <c r="AP182" i="2"/>
  <c r="AP183" i="2"/>
  <c r="AP184" i="2"/>
  <c r="AP185" i="2"/>
  <c r="AP186" i="2"/>
  <c r="AP187" i="2"/>
  <c r="AP188" i="2"/>
  <c r="AP189" i="2"/>
  <c r="AP190" i="2"/>
  <c r="AP191" i="2"/>
  <c r="AP192" i="2"/>
  <c r="AP193" i="2"/>
  <c r="AP194" i="2"/>
  <c r="AP195" i="2"/>
  <c r="AP196" i="2"/>
  <c r="AP197" i="2"/>
  <c r="AP198" i="2"/>
  <c r="AP199" i="2"/>
  <c r="AP200" i="2"/>
  <c r="AP201" i="2"/>
  <c r="AP202" i="2"/>
  <c r="AP203" i="2"/>
  <c r="AP204" i="2"/>
  <c r="AP205" i="2"/>
  <c r="AP206" i="2"/>
  <c r="AP207" i="2"/>
  <c r="AP208" i="2"/>
  <c r="AP209" i="2"/>
  <c r="AP210" i="2"/>
  <c r="AP211" i="2"/>
  <c r="AP212" i="2"/>
  <c r="AP213" i="2"/>
  <c r="AP214" i="2"/>
  <c r="AP215" i="2"/>
  <c r="AP216" i="2"/>
  <c r="AP217" i="2"/>
  <c r="AP218" i="2"/>
  <c r="AP219" i="2"/>
  <c r="AX219" i="2" s="1"/>
  <c r="AQ219" i="2"/>
  <c r="AR219" i="2" s="1"/>
  <c r="AP220" i="2"/>
  <c r="AP221" i="2"/>
  <c r="AP222" i="2"/>
  <c r="AX222" i="2" s="1"/>
  <c r="AQ222" i="2"/>
  <c r="AR222" i="2" s="1"/>
  <c r="AP223" i="2"/>
  <c r="AP224" i="2"/>
  <c r="AP225" i="2"/>
  <c r="AP226" i="2"/>
  <c r="AP227" i="2"/>
  <c r="AP228" i="2"/>
  <c r="AP229" i="2"/>
  <c r="AP230" i="2"/>
  <c r="AP231" i="2"/>
  <c r="AP232" i="2"/>
  <c r="AP233" i="2"/>
  <c r="AP234" i="2"/>
  <c r="AP235" i="2"/>
  <c r="AP236" i="2"/>
  <c r="AP237" i="2"/>
  <c r="AP238" i="2"/>
  <c r="AP239" i="2"/>
  <c r="AP240" i="2"/>
  <c r="AP241" i="2"/>
  <c r="AP242" i="2"/>
  <c r="AP243" i="2"/>
  <c r="AP244" i="2"/>
  <c r="AP245" i="2"/>
  <c r="AP246" i="2"/>
  <c r="AX246" i="2" s="1"/>
  <c r="AQ246" i="2"/>
  <c r="AR246" i="2" s="1"/>
  <c r="AP247" i="2"/>
  <c r="AP248" i="2"/>
  <c r="AP249" i="2"/>
  <c r="AP250" i="2"/>
  <c r="AP251" i="2"/>
  <c r="AP252" i="2"/>
  <c r="AP253" i="2"/>
  <c r="AP254" i="2"/>
  <c r="AP255" i="2"/>
  <c r="AP256" i="2"/>
  <c r="AP257" i="2"/>
  <c r="AP258" i="2"/>
  <c r="AP259" i="2"/>
  <c r="AP260" i="2"/>
  <c r="AP261" i="2"/>
  <c r="AP262" i="2"/>
  <c r="AP263" i="2"/>
  <c r="AP264" i="2"/>
  <c r="AP265" i="2"/>
  <c r="AP266" i="2"/>
  <c r="AP267" i="2"/>
  <c r="AP268" i="2"/>
  <c r="AP269" i="2"/>
  <c r="AP270" i="2"/>
  <c r="AP271" i="2"/>
  <c r="AP272" i="2"/>
  <c r="AP273" i="2"/>
  <c r="AP274" i="2"/>
  <c r="AP275" i="2"/>
  <c r="AP276" i="2"/>
  <c r="AP277" i="2"/>
  <c r="AP278" i="2"/>
  <c r="AP279" i="2"/>
  <c r="AP280" i="2"/>
  <c r="AP281" i="2"/>
  <c r="AP282" i="2"/>
  <c r="AP283" i="2"/>
  <c r="AP284" i="2"/>
  <c r="AP285" i="2"/>
  <c r="AP286" i="2"/>
  <c r="AP287" i="2"/>
  <c r="AP288" i="2"/>
  <c r="AP289" i="2"/>
  <c r="AP290" i="2"/>
  <c r="AP291" i="2"/>
  <c r="AX291" i="2" s="1"/>
  <c r="AQ291" i="2"/>
  <c r="AR291" i="2" s="1"/>
  <c r="AP292" i="2"/>
  <c r="AP293" i="2"/>
  <c r="AP294" i="2"/>
  <c r="AP295" i="2"/>
  <c r="AP296" i="2"/>
  <c r="AP297" i="2"/>
  <c r="AP298" i="2"/>
  <c r="AP299" i="2"/>
  <c r="AX299" i="2" s="1"/>
  <c r="AQ299" i="2"/>
  <c r="AR299" i="2" s="1"/>
  <c r="AP300" i="2"/>
  <c r="AP301" i="2"/>
  <c r="AP302" i="2"/>
  <c r="AP303" i="2"/>
  <c r="AP304" i="2"/>
  <c r="AP305" i="2"/>
  <c r="AP306" i="2"/>
  <c r="AP307" i="2"/>
  <c r="AP308" i="2"/>
  <c r="AP309" i="2"/>
  <c r="AP310" i="2"/>
  <c r="AP311" i="2"/>
  <c r="AP312" i="2"/>
  <c r="AP313" i="2"/>
  <c r="AP314" i="2"/>
  <c r="AP315" i="2"/>
  <c r="AP316" i="2"/>
  <c r="AP317" i="2"/>
  <c r="AP318" i="2"/>
  <c r="AP319" i="2"/>
  <c r="AP320" i="2"/>
  <c r="AP321" i="2"/>
  <c r="AP322" i="2"/>
  <c r="AP323" i="2"/>
  <c r="AP324" i="2"/>
  <c r="AP325" i="2"/>
  <c r="AP326" i="2"/>
  <c r="AP327" i="2"/>
  <c r="AP328" i="2"/>
  <c r="AP329" i="2"/>
  <c r="AP330" i="2"/>
  <c r="AP331" i="2"/>
  <c r="AX331" i="2" s="1"/>
  <c r="AQ331" i="2"/>
  <c r="AR331" i="2" s="1"/>
  <c r="AP332" i="2"/>
  <c r="AP333" i="2"/>
  <c r="AP334" i="2"/>
  <c r="AP335" i="2"/>
  <c r="AP336" i="2"/>
  <c r="AP337" i="2"/>
  <c r="AP338" i="2"/>
  <c r="AP339" i="2"/>
  <c r="AP340"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AX363" i="2" s="1"/>
  <c r="AQ363" i="2"/>
  <c r="AR363" i="2" s="1"/>
  <c r="AP364" i="2"/>
  <c r="AP365" i="2"/>
  <c r="AP366" i="2"/>
  <c r="AP367" i="2"/>
  <c r="AP368" i="2"/>
  <c r="AP369" i="2"/>
  <c r="AP370" i="2"/>
  <c r="AP371" i="2"/>
  <c r="AP372" i="2"/>
  <c r="AP373" i="2"/>
  <c r="AP374" i="2"/>
  <c r="AP375" i="2"/>
  <c r="AP376" i="2"/>
  <c r="AP377" i="2"/>
  <c r="AP378" i="2"/>
  <c r="AP379" i="2"/>
  <c r="AX379" i="2" s="1"/>
  <c r="AQ379" i="2"/>
  <c r="AR379" i="2" s="1"/>
  <c r="AP380" i="2"/>
  <c r="AP381" i="2"/>
  <c r="AP382" i="2"/>
  <c r="AP383" i="2"/>
  <c r="AP384" i="2"/>
  <c r="AP385" i="2"/>
  <c r="AP386" i="2"/>
  <c r="AP387" i="2"/>
  <c r="AP388" i="2"/>
  <c r="AP389" i="2"/>
  <c r="AP390" i="2"/>
  <c r="AP391" i="2"/>
  <c r="AP392" i="2"/>
  <c r="AP393" i="2"/>
  <c r="AX393" i="2" s="1"/>
  <c r="AQ393" i="2"/>
  <c r="AR393" i="2" s="1"/>
  <c r="AP394" i="2"/>
  <c r="AP395" i="2"/>
  <c r="AP396" i="2"/>
  <c r="AP397" i="2"/>
  <c r="AP398" i="2"/>
  <c r="AP399" i="2"/>
  <c r="AP400" i="2"/>
  <c r="AP401" i="2"/>
  <c r="AP402" i="2"/>
  <c r="AP403" i="2"/>
  <c r="AX403" i="2" s="1"/>
  <c r="AQ403" i="2"/>
  <c r="AR403" i="2" s="1"/>
  <c r="AP404" i="2"/>
  <c r="AP405" i="2"/>
  <c r="AP406" i="2"/>
  <c r="AP407" i="2"/>
  <c r="AP408" i="2"/>
  <c r="AP409" i="2"/>
  <c r="AX409" i="2" s="1"/>
  <c r="AQ409" i="2"/>
  <c r="AR409" i="2" s="1"/>
  <c r="AP10" i="2"/>
  <c r="AQ10" i="2" s="1"/>
  <c r="AR10" i="2" s="1"/>
  <c r="AF6" i="2"/>
  <c r="F57" i="1"/>
  <c r="AQ408" i="2" l="1"/>
  <c r="AR408" i="2" s="1"/>
  <c r="AX408" i="2"/>
  <c r="AQ407" i="2"/>
  <c r="AR407" i="2" s="1"/>
  <c r="AX407" i="2"/>
  <c r="AQ406" i="2"/>
  <c r="AR406" i="2" s="1"/>
  <c r="AX406" i="2"/>
  <c r="AQ405" i="2"/>
  <c r="AR405" i="2" s="1"/>
  <c r="AX405" i="2"/>
  <c r="AQ404" i="2"/>
  <c r="AR404" i="2" s="1"/>
  <c r="AX404" i="2"/>
  <c r="AQ402" i="2"/>
  <c r="AR402" i="2" s="1"/>
  <c r="AX402" i="2"/>
  <c r="AQ401" i="2"/>
  <c r="AR401" i="2" s="1"/>
  <c r="AX401" i="2"/>
  <c r="AQ400" i="2"/>
  <c r="AR400" i="2" s="1"/>
  <c r="AX400" i="2"/>
  <c r="AQ399" i="2"/>
  <c r="AR399" i="2" s="1"/>
  <c r="AX399" i="2"/>
  <c r="AQ398" i="2"/>
  <c r="AR398" i="2" s="1"/>
  <c r="AX398" i="2"/>
  <c r="AQ397" i="2"/>
  <c r="AR397" i="2" s="1"/>
  <c r="AX397" i="2"/>
  <c r="AQ396" i="2"/>
  <c r="AR396" i="2" s="1"/>
  <c r="AX396" i="2"/>
  <c r="AQ395" i="2"/>
  <c r="AR395" i="2" s="1"/>
  <c r="AX395" i="2"/>
  <c r="AQ394" i="2"/>
  <c r="AR394" i="2" s="1"/>
  <c r="AX394" i="2"/>
  <c r="AQ392" i="2"/>
  <c r="AR392" i="2" s="1"/>
  <c r="AX392" i="2"/>
  <c r="AQ391" i="2"/>
  <c r="AR391" i="2" s="1"/>
  <c r="AX391" i="2"/>
  <c r="AQ390" i="2"/>
  <c r="AR390" i="2" s="1"/>
  <c r="AX390" i="2"/>
  <c r="AQ389" i="2"/>
  <c r="AR389" i="2" s="1"/>
  <c r="AX389" i="2"/>
  <c r="AQ388" i="2"/>
  <c r="AR388" i="2" s="1"/>
  <c r="AX388" i="2"/>
  <c r="AQ387" i="2"/>
  <c r="AR387" i="2" s="1"/>
  <c r="AX387" i="2"/>
  <c r="AQ386" i="2"/>
  <c r="AR386" i="2" s="1"/>
  <c r="AX386" i="2"/>
  <c r="AQ385" i="2"/>
  <c r="AR385" i="2" s="1"/>
  <c r="AX385" i="2"/>
  <c r="AQ384" i="2"/>
  <c r="AR384" i="2" s="1"/>
  <c r="AX384" i="2"/>
  <c r="AQ383" i="2"/>
  <c r="AR383" i="2" s="1"/>
  <c r="AX383" i="2"/>
  <c r="AQ382" i="2"/>
  <c r="AR382" i="2" s="1"/>
  <c r="AX382" i="2"/>
  <c r="AQ381" i="2"/>
  <c r="AR381" i="2" s="1"/>
  <c r="AX381" i="2"/>
  <c r="AQ380" i="2"/>
  <c r="AR380" i="2" s="1"/>
  <c r="AX380" i="2"/>
  <c r="AQ378" i="2"/>
  <c r="AR378" i="2" s="1"/>
  <c r="AX378" i="2"/>
  <c r="AQ377" i="2"/>
  <c r="AR377" i="2" s="1"/>
  <c r="AX377" i="2"/>
  <c r="AQ376" i="2"/>
  <c r="AR376" i="2" s="1"/>
  <c r="AX376" i="2"/>
  <c r="AQ375" i="2"/>
  <c r="AR375" i="2" s="1"/>
  <c r="AX375" i="2"/>
  <c r="AQ374" i="2"/>
  <c r="AR374" i="2" s="1"/>
  <c r="AX374" i="2"/>
  <c r="AQ373" i="2"/>
  <c r="AR373" i="2" s="1"/>
  <c r="AX373" i="2"/>
  <c r="AQ372" i="2"/>
  <c r="AR372" i="2" s="1"/>
  <c r="AX372" i="2"/>
  <c r="AQ371" i="2"/>
  <c r="AR371" i="2" s="1"/>
  <c r="AX371" i="2"/>
  <c r="AQ370" i="2"/>
  <c r="AR370" i="2" s="1"/>
  <c r="AX370" i="2"/>
  <c r="AQ369" i="2"/>
  <c r="AR369" i="2" s="1"/>
  <c r="AX369" i="2"/>
  <c r="AQ368" i="2"/>
  <c r="AR368" i="2" s="1"/>
  <c r="AX368" i="2"/>
  <c r="AQ367" i="2"/>
  <c r="AR367" i="2" s="1"/>
  <c r="AX367" i="2"/>
  <c r="AQ366" i="2"/>
  <c r="AR366" i="2" s="1"/>
  <c r="AX366" i="2"/>
  <c r="AQ365" i="2"/>
  <c r="AR365" i="2" s="1"/>
  <c r="AX365" i="2"/>
  <c r="AQ364" i="2"/>
  <c r="AR364" i="2" s="1"/>
  <c r="AX364" i="2"/>
  <c r="AQ362" i="2"/>
  <c r="AR362" i="2" s="1"/>
  <c r="AX362" i="2"/>
  <c r="AQ361" i="2"/>
  <c r="AR361" i="2" s="1"/>
  <c r="AX361" i="2"/>
  <c r="AQ360" i="2"/>
  <c r="AR360" i="2" s="1"/>
  <c r="AX360" i="2"/>
  <c r="AQ359" i="2"/>
  <c r="AR359" i="2" s="1"/>
  <c r="AX359" i="2"/>
  <c r="AQ358" i="2"/>
  <c r="AR358" i="2" s="1"/>
  <c r="AX358" i="2"/>
  <c r="AQ357" i="2"/>
  <c r="AR357" i="2" s="1"/>
  <c r="AX357" i="2"/>
  <c r="AQ356" i="2"/>
  <c r="AR356" i="2" s="1"/>
  <c r="AX356" i="2"/>
  <c r="AQ355" i="2"/>
  <c r="AR355" i="2" s="1"/>
  <c r="AX355" i="2"/>
  <c r="AQ354" i="2"/>
  <c r="AR354" i="2" s="1"/>
  <c r="AX354" i="2"/>
  <c r="AQ353" i="2"/>
  <c r="AR353" i="2" s="1"/>
  <c r="AX353" i="2"/>
  <c r="AQ352" i="2"/>
  <c r="AR352" i="2" s="1"/>
  <c r="AX352" i="2"/>
  <c r="AQ351" i="2"/>
  <c r="AR351" i="2" s="1"/>
  <c r="AX351" i="2"/>
  <c r="AQ350" i="2"/>
  <c r="AR350" i="2" s="1"/>
  <c r="AX350" i="2"/>
  <c r="AQ349" i="2"/>
  <c r="AR349" i="2" s="1"/>
  <c r="AX349" i="2"/>
  <c r="AQ348" i="2"/>
  <c r="AR348" i="2" s="1"/>
  <c r="AX348" i="2"/>
  <c r="AQ347" i="2"/>
  <c r="AR347" i="2" s="1"/>
  <c r="AX347" i="2"/>
  <c r="AQ346" i="2"/>
  <c r="AR346" i="2" s="1"/>
  <c r="AX346" i="2"/>
  <c r="AQ345" i="2"/>
  <c r="AR345" i="2" s="1"/>
  <c r="AX345" i="2"/>
  <c r="AQ344" i="2"/>
  <c r="AR344" i="2" s="1"/>
  <c r="AX344" i="2"/>
  <c r="AQ343" i="2"/>
  <c r="AR343" i="2" s="1"/>
  <c r="AX343" i="2"/>
  <c r="AQ342" i="2"/>
  <c r="AR342" i="2" s="1"/>
  <c r="AX342" i="2"/>
  <c r="AQ341" i="2"/>
  <c r="AR341" i="2" s="1"/>
  <c r="AX341" i="2"/>
  <c r="AQ340" i="2"/>
  <c r="AR340" i="2" s="1"/>
  <c r="AX340" i="2"/>
  <c r="AQ339" i="2"/>
  <c r="AR339" i="2" s="1"/>
  <c r="AX339" i="2"/>
  <c r="AQ338" i="2"/>
  <c r="AR338" i="2" s="1"/>
  <c r="AX338" i="2"/>
  <c r="AQ337" i="2"/>
  <c r="AR337" i="2" s="1"/>
  <c r="AX337" i="2"/>
  <c r="AQ336" i="2"/>
  <c r="AR336" i="2" s="1"/>
  <c r="AX336" i="2"/>
  <c r="AQ335" i="2"/>
  <c r="AR335" i="2" s="1"/>
  <c r="AX335" i="2"/>
  <c r="AQ334" i="2"/>
  <c r="AR334" i="2" s="1"/>
  <c r="AX334" i="2"/>
  <c r="AQ333" i="2"/>
  <c r="AR333" i="2" s="1"/>
  <c r="AX333" i="2"/>
  <c r="AQ332" i="2"/>
  <c r="AR332" i="2" s="1"/>
  <c r="AX332" i="2"/>
  <c r="AQ330" i="2"/>
  <c r="AR330" i="2" s="1"/>
  <c r="AX330" i="2"/>
  <c r="AQ329" i="2"/>
  <c r="AR329" i="2" s="1"/>
  <c r="AX329" i="2"/>
  <c r="AQ328" i="2"/>
  <c r="AR328" i="2" s="1"/>
  <c r="AX328" i="2"/>
  <c r="AQ327" i="2"/>
  <c r="AR327" i="2" s="1"/>
  <c r="AX327" i="2"/>
  <c r="AQ326" i="2"/>
  <c r="AR326" i="2" s="1"/>
  <c r="AX326" i="2"/>
  <c r="AQ325" i="2"/>
  <c r="AR325" i="2" s="1"/>
  <c r="AX325" i="2"/>
  <c r="AQ324" i="2"/>
  <c r="AR324" i="2" s="1"/>
  <c r="AX324" i="2"/>
  <c r="AQ323" i="2"/>
  <c r="AR323" i="2" s="1"/>
  <c r="AX323" i="2"/>
  <c r="AQ322" i="2"/>
  <c r="AR322" i="2" s="1"/>
  <c r="AX322" i="2"/>
  <c r="AQ321" i="2"/>
  <c r="AR321" i="2" s="1"/>
  <c r="AX321" i="2"/>
  <c r="AQ320" i="2"/>
  <c r="AR320" i="2" s="1"/>
  <c r="AX320" i="2"/>
  <c r="AQ319" i="2"/>
  <c r="AR319" i="2" s="1"/>
  <c r="AX319" i="2"/>
  <c r="AQ318" i="2"/>
  <c r="AR318" i="2" s="1"/>
  <c r="AX318" i="2"/>
  <c r="AQ317" i="2"/>
  <c r="AR317" i="2" s="1"/>
  <c r="AX317" i="2"/>
  <c r="AQ316" i="2"/>
  <c r="AR316" i="2" s="1"/>
  <c r="AX316" i="2"/>
  <c r="AQ315" i="2"/>
  <c r="AR315" i="2" s="1"/>
  <c r="AX315" i="2"/>
  <c r="AQ314" i="2"/>
  <c r="AR314" i="2" s="1"/>
  <c r="AX314" i="2"/>
  <c r="AQ313" i="2"/>
  <c r="AR313" i="2" s="1"/>
  <c r="AX313" i="2"/>
  <c r="AQ312" i="2"/>
  <c r="AR312" i="2" s="1"/>
  <c r="AX312" i="2"/>
  <c r="AQ311" i="2"/>
  <c r="AR311" i="2" s="1"/>
  <c r="AX311" i="2"/>
  <c r="AQ310" i="2"/>
  <c r="AR310" i="2" s="1"/>
  <c r="AX310" i="2"/>
  <c r="AQ309" i="2"/>
  <c r="AR309" i="2" s="1"/>
  <c r="AX309" i="2"/>
  <c r="AQ308" i="2"/>
  <c r="AR308" i="2" s="1"/>
  <c r="AX308" i="2"/>
  <c r="AQ307" i="2"/>
  <c r="AR307" i="2" s="1"/>
  <c r="AX307" i="2"/>
  <c r="AQ306" i="2"/>
  <c r="AR306" i="2" s="1"/>
  <c r="AX306" i="2"/>
  <c r="AQ305" i="2"/>
  <c r="AR305" i="2" s="1"/>
  <c r="AX305" i="2"/>
  <c r="AQ304" i="2"/>
  <c r="AR304" i="2" s="1"/>
  <c r="AX304" i="2"/>
  <c r="AQ303" i="2"/>
  <c r="AR303" i="2" s="1"/>
  <c r="AX303" i="2"/>
  <c r="AQ302" i="2"/>
  <c r="AR302" i="2" s="1"/>
  <c r="AX302" i="2"/>
  <c r="AQ301" i="2"/>
  <c r="AR301" i="2" s="1"/>
  <c r="AX301" i="2"/>
  <c r="AQ300" i="2"/>
  <c r="AR300" i="2" s="1"/>
  <c r="AX300" i="2"/>
  <c r="AQ298" i="2"/>
  <c r="AR298" i="2" s="1"/>
  <c r="AX298" i="2"/>
  <c r="AQ297" i="2"/>
  <c r="AR297" i="2" s="1"/>
  <c r="AX297" i="2"/>
  <c r="AQ296" i="2"/>
  <c r="AR296" i="2" s="1"/>
  <c r="AX296" i="2"/>
  <c r="AQ295" i="2"/>
  <c r="AR295" i="2" s="1"/>
  <c r="AX295" i="2"/>
  <c r="AQ294" i="2"/>
  <c r="AR294" i="2" s="1"/>
  <c r="AX294" i="2"/>
  <c r="AQ293" i="2"/>
  <c r="AR293" i="2" s="1"/>
  <c r="AX293" i="2"/>
  <c r="AQ292" i="2"/>
  <c r="AR292" i="2" s="1"/>
  <c r="AX292" i="2"/>
  <c r="AQ290" i="2"/>
  <c r="AR290" i="2" s="1"/>
  <c r="AX290" i="2"/>
  <c r="AQ289" i="2"/>
  <c r="AR289" i="2" s="1"/>
  <c r="AX289" i="2"/>
  <c r="AQ288" i="2"/>
  <c r="AR288" i="2" s="1"/>
  <c r="AX288" i="2"/>
  <c r="AQ287" i="2"/>
  <c r="AR287" i="2" s="1"/>
  <c r="AX287" i="2"/>
  <c r="AQ286" i="2"/>
  <c r="AR286" i="2" s="1"/>
  <c r="AX286" i="2"/>
  <c r="AQ285" i="2"/>
  <c r="AR285" i="2" s="1"/>
  <c r="AX285" i="2"/>
  <c r="AQ284" i="2"/>
  <c r="AR284" i="2" s="1"/>
  <c r="AX284" i="2"/>
  <c r="AQ283" i="2"/>
  <c r="AR283" i="2" s="1"/>
  <c r="AX283" i="2"/>
  <c r="AQ282" i="2"/>
  <c r="AR282" i="2" s="1"/>
  <c r="AX282" i="2"/>
  <c r="AQ281" i="2"/>
  <c r="AR281" i="2" s="1"/>
  <c r="AX281" i="2"/>
  <c r="AQ280" i="2"/>
  <c r="AR280" i="2" s="1"/>
  <c r="AX280" i="2"/>
  <c r="AQ279" i="2"/>
  <c r="AR279" i="2" s="1"/>
  <c r="AX279" i="2"/>
  <c r="AQ278" i="2"/>
  <c r="AR278" i="2" s="1"/>
  <c r="AX278" i="2"/>
  <c r="AQ277" i="2"/>
  <c r="AR277" i="2" s="1"/>
  <c r="AX277" i="2"/>
  <c r="AQ276" i="2"/>
  <c r="AR276" i="2" s="1"/>
  <c r="AX276" i="2"/>
  <c r="AQ275" i="2"/>
  <c r="AR275" i="2" s="1"/>
  <c r="AX275" i="2"/>
  <c r="AQ274" i="2"/>
  <c r="AR274" i="2" s="1"/>
  <c r="AX274" i="2"/>
  <c r="AQ273" i="2"/>
  <c r="AR273" i="2" s="1"/>
  <c r="AX273" i="2"/>
  <c r="AQ272" i="2"/>
  <c r="AR272" i="2" s="1"/>
  <c r="AX272" i="2"/>
  <c r="AQ271" i="2"/>
  <c r="AR271" i="2" s="1"/>
  <c r="AX271" i="2"/>
  <c r="AQ270" i="2"/>
  <c r="AR270" i="2" s="1"/>
  <c r="AX270" i="2"/>
  <c r="AQ269" i="2"/>
  <c r="AR269" i="2" s="1"/>
  <c r="AX269" i="2"/>
  <c r="AQ268" i="2"/>
  <c r="AR268" i="2" s="1"/>
  <c r="AX268" i="2"/>
  <c r="AQ267" i="2"/>
  <c r="AR267" i="2" s="1"/>
  <c r="AX267" i="2"/>
  <c r="AQ266" i="2"/>
  <c r="AR266" i="2" s="1"/>
  <c r="AX266" i="2"/>
  <c r="AQ265" i="2"/>
  <c r="AR265" i="2" s="1"/>
  <c r="AX265" i="2"/>
  <c r="AQ264" i="2"/>
  <c r="AR264" i="2" s="1"/>
  <c r="AX264" i="2"/>
  <c r="AQ263" i="2"/>
  <c r="AR263" i="2" s="1"/>
  <c r="AX263" i="2"/>
  <c r="AQ262" i="2"/>
  <c r="AR262" i="2" s="1"/>
  <c r="AX262" i="2"/>
  <c r="AQ261" i="2"/>
  <c r="AR261" i="2" s="1"/>
  <c r="AX261" i="2"/>
  <c r="AQ260" i="2"/>
  <c r="AR260" i="2" s="1"/>
  <c r="AX260" i="2"/>
  <c r="AQ259" i="2"/>
  <c r="AR259" i="2" s="1"/>
  <c r="AX259" i="2"/>
  <c r="AQ258" i="2"/>
  <c r="AR258" i="2" s="1"/>
  <c r="AX258" i="2"/>
  <c r="AQ257" i="2"/>
  <c r="AR257" i="2" s="1"/>
  <c r="AX257" i="2"/>
  <c r="AQ256" i="2"/>
  <c r="AR256" i="2" s="1"/>
  <c r="AX256" i="2"/>
  <c r="AQ255" i="2"/>
  <c r="AR255" i="2" s="1"/>
  <c r="AX255" i="2"/>
  <c r="AQ254" i="2"/>
  <c r="AR254" i="2" s="1"/>
  <c r="AX254" i="2"/>
  <c r="AQ253" i="2"/>
  <c r="AR253" i="2" s="1"/>
  <c r="AX253" i="2"/>
  <c r="AQ252" i="2"/>
  <c r="AR252" i="2" s="1"/>
  <c r="AX252" i="2"/>
  <c r="AQ251" i="2"/>
  <c r="AR251" i="2" s="1"/>
  <c r="AX251" i="2"/>
  <c r="AQ250" i="2"/>
  <c r="AR250" i="2" s="1"/>
  <c r="AX250" i="2"/>
  <c r="AQ249" i="2"/>
  <c r="AR249" i="2" s="1"/>
  <c r="AX249" i="2"/>
  <c r="AQ248" i="2"/>
  <c r="AR248" i="2" s="1"/>
  <c r="AX248" i="2"/>
  <c r="AQ247" i="2"/>
  <c r="AR247" i="2" s="1"/>
  <c r="AX247" i="2"/>
  <c r="AQ245" i="2"/>
  <c r="AR245" i="2" s="1"/>
  <c r="AX245" i="2"/>
  <c r="AQ244" i="2"/>
  <c r="AR244" i="2" s="1"/>
  <c r="AX244" i="2"/>
  <c r="AQ243" i="2"/>
  <c r="AR243" i="2" s="1"/>
  <c r="AX243" i="2"/>
  <c r="AQ242" i="2"/>
  <c r="AR242" i="2" s="1"/>
  <c r="AX242" i="2"/>
  <c r="AQ241" i="2"/>
  <c r="AR241" i="2" s="1"/>
  <c r="AX241" i="2"/>
  <c r="AQ240" i="2"/>
  <c r="AR240" i="2" s="1"/>
  <c r="AX240" i="2"/>
  <c r="AQ239" i="2"/>
  <c r="AR239" i="2" s="1"/>
  <c r="AX239" i="2"/>
  <c r="AQ238" i="2"/>
  <c r="AR238" i="2" s="1"/>
  <c r="AX238" i="2"/>
  <c r="AQ237" i="2"/>
  <c r="AR237" i="2" s="1"/>
  <c r="AX237" i="2"/>
  <c r="AQ236" i="2"/>
  <c r="AR236" i="2" s="1"/>
  <c r="AX236" i="2"/>
  <c r="AQ235" i="2"/>
  <c r="AR235" i="2" s="1"/>
  <c r="AX235" i="2"/>
  <c r="AQ234" i="2"/>
  <c r="AR234" i="2" s="1"/>
  <c r="AX234" i="2"/>
  <c r="AQ233" i="2"/>
  <c r="AR233" i="2" s="1"/>
  <c r="AX233" i="2"/>
  <c r="AQ232" i="2"/>
  <c r="AR232" i="2" s="1"/>
  <c r="AX232" i="2"/>
  <c r="AQ231" i="2"/>
  <c r="AR231" i="2" s="1"/>
  <c r="AX231" i="2"/>
  <c r="AQ230" i="2"/>
  <c r="AR230" i="2" s="1"/>
  <c r="AX230" i="2"/>
  <c r="AQ229" i="2"/>
  <c r="AR229" i="2" s="1"/>
  <c r="AX229" i="2"/>
  <c r="AQ228" i="2"/>
  <c r="AR228" i="2" s="1"/>
  <c r="AX228" i="2"/>
  <c r="AQ227" i="2"/>
  <c r="AR227" i="2" s="1"/>
  <c r="AX227" i="2"/>
  <c r="AQ226" i="2"/>
  <c r="AR226" i="2" s="1"/>
  <c r="AX226" i="2"/>
  <c r="AQ225" i="2"/>
  <c r="AR225" i="2" s="1"/>
  <c r="AX225" i="2"/>
  <c r="AQ224" i="2"/>
  <c r="AR224" i="2" s="1"/>
  <c r="AX224" i="2"/>
  <c r="AQ223" i="2"/>
  <c r="AR223" i="2" s="1"/>
  <c r="AX223" i="2"/>
  <c r="AQ221" i="2"/>
  <c r="AR221" i="2" s="1"/>
  <c r="AX221" i="2"/>
  <c r="AQ220" i="2"/>
  <c r="AR220" i="2" s="1"/>
  <c r="AX220" i="2"/>
  <c r="AQ218" i="2"/>
  <c r="AR218" i="2" s="1"/>
  <c r="AX218" i="2"/>
  <c r="AQ217" i="2"/>
  <c r="AR217" i="2" s="1"/>
  <c r="AX217" i="2"/>
  <c r="AQ216" i="2"/>
  <c r="AR216" i="2" s="1"/>
  <c r="AX216" i="2"/>
  <c r="AQ215" i="2"/>
  <c r="AR215" i="2" s="1"/>
  <c r="AX215" i="2"/>
  <c r="AQ214" i="2"/>
  <c r="AR214" i="2" s="1"/>
  <c r="AX214" i="2"/>
  <c r="AQ213" i="2"/>
  <c r="AR213" i="2" s="1"/>
  <c r="AX213" i="2"/>
  <c r="AQ212" i="2"/>
  <c r="AR212" i="2" s="1"/>
  <c r="AX212" i="2"/>
  <c r="AQ211" i="2"/>
  <c r="AR211" i="2" s="1"/>
  <c r="AX211" i="2"/>
  <c r="AQ210" i="2"/>
  <c r="AR210" i="2" s="1"/>
  <c r="AX210" i="2"/>
  <c r="AQ209" i="2"/>
  <c r="AR209" i="2" s="1"/>
  <c r="AX209" i="2"/>
  <c r="AQ208" i="2"/>
  <c r="AR208" i="2" s="1"/>
  <c r="AX208" i="2"/>
  <c r="AQ207" i="2"/>
  <c r="AR207" i="2" s="1"/>
  <c r="AX207" i="2"/>
  <c r="AQ206" i="2"/>
  <c r="AR206" i="2" s="1"/>
  <c r="AX206" i="2"/>
  <c r="AQ205" i="2"/>
  <c r="AR205" i="2" s="1"/>
  <c r="AX205" i="2"/>
  <c r="AQ204" i="2"/>
  <c r="AR204" i="2" s="1"/>
  <c r="AX204" i="2"/>
  <c r="AQ203" i="2"/>
  <c r="AR203" i="2" s="1"/>
  <c r="AX203" i="2"/>
  <c r="AQ202" i="2"/>
  <c r="AR202" i="2" s="1"/>
  <c r="AX202" i="2"/>
  <c r="AQ201" i="2"/>
  <c r="AR201" i="2" s="1"/>
  <c r="AX201" i="2"/>
  <c r="AQ200" i="2"/>
  <c r="AR200" i="2" s="1"/>
  <c r="AX200" i="2"/>
  <c r="AQ199" i="2"/>
  <c r="AR199" i="2" s="1"/>
  <c r="AX199" i="2"/>
  <c r="AQ198" i="2"/>
  <c r="AR198" i="2" s="1"/>
  <c r="AX198" i="2"/>
  <c r="AQ197" i="2"/>
  <c r="AR197" i="2" s="1"/>
  <c r="AX197" i="2"/>
  <c r="AQ196" i="2"/>
  <c r="AR196" i="2" s="1"/>
  <c r="AX196" i="2"/>
  <c r="AQ195" i="2"/>
  <c r="AR195" i="2" s="1"/>
  <c r="AX195" i="2"/>
  <c r="AQ194" i="2"/>
  <c r="AR194" i="2" s="1"/>
  <c r="AX194" i="2"/>
  <c r="AQ193" i="2"/>
  <c r="AR193" i="2" s="1"/>
  <c r="AX193" i="2"/>
  <c r="AQ192" i="2"/>
  <c r="AR192" i="2" s="1"/>
  <c r="AX192" i="2"/>
  <c r="AQ191" i="2"/>
  <c r="AR191" i="2" s="1"/>
  <c r="AX191" i="2"/>
  <c r="AQ190" i="2"/>
  <c r="AR190" i="2" s="1"/>
  <c r="AX190" i="2"/>
  <c r="AQ189" i="2"/>
  <c r="AR189" i="2" s="1"/>
  <c r="AX189" i="2"/>
  <c r="AQ188" i="2"/>
  <c r="AR188" i="2" s="1"/>
  <c r="AX188" i="2"/>
  <c r="AQ187" i="2"/>
  <c r="AR187" i="2" s="1"/>
  <c r="AX187" i="2"/>
  <c r="AQ186" i="2"/>
  <c r="AR186" i="2" s="1"/>
  <c r="AX186" i="2"/>
  <c r="AQ185" i="2"/>
  <c r="AR185" i="2" s="1"/>
  <c r="AX185" i="2"/>
  <c r="AQ184" i="2"/>
  <c r="AR184" i="2" s="1"/>
  <c r="AX184" i="2"/>
  <c r="AQ183" i="2"/>
  <c r="AR183" i="2" s="1"/>
  <c r="AX183" i="2"/>
  <c r="AQ182" i="2"/>
  <c r="AR182" i="2" s="1"/>
  <c r="AX182" i="2"/>
  <c r="AQ181" i="2"/>
  <c r="AR181" i="2" s="1"/>
  <c r="AX181" i="2"/>
  <c r="AQ180" i="2"/>
  <c r="AR180" i="2" s="1"/>
  <c r="AX180" i="2"/>
  <c r="AQ179" i="2"/>
  <c r="AR179" i="2" s="1"/>
  <c r="AX179" i="2"/>
  <c r="AQ178" i="2"/>
  <c r="AR178" i="2" s="1"/>
  <c r="AX178" i="2"/>
  <c r="AQ177" i="2"/>
  <c r="AR177" i="2" s="1"/>
  <c r="AX177" i="2"/>
  <c r="AQ176" i="2"/>
  <c r="AR176" i="2" s="1"/>
  <c r="AX176" i="2"/>
  <c r="AQ175" i="2"/>
  <c r="AR175" i="2" s="1"/>
  <c r="AX175" i="2"/>
  <c r="AQ174" i="2"/>
  <c r="AR174" i="2" s="1"/>
  <c r="AX174" i="2"/>
  <c r="AQ173" i="2"/>
  <c r="AR173" i="2" s="1"/>
  <c r="AX173" i="2"/>
  <c r="AQ172" i="2"/>
  <c r="AR172" i="2" s="1"/>
  <c r="AX172" i="2"/>
  <c r="AQ171" i="2"/>
  <c r="AR171" i="2" s="1"/>
  <c r="AX171" i="2"/>
  <c r="AQ170" i="2"/>
  <c r="AR170" i="2" s="1"/>
  <c r="AX170" i="2"/>
  <c r="AQ169" i="2"/>
  <c r="AR169" i="2" s="1"/>
  <c r="AX169" i="2"/>
  <c r="AQ168" i="2"/>
  <c r="AR168" i="2" s="1"/>
  <c r="AX168" i="2"/>
  <c r="AQ167" i="2"/>
  <c r="AR167" i="2" s="1"/>
  <c r="AX167" i="2"/>
  <c r="AQ166" i="2"/>
  <c r="AR166" i="2" s="1"/>
  <c r="AX166" i="2"/>
  <c r="AQ165" i="2"/>
  <c r="AR165" i="2" s="1"/>
  <c r="AX165" i="2"/>
  <c r="AQ164" i="2"/>
  <c r="AR164" i="2" s="1"/>
  <c r="AX164" i="2"/>
  <c r="AQ163" i="2"/>
  <c r="AR163" i="2" s="1"/>
  <c r="AX163" i="2"/>
  <c r="AQ161" i="2"/>
  <c r="AR161" i="2" s="1"/>
  <c r="AX161" i="2"/>
  <c r="AQ160" i="2"/>
  <c r="AR160" i="2" s="1"/>
  <c r="AX160" i="2"/>
  <c r="AQ159" i="2"/>
  <c r="AR159" i="2" s="1"/>
  <c r="AX159" i="2"/>
  <c r="AQ158" i="2"/>
  <c r="AR158" i="2" s="1"/>
  <c r="AX158" i="2"/>
  <c r="AQ157" i="2"/>
  <c r="AR157" i="2" s="1"/>
  <c r="AX157" i="2"/>
  <c r="AQ156" i="2"/>
  <c r="AR156" i="2" s="1"/>
  <c r="AX156" i="2"/>
  <c r="AQ155" i="2"/>
  <c r="AR155" i="2" s="1"/>
  <c r="AX155" i="2"/>
  <c r="AQ154" i="2"/>
  <c r="AR154" i="2" s="1"/>
  <c r="AX154" i="2"/>
  <c r="AQ153" i="2"/>
  <c r="AR153" i="2" s="1"/>
  <c r="AX153" i="2"/>
  <c r="AQ152" i="2"/>
  <c r="AR152" i="2" s="1"/>
  <c r="AX152" i="2"/>
  <c r="AQ151" i="2"/>
  <c r="AR151" i="2" s="1"/>
  <c r="AX151" i="2"/>
  <c r="AQ150" i="2"/>
  <c r="AR150" i="2" s="1"/>
  <c r="AX150" i="2"/>
  <c r="AQ149" i="2"/>
  <c r="AR149" i="2" s="1"/>
  <c r="AX149" i="2"/>
  <c r="AQ148" i="2"/>
  <c r="AR148" i="2" s="1"/>
  <c r="AX148" i="2"/>
  <c r="AQ147" i="2"/>
  <c r="AR147" i="2" s="1"/>
  <c r="AX147" i="2"/>
  <c r="AQ146" i="2"/>
  <c r="AR146" i="2" s="1"/>
  <c r="AX146" i="2"/>
  <c r="AQ145" i="2"/>
  <c r="AR145" i="2" s="1"/>
  <c r="AX145" i="2"/>
  <c r="AQ144" i="2"/>
  <c r="AR144" i="2" s="1"/>
  <c r="AX144" i="2"/>
  <c r="AQ143" i="2"/>
  <c r="AR143" i="2" s="1"/>
  <c r="AX143" i="2"/>
  <c r="AQ142" i="2"/>
  <c r="AR142" i="2" s="1"/>
  <c r="AX142" i="2"/>
  <c r="AQ141" i="2"/>
  <c r="AR141" i="2" s="1"/>
  <c r="AX141" i="2"/>
  <c r="AQ140" i="2"/>
  <c r="AR140" i="2" s="1"/>
  <c r="AX140" i="2"/>
  <c r="AQ139" i="2"/>
  <c r="AR139" i="2" s="1"/>
  <c r="AX139" i="2"/>
  <c r="AQ138" i="2"/>
  <c r="AR138" i="2" s="1"/>
  <c r="AX138" i="2"/>
  <c r="AQ137" i="2"/>
  <c r="AR137" i="2" s="1"/>
  <c r="AX137" i="2"/>
  <c r="AQ136" i="2"/>
  <c r="AR136" i="2" s="1"/>
  <c r="AX136" i="2"/>
  <c r="AQ135" i="2"/>
  <c r="AR135" i="2" s="1"/>
  <c r="AX135" i="2"/>
  <c r="AQ134" i="2"/>
  <c r="AR134" i="2" s="1"/>
  <c r="AX134" i="2"/>
  <c r="AQ133" i="2"/>
  <c r="AR133" i="2" s="1"/>
  <c r="AX133" i="2"/>
  <c r="AQ132" i="2"/>
  <c r="AR132" i="2" s="1"/>
  <c r="AX132" i="2"/>
  <c r="AQ131" i="2"/>
  <c r="AR131" i="2" s="1"/>
  <c r="AX131" i="2"/>
  <c r="AQ129" i="2"/>
  <c r="AR129" i="2" s="1"/>
  <c r="AX129" i="2"/>
  <c r="AQ128" i="2"/>
  <c r="AR128" i="2" s="1"/>
  <c r="AX128" i="2"/>
  <c r="AQ127" i="2"/>
  <c r="AR127" i="2" s="1"/>
  <c r="AX127" i="2"/>
  <c r="AQ126" i="2"/>
  <c r="AR126" i="2" s="1"/>
  <c r="AX126" i="2"/>
  <c r="AQ125" i="2"/>
  <c r="AR125" i="2" s="1"/>
  <c r="AX125" i="2"/>
  <c r="AQ124" i="2"/>
  <c r="AR124" i="2" s="1"/>
  <c r="AX124" i="2"/>
  <c r="AQ123" i="2"/>
  <c r="AR123" i="2" s="1"/>
  <c r="AX123" i="2"/>
  <c r="AQ122" i="2"/>
  <c r="AR122" i="2" s="1"/>
  <c r="AX122" i="2"/>
  <c r="AQ121" i="2"/>
  <c r="AR121" i="2" s="1"/>
  <c r="AX121" i="2"/>
  <c r="AQ120" i="2"/>
  <c r="AR120" i="2" s="1"/>
  <c r="AX120" i="2"/>
  <c r="AQ119" i="2"/>
  <c r="AR119" i="2" s="1"/>
  <c r="AX119" i="2"/>
  <c r="AQ118" i="2"/>
  <c r="AR118" i="2" s="1"/>
  <c r="AX118" i="2"/>
  <c r="AQ117" i="2"/>
  <c r="AR117" i="2" s="1"/>
  <c r="AX117" i="2"/>
  <c r="AQ116" i="2"/>
  <c r="AR116" i="2" s="1"/>
  <c r="AX116" i="2"/>
  <c r="AQ115" i="2"/>
  <c r="AR115" i="2" s="1"/>
  <c r="AX115" i="2"/>
  <c r="AQ114" i="2"/>
  <c r="AR114" i="2" s="1"/>
  <c r="AX114" i="2"/>
  <c r="AQ113" i="2"/>
  <c r="AR113" i="2" s="1"/>
  <c r="AX113" i="2"/>
  <c r="AQ112" i="2"/>
  <c r="AR112" i="2" s="1"/>
  <c r="AX112" i="2"/>
  <c r="AQ111" i="2"/>
  <c r="AR111" i="2" s="1"/>
  <c r="AX111" i="2"/>
  <c r="AQ110" i="2"/>
  <c r="AR110" i="2" s="1"/>
  <c r="AX110" i="2"/>
  <c r="AQ109" i="2"/>
  <c r="AR109" i="2" s="1"/>
  <c r="AX109" i="2"/>
  <c r="AQ108" i="2"/>
  <c r="AR108" i="2" s="1"/>
  <c r="AX108" i="2"/>
  <c r="AQ107" i="2"/>
  <c r="AR107" i="2" s="1"/>
  <c r="AX107" i="2"/>
  <c r="AQ106" i="2"/>
  <c r="AR106" i="2" s="1"/>
  <c r="AX106" i="2"/>
  <c r="AQ105" i="2"/>
  <c r="AR105" i="2" s="1"/>
  <c r="AX105" i="2"/>
  <c r="AQ104" i="2"/>
  <c r="AR104" i="2" s="1"/>
  <c r="AX104" i="2"/>
  <c r="AQ103" i="2"/>
  <c r="AR103" i="2" s="1"/>
  <c r="AX103" i="2"/>
  <c r="AQ102" i="2"/>
  <c r="AR102" i="2" s="1"/>
  <c r="AX102" i="2"/>
  <c r="AQ101" i="2"/>
  <c r="AR101" i="2" s="1"/>
  <c r="AX101" i="2"/>
  <c r="AQ100" i="2"/>
  <c r="AR100" i="2" s="1"/>
  <c r="AX100" i="2"/>
  <c r="AQ99" i="2"/>
  <c r="AR99" i="2" s="1"/>
  <c r="AX99" i="2"/>
  <c r="AQ98" i="2"/>
  <c r="AR98" i="2" s="1"/>
  <c r="AX98" i="2"/>
  <c r="AQ97" i="2"/>
  <c r="AR97" i="2" s="1"/>
  <c r="AX97" i="2"/>
  <c r="AQ96" i="2"/>
  <c r="AR96" i="2" s="1"/>
  <c r="AX96" i="2"/>
  <c r="AQ95" i="2"/>
  <c r="AR95" i="2" s="1"/>
  <c r="AX95" i="2"/>
  <c r="AQ94" i="2"/>
  <c r="AR94" i="2" s="1"/>
  <c r="AX94" i="2"/>
  <c r="AQ93" i="2"/>
  <c r="AR93" i="2" s="1"/>
  <c r="AX93" i="2"/>
  <c r="AQ92" i="2"/>
  <c r="AR92" i="2" s="1"/>
  <c r="AX92" i="2"/>
  <c r="AQ91" i="2"/>
  <c r="AR91" i="2" s="1"/>
  <c r="AX91" i="2"/>
  <c r="AQ90" i="2"/>
  <c r="AR90" i="2" s="1"/>
  <c r="AX90" i="2"/>
  <c r="AQ89" i="2"/>
  <c r="AR89" i="2" s="1"/>
  <c r="AX89" i="2"/>
  <c r="AQ88" i="2"/>
  <c r="AR88" i="2" s="1"/>
  <c r="AX88" i="2"/>
  <c r="AQ87" i="2"/>
  <c r="AR87" i="2" s="1"/>
  <c r="AX87" i="2"/>
  <c r="AQ85" i="2"/>
  <c r="AR85" i="2" s="1"/>
  <c r="AX85" i="2"/>
  <c r="AQ84" i="2"/>
  <c r="AR84" i="2" s="1"/>
  <c r="AX84" i="2"/>
  <c r="AQ83" i="2"/>
  <c r="AR83" i="2" s="1"/>
  <c r="AX83" i="2"/>
  <c r="AQ82" i="2"/>
  <c r="AR82" i="2" s="1"/>
  <c r="AX82" i="2"/>
  <c r="AQ81" i="2"/>
  <c r="AR81" i="2" s="1"/>
  <c r="AX81" i="2"/>
  <c r="AQ80" i="2"/>
  <c r="AR80" i="2" s="1"/>
  <c r="AX80" i="2"/>
  <c r="AQ79" i="2"/>
  <c r="AR79" i="2" s="1"/>
  <c r="AX79" i="2"/>
  <c r="AQ78" i="2"/>
  <c r="AR78" i="2" s="1"/>
  <c r="AX78" i="2"/>
  <c r="AQ77" i="2"/>
  <c r="AR77" i="2" s="1"/>
  <c r="AX77" i="2"/>
  <c r="AQ76" i="2"/>
  <c r="AR76" i="2" s="1"/>
  <c r="AX76" i="2"/>
  <c r="AQ75" i="2"/>
  <c r="AR75" i="2" s="1"/>
  <c r="AX75" i="2"/>
  <c r="AQ74" i="2"/>
  <c r="AR74" i="2" s="1"/>
  <c r="AX74" i="2"/>
  <c r="AQ73" i="2"/>
  <c r="AR73" i="2" s="1"/>
  <c r="AX73" i="2"/>
  <c r="AQ72" i="2"/>
  <c r="AR72" i="2" s="1"/>
  <c r="AX72" i="2"/>
  <c r="AQ71" i="2"/>
  <c r="AR71" i="2" s="1"/>
  <c r="AX71" i="2"/>
  <c r="AQ70" i="2"/>
  <c r="AR70" i="2" s="1"/>
  <c r="AX70" i="2"/>
  <c r="AQ69" i="2"/>
  <c r="AR69" i="2" s="1"/>
  <c r="AX69" i="2"/>
  <c r="AQ68" i="2"/>
  <c r="AR68" i="2" s="1"/>
  <c r="AX68" i="2"/>
  <c r="AQ67" i="2"/>
  <c r="AR67" i="2" s="1"/>
  <c r="AX67" i="2"/>
  <c r="AQ66" i="2"/>
  <c r="AR66" i="2" s="1"/>
  <c r="AX66" i="2"/>
  <c r="AQ65" i="2"/>
  <c r="AR65" i="2" s="1"/>
  <c r="AX65" i="2"/>
  <c r="AQ64" i="2"/>
  <c r="AR64" i="2" s="1"/>
  <c r="AX64" i="2"/>
  <c r="AQ63" i="2"/>
  <c r="AR63" i="2" s="1"/>
  <c r="AX63" i="2"/>
  <c r="AQ62" i="2"/>
  <c r="AR62" i="2" s="1"/>
  <c r="AX62" i="2"/>
  <c r="AQ61" i="2"/>
  <c r="AR61" i="2" s="1"/>
  <c r="AX61" i="2"/>
  <c r="AQ60" i="2"/>
  <c r="AR60" i="2" s="1"/>
  <c r="AX60" i="2"/>
  <c r="AQ59" i="2"/>
  <c r="AR59" i="2" s="1"/>
  <c r="AX59" i="2"/>
  <c r="AQ58" i="2"/>
  <c r="AR58" i="2" s="1"/>
  <c r="AX58" i="2"/>
  <c r="AQ57" i="2"/>
  <c r="AR57" i="2" s="1"/>
  <c r="AX57" i="2"/>
  <c r="AQ56" i="2"/>
  <c r="AR56" i="2" s="1"/>
  <c r="AX56" i="2"/>
  <c r="AQ55" i="2"/>
  <c r="AR55" i="2" s="1"/>
  <c r="AX55" i="2"/>
  <c r="AQ53" i="2"/>
  <c r="AR53" i="2" s="1"/>
  <c r="AX53" i="2"/>
  <c r="AQ52" i="2"/>
  <c r="AR52" i="2" s="1"/>
  <c r="AX52" i="2"/>
  <c r="AQ51" i="2"/>
  <c r="AR51" i="2" s="1"/>
  <c r="AX51" i="2"/>
  <c r="AQ50" i="2"/>
  <c r="AR50" i="2" s="1"/>
  <c r="AX50" i="2"/>
  <c r="AQ49" i="2"/>
  <c r="AR49" i="2" s="1"/>
  <c r="AX49" i="2"/>
  <c r="AQ48" i="2"/>
  <c r="AR48" i="2" s="1"/>
  <c r="AX48" i="2"/>
  <c r="AQ47" i="2"/>
  <c r="AR47" i="2" s="1"/>
  <c r="AX47" i="2"/>
  <c r="AQ46" i="2"/>
  <c r="AR46" i="2" s="1"/>
  <c r="AX46" i="2"/>
  <c r="AQ45" i="2"/>
  <c r="AR45" i="2" s="1"/>
  <c r="AX45" i="2"/>
  <c r="AQ44" i="2"/>
  <c r="AR44" i="2" s="1"/>
  <c r="AX44" i="2"/>
  <c r="AQ43" i="2"/>
  <c r="AR43" i="2" s="1"/>
  <c r="AX43" i="2"/>
  <c r="AQ42" i="2"/>
  <c r="AR42" i="2" s="1"/>
  <c r="AX42" i="2"/>
  <c r="AQ41" i="2"/>
  <c r="AR41" i="2" s="1"/>
  <c r="AX41" i="2"/>
  <c r="AQ40" i="2"/>
  <c r="AR40" i="2" s="1"/>
  <c r="AX40" i="2"/>
  <c r="AQ39" i="2"/>
  <c r="AR39" i="2" s="1"/>
  <c r="AX39" i="2"/>
  <c r="AQ38" i="2"/>
  <c r="AR38" i="2" s="1"/>
  <c r="AX38" i="2"/>
  <c r="AQ37" i="2"/>
  <c r="AR37" i="2" s="1"/>
  <c r="AX37" i="2"/>
  <c r="AQ36" i="2"/>
  <c r="AR36" i="2" s="1"/>
  <c r="AX36" i="2"/>
  <c r="AQ35" i="2"/>
  <c r="AR35" i="2" s="1"/>
  <c r="AX35" i="2"/>
  <c r="AQ33" i="2"/>
  <c r="AR33" i="2" s="1"/>
  <c r="AX33" i="2"/>
  <c r="AY409" i="2"/>
  <c r="AY408" i="2"/>
  <c r="AY407" i="2"/>
  <c r="AY406" i="2"/>
  <c r="AY405" i="2"/>
  <c r="AY404" i="2"/>
  <c r="AY403" i="2"/>
  <c r="AY402" i="2"/>
  <c r="AY401" i="2"/>
  <c r="AY400" i="2"/>
  <c r="AY399" i="2"/>
  <c r="AY398" i="2"/>
  <c r="AY397" i="2"/>
  <c r="AY396" i="2"/>
  <c r="AY395" i="2"/>
  <c r="AY394" i="2"/>
  <c r="AY393" i="2"/>
  <c r="AY392" i="2"/>
  <c r="AY391" i="2"/>
  <c r="AY390" i="2"/>
  <c r="AY389" i="2"/>
  <c r="AY388" i="2"/>
  <c r="AY387" i="2"/>
  <c r="AY386" i="2"/>
  <c r="AY385" i="2"/>
  <c r="AY384" i="2"/>
  <c r="AY383" i="2"/>
  <c r="AY382" i="2"/>
  <c r="AY381" i="2"/>
  <c r="AY380" i="2"/>
  <c r="AY379" i="2"/>
  <c r="AY378" i="2"/>
  <c r="AY377" i="2"/>
  <c r="AY376" i="2"/>
  <c r="AY375" i="2"/>
  <c r="AY374" i="2"/>
  <c r="AY373" i="2"/>
  <c r="AY372" i="2"/>
  <c r="AY371" i="2"/>
  <c r="AY370" i="2"/>
  <c r="AY369" i="2"/>
  <c r="AY368" i="2"/>
  <c r="AY367" i="2"/>
  <c r="AY366" i="2"/>
  <c r="AY365" i="2"/>
  <c r="AY364" i="2"/>
  <c r="AY363" i="2"/>
  <c r="AY362" i="2"/>
  <c r="AY361" i="2"/>
  <c r="AY360" i="2"/>
  <c r="AY359" i="2"/>
  <c r="AY358" i="2"/>
  <c r="AY357" i="2"/>
  <c r="AY356" i="2"/>
  <c r="AY355" i="2"/>
  <c r="AY354" i="2"/>
  <c r="AY353" i="2"/>
  <c r="AY352" i="2"/>
  <c r="AY351" i="2"/>
  <c r="AY350" i="2"/>
  <c r="AY349" i="2"/>
  <c r="AY348" i="2"/>
  <c r="AY347" i="2"/>
  <c r="AY346" i="2"/>
  <c r="AY345" i="2"/>
  <c r="AY344" i="2"/>
  <c r="AY343" i="2"/>
  <c r="AY342" i="2"/>
  <c r="AY341" i="2"/>
  <c r="AY340" i="2"/>
  <c r="AY339" i="2"/>
  <c r="AY338" i="2"/>
  <c r="AY337" i="2"/>
  <c r="AY336" i="2"/>
  <c r="AY335" i="2"/>
  <c r="AY334" i="2"/>
  <c r="AY333" i="2"/>
  <c r="AY332" i="2"/>
  <c r="AY331" i="2"/>
  <c r="AY330" i="2"/>
  <c r="AY329" i="2"/>
  <c r="AY328" i="2"/>
  <c r="AY327" i="2"/>
  <c r="AY326" i="2"/>
  <c r="AY325" i="2"/>
  <c r="AY324" i="2"/>
  <c r="AY323" i="2"/>
  <c r="AY322" i="2"/>
  <c r="AY321" i="2"/>
  <c r="AY320" i="2"/>
  <c r="AY319" i="2"/>
  <c r="AY318" i="2"/>
  <c r="AY317" i="2"/>
  <c r="AY316" i="2"/>
  <c r="AY315" i="2"/>
  <c r="AY314" i="2"/>
  <c r="AY313" i="2"/>
  <c r="AY312" i="2"/>
  <c r="AY311" i="2"/>
  <c r="AY310" i="2"/>
  <c r="AY309" i="2"/>
  <c r="AY308" i="2"/>
  <c r="AY307" i="2"/>
  <c r="AY306" i="2"/>
  <c r="AY305" i="2"/>
  <c r="AY304" i="2"/>
  <c r="AY303" i="2"/>
  <c r="AY302" i="2"/>
  <c r="AY301" i="2"/>
  <c r="AY300" i="2"/>
  <c r="AY299" i="2"/>
  <c r="AY298" i="2"/>
  <c r="AY297" i="2"/>
  <c r="AY296" i="2"/>
  <c r="AY295" i="2"/>
  <c r="AY294" i="2"/>
  <c r="AY293" i="2"/>
  <c r="AY292" i="2"/>
  <c r="AY291" i="2"/>
  <c r="AY290" i="2"/>
  <c r="AY289" i="2"/>
  <c r="AY288" i="2"/>
  <c r="AY287" i="2"/>
  <c r="AY286" i="2"/>
  <c r="AY285" i="2"/>
  <c r="AY284" i="2"/>
  <c r="AY283" i="2"/>
  <c r="AY282" i="2"/>
  <c r="AY281" i="2"/>
  <c r="AY280" i="2"/>
  <c r="AY279" i="2"/>
  <c r="AY278" i="2"/>
  <c r="AY277" i="2"/>
  <c r="AY276" i="2"/>
  <c r="AY275" i="2"/>
  <c r="AY274" i="2"/>
  <c r="AY273" i="2"/>
  <c r="AY272" i="2"/>
  <c r="AY271" i="2"/>
  <c r="AY270" i="2"/>
  <c r="AY269" i="2"/>
  <c r="AY268" i="2"/>
  <c r="AY267" i="2"/>
  <c r="AY266" i="2"/>
  <c r="AY265" i="2"/>
  <c r="AY264" i="2"/>
  <c r="AY263" i="2"/>
  <c r="AY262" i="2"/>
  <c r="AY261" i="2"/>
  <c r="AY260" i="2"/>
  <c r="AY259" i="2"/>
  <c r="AY258" i="2"/>
  <c r="AY257" i="2"/>
  <c r="AY256" i="2"/>
  <c r="AY255" i="2"/>
  <c r="AY254" i="2"/>
  <c r="AY253" i="2"/>
  <c r="AY252" i="2"/>
  <c r="AY251" i="2"/>
  <c r="AY250" i="2"/>
  <c r="AY249" i="2"/>
  <c r="AY248" i="2"/>
  <c r="AY247" i="2"/>
  <c r="AY246" i="2"/>
  <c r="AY245" i="2"/>
  <c r="AY244" i="2"/>
  <c r="AY243" i="2"/>
  <c r="AY242" i="2"/>
  <c r="AY241" i="2"/>
  <c r="AY240" i="2"/>
  <c r="AY239" i="2"/>
  <c r="AY238" i="2"/>
  <c r="AY237" i="2"/>
  <c r="AY236" i="2"/>
  <c r="AY235" i="2"/>
  <c r="AY234" i="2"/>
  <c r="AY233" i="2"/>
  <c r="AY232" i="2"/>
  <c r="AY231" i="2"/>
  <c r="AY230" i="2"/>
  <c r="AY229" i="2"/>
  <c r="AY228" i="2"/>
  <c r="AY227" i="2"/>
  <c r="AY226" i="2"/>
  <c r="AY225" i="2"/>
  <c r="AY224" i="2"/>
  <c r="AY223" i="2"/>
  <c r="AY222" i="2"/>
  <c r="AY221" i="2"/>
  <c r="AY220" i="2"/>
  <c r="AY219" i="2"/>
  <c r="AY218" i="2"/>
  <c r="AY217" i="2"/>
  <c r="AY216" i="2"/>
  <c r="AY215" i="2"/>
  <c r="AY214" i="2"/>
  <c r="AY213" i="2"/>
  <c r="AY212" i="2"/>
  <c r="AY211" i="2"/>
  <c r="AY210" i="2"/>
  <c r="AY209" i="2"/>
  <c r="AY208" i="2"/>
  <c r="AY207" i="2"/>
  <c r="AY206" i="2"/>
  <c r="AY205" i="2"/>
  <c r="AY204" i="2"/>
  <c r="AY203" i="2"/>
  <c r="AY202" i="2"/>
  <c r="AY201" i="2"/>
  <c r="AY200" i="2"/>
  <c r="AY199" i="2"/>
  <c r="AY198" i="2"/>
  <c r="AY197" i="2"/>
  <c r="AY196" i="2"/>
  <c r="AY195" i="2"/>
  <c r="AY194" i="2"/>
  <c r="AY193" i="2"/>
  <c r="AY192" i="2"/>
  <c r="AY191" i="2"/>
  <c r="AY190" i="2"/>
  <c r="AY189" i="2"/>
  <c r="AY188" i="2"/>
  <c r="AY187" i="2"/>
  <c r="AY186" i="2"/>
  <c r="AY185" i="2"/>
  <c r="AY184" i="2"/>
  <c r="AY183" i="2"/>
  <c r="AY182" i="2"/>
  <c r="AY181" i="2"/>
  <c r="AY180" i="2"/>
  <c r="AY179" i="2"/>
  <c r="AY178" i="2"/>
  <c r="AY177" i="2"/>
  <c r="AY176" i="2"/>
  <c r="AY175" i="2"/>
  <c r="AY174" i="2"/>
  <c r="AY173" i="2"/>
  <c r="AY172" i="2"/>
  <c r="AY171" i="2"/>
  <c r="AY170" i="2"/>
  <c r="AY169" i="2"/>
  <c r="AY168" i="2"/>
  <c r="AY167" i="2"/>
  <c r="AY166" i="2"/>
  <c r="AY165" i="2"/>
  <c r="AY164" i="2"/>
  <c r="AY163" i="2"/>
  <c r="AY162" i="2"/>
  <c r="AY161" i="2"/>
  <c r="AY160" i="2"/>
  <c r="AY159" i="2"/>
  <c r="AY158" i="2"/>
  <c r="AY157" i="2"/>
  <c r="AY156" i="2"/>
  <c r="AY155" i="2"/>
  <c r="AY154" i="2"/>
  <c r="AY153" i="2"/>
  <c r="AY152" i="2"/>
  <c r="AY151" i="2"/>
  <c r="AY150" i="2"/>
  <c r="AY149" i="2"/>
  <c r="AY148" i="2"/>
  <c r="AY147" i="2"/>
  <c r="AY146" i="2"/>
  <c r="AY145" i="2"/>
  <c r="AY144" i="2"/>
  <c r="AY143" i="2"/>
  <c r="AY142" i="2"/>
  <c r="AY141" i="2"/>
  <c r="AY140" i="2"/>
  <c r="AY139" i="2"/>
  <c r="AY138" i="2"/>
  <c r="AY137" i="2"/>
  <c r="AY136" i="2"/>
  <c r="AY135" i="2"/>
  <c r="AY134" i="2"/>
  <c r="AY133" i="2"/>
  <c r="AY132" i="2"/>
  <c r="AY131" i="2"/>
  <c r="AY130" i="2"/>
  <c r="AY129" i="2"/>
  <c r="AY128" i="2"/>
  <c r="AY127" i="2"/>
  <c r="AY126" i="2"/>
  <c r="AY125" i="2"/>
  <c r="AY124" i="2"/>
  <c r="AY123" i="2"/>
  <c r="AY122" i="2"/>
  <c r="AY121" i="2"/>
  <c r="AY120" i="2"/>
  <c r="AY119" i="2"/>
  <c r="AY118" i="2"/>
  <c r="AY117" i="2"/>
  <c r="AY116" i="2"/>
  <c r="AY115" i="2"/>
  <c r="AY114" i="2"/>
  <c r="AY113" i="2"/>
  <c r="AY112" i="2"/>
  <c r="AY111" i="2"/>
  <c r="AY110" i="2"/>
  <c r="AY109" i="2"/>
  <c r="AY108" i="2"/>
  <c r="AY107" i="2"/>
  <c r="AY106" i="2"/>
  <c r="AY105" i="2"/>
  <c r="AY104" i="2"/>
  <c r="AY103" i="2"/>
  <c r="AY102" i="2"/>
  <c r="AY101" i="2"/>
  <c r="AY100" i="2"/>
  <c r="AY99" i="2"/>
  <c r="AY98" i="2"/>
  <c r="AY97" i="2"/>
  <c r="AY96" i="2"/>
  <c r="AY95" i="2"/>
  <c r="AY94" i="2"/>
  <c r="AY93" i="2"/>
  <c r="AY92" i="2"/>
  <c r="AY91" i="2"/>
  <c r="AY90" i="2"/>
  <c r="AY89" i="2"/>
  <c r="AY88" i="2"/>
  <c r="AY87" i="2"/>
  <c r="AY86" i="2"/>
  <c r="AY85" i="2"/>
  <c r="AY84" i="2"/>
  <c r="AY83" i="2"/>
  <c r="AY82" i="2"/>
  <c r="AY81" i="2"/>
  <c r="AY80" i="2"/>
  <c r="AY79" i="2"/>
  <c r="AY78" i="2"/>
  <c r="AY77" i="2"/>
  <c r="AY76" i="2"/>
  <c r="AY75" i="2"/>
  <c r="AY74" i="2"/>
  <c r="AY73" i="2"/>
  <c r="AY72" i="2"/>
  <c r="AY71" i="2"/>
  <c r="AY70" i="2"/>
  <c r="AY69" i="2"/>
  <c r="AY68" i="2"/>
  <c r="AY67" i="2"/>
  <c r="AY66" i="2"/>
  <c r="AY65" i="2"/>
  <c r="AY64" i="2"/>
  <c r="AY63" i="2"/>
  <c r="AY62" i="2"/>
  <c r="AY61" i="2"/>
  <c r="AY60" i="2"/>
  <c r="AY59" i="2"/>
  <c r="AY58" i="2"/>
  <c r="AY57" i="2"/>
  <c r="AY56" i="2"/>
  <c r="AY55" i="2"/>
  <c r="AY54" i="2"/>
  <c r="AY53" i="2"/>
  <c r="AY52" i="2"/>
  <c r="AY51" i="2"/>
  <c r="AY50" i="2"/>
  <c r="AY49" i="2"/>
  <c r="AY48" i="2"/>
  <c r="AY47" i="2"/>
  <c r="AY46" i="2"/>
  <c r="AY45" i="2"/>
  <c r="AY44" i="2"/>
  <c r="AY43" i="2"/>
  <c r="AY42" i="2"/>
  <c r="AY41" i="2"/>
  <c r="AY40" i="2"/>
  <c r="AY39" i="2"/>
  <c r="AY38" i="2"/>
  <c r="AY37" i="2"/>
  <c r="AY36" i="2"/>
  <c r="AY35" i="2"/>
  <c r="AY33" i="2"/>
  <c r="AY21" i="2"/>
  <c r="AX23" i="2"/>
  <c r="AX21" i="2"/>
  <c r="AY23" i="2"/>
  <c r="AY34" i="2"/>
  <c r="AY30" i="2"/>
  <c r="AY26" i="2"/>
  <c r="AY22" i="2"/>
  <c r="AY18" i="2"/>
  <c r="AY14" i="2"/>
  <c r="AX34" i="2"/>
  <c r="AX30" i="2"/>
  <c r="AX26" i="2"/>
  <c r="AX22" i="2"/>
  <c r="AX18" i="2"/>
  <c r="AX14" i="2"/>
  <c r="AY32" i="2"/>
  <c r="AY28" i="2"/>
  <c r="AY24" i="2"/>
  <c r="AY20" i="2"/>
  <c r="AY16" i="2"/>
  <c r="AY12" i="2"/>
  <c r="AX32" i="2"/>
  <c r="AX28" i="2"/>
  <c r="AX24" i="2"/>
  <c r="AX20" i="2"/>
  <c r="AX16" i="2"/>
  <c r="AX12" i="2"/>
  <c r="AK11" i="2" l="1"/>
  <c r="AM11" i="2" s="1"/>
  <c r="AL11" i="2"/>
  <c r="AK12" i="2"/>
  <c r="AM12" i="2" s="1"/>
  <c r="AL12" i="2"/>
  <c r="AK13" i="2"/>
  <c r="AM13" i="2" s="1"/>
  <c r="AL13" i="2"/>
  <c r="AK14" i="2"/>
  <c r="AM14" i="2" s="1"/>
  <c r="AL14" i="2"/>
  <c r="AK15" i="2"/>
  <c r="AM15" i="2" s="1"/>
  <c r="AL15" i="2"/>
  <c r="AK16" i="2"/>
  <c r="AM16" i="2" s="1"/>
  <c r="AL16" i="2"/>
  <c r="AK17" i="2"/>
  <c r="AM17" i="2" s="1"/>
  <c r="AL17" i="2"/>
  <c r="AK18" i="2"/>
  <c r="AM18" i="2" s="1"/>
  <c r="AL18" i="2"/>
  <c r="AK19" i="2"/>
  <c r="AM19" i="2" s="1"/>
  <c r="AL19" i="2"/>
  <c r="AK20" i="2"/>
  <c r="AM20" i="2" s="1"/>
  <c r="AL20" i="2"/>
  <c r="AK21" i="2"/>
  <c r="AM21" i="2" s="1"/>
  <c r="AL21" i="2"/>
  <c r="AK22" i="2"/>
  <c r="AM22" i="2" s="1"/>
  <c r="AL22" i="2"/>
  <c r="AK23" i="2"/>
  <c r="AM23" i="2" s="1"/>
  <c r="AL23" i="2"/>
  <c r="AK24" i="2"/>
  <c r="AM24" i="2" s="1"/>
  <c r="AL24" i="2"/>
  <c r="AK25" i="2"/>
  <c r="AM25" i="2" s="1"/>
  <c r="AL25" i="2"/>
  <c r="AK26" i="2"/>
  <c r="AL26" i="2"/>
  <c r="AK27" i="2"/>
  <c r="AM27" i="2" s="1"/>
  <c r="AL27" i="2"/>
  <c r="AK28" i="2"/>
  <c r="AM28" i="2" s="1"/>
  <c r="AL28" i="2"/>
  <c r="AK29" i="2"/>
  <c r="AM29" i="2" s="1"/>
  <c r="AL29" i="2"/>
  <c r="AK30" i="2"/>
  <c r="AM30" i="2" s="1"/>
  <c r="AL30" i="2"/>
  <c r="AK31" i="2"/>
  <c r="AM31" i="2" s="1"/>
  <c r="AL31" i="2"/>
  <c r="AK32" i="2"/>
  <c r="AM32" i="2" s="1"/>
  <c r="AL32" i="2"/>
  <c r="AK33" i="2"/>
  <c r="AM33" i="2" s="1"/>
  <c r="AL33" i="2"/>
  <c r="AK34" i="2"/>
  <c r="AM34" i="2" s="1"/>
  <c r="AL34" i="2"/>
  <c r="AK35" i="2"/>
  <c r="AL35" i="2"/>
  <c r="AK36" i="2"/>
  <c r="AM36" i="2" s="1"/>
  <c r="AL36" i="2"/>
  <c r="AK37" i="2"/>
  <c r="AM37" i="2" s="1"/>
  <c r="AL37" i="2"/>
  <c r="AK38" i="2"/>
  <c r="AM38" i="2" s="1"/>
  <c r="AL38" i="2"/>
  <c r="AK39" i="2"/>
  <c r="AL39" i="2"/>
  <c r="AK40" i="2"/>
  <c r="AL40" i="2"/>
  <c r="AK41" i="2"/>
  <c r="AM41" i="2" s="1"/>
  <c r="AL41" i="2"/>
  <c r="AK42" i="2"/>
  <c r="AM42" i="2" s="1"/>
  <c r="AL42" i="2"/>
  <c r="AK43" i="2"/>
  <c r="AL43" i="2"/>
  <c r="AK44" i="2"/>
  <c r="AM44" i="2" s="1"/>
  <c r="AL44" i="2"/>
  <c r="AK45" i="2"/>
  <c r="AM45" i="2" s="1"/>
  <c r="AL45" i="2"/>
  <c r="AK46" i="2"/>
  <c r="AM46" i="2" s="1"/>
  <c r="AL46" i="2"/>
  <c r="AK47" i="2"/>
  <c r="AL47" i="2"/>
  <c r="AK48" i="2"/>
  <c r="AM48" i="2" s="1"/>
  <c r="AL48" i="2"/>
  <c r="AK49" i="2"/>
  <c r="AM49" i="2" s="1"/>
  <c r="AL49" i="2"/>
  <c r="AK50" i="2"/>
  <c r="AM50" i="2" s="1"/>
  <c r="AL50" i="2"/>
  <c r="AK51" i="2"/>
  <c r="AL51" i="2"/>
  <c r="AK52" i="2"/>
  <c r="AM52" i="2" s="1"/>
  <c r="AL52" i="2"/>
  <c r="AK53" i="2"/>
  <c r="AM53" i="2" s="1"/>
  <c r="AL53" i="2"/>
  <c r="AK54" i="2"/>
  <c r="AM54" i="2" s="1"/>
  <c r="AL54" i="2"/>
  <c r="AK55" i="2"/>
  <c r="AL55" i="2"/>
  <c r="AK56" i="2"/>
  <c r="AM56" i="2" s="1"/>
  <c r="AL56" i="2"/>
  <c r="AK57" i="2"/>
  <c r="AM57" i="2" s="1"/>
  <c r="AL57" i="2"/>
  <c r="AK58" i="2"/>
  <c r="AL58" i="2"/>
  <c r="AK59" i="2"/>
  <c r="AL59" i="2"/>
  <c r="AK60" i="2"/>
  <c r="AM60" i="2" s="1"/>
  <c r="AL60" i="2"/>
  <c r="AK61" i="2"/>
  <c r="AM61" i="2" s="1"/>
  <c r="AL61" i="2"/>
  <c r="AK62" i="2"/>
  <c r="AM62" i="2" s="1"/>
  <c r="AL62" i="2"/>
  <c r="AK63" i="2"/>
  <c r="AL63" i="2"/>
  <c r="AK64" i="2"/>
  <c r="AM64" i="2" s="1"/>
  <c r="AL64" i="2"/>
  <c r="AK65" i="2"/>
  <c r="AM65" i="2" s="1"/>
  <c r="AL65" i="2"/>
  <c r="AK66" i="2"/>
  <c r="AM66" i="2" s="1"/>
  <c r="AL66" i="2"/>
  <c r="AK67" i="2"/>
  <c r="AL67" i="2"/>
  <c r="AK68" i="2"/>
  <c r="AM68" i="2" s="1"/>
  <c r="AL68" i="2"/>
  <c r="AK69" i="2"/>
  <c r="AM69" i="2" s="1"/>
  <c r="AL69" i="2"/>
  <c r="AK70" i="2"/>
  <c r="AM70" i="2" s="1"/>
  <c r="AL70" i="2"/>
  <c r="AK71" i="2"/>
  <c r="AL71" i="2"/>
  <c r="AK72" i="2"/>
  <c r="AL72" i="2"/>
  <c r="AK73" i="2"/>
  <c r="AM73" i="2" s="1"/>
  <c r="AL73" i="2"/>
  <c r="AK74" i="2"/>
  <c r="AM74" i="2" s="1"/>
  <c r="AL74" i="2"/>
  <c r="AK75" i="2"/>
  <c r="AL75" i="2"/>
  <c r="AK76" i="2"/>
  <c r="AM76" i="2" s="1"/>
  <c r="AL76" i="2"/>
  <c r="AK77" i="2"/>
  <c r="AM77" i="2" s="1"/>
  <c r="AL77" i="2"/>
  <c r="AK78" i="2"/>
  <c r="AM78" i="2" s="1"/>
  <c r="AL78" i="2"/>
  <c r="AK79" i="2"/>
  <c r="AL79" i="2"/>
  <c r="AK80" i="2"/>
  <c r="AM80" i="2" s="1"/>
  <c r="AL80" i="2"/>
  <c r="AK81" i="2"/>
  <c r="AM81" i="2" s="1"/>
  <c r="AL81" i="2"/>
  <c r="AK82" i="2"/>
  <c r="AM82" i="2" s="1"/>
  <c r="AL82" i="2"/>
  <c r="AK83" i="2"/>
  <c r="AL83" i="2"/>
  <c r="AK84" i="2"/>
  <c r="AM84" i="2" s="1"/>
  <c r="AL84" i="2"/>
  <c r="AK85" i="2"/>
  <c r="AM85" i="2" s="1"/>
  <c r="AL85" i="2"/>
  <c r="AK86" i="2"/>
  <c r="AM86" i="2" s="1"/>
  <c r="AL86" i="2"/>
  <c r="AK87" i="2"/>
  <c r="AL87" i="2"/>
  <c r="AK88" i="2"/>
  <c r="AM88" i="2" s="1"/>
  <c r="AL88" i="2"/>
  <c r="AK89" i="2"/>
  <c r="AM89" i="2" s="1"/>
  <c r="AL89" i="2"/>
  <c r="AK90" i="2"/>
  <c r="AL90" i="2"/>
  <c r="AK91" i="2"/>
  <c r="AL91" i="2"/>
  <c r="AK92" i="2"/>
  <c r="AM92" i="2" s="1"/>
  <c r="AL92" i="2"/>
  <c r="AK93" i="2"/>
  <c r="AM93" i="2" s="1"/>
  <c r="AL93" i="2"/>
  <c r="AK94" i="2"/>
  <c r="AM94" i="2" s="1"/>
  <c r="AL94" i="2"/>
  <c r="AK95" i="2"/>
  <c r="AL95" i="2"/>
  <c r="AK96" i="2"/>
  <c r="AM96" i="2" s="1"/>
  <c r="AL96" i="2"/>
  <c r="AK97" i="2"/>
  <c r="AM97" i="2" s="1"/>
  <c r="AL97" i="2"/>
  <c r="AK98" i="2"/>
  <c r="AL98" i="2"/>
  <c r="AK99" i="2"/>
  <c r="AM99" i="2" s="1"/>
  <c r="AL99" i="2"/>
  <c r="AK100" i="2"/>
  <c r="AM100" i="2" s="1"/>
  <c r="AL100" i="2"/>
  <c r="AK101" i="2"/>
  <c r="AM101" i="2" s="1"/>
  <c r="AL101" i="2"/>
  <c r="AK102" i="2"/>
  <c r="AM102" i="2" s="1"/>
  <c r="AL102" i="2"/>
  <c r="AK103" i="2"/>
  <c r="AM103" i="2" s="1"/>
  <c r="AL103" i="2"/>
  <c r="AK104" i="2"/>
  <c r="AM104" i="2" s="1"/>
  <c r="AL104" i="2"/>
  <c r="AK105" i="2"/>
  <c r="AM105" i="2" s="1"/>
  <c r="AL105" i="2"/>
  <c r="AK106" i="2"/>
  <c r="AM106" i="2" s="1"/>
  <c r="AL106" i="2"/>
  <c r="AK107" i="2"/>
  <c r="AM107" i="2" s="1"/>
  <c r="AL107" i="2"/>
  <c r="AK108" i="2"/>
  <c r="AL108" i="2"/>
  <c r="AK109" i="2"/>
  <c r="AL109" i="2"/>
  <c r="AK110" i="2"/>
  <c r="AM110" i="2" s="1"/>
  <c r="AL110" i="2"/>
  <c r="AK111" i="2"/>
  <c r="AM111" i="2" s="1"/>
  <c r="AL111" i="2"/>
  <c r="AK112" i="2"/>
  <c r="AM112" i="2" s="1"/>
  <c r="AL112" i="2"/>
  <c r="AK113" i="2"/>
  <c r="AL113" i="2"/>
  <c r="AK114" i="2"/>
  <c r="AL114" i="2"/>
  <c r="AK115" i="2"/>
  <c r="AM115" i="2" s="1"/>
  <c r="AL115" i="2"/>
  <c r="AK116" i="2"/>
  <c r="AM116" i="2" s="1"/>
  <c r="AL116" i="2"/>
  <c r="AK117" i="2"/>
  <c r="AL117" i="2"/>
  <c r="AK118" i="2"/>
  <c r="AM118" i="2" s="1"/>
  <c r="AL118" i="2"/>
  <c r="AK119" i="2"/>
  <c r="AM119" i="2" s="1"/>
  <c r="AL119" i="2"/>
  <c r="AK120" i="2"/>
  <c r="AM120" i="2" s="1"/>
  <c r="AL120" i="2"/>
  <c r="AK121" i="2"/>
  <c r="AL121" i="2"/>
  <c r="AK122" i="2"/>
  <c r="AM122" i="2" s="1"/>
  <c r="AL122" i="2"/>
  <c r="AK123" i="2"/>
  <c r="AM123" i="2" s="1"/>
  <c r="AL123" i="2"/>
  <c r="AK124" i="2"/>
  <c r="AL124" i="2"/>
  <c r="AK125" i="2"/>
  <c r="AL125" i="2"/>
  <c r="AK126" i="2"/>
  <c r="AM126" i="2" s="1"/>
  <c r="AL126" i="2"/>
  <c r="AK127" i="2"/>
  <c r="AM127" i="2" s="1"/>
  <c r="AL127" i="2"/>
  <c r="AK128" i="2"/>
  <c r="AM128" i="2" s="1"/>
  <c r="AL128" i="2"/>
  <c r="AK129" i="2"/>
  <c r="AL129" i="2"/>
  <c r="AK130" i="2"/>
  <c r="AL130" i="2"/>
  <c r="AK131" i="2"/>
  <c r="AM131" i="2" s="1"/>
  <c r="AL131" i="2"/>
  <c r="AK132" i="2"/>
  <c r="AM132" i="2" s="1"/>
  <c r="AL132" i="2"/>
  <c r="AK133" i="2"/>
  <c r="AL133" i="2"/>
  <c r="AK134" i="2"/>
  <c r="AM134" i="2" s="1"/>
  <c r="AL134" i="2"/>
  <c r="AK135" i="2"/>
  <c r="AM135" i="2" s="1"/>
  <c r="AL135" i="2"/>
  <c r="AK136" i="2"/>
  <c r="AM136" i="2" s="1"/>
  <c r="AL136" i="2"/>
  <c r="AK137" i="2"/>
  <c r="AL137" i="2"/>
  <c r="AK138" i="2"/>
  <c r="AM138" i="2" s="1"/>
  <c r="AL138" i="2"/>
  <c r="AK139" i="2"/>
  <c r="AM139" i="2" s="1"/>
  <c r="AL139" i="2"/>
  <c r="AK140" i="2"/>
  <c r="AL140" i="2"/>
  <c r="AK141" i="2"/>
  <c r="AM141" i="2" s="1"/>
  <c r="AL141" i="2"/>
  <c r="AK142" i="2"/>
  <c r="AM142" i="2" s="1"/>
  <c r="AL142" i="2"/>
  <c r="AK143" i="2"/>
  <c r="AL143" i="2"/>
  <c r="AK144" i="2"/>
  <c r="AL144" i="2"/>
  <c r="AK145" i="2"/>
  <c r="AM145" i="2" s="1"/>
  <c r="AL145" i="2"/>
  <c r="AK146" i="2"/>
  <c r="AM146" i="2" s="1"/>
  <c r="AL146" i="2"/>
  <c r="AK147" i="2"/>
  <c r="AL147" i="2"/>
  <c r="AK148" i="2"/>
  <c r="AL148" i="2"/>
  <c r="AK149" i="2"/>
  <c r="AM149" i="2" s="1"/>
  <c r="AL149" i="2"/>
  <c r="AK150" i="2"/>
  <c r="AM150" i="2" s="1"/>
  <c r="AL150" i="2"/>
  <c r="AK151" i="2"/>
  <c r="AL151" i="2"/>
  <c r="AK152" i="2"/>
  <c r="AL152" i="2"/>
  <c r="AK153" i="2"/>
  <c r="AM153" i="2" s="1"/>
  <c r="AL153" i="2"/>
  <c r="AK154" i="2"/>
  <c r="AM154" i="2" s="1"/>
  <c r="AL154" i="2"/>
  <c r="AK155" i="2"/>
  <c r="AL155" i="2"/>
  <c r="AK156" i="2"/>
  <c r="AL156" i="2"/>
  <c r="AK157" i="2"/>
  <c r="AM157" i="2" s="1"/>
  <c r="AL157" i="2"/>
  <c r="AK158" i="2"/>
  <c r="AM158" i="2" s="1"/>
  <c r="AL158" i="2"/>
  <c r="AK159" i="2"/>
  <c r="AL159" i="2"/>
  <c r="AK160" i="2"/>
  <c r="AL160" i="2"/>
  <c r="AK161" i="2"/>
  <c r="AM161" i="2" s="1"/>
  <c r="AL161" i="2"/>
  <c r="AK162" i="2"/>
  <c r="AM162" i="2" s="1"/>
  <c r="AL162" i="2"/>
  <c r="AK163" i="2"/>
  <c r="AL163" i="2"/>
  <c r="AK164" i="2"/>
  <c r="AL164" i="2"/>
  <c r="AK165" i="2"/>
  <c r="AM165" i="2" s="1"/>
  <c r="AL165" i="2"/>
  <c r="AK166" i="2"/>
  <c r="AM166" i="2" s="1"/>
  <c r="AL166" i="2"/>
  <c r="AK167" i="2"/>
  <c r="AL167" i="2"/>
  <c r="AK168" i="2"/>
  <c r="AL168" i="2"/>
  <c r="AK169" i="2"/>
  <c r="AM169" i="2" s="1"/>
  <c r="AL169" i="2"/>
  <c r="AK170" i="2"/>
  <c r="AM170" i="2" s="1"/>
  <c r="AL170" i="2"/>
  <c r="AK171" i="2"/>
  <c r="AL171" i="2"/>
  <c r="AK172" i="2"/>
  <c r="AL172" i="2"/>
  <c r="AK173" i="2"/>
  <c r="AM173" i="2" s="1"/>
  <c r="AL173" i="2"/>
  <c r="AK174" i="2"/>
  <c r="AM174" i="2" s="1"/>
  <c r="AL174" i="2"/>
  <c r="AK175" i="2"/>
  <c r="AL175" i="2"/>
  <c r="AK176" i="2"/>
  <c r="AL176" i="2"/>
  <c r="AK177" i="2"/>
  <c r="AM177" i="2" s="1"/>
  <c r="AL177" i="2"/>
  <c r="AK178" i="2"/>
  <c r="AM178" i="2" s="1"/>
  <c r="AL178" i="2"/>
  <c r="AK179" i="2"/>
  <c r="AL179" i="2"/>
  <c r="AK180" i="2"/>
  <c r="AL180" i="2"/>
  <c r="AK181" i="2"/>
  <c r="AM181" i="2" s="1"/>
  <c r="AL181" i="2"/>
  <c r="AK182" i="2"/>
  <c r="AM182" i="2" s="1"/>
  <c r="AL182" i="2"/>
  <c r="AK183" i="2"/>
  <c r="AL183" i="2"/>
  <c r="AK184" i="2"/>
  <c r="AL184" i="2"/>
  <c r="AK185" i="2"/>
  <c r="AM185" i="2" s="1"/>
  <c r="AL185" i="2"/>
  <c r="AK186" i="2"/>
  <c r="AM186" i="2" s="1"/>
  <c r="AL186" i="2"/>
  <c r="AK187" i="2"/>
  <c r="AL187" i="2"/>
  <c r="AK188" i="2"/>
  <c r="AL188" i="2"/>
  <c r="AK189" i="2"/>
  <c r="AM189" i="2" s="1"/>
  <c r="AL189" i="2"/>
  <c r="AK190" i="2"/>
  <c r="AM190" i="2" s="1"/>
  <c r="AL190" i="2"/>
  <c r="AK191" i="2"/>
  <c r="AL191" i="2"/>
  <c r="AK192" i="2"/>
  <c r="AL192" i="2"/>
  <c r="AK193" i="2"/>
  <c r="AM193" i="2" s="1"/>
  <c r="AL193" i="2"/>
  <c r="AK194" i="2"/>
  <c r="AM194" i="2" s="1"/>
  <c r="AL194" i="2"/>
  <c r="AK195" i="2"/>
  <c r="AL195" i="2"/>
  <c r="AK196" i="2"/>
  <c r="AL196" i="2"/>
  <c r="AK197" i="2"/>
  <c r="AM197" i="2" s="1"/>
  <c r="AL197" i="2"/>
  <c r="AK198" i="2"/>
  <c r="AM198" i="2" s="1"/>
  <c r="AL198" i="2"/>
  <c r="AK199" i="2"/>
  <c r="AL199" i="2"/>
  <c r="AK200" i="2"/>
  <c r="AL200" i="2"/>
  <c r="AK201" i="2"/>
  <c r="AM201" i="2" s="1"/>
  <c r="AL201" i="2"/>
  <c r="AK202" i="2"/>
  <c r="AM202" i="2" s="1"/>
  <c r="AL202" i="2"/>
  <c r="AK203" i="2"/>
  <c r="AL203" i="2"/>
  <c r="AK204" i="2"/>
  <c r="AL204" i="2"/>
  <c r="AK205" i="2"/>
  <c r="AM205" i="2" s="1"/>
  <c r="AL205" i="2"/>
  <c r="AK206" i="2"/>
  <c r="AM206" i="2" s="1"/>
  <c r="AL206" i="2"/>
  <c r="AK207" i="2"/>
  <c r="AL207" i="2"/>
  <c r="AK208" i="2"/>
  <c r="AL208" i="2"/>
  <c r="AK209" i="2"/>
  <c r="AM209" i="2" s="1"/>
  <c r="AL209" i="2"/>
  <c r="AK210" i="2"/>
  <c r="AM210" i="2" s="1"/>
  <c r="AL210" i="2"/>
  <c r="AK211" i="2"/>
  <c r="AL211" i="2"/>
  <c r="AK212" i="2"/>
  <c r="AL212" i="2"/>
  <c r="AK213" i="2"/>
  <c r="AM213" i="2" s="1"/>
  <c r="AL213" i="2"/>
  <c r="AK214" i="2"/>
  <c r="AM214" i="2" s="1"/>
  <c r="AL214" i="2"/>
  <c r="AK215" i="2"/>
  <c r="AL215" i="2"/>
  <c r="AK216" i="2"/>
  <c r="AL216" i="2"/>
  <c r="AK217" i="2"/>
  <c r="AM217" i="2" s="1"/>
  <c r="AL217" i="2"/>
  <c r="AK218" i="2"/>
  <c r="AM218" i="2" s="1"/>
  <c r="AL218" i="2"/>
  <c r="AK219" i="2"/>
  <c r="AL219" i="2"/>
  <c r="AK220" i="2"/>
  <c r="AL220" i="2"/>
  <c r="AK221" i="2"/>
  <c r="AM221" i="2" s="1"/>
  <c r="AL221" i="2"/>
  <c r="AK222" i="2"/>
  <c r="AM222" i="2" s="1"/>
  <c r="AL222" i="2"/>
  <c r="AK223" i="2"/>
  <c r="AL223" i="2"/>
  <c r="AK224" i="2"/>
  <c r="AL224" i="2"/>
  <c r="AK225" i="2"/>
  <c r="AM225" i="2" s="1"/>
  <c r="AL225" i="2"/>
  <c r="AK226" i="2"/>
  <c r="AM226" i="2" s="1"/>
  <c r="AL226" i="2"/>
  <c r="AK227" i="2"/>
  <c r="AL227" i="2"/>
  <c r="AK228" i="2"/>
  <c r="AL228" i="2"/>
  <c r="AK229" i="2"/>
  <c r="AM229" i="2" s="1"/>
  <c r="AL229" i="2"/>
  <c r="AK230" i="2"/>
  <c r="AM230" i="2" s="1"/>
  <c r="AL230" i="2"/>
  <c r="AK231" i="2"/>
  <c r="AL231" i="2"/>
  <c r="AK232" i="2"/>
  <c r="AL232" i="2"/>
  <c r="AK233" i="2"/>
  <c r="AM233" i="2" s="1"/>
  <c r="AL233" i="2"/>
  <c r="AK234" i="2"/>
  <c r="AM234" i="2" s="1"/>
  <c r="AL234" i="2"/>
  <c r="AK235" i="2"/>
  <c r="AL235" i="2"/>
  <c r="AK236" i="2"/>
  <c r="AL236" i="2"/>
  <c r="AK237" i="2"/>
  <c r="AM237" i="2" s="1"/>
  <c r="AL237" i="2"/>
  <c r="AK238" i="2"/>
  <c r="AM238" i="2" s="1"/>
  <c r="AL238" i="2"/>
  <c r="AK239" i="2"/>
  <c r="AL239" i="2"/>
  <c r="AK240" i="2"/>
  <c r="AL240" i="2"/>
  <c r="AK241" i="2"/>
  <c r="AM241" i="2" s="1"/>
  <c r="AL241" i="2"/>
  <c r="AK242" i="2"/>
  <c r="AM242" i="2" s="1"/>
  <c r="AL242" i="2"/>
  <c r="AK243" i="2"/>
  <c r="AL243" i="2"/>
  <c r="AK244" i="2"/>
  <c r="AL244" i="2"/>
  <c r="AK245" i="2"/>
  <c r="AM245" i="2" s="1"/>
  <c r="AL245" i="2"/>
  <c r="AK246" i="2"/>
  <c r="AM246" i="2" s="1"/>
  <c r="AL246" i="2"/>
  <c r="AK247" i="2"/>
  <c r="AL247" i="2"/>
  <c r="AK248" i="2"/>
  <c r="AL248" i="2"/>
  <c r="AK249" i="2"/>
  <c r="AM249" i="2" s="1"/>
  <c r="AL249" i="2"/>
  <c r="AK250" i="2"/>
  <c r="AM250" i="2" s="1"/>
  <c r="AL250" i="2"/>
  <c r="AK251" i="2"/>
  <c r="AL251" i="2"/>
  <c r="AK252" i="2"/>
  <c r="AL252" i="2"/>
  <c r="AK253" i="2"/>
  <c r="AM253" i="2" s="1"/>
  <c r="AL253" i="2"/>
  <c r="AK254" i="2"/>
  <c r="AM254" i="2" s="1"/>
  <c r="AL254" i="2"/>
  <c r="AK255" i="2"/>
  <c r="AL255" i="2"/>
  <c r="AK256" i="2"/>
  <c r="AL256" i="2"/>
  <c r="AK257" i="2"/>
  <c r="AM257" i="2" s="1"/>
  <c r="AL257" i="2"/>
  <c r="AK258" i="2"/>
  <c r="AM258" i="2" s="1"/>
  <c r="AL258" i="2"/>
  <c r="AK259" i="2"/>
  <c r="AL259" i="2"/>
  <c r="AK260" i="2"/>
  <c r="AL260" i="2"/>
  <c r="AK261" i="2"/>
  <c r="AM261" i="2" s="1"/>
  <c r="AL261" i="2"/>
  <c r="AK262" i="2"/>
  <c r="AM262" i="2" s="1"/>
  <c r="AL262" i="2"/>
  <c r="AK263" i="2"/>
  <c r="AL263" i="2"/>
  <c r="AK264" i="2"/>
  <c r="AL264" i="2"/>
  <c r="AK265" i="2"/>
  <c r="AL265" i="2"/>
  <c r="AK266" i="2"/>
  <c r="AM266" i="2" s="1"/>
  <c r="AL266" i="2"/>
  <c r="AK267" i="2"/>
  <c r="AM267" i="2" s="1"/>
  <c r="AL267" i="2"/>
  <c r="AK268" i="2"/>
  <c r="AL268" i="2"/>
  <c r="AK269" i="2"/>
  <c r="AL269" i="2"/>
  <c r="AK270" i="2"/>
  <c r="AM270" i="2" s="1"/>
  <c r="AL270" i="2"/>
  <c r="AK271" i="2"/>
  <c r="AM271" i="2" s="1"/>
  <c r="AL271" i="2"/>
  <c r="AK272" i="2"/>
  <c r="AL272" i="2"/>
  <c r="AK273" i="2"/>
  <c r="AL273" i="2"/>
  <c r="AK274" i="2"/>
  <c r="AM274" i="2" s="1"/>
  <c r="AL274" i="2"/>
  <c r="AK275" i="2"/>
  <c r="AM275" i="2" s="1"/>
  <c r="AL275" i="2"/>
  <c r="AK276" i="2"/>
  <c r="AL276" i="2"/>
  <c r="AK277" i="2"/>
  <c r="AL277" i="2"/>
  <c r="AK278" i="2"/>
  <c r="AM278" i="2" s="1"/>
  <c r="AL278" i="2"/>
  <c r="AK279" i="2"/>
  <c r="AM279" i="2" s="1"/>
  <c r="AL279" i="2"/>
  <c r="AK280" i="2"/>
  <c r="AL280" i="2"/>
  <c r="AK281" i="2"/>
  <c r="AL281" i="2"/>
  <c r="AK282" i="2"/>
  <c r="AM282" i="2" s="1"/>
  <c r="AL282" i="2"/>
  <c r="AK283" i="2"/>
  <c r="AM283" i="2" s="1"/>
  <c r="AL283" i="2"/>
  <c r="AK284" i="2"/>
  <c r="AL284" i="2"/>
  <c r="AK285" i="2"/>
  <c r="AL285" i="2"/>
  <c r="AK286" i="2"/>
  <c r="AM286" i="2" s="1"/>
  <c r="AL286" i="2"/>
  <c r="AK287" i="2"/>
  <c r="AM287" i="2" s="1"/>
  <c r="AL287" i="2"/>
  <c r="AK288" i="2"/>
  <c r="AL288" i="2"/>
  <c r="AK289" i="2"/>
  <c r="AL289" i="2"/>
  <c r="AK290" i="2"/>
  <c r="AM290" i="2" s="1"/>
  <c r="AL290" i="2"/>
  <c r="AK291" i="2"/>
  <c r="AM291" i="2" s="1"/>
  <c r="AL291" i="2"/>
  <c r="AK292" i="2"/>
  <c r="AL292" i="2"/>
  <c r="AK293" i="2"/>
  <c r="AL293" i="2"/>
  <c r="AK294" i="2"/>
  <c r="AM294" i="2" s="1"/>
  <c r="AL294" i="2"/>
  <c r="AK295" i="2"/>
  <c r="AM295" i="2" s="1"/>
  <c r="AL295" i="2"/>
  <c r="AK296" i="2"/>
  <c r="AL296" i="2"/>
  <c r="AK297" i="2"/>
  <c r="AL297" i="2"/>
  <c r="AK298" i="2"/>
  <c r="AM298" i="2" s="1"/>
  <c r="AL298" i="2"/>
  <c r="AK299" i="2"/>
  <c r="AM299" i="2" s="1"/>
  <c r="AL299" i="2"/>
  <c r="AK300" i="2"/>
  <c r="AL300" i="2"/>
  <c r="AK301" i="2"/>
  <c r="AL301" i="2"/>
  <c r="AK302" i="2"/>
  <c r="AM302" i="2" s="1"/>
  <c r="AL302" i="2"/>
  <c r="AK303" i="2"/>
  <c r="AM303" i="2" s="1"/>
  <c r="AL303" i="2"/>
  <c r="AK304" i="2"/>
  <c r="AL304" i="2"/>
  <c r="AK305" i="2"/>
  <c r="AL305" i="2"/>
  <c r="AK306" i="2"/>
  <c r="AM306" i="2" s="1"/>
  <c r="AL306" i="2"/>
  <c r="AK307" i="2"/>
  <c r="AM307" i="2" s="1"/>
  <c r="AL307" i="2"/>
  <c r="AK308" i="2"/>
  <c r="AL308" i="2"/>
  <c r="AK309" i="2"/>
  <c r="AL309" i="2"/>
  <c r="AK310" i="2"/>
  <c r="AM310" i="2" s="1"/>
  <c r="AL310" i="2"/>
  <c r="AK311" i="2"/>
  <c r="AM311" i="2" s="1"/>
  <c r="AL311" i="2"/>
  <c r="AK312" i="2"/>
  <c r="AL312" i="2"/>
  <c r="AK313" i="2"/>
  <c r="AL313" i="2"/>
  <c r="AK314" i="2"/>
  <c r="AM314" i="2" s="1"/>
  <c r="AL314" i="2"/>
  <c r="AK315" i="2"/>
  <c r="AM315" i="2" s="1"/>
  <c r="AL315" i="2"/>
  <c r="AK316" i="2"/>
  <c r="AL316" i="2"/>
  <c r="AK317" i="2"/>
  <c r="AL317" i="2"/>
  <c r="AK318" i="2"/>
  <c r="AM318" i="2" s="1"/>
  <c r="AL318" i="2"/>
  <c r="AK319" i="2"/>
  <c r="AM319" i="2" s="1"/>
  <c r="AL319" i="2"/>
  <c r="AK320" i="2"/>
  <c r="AL320" i="2"/>
  <c r="AK321" i="2"/>
  <c r="AL321" i="2"/>
  <c r="AK322" i="2"/>
  <c r="AM322" i="2" s="1"/>
  <c r="AL322" i="2"/>
  <c r="AK323" i="2"/>
  <c r="AM323" i="2" s="1"/>
  <c r="AL323" i="2"/>
  <c r="AK324" i="2"/>
  <c r="AL324" i="2"/>
  <c r="AK325" i="2"/>
  <c r="AL325" i="2"/>
  <c r="AK326" i="2"/>
  <c r="AM326" i="2" s="1"/>
  <c r="AL326" i="2"/>
  <c r="AK327" i="2"/>
  <c r="AM327" i="2" s="1"/>
  <c r="AL327" i="2"/>
  <c r="AK328" i="2"/>
  <c r="AL328" i="2"/>
  <c r="AK329" i="2"/>
  <c r="AL329" i="2"/>
  <c r="AK330" i="2"/>
  <c r="AM330" i="2" s="1"/>
  <c r="AL330" i="2"/>
  <c r="AK331" i="2"/>
  <c r="AM331" i="2" s="1"/>
  <c r="AL331" i="2"/>
  <c r="AK332" i="2"/>
  <c r="AL332" i="2"/>
  <c r="AK333" i="2"/>
  <c r="AL333" i="2"/>
  <c r="AK334" i="2"/>
  <c r="AM334" i="2" s="1"/>
  <c r="AL334" i="2"/>
  <c r="AK335" i="2"/>
  <c r="AM335" i="2" s="1"/>
  <c r="AL335" i="2"/>
  <c r="AK336" i="2"/>
  <c r="AL336" i="2"/>
  <c r="AK337" i="2"/>
  <c r="AL337" i="2"/>
  <c r="AK338" i="2"/>
  <c r="AM338" i="2" s="1"/>
  <c r="AL338" i="2"/>
  <c r="AK339" i="2"/>
  <c r="AM339" i="2" s="1"/>
  <c r="AL339" i="2"/>
  <c r="AK340" i="2"/>
  <c r="AL340" i="2"/>
  <c r="AK341" i="2"/>
  <c r="AL341" i="2"/>
  <c r="AK342" i="2"/>
  <c r="AM342" i="2" s="1"/>
  <c r="AL342" i="2"/>
  <c r="AK343" i="2"/>
  <c r="AM343" i="2" s="1"/>
  <c r="AL343" i="2"/>
  <c r="AK344" i="2"/>
  <c r="AL344" i="2"/>
  <c r="AK345" i="2"/>
  <c r="AL345" i="2"/>
  <c r="AK346" i="2"/>
  <c r="AM346" i="2" s="1"/>
  <c r="AL346" i="2"/>
  <c r="AK347" i="2"/>
  <c r="AM347" i="2" s="1"/>
  <c r="AL347" i="2"/>
  <c r="AK348" i="2"/>
  <c r="AL348" i="2"/>
  <c r="AK349" i="2"/>
  <c r="AL349" i="2"/>
  <c r="AK350" i="2"/>
  <c r="AM350" i="2" s="1"/>
  <c r="AL350" i="2"/>
  <c r="AK351" i="2"/>
  <c r="AM351" i="2" s="1"/>
  <c r="AL351" i="2"/>
  <c r="AK352" i="2"/>
  <c r="AL352" i="2"/>
  <c r="AK353" i="2"/>
  <c r="AL353" i="2"/>
  <c r="AK354" i="2"/>
  <c r="AM354" i="2" s="1"/>
  <c r="AL354" i="2"/>
  <c r="AK355" i="2"/>
  <c r="AM355" i="2" s="1"/>
  <c r="AL355" i="2"/>
  <c r="AK356" i="2"/>
  <c r="AL356" i="2"/>
  <c r="AK357" i="2"/>
  <c r="AL357" i="2"/>
  <c r="AK358" i="2"/>
  <c r="AM358" i="2" s="1"/>
  <c r="AL358" i="2"/>
  <c r="AK359" i="2"/>
  <c r="AM359" i="2" s="1"/>
  <c r="AL359" i="2"/>
  <c r="AK360" i="2"/>
  <c r="AL360" i="2"/>
  <c r="AK361" i="2"/>
  <c r="AL361" i="2"/>
  <c r="AK362" i="2"/>
  <c r="AM362" i="2" s="1"/>
  <c r="AL362" i="2"/>
  <c r="AK363" i="2"/>
  <c r="AM363" i="2" s="1"/>
  <c r="AL363" i="2"/>
  <c r="AK364" i="2"/>
  <c r="AL364" i="2"/>
  <c r="AK365" i="2"/>
  <c r="AL365" i="2"/>
  <c r="AK366" i="2"/>
  <c r="AM366" i="2" s="1"/>
  <c r="AL366" i="2"/>
  <c r="AK367" i="2"/>
  <c r="AM367" i="2" s="1"/>
  <c r="AL367" i="2"/>
  <c r="AK368" i="2"/>
  <c r="AL368" i="2"/>
  <c r="AK369" i="2"/>
  <c r="AL369" i="2"/>
  <c r="AK370" i="2"/>
  <c r="AM370" i="2" s="1"/>
  <c r="AL370" i="2"/>
  <c r="AK371" i="2"/>
  <c r="AM371" i="2" s="1"/>
  <c r="AL371" i="2"/>
  <c r="AK372" i="2"/>
  <c r="AL372" i="2"/>
  <c r="AK373" i="2"/>
  <c r="AL373" i="2"/>
  <c r="AK374" i="2"/>
  <c r="AM374" i="2" s="1"/>
  <c r="AL374" i="2"/>
  <c r="AK375" i="2"/>
  <c r="AM375" i="2" s="1"/>
  <c r="AL375" i="2"/>
  <c r="AK376" i="2"/>
  <c r="AL376" i="2"/>
  <c r="AK377" i="2"/>
  <c r="AL377" i="2"/>
  <c r="AK378" i="2"/>
  <c r="AM378" i="2" s="1"/>
  <c r="AL378" i="2"/>
  <c r="AK379" i="2"/>
  <c r="AM379" i="2" s="1"/>
  <c r="AL379" i="2"/>
  <c r="AK380" i="2"/>
  <c r="AL380" i="2"/>
  <c r="AK381" i="2"/>
  <c r="AL381" i="2"/>
  <c r="AK382" i="2"/>
  <c r="AM382" i="2" s="1"/>
  <c r="AL382" i="2"/>
  <c r="AK383" i="2"/>
  <c r="AM383" i="2" s="1"/>
  <c r="AL383" i="2"/>
  <c r="AK384" i="2"/>
  <c r="AL384" i="2"/>
  <c r="AK385" i="2"/>
  <c r="AL385" i="2"/>
  <c r="AK386" i="2"/>
  <c r="AM386" i="2" s="1"/>
  <c r="AL386" i="2"/>
  <c r="AK387" i="2"/>
  <c r="AM387" i="2" s="1"/>
  <c r="AL387" i="2"/>
  <c r="AK388" i="2"/>
  <c r="AL388" i="2"/>
  <c r="AK389" i="2"/>
  <c r="AL389" i="2"/>
  <c r="AK390" i="2"/>
  <c r="AM390" i="2" s="1"/>
  <c r="AL390" i="2"/>
  <c r="AK391" i="2"/>
  <c r="AM391" i="2" s="1"/>
  <c r="AL391" i="2"/>
  <c r="AK392" i="2"/>
  <c r="AL392" i="2"/>
  <c r="AK393" i="2"/>
  <c r="AL393" i="2"/>
  <c r="AK394" i="2"/>
  <c r="AM394" i="2" s="1"/>
  <c r="AL394" i="2"/>
  <c r="AK395" i="2"/>
  <c r="AM395" i="2" s="1"/>
  <c r="AL395" i="2"/>
  <c r="AK396" i="2"/>
  <c r="AL396" i="2"/>
  <c r="AK397" i="2"/>
  <c r="AL397" i="2"/>
  <c r="AK398" i="2"/>
  <c r="AM398" i="2" s="1"/>
  <c r="AL398" i="2"/>
  <c r="AK399" i="2"/>
  <c r="AM399" i="2" s="1"/>
  <c r="AL399" i="2"/>
  <c r="AK400" i="2"/>
  <c r="AL400" i="2"/>
  <c r="AK401" i="2"/>
  <c r="AL401" i="2"/>
  <c r="AK402" i="2"/>
  <c r="AM402" i="2" s="1"/>
  <c r="AL402" i="2"/>
  <c r="AK403" i="2"/>
  <c r="AM403" i="2" s="1"/>
  <c r="AL403" i="2"/>
  <c r="AK404" i="2"/>
  <c r="AL404" i="2"/>
  <c r="AK405" i="2"/>
  <c r="AL405" i="2"/>
  <c r="AK406" i="2"/>
  <c r="AM406" i="2" s="1"/>
  <c r="AL406" i="2"/>
  <c r="AK407" i="2"/>
  <c r="AM407" i="2" s="1"/>
  <c r="AL407" i="2"/>
  <c r="AK408" i="2"/>
  <c r="AL408" i="2"/>
  <c r="AK409" i="2"/>
  <c r="AL409" i="2"/>
  <c r="AJ11" i="2"/>
  <c r="AV11" i="2" s="1"/>
  <c r="AJ12" i="2"/>
  <c r="AJ13" i="2"/>
  <c r="AJ14" i="2"/>
  <c r="AV14" i="2" s="1"/>
  <c r="AJ15" i="2"/>
  <c r="AJ16" i="2"/>
  <c r="AV16" i="2" s="1"/>
  <c r="AJ17" i="2"/>
  <c r="AJ18" i="2"/>
  <c r="AJ19" i="2"/>
  <c r="AJ20" i="2"/>
  <c r="AJ21" i="2"/>
  <c r="AJ22" i="2"/>
  <c r="AJ23" i="2"/>
  <c r="AJ24" i="2"/>
  <c r="AJ25" i="2"/>
  <c r="AJ26" i="2"/>
  <c r="AJ27" i="2"/>
  <c r="AV27" i="2" s="1"/>
  <c r="AJ28" i="2"/>
  <c r="AV28" i="2" s="1"/>
  <c r="AJ29" i="2"/>
  <c r="AV29" i="2" s="1"/>
  <c r="AJ30" i="2"/>
  <c r="AJ31" i="2"/>
  <c r="AJ32" i="2"/>
  <c r="AV32" i="2" s="1"/>
  <c r="AJ33" i="2"/>
  <c r="AV33" i="2" s="1"/>
  <c r="AJ34" i="2"/>
  <c r="AV34" i="2" s="1"/>
  <c r="AJ35" i="2"/>
  <c r="AV35" i="2" s="1"/>
  <c r="AJ36" i="2"/>
  <c r="AV36" i="2" s="1"/>
  <c r="AJ37" i="2"/>
  <c r="AV37" i="2" s="1"/>
  <c r="AJ38" i="2"/>
  <c r="AV38" i="2" s="1"/>
  <c r="AJ39" i="2"/>
  <c r="AV39" i="2" s="1"/>
  <c r="AJ40" i="2"/>
  <c r="AV40" i="2" s="1"/>
  <c r="AJ41" i="2"/>
  <c r="AV41" i="2" s="1"/>
  <c r="AJ42" i="2"/>
  <c r="AV42" i="2" s="1"/>
  <c r="AJ43" i="2"/>
  <c r="AV43" i="2" s="1"/>
  <c r="AJ44" i="2"/>
  <c r="AV44" i="2" s="1"/>
  <c r="AJ45" i="2"/>
  <c r="AV45" i="2" s="1"/>
  <c r="AJ46" i="2"/>
  <c r="AV46" i="2" s="1"/>
  <c r="AJ47" i="2"/>
  <c r="AV47" i="2" s="1"/>
  <c r="AJ48" i="2"/>
  <c r="AV48" i="2" s="1"/>
  <c r="AJ49" i="2"/>
  <c r="AV49" i="2" s="1"/>
  <c r="AJ50" i="2"/>
  <c r="AV50" i="2" s="1"/>
  <c r="AJ51" i="2"/>
  <c r="AV51" i="2" s="1"/>
  <c r="AJ52" i="2"/>
  <c r="AV52" i="2" s="1"/>
  <c r="AJ53" i="2"/>
  <c r="AV53" i="2" s="1"/>
  <c r="AJ54" i="2"/>
  <c r="AV54" i="2" s="1"/>
  <c r="AJ55" i="2"/>
  <c r="AV55" i="2" s="1"/>
  <c r="AJ56" i="2"/>
  <c r="AV56" i="2" s="1"/>
  <c r="AJ57" i="2"/>
  <c r="AV57" i="2" s="1"/>
  <c r="AJ58" i="2"/>
  <c r="AV58" i="2" s="1"/>
  <c r="AJ59" i="2"/>
  <c r="AV59" i="2" s="1"/>
  <c r="AJ60" i="2"/>
  <c r="AV60" i="2" s="1"/>
  <c r="AJ61" i="2"/>
  <c r="AV61" i="2" s="1"/>
  <c r="AJ62" i="2"/>
  <c r="AV62" i="2" s="1"/>
  <c r="AJ63" i="2"/>
  <c r="AV63" i="2" s="1"/>
  <c r="AJ64" i="2"/>
  <c r="AV64" i="2" s="1"/>
  <c r="AJ65" i="2"/>
  <c r="AV65" i="2" s="1"/>
  <c r="AJ66" i="2"/>
  <c r="AV66" i="2" s="1"/>
  <c r="AJ67" i="2"/>
  <c r="AV67" i="2" s="1"/>
  <c r="AJ68" i="2"/>
  <c r="AV68" i="2" s="1"/>
  <c r="AJ69" i="2"/>
  <c r="AV69" i="2" s="1"/>
  <c r="AJ70" i="2"/>
  <c r="AV70" i="2" s="1"/>
  <c r="AJ71" i="2"/>
  <c r="AV71" i="2" s="1"/>
  <c r="AJ72" i="2"/>
  <c r="AV72" i="2" s="1"/>
  <c r="AJ73" i="2"/>
  <c r="AV73" i="2" s="1"/>
  <c r="AJ74" i="2"/>
  <c r="AV74" i="2" s="1"/>
  <c r="AJ75" i="2"/>
  <c r="AV75" i="2" s="1"/>
  <c r="AJ76" i="2"/>
  <c r="AV76" i="2" s="1"/>
  <c r="AJ77" i="2"/>
  <c r="AV77" i="2" s="1"/>
  <c r="AJ78" i="2"/>
  <c r="AV78" i="2" s="1"/>
  <c r="AJ79" i="2"/>
  <c r="AV79" i="2" s="1"/>
  <c r="AJ80" i="2"/>
  <c r="AV80" i="2" s="1"/>
  <c r="AJ81" i="2"/>
  <c r="AV81" i="2" s="1"/>
  <c r="AJ82" i="2"/>
  <c r="AV82" i="2" s="1"/>
  <c r="AJ83" i="2"/>
  <c r="AV83" i="2" s="1"/>
  <c r="AJ84" i="2"/>
  <c r="AV84" i="2" s="1"/>
  <c r="AJ85" i="2"/>
  <c r="AV85" i="2" s="1"/>
  <c r="AJ86" i="2"/>
  <c r="AV86" i="2" s="1"/>
  <c r="AJ87" i="2"/>
  <c r="AV87" i="2" s="1"/>
  <c r="AJ88" i="2"/>
  <c r="AV88" i="2" s="1"/>
  <c r="AJ89" i="2"/>
  <c r="AV89" i="2" s="1"/>
  <c r="AJ90" i="2"/>
  <c r="AV90" i="2" s="1"/>
  <c r="AJ91" i="2"/>
  <c r="AV91" i="2" s="1"/>
  <c r="AJ92" i="2"/>
  <c r="AV92" i="2" s="1"/>
  <c r="AJ93" i="2"/>
  <c r="AV93" i="2" s="1"/>
  <c r="AJ94" i="2"/>
  <c r="AV94" i="2" s="1"/>
  <c r="AJ95" i="2"/>
  <c r="AV95" i="2" s="1"/>
  <c r="AJ96" i="2"/>
  <c r="AV96" i="2" s="1"/>
  <c r="AJ97" i="2"/>
  <c r="AV97" i="2" s="1"/>
  <c r="AJ98" i="2"/>
  <c r="AV98" i="2" s="1"/>
  <c r="AJ99" i="2"/>
  <c r="AV99" i="2" s="1"/>
  <c r="AJ100" i="2"/>
  <c r="AV100" i="2" s="1"/>
  <c r="AJ101" i="2"/>
  <c r="AV101" i="2" s="1"/>
  <c r="AJ102" i="2"/>
  <c r="AV102" i="2" s="1"/>
  <c r="AJ103" i="2"/>
  <c r="AV103" i="2" s="1"/>
  <c r="AJ104" i="2"/>
  <c r="AV104" i="2" s="1"/>
  <c r="AJ105" i="2"/>
  <c r="AV105" i="2" s="1"/>
  <c r="AJ106" i="2"/>
  <c r="AV106" i="2" s="1"/>
  <c r="AJ107" i="2"/>
  <c r="AV107" i="2" s="1"/>
  <c r="AJ108" i="2"/>
  <c r="AV108" i="2" s="1"/>
  <c r="AJ109" i="2"/>
  <c r="AV109" i="2" s="1"/>
  <c r="AJ110" i="2"/>
  <c r="AV110" i="2" s="1"/>
  <c r="AJ111" i="2"/>
  <c r="AV111" i="2" s="1"/>
  <c r="AJ112" i="2"/>
  <c r="AV112" i="2" s="1"/>
  <c r="AJ113" i="2"/>
  <c r="AV113" i="2" s="1"/>
  <c r="AJ114" i="2"/>
  <c r="AV114" i="2" s="1"/>
  <c r="AJ115" i="2"/>
  <c r="AV115" i="2" s="1"/>
  <c r="AJ116" i="2"/>
  <c r="AV116" i="2" s="1"/>
  <c r="AJ117" i="2"/>
  <c r="AV117" i="2" s="1"/>
  <c r="AJ118" i="2"/>
  <c r="AV118" i="2" s="1"/>
  <c r="AJ119" i="2"/>
  <c r="AV119" i="2" s="1"/>
  <c r="AJ120" i="2"/>
  <c r="AV120" i="2" s="1"/>
  <c r="AJ121" i="2"/>
  <c r="AV121" i="2" s="1"/>
  <c r="AJ122" i="2"/>
  <c r="AV122" i="2" s="1"/>
  <c r="AJ123" i="2"/>
  <c r="AV123" i="2" s="1"/>
  <c r="AJ124" i="2"/>
  <c r="AV124" i="2" s="1"/>
  <c r="AJ125" i="2"/>
  <c r="AV125" i="2" s="1"/>
  <c r="AJ126" i="2"/>
  <c r="AV126" i="2" s="1"/>
  <c r="AJ127" i="2"/>
  <c r="AV127" i="2" s="1"/>
  <c r="AJ128" i="2"/>
  <c r="AV128" i="2" s="1"/>
  <c r="AJ129" i="2"/>
  <c r="AV129" i="2" s="1"/>
  <c r="AJ130" i="2"/>
  <c r="AV130" i="2" s="1"/>
  <c r="AJ131" i="2"/>
  <c r="AV131" i="2" s="1"/>
  <c r="AJ132" i="2"/>
  <c r="AV132" i="2" s="1"/>
  <c r="AJ133" i="2"/>
  <c r="AV133" i="2" s="1"/>
  <c r="AJ134" i="2"/>
  <c r="AV134" i="2" s="1"/>
  <c r="AJ135" i="2"/>
  <c r="AV135" i="2" s="1"/>
  <c r="AJ136" i="2"/>
  <c r="AV136" i="2" s="1"/>
  <c r="AJ137" i="2"/>
  <c r="AV137" i="2" s="1"/>
  <c r="AJ138" i="2"/>
  <c r="AV138" i="2" s="1"/>
  <c r="AJ139" i="2"/>
  <c r="AV139" i="2" s="1"/>
  <c r="AJ140" i="2"/>
  <c r="AV140" i="2" s="1"/>
  <c r="AJ141" i="2"/>
  <c r="AV141" i="2" s="1"/>
  <c r="AJ142" i="2"/>
  <c r="AV142" i="2" s="1"/>
  <c r="AJ143" i="2"/>
  <c r="AV143" i="2" s="1"/>
  <c r="AJ144" i="2"/>
  <c r="AV144" i="2" s="1"/>
  <c r="AJ145" i="2"/>
  <c r="AV145" i="2" s="1"/>
  <c r="AJ146" i="2"/>
  <c r="AV146" i="2" s="1"/>
  <c r="AJ147" i="2"/>
  <c r="AV147" i="2" s="1"/>
  <c r="AJ148" i="2"/>
  <c r="AV148" i="2" s="1"/>
  <c r="AJ149" i="2"/>
  <c r="AV149" i="2" s="1"/>
  <c r="AJ150" i="2"/>
  <c r="AV150" i="2" s="1"/>
  <c r="AJ151" i="2"/>
  <c r="AV151" i="2" s="1"/>
  <c r="AJ152" i="2"/>
  <c r="AV152" i="2" s="1"/>
  <c r="AJ153" i="2"/>
  <c r="AV153" i="2" s="1"/>
  <c r="AJ154" i="2"/>
  <c r="AV154" i="2" s="1"/>
  <c r="AJ155" i="2"/>
  <c r="AV155" i="2" s="1"/>
  <c r="AJ156" i="2"/>
  <c r="AV156" i="2" s="1"/>
  <c r="AJ157" i="2"/>
  <c r="AV157" i="2" s="1"/>
  <c r="AJ158" i="2"/>
  <c r="AV158" i="2" s="1"/>
  <c r="AJ159" i="2"/>
  <c r="AV159" i="2" s="1"/>
  <c r="AJ160" i="2"/>
  <c r="AV160" i="2" s="1"/>
  <c r="AJ161" i="2"/>
  <c r="AV161" i="2" s="1"/>
  <c r="AJ162" i="2"/>
  <c r="AV162" i="2" s="1"/>
  <c r="AJ163" i="2"/>
  <c r="AV163" i="2" s="1"/>
  <c r="AJ164" i="2"/>
  <c r="AV164" i="2" s="1"/>
  <c r="AJ165" i="2"/>
  <c r="AV165" i="2" s="1"/>
  <c r="AJ166" i="2"/>
  <c r="AV166" i="2" s="1"/>
  <c r="AJ167" i="2"/>
  <c r="AV167" i="2" s="1"/>
  <c r="AJ168" i="2"/>
  <c r="AV168" i="2" s="1"/>
  <c r="AJ169" i="2"/>
  <c r="AV169" i="2" s="1"/>
  <c r="AJ170" i="2"/>
  <c r="AV170" i="2" s="1"/>
  <c r="AJ171" i="2"/>
  <c r="AV171" i="2" s="1"/>
  <c r="AJ172" i="2"/>
  <c r="AV172" i="2" s="1"/>
  <c r="AJ173" i="2"/>
  <c r="AV173" i="2" s="1"/>
  <c r="AJ174" i="2"/>
  <c r="AV174" i="2" s="1"/>
  <c r="AJ175" i="2"/>
  <c r="AV175" i="2" s="1"/>
  <c r="AJ176" i="2"/>
  <c r="AV176" i="2" s="1"/>
  <c r="AJ177" i="2"/>
  <c r="AV177" i="2" s="1"/>
  <c r="AJ178" i="2"/>
  <c r="AV178" i="2" s="1"/>
  <c r="AJ179" i="2"/>
  <c r="AV179" i="2" s="1"/>
  <c r="AJ180" i="2"/>
  <c r="AV180" i="2" s="1"/>
  <c r="AJ181" i="2"/>
  <c r="AV181" i="2" s="1"/>
  <c r="AJ182" i="2"/>
  <c r="AV182" i="2" s="1"/>
  <c r="AJ183" i="2"/>
  <c r="AV183" i="2" s="1"/>
  <c r="AJ184" i="2"/>
  <c r="AV184" i="2" s="1"/>
  <c r="AJ185" i="2"/>
  <c r="AV185" i="2" s="1"/>
  <c r="AJ186" i="2"/>
  <c r="AV186" i="2" s="1"/>
  <c r="AJ187" i="2"/>
  <c r="AV187" i="2" s="1"/>
  <c r="AJ188" i="2"/>
  <c r="AV188" i="2" s="1"/>
  <c r="AJ189" i="2"/>
  <c r="AV189" i="2" s="1"/>
  <c r="AJ190" i="2"/>
  <c r="AV190" i="2" s="1"/>
  <c r="AJ191" i="2"/>
  <c r="AV191" i="2" s="1"/>
  <c r="AJ192" i="2"/>
  <c r="AV192" i="2" s="1"/>
  <c r="AJ193" i="2"/>
  <c r="AV193" i="2" s="1"/>
  <c r="AJ194" i="2"/>
  <c r="AV194" i="2" s="1"/>
  <c r="AJ195" i="2"/>
  <c r="AV195" i="2" s="1"/>
  <c r="AJ196" i="2"/>
  <c r="AV196" i="2" s="1"/>
  <c r="AJ197" i="2"/>
  <c r="AV197" i="2" s="1"/>
  <c r="AJ198" i="2"/>
  <c r="AV198" i="2" s="1"/>
  <c r="AJ199" i="2"/>
  <c r="AV199" i="2" s="1"/>
  <c r="AJ200" i="2"/>
  <c r="AV200" i="2" s="1"/>
  <c r="AJ201" i="2"/>
  <c r="AV201" i="2" s="1"/>
  <c r="AJ202" i="2"/>
  <c r="AV202" i="2" s="1"/>
  <c r="AJ203" i="2"/>
  <c r="AV203" i="2" s="1"/>
  <c r="AJ204" i="2"/>
  <c r="AV204" i="2" s="1"/>
  <c r="AJ205" i="2"/>
  <c r="AV205" i="2" s="1"/>
  <c r="AJ206" i="2"/>
  <c r="AV206" i="2" s="1"/>
  <c r="AJ207" i="2"/>
  <c r="AV207" i="2" s="1"/>
  <c r="AJ208" i="2"/>
  <c r="AV208" i="2" s="1"/>
  <c r="AJ209" i="2"/>
  <c r="AV209" i="2" s="1"/>
  <c r="AJ210" i="2"/>
  <c r="AV210" i="2" s="1"/>
  <c r="AJ211" i="2"/>
  <c r="AV211" i="2" s="1"/>
  <c r="AJ212" i="2"/>
  <c r="AV212" i="2" s="1"/>
  <c r="AJ213" i="2"/>
  <c r="AV213" i="2" s="1"/>
  <c r="AJ214" i="2"/>
  <c r="AV214" i="2" s="1"/>
  <c r="AJ215" i="2"/>
  <c r="AV215" i="2" s="1"/>
  <c r="AJ216" i="2"/>
  <c r="AV216" i="2" s="1"/>
  <c r="AJ217" i="2"/>
  <c r="AV217" i="2" s="1"/>
  <c r="AJ218" i="2"/>
  <c r="AV218" i="2" s="1"/>
  <c r="AJ219" i="2"/>
  <c r="AV219" i="2" s="1"/>
  <c r="AJ220" i="2"/>
  <c r="AV220" i="2" s="1"/>
  <c r="AJ221" i="2"/>
  <c r="AV221" i="2" s="1"/>
  <c r="AJ222" i="2"/>
  <c r="AV222" i="2" s="1"/>
  <c r="AJ223" i="2"/>
  <c r="AV223" i="2" s="1"/>
  <c r="AJ224" i="2"/>
  <c r="AV224" i="2" s="1"/>
  <c r="AJ225" i="2"/>
  <c r="AV225" i="2" s="1"/>
  <c r="AJ226" i="2"/>
  <c r="AV226" i="2" s="1"/>
  <c r="AJ227" i="2"/>
  <c r="AV227" i="2" s="1"/>
  <c r="AJ228" i="2"/>
  <c r="AV228" i="2" s="1"/>
  <c r="AJ229" i="2"/>
  <c r="AV229" i="2" s="1"/>
  <c r="AJ230" i="2"/>
  <c r="AV230" i="2" s="1"/>
  <c r="AJ231" i="2"/>
  <c r="AV231" i="2" s="1"/>
  <c r="AJ232" i="2"/>
  <c r="AV232" i="2" s="1"/>
  <c r="AJ233" i="2"/>
  <c r="AV233" i="2" s="1"/>
  <c r="AJ234" i="2"/>
  <c r="AV234" i="2" s="1"/>
  <c r="AJ235" i="2"/>
  <c r="AV235" i="2" s="1"/>
  <c r="AJ236" i="2"/>
  <c r="AV236" i="2" s="1"/>
  <c r="AJ237" i="2"/>
  <c r="AV237" i="2" s="1"/>
  <c r="AJ238" i="2"/>
  <c r="AV238" i="2" s="1"/>
  <c r="AJ239" i="2"/>
  <c r="AV239" i="2" s="1"/>
  <c r="AJ240" i="2"/>
  <c r="AV240" i="2" s="1"/>
  <c r="AJ241" i="2"/>
  <c r="AV241" i="2" s="1"/>
  <c r="AJ242" i="2"/>
  <c r="AV242" i="2" s="1"/>
  <c r="AJ243" i="2"/>
  <c r="AV243" i="2" s="1"/>
  <c r="AJ244" i="2"/>
  <c r="AV244" i="2" s="1"/>
  <c r="AJ245" i="2"/>
  <c r="AV245" i="2" s="1"/>
  <c r="AJ246" i="2"/>
  <c r="AV246" i="2" s="1"/>
  <c r="AJ247" i="2"/>
  <c r="AV247" i="2" s="1"/>
  <c r="AJ248" i="2"/>
  <c r="AV248" i="2" s="1"/>
  <c r="AJ249" i="2"/>
  <c r="AV249" i="2" s="1"/>
  <c r="AJ250" i="2"/>
  <c r="AV250" i="2" s="1"/>
  <c r="AJ251" i="2"/>
  <c r="AV251" i="2" s="1"/>
  <c r="AJ252" i="2"/>
  <c r="AV252" i="2" s="1"/>
  <c r="AJ253" i="2"/>
  <c r="AV253" i="2" s="1"/>
  <c r="AJ254" i="2"/>
  <c r="AV254" i="2" s="1"/>
  <c r="AJ255" i="2"/>
  <c r="AV255" i="2" s="1"/>
  <c r="AJ256" i="2"/>
  <c r="AV256" i="2" s="1"/>
  <c r="AJ257" i="2"/>
  <c r="AV257" i="2" s="1"/>
  <c r="AJ258" i="2"/>
  <c r="AV258" i="2" s="1"/>
  <c r="AJ259" i="2"/>
  <c r="AV259" i="2" s="1"/>
  <c r="AJ260" i="2"/>
  <c r="AV260" i="2" s="1"/>
  <c r="AJ261" i="2"/>
  <c r="AV261" i="2" s="1"/>
  <c r="AJ262" i="2"/>
  <c r="AV262" i="2" s="1"/>
  <c r="AJ263" i="2"/>
  <c r="AV263" i="2" s="1"/>
  <c r="AJ264" i="2"/>
  <c r="AV264" i="2" s="1"/>
  <c r="AJ265" i="2"/>
  <c r="AV265" i="2" s="1"/>
  <c r="AJ266" i="2"/>
  <c r="AV266" i="2" s="1"/>
  <c r="AJ267" i="2"/>
  <c r="AV267" i="2" s="1"/>
  <c r="AJ268" i="2"/>
  <c r="AV268" i="2" s="1"/>
  <c r="AJ269" i="2"/>
  <c r="AV269" i="2" s="1"/>
  <c r="AJ270" i="2"/>
  <c r="AV270" i="2" s="1"/>
  <c r="AJ271" i="2"/>
  <c r="AV271" i="2" s="1"/>
  <c r="AJ272" i="2"/>
  <c r="AV272" i="2" s="1"/>
  <c r="AJ273" i="2"/>
  <c r="AV273" i="2" s="1"/>
  <c r="AJ274" i="2"/>
  <c r="AV274" i="2" s="1"/>
  <c r="AJ275" i="2"/>
  <c r="AV275" i="2" s="1"/>
  <c r="AJ276" i="2"/>
  <c r="AV276" i="2" s="1"/>
  <c r="AJ277" i="2"/>
  <c r="AV277" i="2" s="1"/>
  <c r="AJ278" i="2"/>
  <c r="AV278" i="2" s="1"/>
  <c r="AJ279" i="2"/>
  <c r="AV279" i="2" s="1"/>
  <c r="AJ280" i="2"/>
  <c r="AV280" i="2" s="1"/>
  <c r="AJ281" i="2"/>
  <c r="AV281" i="2" s="1"/>
  <c r="AJ282" i="2"/>
  <c r="AV282" i="2" s="1"/>
  <c r="AJ283" i="2"/>
  <c r="AV283" i="2" s="1"/>
  <c r="AJ284" i="2"/>
  <c r="AV284" i="2" s="1"/>
  <c r="AJ285" i="2"/>
  <c r="AV285" i="2" s="1"/>
  <c r="AJ286" i="2"/>
  <c r="AV286" i="2" s="1"/>
  <c r="AJ287" i="2"/>
  <c r="AV287" i="2" s="1"/>
  <c r="AJ288" i="2"/>
  <c r="AV288" i="2" s="1"/>
  <c r="AJ289" i="2"/>
  <c r="AV289" i="2" s="1"/>
  <c r="AJ290" i="2"/>
  <c r="AV290" i="2" s="1"/>
  <c r="AJ291" i="2"/>
  <c r="AV291" i="2" s="1"/>
  <c r="AJ292" i="2"/>
  <c r="AV292" i="2" s="1"/>
  <c r="AJ293" i="2"/>
  <c r="AV293" i="2" s="1"/>
  <c r="AJ294" i="2"/>
  <c r="AV294" i="2" s="1"/>
  <c r="AJ295" i="2"/>
  <c r="AV295" i="2" s="1"/>
  <c r="AJ296" i="2"/>
  <c r="AV296" i="2" s="1"/>
  <c r="AJ297" i="2"/>
  <c r="AV297" i="2" s="1"/>
  <c r="AJ298" i="2"/>
  <c r="AV298" i="2" s="1"/>
  <c r="AJ299" i="2"/>
  <c r="AV299" i="2" s="1"/>
  <c r="AJ300" i="2"/>
  <c r="AV300" i="2" s="1"/>
  <c r="AJ301" i="2"/>
  <c r="AV301" i="2" s="1"/>
  <c r="AJ302" i="2"/>
  <c r="AV302" i="2" s="1"/>
  <c r="AJ303" i="2"/>
  <c r="AV303" i="2" s="1"/>
  <c r="AJ304" i="2"/>
  <c r="AV304" i="2" s="1"/>
  <c r="AJ305" i="2"/>
  <c r="AV305" i="2" s="1"/>
  <c r="AJ306" i="2"/>
  <c r="AV306" i="2" s="1"/>
  <c r="AJ307" i="2"/>
  <c r="AV307" i="2" s="1"/>
  <c r="AJ308" i="2"/>
  <c r="AV308" i="2" s="1"/>
  <c r="AJ309" i="2"/>
  <c r="AV309" i="2" s="1"/>
  <c r="AJ310" i="2"/>
  <c r="AV310" i="2" s="1"/>
  <c r="AJ311" i="2"/>
  <c r="AV311" i="2" s="1"/>
  <c r="AJ312" i="2"/>
  <c r="AV312" i="2" s="1"/>
  <c r="AJ313" i="2"/>
  <c r="AV313" i="2" s="1"/>
  <c r="AJ314" i="2"/>
  <c r="AV314" i="2" s="1"/>
  <c r="AJ315" i="2"/>
  <c r="AV315" i="2" s="1"/>
  <c r="AJ316" i="2"/>
  <c r="AV316" i="2" s="1"/>
  <c r="AJ317" i="2"/>
  <c r="AV317" i="2" s="1"/>
  <c r="AJ318" i="2"/>
  <c r="AV318" i="2" s="1"/>
  <c r="AJ319" i="2"/>
  <c r="AV319" i="2" s="1"/>
  <c r="AJ320" i="2"/>
  <c r="AV320" i="2" s="1"/>
  <c r="AJ321" i="2"/>
  <c r="AV321" i="2" s="1"/>
  <c r="AJ322" i="2"/>
  <c r="AV322" i="2" s="1"/>
  <c r="AJ323" i="2"/>
  <c r="AV323" i="2" s="1"/>
  <c r="AJ324" i="2"/>
  <c r="AV324" i="2" s="1"/>
  <c r="AJ325" i="2"/>
  <c r="AV325" i="2" s="1"/>
  <c r="AJ326" i="2"/>
  <c r="AV326" i="2" s="1"/>
  <c r="AJ327" i="2"/>
  <c r="AV327" i="2" s="1"/>
  <c r="AJ328" i="2"/>
  <c r="AV328" i="2" s="1"/>
  <c r="AJ329" i="2"/>
  <c r="AV329" i="2" s="1"/>
  <c r="AJ330" i="2"/>
  <c r="AV330" i="2" s="1"/>
  <c r="AJ331" i="2"/>
  <c r="AV331" i="2" s="1"/>
  <c r="AJ332" i="2"/>
  <c r="AV332" i="2" s="1"/>
  <c r="AJ333" i="2"/>
  <c r="AV333" i="2" s="1"/>
  <c r="AJ334" i="2"/>
  <c r="AV334" i="2" s="1"/>
  <c r="AJ335" i="2"/>
  <c r="AV335" i="2" s="1"/>
  <c r="AJ336" i="2"/>
  <c r="AV336" i="2" s="1"/>
  <c r="AJ337" i="2"/>
  <c r="AV337" i="2" s="1"/>
  <c r="AJ338" i="2"/>
  <c r="AV338" i="2" s="1"/>
  <c r="AJ339" i="2"/>
  <c r="AV339" i="2" s="1"/>
  <c r="AJ340" i="2"/>
  <c r="AV340" i="2" s="1"/>
  <c r="AJ341" i="2"/>
  <c r="AV341" i="2" s="1"/>
  <c r="AJ342" i="2"/>
  <c r="AV342" i="2" s="1"/>
  <c r="AJ343" i="2"/>
  <c r="AV343" i="2" s="1"/>
  <c r="AJ344" i="2"/>
  <c r="AV344" i="2" s="1"/>
  <c r="AJ345" i="2"/>
  <c r="AV345" i="2" s="1"/>
  <c r="AJ346" i="2"/>
  <c r="AV346" i="2" s="1"/>
  <c r="AJ347" i="2"/>
  <c r="AV347" i="2" s="1"/>
  <c r="AJ348" i="2"/>
  <c r="AV348" i="2" s="1"/>
  <c r="AJ349" i="2"/>
  <c r="AV349" i="2" s="1"/>
  <c r="AJ350" i="2"/>
  <c r="AV350" i="2" s="1"/>
  <c r="AJ351" i="2"/>
  <c r="AV351" i="2" s="1"/>
  <c r="AJ352" i="2"/>
  <c r="AV352" i="2" s="1"/>
  <c r="AJ353" i="2"/>
  <c r="AV353" i="2" s="1"/>
  <c r="AJ354" i="2"/>
  <c r="AV354" i="2" s="1"/>
  <c r="AJ355" i="2"/>
  <c r="AV355" i="2" s="1"/>
  <c r="AJ356" i="2"/>
  <c r="AV356" i="2" s="1"/>
  <c r="AJ357" i="2"/>
  <c r="AV357" i="2" s="1"/>
  <c r="AJ358" i="2"/>
  <c r="AV358" i="2" s="1"/>
  <c r="AJ359" i="2"/>
  <c r="AV359" i="2" s="1"/>
  <c r="AJ360" i="2"/>
  <c r="AV360" i="2" s="1"/>
  <c r="AJ361" i="2"/>
  <c r="AV361" i="2" s="1"/>
  <c r="AJ362" i="2"/>
  <c r="AV362" i="2" s="1"/>
  <c r="AJ363" i="2"/>
  <c r="AV363" i="2" s="1"/>
  <c r="AJ364" i="2"/>
  <c r="AV364" i="2" s="1"/>
  <c r="AJ365" i="2"/>
  <c r="AV365" i="2" s="1"/>
  <c r="AJ366" i="2"/>
  <c r="AV366" i="2" s="1"/>
  <c r="AJ367" i="2"/>
  <c r="AV367" i="2" s="1"/>
  <c r="AJ368" i="2"/>
  <c r="AV368" i="2" s="1"/>
  <c r="AJ369" i="2"/>
  <c r="AV369" i="2" s="1"/>
  <c r="AJ370" i="2"/>
  <c r="AV370" i="2" s="1"/>
  <c r="AJ371" i="2"/>
  <c r="AV371" i="2" s="1"/>
  <c r="AJ372" i="2"/>
  <c r="AV372" i="2" s="1"/>
  <c r="AJ373" i="2"/>
  <c r="AV373" i="2" s="1"/>
  <c r="AJ374" i="2"/>
  <c r="AV374" i="2" s="1"/>
  <c r="AJ375" i="2"/>
  <c r="AV375" i="2" s="1"/>
  <c r="AJ376" i="2"/>
  <c r="AV376" i="2" s="1"/>
  <c r="AJ377" i="2"/>
  <c r="AV377" i="2" s="1"/>
  <c r="AJ378" i="2"/>
  <c r="AV378" i="2" s="1"/>
  <c r="AJ379" i="2"/>
  <c r="AV379" i="2" s="1"/>
  <c r="AJ380" i="2"/>
  <c r="AV380" i="2" s="1"/>
  <c r="AJ381" i="2"/>
  <c r="AV381" i="2" s="1"/>
  <c r="AJ382" i="2"/>
  <c r="AV382" i="2" s="1"/>
  <c r="AJ383" i="2"/>
  <c r="AV383" i="2" s="1"/>
  <c r="AJ384" i="2"/>
  <c r="AV384" i="2" s="1"/>
  <c r="AJ385" i="2"/>
  <c r="AV385" i="2" s="1"/>
  <c r="AJ386" i="2"/>
  <c r="AV386" i="2" s="1"/>
  <c r="AJ387" i="2"/>
  <c r="AV387" i="2" s="1"/>
  <c r="AJ388" i="2"/>
  <c r="AV388" i="2" s="1"/>
  <c r="AJ389" i="2"/>
  <c r="AV389" i="2" s="1"/>
  <c r="AJ390" i="2"/>
  <c r="AV390" i="2" s="1"/>
  <c r="AJ391" i="2"/>
  <c r="AV391" i="2" s="1"/>
  <c r="AJ392" i="2"/>
  <c r="AV392" i="2" s="1"/>
  <c r="AJ393" i="2"/>
  <c r="AV393" i="2" s="1"/>
  <c r="AJ394" i="2"/>
  <c r="AV394" i="2" s="1"/>
  <c r="AJ395" i="2"/>
  <c r="AV395" i="2" s="1"/>
  <c r="AJ396" i="2"/>
  <c r="AV396" i="2" s="1"/>
  <c r="AJ397" i="2"/>
  <c r="AV397" i="2" s="1"/>
  <c r="AJ398" i="2"/>
  <c r="AV398" i="2" s="1"/>
  <c r="AJ399" i="2"/>
  <c r="AV399" i="2" s="1"/>
  <c r="AJ400" i="2"/>
  <c r="AV400" i="2" s="1"/>
  <c r="AJ401" i="2"/>
  <c r="AV401" i="2" s="1"/>
  <c r="AJ402" i="2"/>
  <c r="AV402" i="2" s="1"/>
  <c r="AJ403" i="2"/>
  <c r="AV403" i="2" s="1"/>
  <c r="AJ404" i="2"/>
  <c r="AV404" i="2" s="1"/>
  <c r="AJ405" i="2"/>
  <c r="AV405" i="2" s="1"/>
  <c r="AJ406" i="2"/>
  <c r="AV406" i="2" s="1"/>
  <c r="AJ407" i="2"/>
  <c r="AV407" i="2" s="1"/>
  <c r="AJ408" i="2"/>
  <c r="AV408" i="2" s="1"/>
  <c r="AJ409" i="2"/>
  <c r="AV409" i="2" s="1"/>
  <c r="AJ10" i="2"/>
  <c r="AI11" i="2"/>
  <c r="AI12" i="2"/>
  <c r="AI13" i="2"/>
  <c r="AI14" i="2"/>
  <c r="AI15" i="2"/>
  <c r="AI16" i="2"/>
  <c r="AI17" i="2"/>
  <c r="AI18" i="2"/>
  <c r="AI19" i="2"/>
  <c r="AI20" i="2"/>
  <c r="AU20" i="2" s="1"/>
  <c r="AI21" i="2"/>
  <c r="AU21" i="2" s="1"/>
  <c r="AI22" i="2"/>
  <c r="AU22" i="2" s="1"/>
  <c r="AI23" i="2"/>
  <c r="AU23" i="2" s="1"/>
  <c r="AI24" i="2"/>
  <c r="AU24" i="2" s="1"/>
  <c r="AI25" i="2"/>
  <c r="AI26" i="2"/>
  <c r="AI27" i="2"/>
  <c r="AI28" i="2"/>
  <c r="AI29" i="2"/>
  <c r="AI30" i="2"/>
  <c r="AI31" i="2"/>
  <c r="AI32" i="2"/>
  <c r="AU32" i="2" s="1"/>
  <c r="AI33" i="2"/>
  <c r="AU33" i="2" s="1"/>
  <c r="AI34" i="2"/>
  <c r="AU34" i="2" s="1"/>
  <c r="AI35" i="2"/>
  <c r="AU35" i="2" s="1"/>
  <c r="AI36" i="2"/>
  <c r="AU36" i="2" s="1"/>
  <c r="AI37" i="2"/>
  <c r="AU37" i="2" s="1"/>
  <c r="AI38" i="2"/>
  <c r="AU38" i="2" s="1"/>
  <c r="AI39" i="2"/>
  <c r="AU39" i="2" s="1"/>
  <c r="AI40" i="2"/>
  <c r="AU40" i="2" s="1"/>
  <c r="AI41" i="2"/>
  <c r="AU41" i="2" s="1"/>
  <c r="AI42" i="2"/>
  <c r="AU42" i="2" s="1"/>
  <c r="AI43" i="2"/>
  <c r="AU43" i="2" s="1"/>
  <c r="AI44" i="2"/>
  <c r="AU44" i="2" s="1"/>
  <c r="AI45" i="2"/>
  <c r="AU45" i="2" s="1"/>
  <c r="AI46" i="2"/>
  <c r="AU46" i="2" s="1"/>
  <c r="AI47" i="2"/>
  <c r="AU47" i="2" s="1"/>
  <c r="AI48" i="2"/>
  <c r="AU48" i="2" s="1"/>
  <c r="AI49" i="2"/>
  <c r="AU49" i="2" s="1"/>
  <c r="AI50" i="2"/>
  <c r="AU50" i="2" s="1"/>
  <c r="AI51" i="2"/>
  <c r="AU51" i="2" s="1"/>
  <c r="AI52" i="2"/>
  <c r="AU52" i="2" s="1"/>
  <c r="AI53" i="2"/>
  <c r="AU53" i="2" s="1"/>
  <c r="AI54" i="2"/>
  <c r="AU54" i="2" s="1"/>
  <c r="AI55" i="2"/>
  <c r="AU55" i="2" s="1"/>
  <c r="AI56" i="2"/>
  <c r="AU56" i="2" s="1"/>
  <c r="AI57" i="2"/>
  <c r="AU57" i="2" s="1"/>
  <c r="AI58" i="2"/>
  <c r="AU58" i="2" s="1"/>
  <c r="AI59" i="2"/>
  <c r="AU59" i="2" s="1"/>
  <c r="AI60" i="2"/>
  <c r="AU60" i="2" s="1"/>
  <c r="AI61" i="2"/>
  <c r="AU61" i="2" s="1"/>
  <c r="AI62" i="2"/>
  <c r="AU62" i="2" s="1"/>
  <c r="AI63" i="2"/>
  <c r="AU63" i="2" s="1"/>
  <c r="AI64" i="2"/>
  <c r="AU64" i="2" s="1"/>
  <c r="AI65" i="2"/>
  <c r="AU65" i="2" s="1"/>
  <c r="AI66" i="2"/>
  <c r="AU66" i="2" s="1"/>
  <c r="AI67" i="2"/>
  <c r="AU67" i="2" s="1"/>
  <c r="AI68" i="2"/>
  <c r="AU68" i="2" s="1"/>
  <c r="AI69" i="2"/>
  <c r="AU69" i="2" s="1"/>
  <c r="AI70" i="2"/>
  <c r="AU70" i="2" s="1"/>
  <c r="AI71" i="2"/>
  <c r="AU71" i="2" s="1"/>
  <c r="AI72" i="2"/>
  <c r="AU72" i="2" s="1"/>
  <c r="AI73" i="2"/>
  <c r="AU73" i="2" s="1"/>
  <c r="AI74" i="2"/>
  <c r="AU74" i="2" s="1"/>
  <c r="AI75" i="2"/>
  <c r="AU75" i="2" s="1"/>
  <c r="AI76" i="2"/>
  <c r="AU76" i="2" s="1"/>
  <c r="AI77" i="2"/>
  <c r="AU77" i="2" s="1"/>
  <c r="AI78" i="2"/>
  <c r="AU78" i="2" s="1"/>
  <c r="AI79" i="2"/>
  <c r="AU79" i="2" s="1"/>
  <c r="AI80" i="2"/>
  <c r="AU80" i="2" s="1"/>
  <c r="AI81" i="2"/>
  <c r="AU81" i="2" s="1"/>
  <c r="AI82" i="2"/>
  <c r="AU82" i="2" s="1"/>
  <c r="AI83" i="2"/>
  <c r="AU83" i="2" s="1"/>
  <c r="AI84" i="2"/>
  <c r="AU84" i="2" s="1"/>
  <c r="AI85" i="2"/>
  <c r="AU85" i="2" s="1"/>
  <c r="AI86" i="2"/>
  <c r="AU86" i="2" s="1"/>
  <c r="AI87" i="2"/>
  <c r="AU87" i="2" s="1"/>
  <c r="AI88" i="2"/>
  <c r="AU88" i="2" s="1"/>
  <c r="AI89" i="2"/>
  <c r="AU89" i="2" s="1"/>
  <c r="AI90" i="2"/>
  <c r="AU90" i="2" s="1"/>
  <c r="AI91" i="2"/>
  <c r="AU91" i="2" s="1"/>
  <c r="AI92" i="2"/>
  <c r="AU92" i="2" s="1"/>
  <c r="AI93" i="2"/>
  <c r="AU93" i="2" s="1"/>
  <c r="AI94" i="2"/>
  <c r="AU94" i="2" s="1"/>
  <c r="AI95" i="2"/>
  <c r="AU95" i="2" s="1"/>
  <c r="AI96" i="2"/>
  <c r="AU96" i="2" s="1"/>
  <c r="AI97" i="2"/>
  <c r="AU97" i="2" s="1"/>
  <c r="AI98" i="2"/>
  <c r="AU98" i="2" s="1"/>
  <c r="AI99" i="2"/>
  <c r="AU99" i="2" s="1"/>
  <c r="AI100" i="2"/>
  <c r="AU100" i="2" s="1"/>
  <c r="AI101" i="2"/>
  <c r="AU101" i="2" s="1"/>
  <c r="AI102" i="2"/>
  <c r="AU102" i="2" s="1"/>
  <c r="AI103" i="2"/>
  <c r="AU103" i="2" s="1"/>
  <c r="AI104" i="2"/>
  <c r="AU104" i="2" s="1"/>
  <c r="AI105" i="2"/>
  <c r="AU105" i="2" s="1"/>
  <c r="AI106" i="2"/>
  <c r="AU106" i="2" s="1"/>
  <c r="AI107" i="2"/>
  <c r="AU107" i="2" s="1"/>
  <c r="AI108" i="2"/>
  <c r="AU108" i="2" s="1"/>
  <c r="AI109" i="2"/>
  <c r="AU109" i="2" s="1"/>
  <c r="AI110" i="2"/>
  <c r="AU110" i="2" s="1"/>
  <c r="AI111" i="2"/>
  <c r="AU111" i="2" s="1"/>
  <c r="AI112" i="2"/>
  <c r="AU112" i="2" s="1"/>
  <c r="AI113" i="2"/>
  <c r="AU113" i="2" s="1"/>
  <c r="AI114" i="2"/>
  <c r="AU114" i="2" s="1"/>
  <c r="AI115" i="2"/>
  <c r="AU115" i="2" s="1"/>
  <c r="AI116" i="2"/>
  <c r="AU116" i="2" s="1"/>
  <c r="AI117" i="2"/>
  <c r="AU117" i="2" s="1"/>
  <c r="AI118" i="2"/>
  <c r="AU118" i="2" s="1"/>
  <c r="AI119" i="2"/>
  <c r="AU119" i="2" s="1"/>
  <c r="AI120" i="2"/>
  <c r="AU120" i="2" s="1"/>
  <c r="AI121" i="2"/>
  <c r="AU121" i="2" s="1"/>
  <c r="AI122" i="2"/>
  <c r="AU122" i="2" s="1"/>
  <c r="AI123" i="2"/>
  <c r="AU123" i="2" s="1"/>
  <c r="AI124" i="2"/>
  <c r="AU124" i="2" s="1"/>
  <c r="AI125" i="2"/>
  <c r="AU125" i="2" s="1"/>
  <c r="AI126" i="2"/>
  <c r="AU126" i="2" s="1"/>
  <c r="AI127" i="2"/>
  <c r="AU127" i="2" s="1"/>
  <c r="AI128" i="2"/>
  <c r="AU128" i="2" s="1"/>
  <c r="AI129" i="2"/>
  <c r="AU129" i="2" s="1"/>
  <c r="AI130" i="2"/>
  <c r="AU130" i="2" s="1"/>
  <c r="AI131" i="2"/>
  <c r="AU131" i="2" s="1"/>
  <c r="AI132" i="2"/>
  <c r="AU132" i="2" s="1"/>
  <c r="AI133" i="2"/>
  <c r="AU133" i="2" s="1"/>
  <c r="AI134" i="2"/>
  <c r="AU134" i="2" s="1"/>
  <c r="AI135" i="2"/>
  <c r="AU135" i="2" s="1"/>
  <c r="AI136" i="2"/>
  <c r="AU136" i="2" s="1"/>
  <c r="AI137" i="2"/>
  <c r="AU137" i="2" s="1"/>
  <c r="AI138" i="2"/>
  <c r="AU138" i="2" s="1"/>
  <c r="AI139" i="2"/>
  <c r="AU139" i="2" s="1"/>
  <c r="AI140" i="2"/>
  <c r="AU140" i="2" s="1"/>
  <c r="AI141" i="2"/>
  <c r="AU141" i="2" s="1"/>
  <c r="AI142" i="2"/>
  <c r="AU142" i="2" s="1"/>
  <c r="AI143" i="2"/>
  <c r="AU143" i="2" s="1"/>
  <c r="AI144" i="2"/>
  <c r="AU144" i="2" s="1"/>
  <c r="AI145" i="2"/>
  <c r="AU145" i="2" s="1"/>
  <c r="AI146" i="2"/>
  <c r="AU146" i="2" s="1"/>
  <c r="AI147" i="2"/>
  <c r="AU147" i="2" s="1"/>
  <c r="AI148" i="2"/>
  <c r="AU148" i="2" s="1"/>
  <c r="AI149" i="2"/>
  <c r="AU149" i="2" s="1"/>
  <c r="AI150" i="2"/>
  <c r="AU150" i="2" s="1"/>
  <c r="AI151" i="2"/>
  <c r="AU151" i="2" s="1"/>
  <c r="AI152" i="2"/>
  <c r="AU152" i="2" s="1"/>
  <c r="AI153" i="2"/>
  <c r="AU153" i="2" s="1"/>
  <c r="AI154" i="2"/>
  <c r="AU154" i="2" s="1"/>
  <c r="AI155" i="2"/>
  <c r="AU155" i="2" s="1"/>
  <c r="AI156" i="2"/>
  <c r="AU156" i="2" s="1"/>
  <c r="AI157" i="2"/>
  <c r="AU157" i="2" s="1"/>
  <c r="AI158" i="2"/>
  <c r="AU158" i="2" s="1"/>
  <c r="AI159" i="2"/>
  <c r="AU159" i="2" s="1"/>
  <c r="AI160" i="2"/>
  <c r="AU160" i="2" s="1"/>
  <c r="AI161" i="2"/>
  <c r="AU161" i="2" s="1"/>
  <c r="AI162" i="2"/>
  <c r="AU162" i="2" s="1"/>
  <c r="AI163" i="2"/>
  <c r="AU163" i="2" s="1"/>
  <c r="AI164" i="2"/>
  <c r="AU164" i="2" s="1"/>
  <c r="AI165" i="2"/>
  <c r="AU165" i="2" s="1"/>
  <c r="AI166" i="2"/>
  <c r="AU166" i="2" s="1"/>
  <c r="AI167" i="2"/>
  <c r="AU167" i="2" s="1"/>
  <c r="AI168" i="2"/>
  <c r="AU168" i="2" s="1"/>
  <c r="AI169" i="2"/>
  <c r="AU169" i="2" s="1"/>
  <c r="AI170" i="2"/>
  <c r="AU170" i="2" s="1"/>
  <c r="AI171" i="2"/>
  <c r="AU171" i="2" s="1"/>
  <c r="AI172" i="2"/>
  <c r="AU172" i="2" s="1"/>
  <c r="AI173" i="2"/>
  <c r="AU173" i="2" s="1"/>
  <c r="AI174" i="2"/>
  <c r="AU174" i="2" s="1"/>
  <c r="AI175" i="2"/>
  <c r="AU175" i="2" s="1"/>
  <c r="AI176" i="2"/>
  <c r="AU176" i="2" s="1"/>
  <c r="AI177" i="2"/>
  <c r="AU177" i="2" s="1"/>
  <c r="AI178" i="2"/>
  <c r="AU178" i="2" s="1"/>
  <c r="AI179" i="2"/>
  <c r="AU179" i="2" s="1"/>
  <c r="AI180" i="2"/>
  <c r="AU180" i="2" s="1"/>
  <c r="AI181" i="2"/>
  <c r="AU181" i="2" s="1"/>
  <c r="AI182" i="2"/>
  <c r="AU182" i="2" s="1"/>
  <c r="AI183" i="2"/>
  <c r="AU183" i="2" s="1"/>
  <c r="AI184" i="2"/>
  <c r="AU184" i="2" s="1"/>
  <c r="AI185" i="2"/>
  <c r="AU185" i="2" s="1"/>
  <c r="AI186" i="2"/>
  <c r="AU186" i="2" s="1"/>
  <c r="AI187" i="2"/>
  <c r="AU187" i="2" s="1"/>
  <c r="AI188" i="2"/>
  <c r="AU188" i="2" s="1"/>
  <c r="AI189" i="2"/>
  <c r="AU189" i="2" s="1"/>
  <c r="AI190" i="2"/>
  <c r="AU190" i="2" s="1"/>
  <c r="AI191" i="2"/>
  <c r="AU191" i="2" s="1"/>
  <c r="AI192" i="2"/>
  <c r="AU192" i="2" s="1"/>
  <c r="AI193" i="2"/>
  <c r="AU193" i="2" s="1"/>
  <c r="AI194" i="2"/>
  <c r="AU194" i="2" s="1"/>
  <c r="AI195" i="2"/>
  <c r="AU195" i="2" s="1"/>
  <c r="AI196" i="2"/>
  <c r="AU196" i="2" s="1"/>
  <c r="AI197" i="2"/>
  <c r="AU197" i="2" s="1"/>
  <c r="AI198" i="2"/>
  <c r="AU198" i="2" s="1"/>
  <c r="AI199" i="2"/>
  <c r="AU199" i="2" s="1"/>
  <c r="AI200" i="2"/>
  <c r="AU200" i="2" s="1"/>
  <c r="AI201" i="2"/>
  <c r="AU201" i="2" s="1"/>
  <c r="AI202" i="2"/>
  <c r="AU202" i="2" s="1"/>
  <c r="AI203" i="2"/>
  <c r="AU203" i="2" s="1"/>
  <c r="AI204" i="2"/>
  <c r="AU204" i="2" s="1"/>
  <c r="AI205" i="2"/>
  <c r="AU205" i="2" s="1"/>
  <c r="AI206" i="2"/>
  <c r="AU206" i="2" s="1"/>
  <c r="AI207" i="2"/>
  <c r="AU207" i="2" s="1"/>
  <c r="AI208" i="2"/>
  <c r="AU208" i="2" s="1"/>
  <c r="AI209" i="2"/>
  <c r="AU209" i="2" s="1"/>
  <c r="AI210" i="2"/>
  <c r="AU210" i="2" s="1"/>
  <c r="AI211" i="2"/>
  <c r="AU211" i="2" s="1"/>
  <c r="AI212" i="2"/>
  <c r="AU212" i="2" s="1"/>
  <c r="AI213" i="2"/>
  <c r="AU213" i="2" s="1"/>
  <c r="AI214" i="2"/>
  <c r="AU214" i="2" s="1"/>
  <c r="AI215" i="2"/>
  <c r="AU215" i="2" s="1"/>
  <c r="AI216" i="2"/>
  <c r="AU216" i="2" s="1"/>
  <c r="AI217" i="2"/>
  <c r="AU217" i="2" s="1"/>
  <c r="AI218" i="2"/>
  <c r="AU218" i="2" s="1"/>
  <c r="AI219" i="2"/>
  <c r="AU219" i="2" s="1"/>
  <c r="AI220" i="2"/>
  <c r="AU220" i="2" s="1"/>
  <c r="AI221" i="2"/>
  <c r="AU221" i="2" s="1"/>
  <c r="AI222" i="2"/>
  <c r="AU222" i="2" s="1"/>
  <c r="AI223" i="2"/>
  <c r="AU223" i="2" s="1"/>
  <c r="AI224" i="2"/>
  <c r="AU224" i="2" s="1"/>
  <c r="AI225" i="2"/>
  <c r="AU225" i="2" s="1"/>
  <c r="AI226" i="2"/>
  <c r="AU226" i="2" s="1"/>
  <c r="AI227" i="2"/>
  <c r="AU227" i="2" s="1"/>
  <c r="AI228" i="2"/>
  <c r="AU228" i="2" s="1"/>
  <c r="AI229" i="2"/>
  <c r="AU229" i="2" s="1"/>
  <c r="AI230" i="2"/>
  <c r="AU230" i="2" s="1"/>
  <c r="AI231" i="2"/>
  <c r="AU231" i="2" s="1"/>
  <c r="AI232" i="2"/>
  <c r="AU232" i="2" s="1"/>
  <c r="AI233" i="2"/>
  <c r="AU233" i="2" s="1"/>
  <c r="AI234" i="2"/>
  <c r="AU234" i="2" s="1"/>
  <c r="AI235" i="2"/>
  <c r="AU235" i="2" s="1"/>
  <c r="AI236" i="2"/>
  <c r="AU236" i="2" s="1"/>
  <c r="AI237" i="2"/>
  <c r="AU237" i="2" s="1"/>
  <c r="AI238" i="2"/>
  <c r="AU238" i="2" s="1"/>
  <c r="AI239" i="2"/>
  <c r="AU239" i="2" s="1"/>
  <c r="AI240" i="2"/>
  <c r="AU240" i="2" s="1"/>
  <c r="AI241" i="2"/>
  <c r="AU241" i="2" s="1"/>
  <c r="AI242" i="2"/>
  <c r="AU242" i="2" s="1"/>
  <c r="AI243" i="2"/>
  <c r="AU243" i="2" s="1"/>
  <c r="AI244" i="2"/>
  <c r="AU244" i="2" s="1"/>
  <c r="AI245" i="2"/>
  <c r="AU245" i="2" s="1"/>
  <c r="AI246" i="2"/>
  <c r="AU246" i="2" s="1"/>
  <c r="AI247" i="2"/>
  <c r="AU247" i="2" s="1"/>
  <c r="AI248" i="2"/>
  <c r="AU248" i="2" s="1"/>
  <c r="AI249" i="2"/>
  <c r="AU249" i="2" s="1"/>
  <c r="AI250" i="2"/>
  <c r="AU250" i="2" s="1"/>
  <c r="AI251" i="2"/>
  <c r="AU251" i="2" s="1"/>
  <c r="AI252" i="2"/>
  <c r="AU252" i="2" s="1"/>
  <c r="AI253" i="2"/>
  <c r="AU253" i="2" s="1"/>
  <c r="AI254" i="2"/>
  <c r="AU254" i="2" s="1"/>
  <c r="AI255" i="2"/>
  <c r="AU255" i="2" s="1"/>
  <c r="AI256" i="2"/>
  <c r="AU256" i="2" s="1"/>
  <c r="AI257" i="2"/>
  <c r="AU257" i="2" s="1"/>
  <c r="AI258" i="2"/>
  <c r="AU258" i="2" s="1"/>
  <c r="AI259" i="2"/>
  <c r="AU259" i="2" s="1"/>
  <c r="AI260" i="2"/>
  <c r="AU260" i="2" s="1"/>
  <c r="AI261" i="2"/>
  <c r="AU261" i="2" s="1"/>
  <c r="AI262" i="2"/>
  <c r="AU262" i="2" s="1"/>
  <c r="AI263" i="2"/>
  <c r="AU263" i="2" s="1"/>
  <c r="AI264" i="2"/>
  <c r="AU264" i="2" s="1"/>
  <c r="AI265" i="2"/>
  <c r="AU265" i="2" s="1"/>
  <c r="AI266" i="2"/>
  <c r="AU266" i="2" s="1"/>
  <c r="AI267" i="2"/>
  <c r="AU267" i="2" s="1"/>
  <c r="AI268" i="2"/>
  <c r="AU268" i="2" s="1"/>
  <c r="AI269" i="2"/>
  <c r="AU269" i="2" s="1"/>
  <c r="AI270" i="2"/>
  <c r="AU270" i="2" s="1"/>
  <c r="AI271" i="2"/>
  <c r="AU271" i="2" s="1"/>
  <c r="AI272" i="2"/>
  <c r="AU272" i="2" s="1"/>
  <c r="AI273" i="2"/>
  <c r="AU273" i="2" s="1"/>
  <c r="AI274" i="2"/>
  <c r="AU274" i="2" s="1"/>
  <c r="AI275" i="2"/>
  <c r="AU275" i="2" s="1"/>
  <c r="AI276" i="2"/>
  <c r="AU276" i="2" s="1"/>
  <c r="AI277" i="2"/>
  <c r="AU277" i="2" s="1"/>
  <c r="AI278" i="2"/>
  <c r="AU278" i="2" s="1"/>
  <c r="AI279" i="2"/>
  <c r="AU279" i="2" s="1"/>
  <c r="AI280" i="2"/>
  <c r="AU280" i="2" s="1"/>
  <c r="AI281" i="2"/>
  <c r="AU281" i="2" s="1"/>
  <c r="AI282" i="2"/>
  <c r="AU282" i="2" s="1"/>
  <c r="AI283" i="2"/>
  <c r="AU283" i="2" s="1"/>
  <c r="AI284" i="2"/>
  <c r="AU284" i="2" s="1"/>
  <c r="AI285" i="2"/>
  <c r="AU285" i="2" s="1"/>
  <c r="AI286" i="2"/>
  <c r="AU286" i="2" s="1"/>
  <c r="AI287" i="2"/>
  <c r="AU287" i="2" s="1"/>
  <c r="AI288" i="2"/>
  <c r="AU288" i="2" s="1"/>
  <c r="AI289" i="2"/>
  <c r="AU289" i="2" s="1"/>
  <c r="AI290" i="2"/>
  <c r="AU290" i="2" s="1"/>
  <c r="AI291" i="2"/>
  <c r="AU291" i="2" s="1"/>
  <c r="AI292" i="2"/>
  <c r="AU292" i="2" s="1"/>
  <c r="AI293" i="2"/>
  <c r="AU293" i="2" s="1"/>
  <c r="AI294" i="2"/>
  <c r="AU294" i="2" s="1"/>
  <c r="AI295" i="2"/>
  <c r="AU295" i="2" s="1"/>
  <c r="AI296" i="2"/>
  <c r="AU296" i="2" s="1"/>
  <c r="AI297" i="2"/>
  <c r="AU297" i="2" s="1"/>
  <c r="AI298" i="2"/>
  <c r="AU298" i="2" s="1"/>
  <c r="AI299" i="2"/>
  <c r="AU299" i="2" s="1"/>
  <c r="AI300" i="2"/>
  <c r="AU300" i="2" s="1"/>
  <c r="AI301" i="2"/>
  <c r="AU301" i="2" s="1"/>
  <c r="AI302" i="2"/>
  <c r="AU302" i="2" s="1"/>
  <c r="AI303" i="2"/>
  <c r="AU303" i="2" s="1"/>
  <c r="AI304" i="2"/>
  <c r="AU304" i="2" s="1"/>
  <c r="AI305" i="2"/>
  <c r="AU305" i="2" s="1"/>
  <c r="AI306" i="2"/>
  <c r="AU306" i="2" s="1"/>
  <c r="AI307" i="2"/>
  <c r="AU307" i="2" s="1"/>
  <c r="AI308" i="2"/>
  <c r="AU308" i="2" s="1"/>
  <c r="AI309" i="2"/>
  <c r="AU309" i="2" s="1"/>
  <c r="AI310" i="2"/>
  <c r="AU310" i="2" s="1"/>
  <c r="AI311" i="2"/>
  <c r="AU311" i="2" s="1"/>
  <c r="AI312" i="2"/>
  <c r="AU312" i="2" s="1"/>
  <c r="AI313" i="2"/>
  <c r="AU313" i="2" s="1"/>
  <c r="AI314" i="2"/>
  <c r="AU314" i="2" s="1"/>
  <c r="AI315" i="2"/>
  <c r="AU315" i="2" s="1"/>
  <c r="AI316" i="2"/>
  <c r="AU316" i="2" s="1"/>
  <c r="AI317" i="2"/>
  <c r="AU317" i="2" s="1"/>
  <c r="AI318" i="2"/>
  <c r="AU318" i="2" s="1"/>
  <c r="AI319" i="2"/>
  <c r="AU319" i="2" s="1"/>
  <c r="AI320" i="2"/>
  <c r="AU320" i="2" s="1"/>
  <c r="AI321" i="2"/>
  <c r="AU321" i="2" s="1"/>
  <c r="AI322" i="2"/>
  <c r="AU322" i="2" s="1"/>
  <c r="AI323" i="2"/>
  <c r="AU323" i="2" s="1"/>
  <c r="AI324" i="2"/>
  <c r="AU324" i="2" s="1"/>
  <c r="AI325" i="2"/>
  <c r="AU325" i="2" s="1"/>
  <c r="AI326" i="2"/>
  <c r="AU326" i="2" s="1"/>
  <c r="AI327" i="2"/>
  <c r="AU327" i="2" s="1"/>
  <c r="AI328" i="2"/>
  <c r="AU328" i="2" s="1"/>
  <c r="AI329" i="2"/>
  <c r="AU329" i="2" s="1"/>
  <c r="AI330" i="2"/>
  <c r="AU330" i="2" s="1"/>
  <c r="AI331" i="2"/>
  <c r="AU331" i="2" s="1"/>
  <c r="AI332" i="2"/>
  <c r="AU332" i="2" s="1"/>
  <c r="AI333" i="2"/>
  <c r="AU333" i="2" s="1"/>
  <c r="AI334" i="2"/>
  <c r="AU334" i="2" s="1"/>
  <c r="AI335" i="2"/>
  <c r="AU335" i="2" s="1"/>
  <c r="AI336" i="2"/>
  <c r="AU336" i="2" s="1"/>
  <c r="AI337" i="2"/>
  <c r="AU337" i="2" s="1"/>
  <c r="AI338" i="2"/>
  <c r="AU338" i="2" s="1"/>
  <c r="AI339" i="2"/>
  <c r="AU339" i="2" s="1"/>
  <c r="AI340" i="2"/>
  <c r="AU340" i="2" s="1"/>
  <c r="AI341" i="2"/>
  <c r="AU341" i="2" s="1"/>
  <c r="AI342" i="2"/>
  <c r="AU342" i="2" s="1"/>
  <c r="AI343" i="2"/>
  <c r="AU343" i="2" s="1"/>
  <c r="AI344" i="2"/>
  <c r="AU344" i="2" s="1"/>
  <c r="AI345" i="2"/>
  <c r="AU345" i="2" s="1"/>
  <c r="AI346" i="2"/>
  <c r="AU346" i="2" s="1"/>
  <c r="AI347" i="2"/>
  <c r="AU347" i="2" s="1"/>
  <c r="AI348" i="2"/>
  <c r="AU348" i="2" s="1"/>
  <c r="AI349" i="2"/>
  <c r="AU349" i="2" s="1"/>
  <c r="AI350" i="2"/>
  <c r="AU350" i="2" s="1"/>
  <c r="AI351" i="2"/>
  <c r="AU351" i="2" s="1"/>
  <c r="AI352" i="2"/>
  <c r="AU352" i="2" s="1"/>
  <c r="AI353" i="2"/>
  <c r="AU353" i="2" s="1"/>
  <c r="AI354" i="2"/>
  <c r="AU354" i="2" s="1"/>
  <c r="AI355" i="2"/>
  <c r="AU355" i="2" s="1"/>
  <c r="AI356" i="2"/>
  <c r="AU356" i="2" s="1"/>
  <c r="AI357" i="2"/>
  <c r="AU357" i="2" s="1"/>
  <c r="AI358" i="2"/>
  <c r="AU358" i="2" s="1"/>
  <c r="AI359" i="2"/>
  <c r="AU359" i="2" s="1"/>
  <c r="AI360" i="2"/>
  <c r="AU360" i="2" s="1"/>
  <c r="AI361" i="2"/>
  <c r="AU361" i="2" s="1"/>
  <c r="AI362" i="2"/>
  <c r="AU362" i="2" s="1"/>
  <c r="AI363" i="2"/>
  <c r="AU363" i="2" s="1"/>
  <c r="AI364" i="2"/>
  <c r="AU364" i="2" s="1"/>
  <c r="AI365" i="2"/>
  <c r="AU365" i="2" s="1"/>
  <c r="AI366" i="2"/>
  <c r="AU366" i="2" s="1"/>
  <c r="AI367" i="2"/>
  <c r="AU367" i="2" s="1"/>
  <c r="AI368" i="2"/>
  <c r="AU368" i="2" s="1"/>
  <c r="AI369" i="2"/>
  <c r="AU369" i="2" s="1"/>
  <c r="AI370" i="2"/>
  <c r="AU370" i="2" s="1"/>
  <c r="AI371" i="2"/>
  <c r="AU371" i="2" s="1"/>
  <c r="AI372" i="2"/>
  <c r="AU372" i="2" s="1"/>
  <c r="AI373" i="2"/>
  <c r="AU373" i="2" s="1"/>
  <c r="AI374" i="2"/>
  <c r="AU374" i="2" s="1"/>
  <c r="AI375" i="2"/>
  <c r="AU375" i="2" s="1"/>
  <c r="AI376" i="2"/>
  <c r="AU376" i="2" s="1"/>
  <c r="AI377" i="2"/>
  <c r="AU377" i="2" s="1"/>
  <c r="AI378" i="2"/>
  <c r="AU378" i="2" s="1"/>
  <c r="AI379" i="2"/>
  <c r="AU379" i="2" s="1"/>
  <c r="AI380" i="2"/>
  <c r="AU380" i="2" s="1"/>
  <c r="AI381" i="2"/>
  <c r="AU381" i="2" s="1"/>
  <c r="AI382" i="2"/>
  <c r="AU382" i="2" s="1"/>
  <c r="AI383" i="2"/>
  <c r="AU383" i="2" s="1"/>
  <c r="AI384" i="2"/>
  <c r="AU384" i="2" s="1"/>
  <c r="AI385" i="2"/>
  <c r="AU385" i="2" s="1"/>
  <c r="AI386" i="2"/>
  <c r="AU386" i="2" s="1"/>
  <c r="AI387" i="2"/>
  <c r="AU387" i="2" s="1"/>
  <c r="AI388" i="2"/>
  <c r="AU388" i="2" s="1"/>
  <c r="AI389" i="2"/>
  <c r="AU389" i="2" s="1"/>
  <c r="AI390" i="2"/>
  <c r="AU390" i="2" s="1"/>
  <c r="AI391" i="2"/>
  <c r="AU391" i="2" s="1"/>
  <c r="AI392" i="2"/>
  <c r="AU392" i="2" s="1"/>
  <c r="AI393" i="2"/>
  <c r="AU393" i="2" s="1"/>
  <c r="AI394" i="2"/>
  <c r="AU394" i="2" s="1"/>
  <c r="AI395" i="2"/>
  <c r="AU395" i="2" s="1"/>
  <c r="AI396" i="2"/>
  <c r="AU396" i="2" s="1"/>
  <c r="AI397" i="2"/>
  <c r="AU397" i="2" s="1"/>
  <c r="AI398" i="2"/>
  <c r="AU398" i="2" s="1"/>
  <c r="AI399" i="2"/>
  <c r="AU399" i="2" s="1"/>
  <c r="AI400" i="2"/>
  <c r="AU400" i="2" s="1"/>
  <c r="AI401" i="2"/>
  <c r="AU401" i="2" s="1"/>
  <c r="AI402" i="2"/>
  <c r="AU402" i="2" s="1"/>
  <c r="AI403" i="2"/>
  <c r="AU403" i="2" s="1"/>
  <c r="AI404" i="2"/>
  <c r="AU404" i="2" s="1"/>
  <c r="AI405" i="2"/>
  <c r="AU405" i="2" s="1"/>
  <c r="AI406" i="2"/>
  <c r="AU406" i="2" s="1"/>
  <c r="AI407" i="2"/>
  <c r="AU407" i="2" s="1"/>
  <c r="AI408" i="2"/>
  <c r="AU408" i="2" s="1"/>
  <c r="AI409" i="2"/>
  <c r="AU409" i="2" s="1"/>
  <c r="AH11" i="2"/>
  <c r="AT11" i="2" s="1"/>
  <c r="AH13" i="2"/>
  <c r="AT13" i="2" s="1"/>
  <c r="AH14" i="2"/>
  <c r="AT14" i="2" s="1"/>
  <c r="AH17" i="2"/>
  <c r="AT17" i="2" s="1"/>
  <c r="AH18" i="2"/>
  <c r="AT18" i="2" s="1"/>
  <c r="AH19" i="2"/>
  <c r="AT19" i="2" s="1"/>
  <c r="AH20" i="2"/>
  <c r="AT20" i="2" s="1"/>
  <c r="AH21" i="2"/>
  <c r="AT21" i="2" s="1"/>
  <c r="AH22" i="2"/>
  <c r="AT22" i="2" s="1"/>
  <c r="AH23" i="2"/>
  <c r="AT23" i="2" s="1"/>
  <c r="AH24" i="2"/>
  <c r="AT24" i="2" s="1"/>
  <c r="AH26" i="2"/>
  <c r="AT26" i="2" s="1"/>
  <c r="AH27" i="2"/>
  <c r="AT27" i="2" s="1"/>
  <c r="AH28" i="2"/>
  <c r="AT28" i="2" s="1"/>
  <c r="AH29" i="2"/>
  <c r="AT29" i="2" s="1"/>
  <c r="AH30" i="2"/>
  <c r="AT30" i="2" s="1"/>
  <c r="AH31" i="2"/>
  <c r="AT31" i="2" s="1"/>
  <c r="AH32" i="2"/>
  <c r="AT32" i="2" s="1"/>
  <c r="AH33" i="2"/>
  <c r="AT33" i="2" s="1"/>
  <c r="AH34" i="2"/>
  <c r="AT34" i="2" s="1"/>
  <c r="AH35" i="2"/>
  <c r="AT35" i="2" s="1"/>
  <c r="AH37" i="2"/>
  <c r="AT37" i="2" s="1"/>
  <c r="AH38" i="2"/>
  <c r="AT38" i="2" s="1"/>
  <c r="AH39" i="2"/>
  <c r="AT39" i="2" s="1"/>
  <c r="AH40" i="2"/>
  <c r="AT40" i="2" s="1"/>
  <c r="AH41" i="2"/>
  <c r="AT41" i="2" s="1"/>
  <c r="AH43" i="2"/>
  <c r="AT43" i="2" s="1"/>
  <c r="BF43" i="2" s="1"/>
  <c r="AH44" i="2"/>
  <c r="AT44" i="2" s="1"/>
  <c r="AH47" i="2"/>
  <c r="AT47" i="2" s="1"/>
  <c r="AH48" i="2"/>
  <c r="AT48" i="2" s="1"/>
  <c r="AH49" i="2"/>
  <c r="AT49" i="2" s="1"/>
  <c r="AH50" i="2"/>
  <c r="AT50" i="2" s="1"/>
  <c r="AH51" i="2"/>
  <c r="AT51" i="2" s="1"/>
  <c r="AH52" i="2"/>
  <c r="AT52" i="2" s="1"/>
  <c r="AH53" i="2"/>
  <c r="AT53" i="2" s="1"/>
  <c r="AH54" i="2"/>
  <c r="AT54" i="2" s="1"/>
  <c r="AH55" i="2"/>
  <c r="AT55" i="2" s="1"/>
  <c r="AH56" i="2"/>
  <c r="AT56" i="2" s="1"/>
  <c r="AH57" i="2"/>
  <c r="AT57" i="2" s="1"/>
  <c r="AH58" i="2"/>
  <c r="AT58" i="2" s="1"/>
  <c r="AH59" i="2"/>
  <c r="AT59" i="2" s="1"/>
  <c r="AH60" i="2"/>
  <c r="AT60" i="2" s="1"/>
  <c r="AH61" i="2"/>
  <c r="AT61" i="2" s="1"/>
  <c r="AH62" i="2"/>
  <c r="AT62" i="2" s="1"/>
  <c r="AH63" i="2"/>
  <c r="AT63" i="2" s="1"/>
  <c r="AH64" i="2"/>
  <c r="AT64" i="2" s="1"/>
  <c r="AH65" i="2"/>
  <c r="AT65" i="2" s="1"/>
  <c r="AH66" i="2"/>
  <c r="AT66" i="2" s="1"/>
  <c r="AH67" i="2"/>
  <c r="AT67" i="2" s="1"/>
  <c r="AH68" i="2"/>
  <c r="AT68" i="2" s="1"/>
  <c r="AH69" i="2"/>
  <c r="AT69" i="2" s="1"/>
  <c r="AH70" i="2"/>
  <c r="AT70" i="2" s="1"/>
  <c r="AH71" i="2"/>
  <c r="AT71" i="2" s="1"/>
  <c r="AH72" i="2"/>
  <c r="AT72" i="2" s="1"/>
  <c r="AH73" i="2"/>
  <c r="AT73" i="2" s="1"/>
  <c r="AH74" i="2"/>
  <c r="AT74" i="2" s="1"/>
  <c r="AH75" i="2"/>
  <c r="AT75" i="2" s="1"/>
  <c r="AH77" i="2"/>
  <c r="AT77" i="2" s="1"/>
  <c r="AH78" i="2"/>
  <c r="AT78" i="2" s="1"/>
  <c r="AH79" i="2"/>
  <c r="AT79" i="2" s="1"/>
  <c r="AH80" i="2"/>
  <c r="AT80" i="2" s="1"/>
  <c r="AH81" i="2"/>
  <c r="AT81" i="2" s="1"/>
  <c r="AH82" i="2"/>
  <c r="AT82" i="2" s="1"/>
  <c r="BF82" i="2" s="1"/>
  <c r="AH83" i="2"/>
  <c r="AT83" i="2" s="1"/>
  <c r="BF83" i="2" s="1"/>
  <c r="AH84" i="2"/>
  <c r="AT84" i="2" s="1"/>
  <c r="AH85" i="2"/>
  <c r="AT85" i="2" s="1"/>
  <c r="AH86" i="2"/>
  <c r="AT86" i="2" s="1"/>
  <c r="AH87" i="2"/>
  <c r="AT87" i="2" s="1"/>
  <c r="AH88" i="2"/>
  <c r="AT88" i="2" s="1"/>
  <c r="AH89" i="2"/>
  <c r="AT89" i="2" s="1"/>
  <c r="AH90" i="2"/>
  <c r="AT90" i="2" s="1"/>
  <c r="AH92" i="2"/>
  <c r="AT92" i="2" s="1"/>
  <c r="AH94" i="2"/>
  <c r="AT94" i="2" s="1"/>
  <c r="BF94" i="2" s="1"/>
  <c r="AH95" i="2"/>
  <c r="AT95" i="2" s="1"/>
  <c r="BF95" i="2" s="1"/>
  <c r="AH96" i="2"/>
  <c r="AT96" i="2" s="1"/>
  <c r="AH97" i="2"/>
  <c r="AT97" i="2" s="1"/>
  <c r="AH98" i="2"/>
  <c r="AT98" i="2" s="1"/>
  <c r="BF98" i="2" s="1"/>
  <c r="AH99" i="2"/>
  <c r="AT99" i="2" s="1"/>
  <c r="AH100" i="2"/>
  <c r="AT100" i="2" s="1"/>
  <c r="AH101" i="2"/>
  <c r="AT101" i="2" s="1"/>
  <c r="AH102" i="2"/>
  <c r="AT102" i="2" s="1"/>
  <c r="AH103" i="2"/>
  <c r="AT103" i="2" s="1"/>
  <c r="AH106" i="2"/>
  <c r="AT106" i="2" s="1"/>
  <c r="AH107" i="2"/>
  <c r="AT107" i="2" s="1"/>
  <c r="AH108" i="2"/>
  <c r="AT108" i="2" s="1"/>
  <c r="AH109" i="2"/>
  <c r="AT109" i="2" s="1"/>
  <c r="AH110" i="2"/>
  <c r="AT110" i="2" s="1"/>
  <c r="AH111" i="2"/>
  <c r="AT111" i="2" s="1"/>
  <c r="AH112" i="2"/>
  <c r="AT112" i="2" s="1"/>
  <c r="AH113" i="2"/>
  <c r="AT113" i="2" s="1"/>
  <c r="AH114" i="2"/>
  <c r="AT114" i="2" s="1"/>
  <c r="AH116" i="2"/>
  <c r="AT116" i="2" s="1"/>
  <c r="AH117" i="2"/>
  <c r="AT117" i="2" s="1"/>
  <c r="AH118" i="2"/>
  <c r="AT118" i="2" s="1"/>
  <c r="BF118" i="2" s="1"/>
  <c r="AH119" i="2"/>
  <c r="AT119" i="2" s="1"/>
  <c r="BF119" i="2" s="1"/>
  <c r="AH120" i="2"/>
  <c r="AT120" i="2" s="1"/>
  <c r="AH121" i="2"/>
  <c r="AT121" i="2" s="1"/>
  <c r="AH122" i="2"/>
  <c r="AT122" i="2" s="1"/>
  <c r="AH123" i="2"/>
  <c r="AT123" i="2" s="1"/>
  <c r="AH124" i="2"/>
  <c r="AT124" i="2" s="1"/>
  <c r="AH125" i="2"/>
  <c r="AT125" i="2" s="1"/>
  <c r="BF125" i="2" s="1"/>
  <c r="AH126" i="2"/>
  <c r="AT126" i="2" s="1"/>
  <c r="AH127" i="2"/>
  <c r="AT127" i="2" s="1"/>
  <c r="AH128" i="2"/>
  <c r="AT128" i="2" s="1"/>
  <c r="BF128" i="2" s="1"/>
  <c r="AH130" i="2"/>
  <c r="AT130" i="2" s="1"/>
  <c r="AH131" i="2"/>
  <c r="AT131" i="2" s="1"/>
  <c r="BF131" i="2" s="1"/>
  <c r="AH133" i="2"/>
  <c r="AT133" i="2" s="1"/>
  <c r="AH135" i="2"/>
  <c r="AT135" i="2" s="1"/>
  <c r="AH137" i="2"/>
  <c r="AT137" i="2" s="1"/>
  <c r="AH139" i="2"/>
  <c r="AT139" i="2" s="1"/>
  <c r="AH140" i="2"/>
  <c r="AT140" i="2" s="1"/>
  <c r="AH141" i="2"/>
  <c r="AT141" i="2" s="1"/>
  <c r="AH142" i="2"/>
  <c r="AT142" i="2" s="1"/>
  <c r="AH144" i="2"/>
  <c r="AT144" i="2" s="1"/>
  <c r="AH145" i="2"/>
  <c r="AT145" i="2" s="1"/>
  <c r="AH147" i="2"/>
  <c r="AT147" i="2" s="1"/>
  <c r="AH149" i="2"/>
  <c r="AT149" i="2" s="1"/>
  <c r="AH150" i="2"/>
  <c r="AT150" i="2" s="1"/>
  <c r="BF150" i="2" s="1"/>
  <c r="AH151" i="2"/>
  <c r="AT151" i="2" s="1"/>
  <c r="AH152" i="2"/>
  <c r="AT152" i="2" s="1"/>
  <c r="AH153" i="2"/>
  <c r="AT153" i="2" s="1"/>
  <c r="AH154" i="2"/>
  <c r="AT154" i="2" s="1"/>
  <c r="AH155" i="2"/>
  <c r="AT155" i="2" s="1"/>
  <c r="AH156" i="2"/>
  <c r="AT156" i="2" s="1"/>
  <c r="AH157" i="2"/>
  <c r="AT157" i="2" s="1"/>
  <c r="AH158" i="2"/>
  <c r="AT158" i="2" s="1"/>
  <c r="AH159" i="2"/>
  <c r="AT159" i="2" s="1"/>
  <c r="AH160" i="2"/>
  <c r="AT160" i="2" s="1"/>
  <c r="AH161" i="2"/>
  <c r="AT161" i="2" s="1"/>
  <c r="AH162" i="2"/>
  <c r="AT162" i="2" s="1"/>
  <c r="AH163" i="2"/>
  <c r="AT163" i="2" s="1"/>
  <c r="AH164" i="2"/>
  <c r="AT164" i="2" s="1"/>
  <c r="AH165" i="2"/>
  <c r="AT165" i="2" s="1"/>
  <c r="AH166" i="2"/>
  <c r="AT166" i="2" s="1"/>
  <c r="AH167" i="2"/>
  <c r="AT167" i="2" s="1"/>
  <c r="AH168" i="2"/>
  <c r="AT168" i="2" s="1"/>
  <c r="AH169" i="2"/>
  <c r="AT169" i="2" s="1"/>
  <c r="BF169" i="2" s="1"/>
  <c r="AH170" i="2"/>
  <c r="AT170" i="2" s="1"/>
  <c r="AH171" i="2"/>
  <c r="AT171" i="2" s="1"/>
  <c r="AH172" i="2"/>
  <c r="AT172" i="2" s="1"/>
  <c r="AH173" i="2"/>
  <c r="AT173" i="2" s="1"/>
  <c r="AH174" i="2"/>
  <c r="AT174" i="2" s="1"/>
  <c r="AH175" i="2"/>
  <c r="AT175" i="2" s="1"/>
  <c r="AH176" i="2"/>
  <c r="AT176" i="2" s="1"/>
  <c r="AH177" i="2"/>
  <c r="AT177" i="2" s="1"/>
  <c r="AH178" i="2"/>
  <c r="AT178" i="2" s="1"/>
  <c r="AH179" i="2"/>
  <c r="AT179" i="2" s="1"/>
  <c r="AH180" i="2"/>
  <c r="AT180" i="2" s="1"/>
  <c r="AH181" i="2"/>
  <c r="AT181" i="2" s="1"/>
  <c r="AH182" i="2"/>
  <c r="AT182" i="2" s="1"/>
  <c r="AH183" i="2"/>
  <c r="AT183" i="2" s="1"/>
  <c r="AH185" i="2"/>
  <c r="AT185" i="2" s="1"/>
  <c r="AH186" i="2"/>
  <c r="AT186" i="2" s="1"/>
  <c r="AH187" i="2"/>
  <c r="AT187" i="2" s="1"/>
  <c r="AH188" i="2"/>
  <c r="AT188" i="2" s="1"/>
  <c r="AH190" i="2"/>
  <c r="AT190" i="2" s="1"/>
  <c r="AH192" i="2"/>
  <c r="AT192" i="2" s="1"/>
  <c r="AH193" i="2"/>
  <c r="AT193" i="2" s="1"/>
  <c r="AH194" i="2"/>
  <c r="AT194" i="2" s="1"/>
  <c r="AH195" i="2"/>
  <c r="AT195" i="2" s="1"/>
  <c r="AH196" i="2"/>
  <c r="AT196" i="2" s="1"/>
  <c r="AH197" i="2"/>
  <c r="AT197" i="2" s="1"/>
  <c r="AH198" i="2"/>
  <c r="AT198" i="2" s="1"/>
  <c r="AH200" i="2"/>
  <c r="AT200" i="2" s="1"/>
  <c r="AH201" i="2"/>
  <c r="AT201" i="2" s="1"/>
  <c r="AH202" i="2"/>
  <c r="AT202" i="2" s="1"/>
  <c r="AH203" i="2"/>
  <c r="AT203" i="2" s="1"/>
  <c r="BF203" i="2" s="1"/>
  <c r="AH204" i="2"/>
  <c r="AT204" i="2" s="1"/>
  <c r="AH205" i="2"/>
  <c r="AT205" i="2" s="1"/>
  <c r="AH206" i="2"/>
  <c r="AT206" i="2" s="1"/>
  <c r="AH207" i="2"/>
  <c r="AT207" i="2" s="1"/>
  <c r="AH208" i="2"/>
  <c r="AT208" i="2" s="1"/>
  <c r="AH209" i="2"/>
  <c r="AT209" i="2" s="1"/>
  <c r="AH210" i="2"/>
  <c r="AT210" i="2" s="1"/>
  <c r="AH211" i="2"/>
  <c r="AT211" i="2" s="1"/>
  <c r="AH212" i="2"/>
  <c r="AT212" i="2" s="1"/>
  <c r="AH213" i="2"/>
  <c r="AT213" i="2" s="1"/>
  <c r="AH214" i="2"/>
  <c r="AT214" i="2" s="1"/>
  <c r="AH215" i="2"/>
  <c r="AT215" i="2" s="1"/>
  <c r="AH216" i="2"/>
  <c r="AT216" i="2" s="1"/>
  <c r="AH218" i="2"/>
  <c r="AT218" i="2" s="1"/>
  <c r="AH219" i="2"/>
  <c r="AT219" i="2" s="1"/>
  <c r="AH220" i="2"/>
  <c r="AT220" i="2" s="1"/>
  <c r="AH221" i="2"/>
  <c r="AT221" i="2" s="1"/>
  <c r="AH222" i="2"/>
  <c r="AT222" i="2" s="1"/>
  <c r="AH223" i="2"/>
  <c r="AT223" i="2" s="1"/>
  <c r="AH224" i="2"/>
  <c r="AT224" i="2" s="1"/>
  <c r="AH225" i="2"/>
  <c r="AT225" i="2" s="1"/>
  <c r="AH226" i="2"/>
  <c r="AT226" i="2" s="1"/>
  <c r="AH227" i="2"/>
  <c r="AT227" i="2" s="1"/>
  <c r="AH228" i="2"/>
  <c r="AT228" i="2" s="1"/>
  <c r="AH229" i="2"/>
  <c r="AT229" i="2" s="1"/>
  <c r="AH230" i="2"/>
  <c r="AT230" i="2" s="1"/>
  <c r="AH231" i="2"/>
  <c r="AT231" i="2" s="1"/>
  <c r="AH232" i="2"/>
  <c r="AT232" i="2" s="1"/>
  <c r="AH233" i="2"/>
  <c r="AT233" i="2" s="1"/>
  <c r="AH234" i="2"/>
  <c r="AT234" i="2" s="1"/>
  <c r="AH235" i="2"/>
  <c r="AT235" i="2" s="1"/>
  <c r="AH236" i="2"/>
  <c r="AT236" i="2" s="1"/>
  <c r="AH237" i="2"/>
  <c r="AT237" i="2" s="1"/>
  <c r="AH238" i="2"/>
  <c r="AT238" i="2" s="1"/>
  <c r="AH239" i="2"/>
  <c r="AT239" i="2" s="1"/>
  <c r="AH240" i="2"/>
  <c r="AT240" i="2" s="1"/>
  <c r="AH241" i="2"/>
  <c r="AT241" i="2" s="1"/>
  <c r="AH242" i="2"/>
  <c r="AT242" i="2" s="1"/>
  <c r="AH243" i="2"/>
  <c r="AT243" i="2" s="1"/>
  <c r="AH244" i="2"/>
  <c r="AT244" i="2" s="1"/>
  <c r="AH245" i="2"/>
  <c r="AT245" i="2" s="1"/>
  <c r="AH246" i="2"/>
  <c r="AT246" i="2" s="1"/>
  <c r="AH247" i="2"/>
  <c r="AT247" i="2" s="1"/>
  <c r="AH248" i="2"/>
  <c r="AT248" i="2" s="1"/>
  <c r="AH249" i="2"/>
  <c r="AT249" i="2" s="1"/>
  <c r="AH250" i="2"/>
  <c r="AT250" i="2" s="1"/>
  <c r="AH251" i="2"/>
  <c r="AT251" i="2" s="1"/>
  <c r="AH252" i="2"/>
  <c r="AT252" i="2" s="1"/>
  <c r="AH253" i="2"/>
  <c r="AT253" i="2" s="1"/>
  <c r="AH254" i="2"/>
  <c r="AT254" i="2" s="1"/>
  <c r="AH255" i="2"/>
  <c r="AT255" i="2" s="1"/>
  <c r="AH256" i="2"/>
  <c r="AT256" i="2" s="1"/>
  <c r="AH257" i="2"/>
  <c r="AT257" i="2" s="1"/>
  <c r="AH258" i="2"/>
  <c r="AT258" i="2" s="1"/>
  <c r="AH259" i="2"/>
  <c r="AT259" i="2" s="1"/>
  <c r="AH260" i="2"/>
  <c r="AT260" i="2" s="1"/>
  <c r="AH261" i="2"/>
  <c r="AT261" i="2" s="1"/>
  <c r="AH262" i="2"/>
  <c r="AT262" i="2" s="1"/>
  <c r="AH263" i="2"/>
  <c r="AT263" i="2" s="1"/>
  <c r="AH264" i="2"/>
  <c r="AT264" i="2" s="1"/>
  <c r="AH265" i="2"/>
  <c r="AT265" i="2" s="1"/>
  <c r="AH266" i="2"/>
  <c r="AT266" i="2" s="1"/>
  <c r="AH267" i="2"/>
  <c r="AT267" i="2" s="1"/>
  <c r="AH268" i="2"/>
  <c r="AT268" i="2" s="1"/>
  <c r="AH269" i="2"/>
  <c r="AT269" i="2" s="1"/>
  <c r="AH270" i="2"/>
  <c r="AT270" i="2" s="1"/>
  <c r="AH271" i="2"/>
  <c r="AT271" i="2" s="1"/>
  <c r="AH272" i="2"/>
  <c r="AT272" i="2" s="1"/>
  <c r="AH273" i="2"/>
  <c r="AT273" i="2" s="1"/>
  <c r="AH274" i="2"/>
  <c r="AT274" i="2" s="1"/>
  <c r="AH275" i="2"/>
  <c r="AT275" i="2" s="1"/>
  <c r="AH276" i="2"/>
  <c r="AT276" i="2" s="1"/>
  <c r="AH277" i="2"/>
  <c r="AT277" i="2" s="1"/>
  <c r="AH278" i="2"/>
  <c r="AT278" i="2" s="1"/>
  <c r="AH279" i="2"/>
  <c r="AT279" i="2" s="1"/>
  <c r="AH280" i="2"/>
  <c r="AT280" i="2" s="1"/>
  <c r="AH281" i="2"/>
  <c r="AT281" i="2" s="1"/>
  <c r="AH282" i="2"/>
  <c r="AT282" i="2" s="1"/>
  <c r="AH283" i="2"/>
  <c r="AT283" i="2" s="1"/>
  <c r="AH284" i="2"/>
  <c r="AT284" i="2" s="1"/>
  <c r="AH285" i="2"/>
  <c r="AT285" i="2" s="1"/>
  <c r="AH286" i="2"/>
  <c r="AT286" i="2" s="1"/>
  <c r="AH287" i="2"/>
  <c r="AT287" i="2" s="1"/>
  <c r="AH288" i="2"/>
  <c r="AT288" i="2" s="1"/>
  <c r="AH289" i="2"/>
  <c r="AT289" i="2" s="1"/>
  <c r="AH290" i="2"/>
  <c r="AT290" i="2" s="1"/>
  <c r="AH291" i="2"/>
  <c r="AT291" i="2" s="1"/>
  <c r="AH292" i="2"/>
  <c r="AT292" i="2" s="1"/>
  <c r="AH293" i="2"/>
  <c r="AT293" i="2" s="1"/>
  <c r="AH294" i="2"/>
  <c r="AT294" i="2" s="1"/>
  <c r="AH295" i="2"/>
  <c r="AT295" i="2" s="1"/>
  <c r="AH296" i="2"/>
  <c r="AT296" i="2" s="1"/>
  <c r="AH297" i="2"/>
  <c r="AT297" i="2" s="1"/>
  <c r="AH298" i="2"/>
  <c r="AT298" i="2" s="1"/>
  <c r="AH299" i="2"/>
  <c r="AT299" i="2" s="1"/>
  <c r="AH300" i="2"/>
  <c r="AT300" i="2" s="1"/>
  <c r="AH301" i="2"/>
  <c r="AT301" i="2" s="1"/>
  <c r="AH302" i="2"/>
  <c r="AT302" i="2" s="1"/>
  <c r="AH303" i="2"/>
  <c r="AT303" i="2" s="1"/>
  <c r="AH304" i="2"/>
  <c r="AT304" i="2" s="1"/>
  <c r="AH305" i="2"/>
  <c r="AT305" i="2" s="1"/>
  <c r="AH306" i="2"/>
  <c r="AT306" i="2" s="1"/>
  <c r="AH307" i="2"/>
  <c r="AT307" i="2" s="1"/>
  <c r="AH308" i="2"/>
  <c r="AT308" i="2" s="1"/>
  <c r="AH309" i="2"/>
  <c r="AT309" i="2" s="1"/>
  <c r="AH310" i="2"/>
  <c r="AT310" i="2" s="1"/>
  <c r="AH311" i="2"/>
  <c r="AT311" i="2" s="1"/>
  <c r="AH312" i="2"/>
  <c r="AT312" i="2" s="1"/>
  <c r="AH313" i="2"/>
  <c r="AT313" i="2" s="1"/>
  <c r="AH314" i="2"/>
  <c r="AT314" i="2" s="1"/>
  <c r="AH315" i="2"/>
  <c r="AT315" i="2" s="1"/>
  <c r="AH316" i="2"/>
  <c r="AT316" i="2" s="1"/>
  <c r="AH317" i="2"/>
  <c r="AT317" i="2" s="1"/>
  <c r="AH318" i="2"/>
  <c r="AT318" i="2" s="1"/>
  <c r="AH319" i="2"/>
  <c r="AT319" i="2" s="1"/>
  <c r="AH320" i="2"/>
  <c r="AT320" i="2" s="1"/>
  <c r="AH321" i="2"/>
  <c r="AT321" i="2" s="1"/>
  <c r="AH322" i="2"/>
  <c r="AT322" i="2" s="1"/>
  <c r="AH323" i="2"/>
  <c r="AT323" i="2" s="1"/>
  <c r="AH324" i="2"/>
  <c r="AT324" i="2" s="1"/>
  <c r="AH325" i="2"/>
  <c r="AT325" i="2" s="1"/>
  <c r="AH326" i="2"/>
  <c r="AT326" i="2" s="1"/>
  <c r="AH327" i="2"/>
  <c r="AT327" i="2" s="1"/>
  <c r="AH328" i="2"/>
  <c r="AT328" i="2" s="1"/>
  <c r="AH329" i="2"/>
  <c r="AT329" i="2" s="1"/>
  <c r="AH330" i="2"/>
  <c r="AT330" i="2" s="1"/>
  <c r="AH331" i="2"/>
  <c r="AT331" i="2" s="1"/>
  <c r="AH332" i="2"/>
  <c r="AT332" i="2" s="1"/>
  <c r="AH333" i="2"/>
  <c r="AT333" i="2" s="1"/>
  <c r="AH334" i="2"/>
  <c r="AT334" i="2" s="1"/>
  <c r="AH335" i="2"/>
  <c r="AT335" i="2" s="1"/>
  <c r="AH336" i="2"/>
  <c r="AT336" i="2" s="1"/>
  <c r="AH337" i="2"/>
  <c r="AT337" i="2" s="1"/>
  <c r="AH338" i="2"/>
  <c r="AT338" i="2" s="1"/>
  <c r="AH339" i="2"/>
  <c r="AT339" i="2" s="1"/>
  <c r="AH340" i="2"/>
  <c r="AT340" i="2" s="1"/>
  <c r="AH341" i="2"/>
  <c r="AT341" i="2" s="1"/>
  <c r="AH342" i="2"/>
  <c r="AT342" i="2" s="1"/>
  <c r="AH343" i="2"/>
  <c r="AT343" i="2" s="1"/>
  <c r="AH344" i="2"/>
  <c r="AT344" i="2" s="1"/>
  <c r="AH345" i="2"/>
  <c r="AT345" i="2" s="1"/>
  <c r="AH346" i="2"/>
  <c r="AT346" i="2" s="1"/>
  <c r="AH347" i="2"/>
  <c r="AT347" i="2" s="1"/>
  <c r="AH348" i="2"/>
  <c r="AT348" i="2" s="1"/>
  <c r="AH349" i="2"/>
  <c r="AT349" i="2" s="1"/>
  <c r="AH350" i="2"/>
  <c r="AT350" i="2" s="1"/>
  <c r="AH351" i="2"/>
  <c r="AT351" i="2" s="1"/>
  <c r="AH352" i="2"/>
  <c r="AT352" i="2" s="1"/>
  <c r="AH353" i="2"/>
  <c r="AT353" i="2" s="1"/>
  <c r="AH354" i="2"/>
  <c r="AT354" i="2" s="1"/>
  <c r="AH355" i="2"/>
  <c r="AT355" i="2" s="1"/>
  <c r="AH356" i="2"/>
  <c r="AT356" i="2" s="1"/>
  <c r="AH357" i="2"/>
  <c r="AT357" i="2" s="1"/>
  <c r="AH358" i="2"/>
  <c r="AT358" i="2" s="1"/>
  <c r="AH359" i="2"/>
  <c r="AT359" i="2" s="1"/>
  <c r="AH360" i="2"/>
  <c r="AT360" i="2" s="1"/>
  <c r="AH361" i="2"/>
  <c r="AT361" i="2" s="1"/>
  <c r="AH362" i="2"/>
  <c r="AT362" i="2" s="1"/>
  <c r="AH363" i="2"/>
  <c r="AT363" i="2" s="1"/>
  <c r="AH364" i="2"/>
  <c r="AT364" i="2" s="1"/>
  <c r="AH365" i="2"/>
  <c r="AT365" i="2" s="1"/>
  <c r="AH366" i="2"/>
  <c r="AT366" i="2" s="1"/>
  <c r="AH367" i="2"/>
  <c r="AT367" i="2" s="1"/>
  <c r="AH368" i="2"/>
  <c r="AT368" i="2" s="1"/>
  <c r="AH369" i="2"/>
  <c r="AT369" i="2" s="1"/>
  <c r="AH370" i="2"/>
  <c r="AT370" i="2" s="1"/>
  <c r="AH371" i="2"/>
  <c r="AT371" i="2" s="1"/>
  <c r="AH372" i="2"/>
  <c r="AT372" i="2" s="1"/>
  <c r="AH373" i="2"/>
  <c r="AT373" i="2" s="1"/>
  <c r="AH374" i="2"/>
  <c r="AT374" i="2" s="1"/>
  <c r="AH375" i="2"/>
  <c r="AT375" i="2" s="1"/>
  <c r="AH376" i="2"/>
  <c r="AT376" i="2" s="1"/>
  <c r="AH377" i="2"/>
  <c r="AT377" i="2" s="1"/>
  <c r="AH378" i="2"/>
  <c r="AT378" i="2" s="1"/>
  <c r="AH379" i="2"/>
  <c r="AT379" i="2" s="1"/>
  <c r="AH380" i="2"/>
  <c r="AT380" i="2" s="1"/>
  <c r="AH381" i="2"/>
  <c r="AT381" i="2" s="1"/>
  <c r="AH382" i="2"/>
  <c r="AT382" i="2" s="1"/>
  <c r="AH383" i="2"/>
  <c r="AT383" i="2" s="1"/>
  <c r="AH384" i="2"/>
  <c r="AT384" i="2" s="1"/>
  <c r="AH385" i="2"/>
  <c r="AT385" i="2" s="1"/>
  <c r="AH386" i="2"/>
  <c r="AT386" i="2" s="1"/>
  <c r="AH387" i="2"/>
  <c r="AT387" i="2" s="1"/>
  <c r="AH388" i="2"/>
  <c r="AT388" i="2" s="1"/>
  <c r="AH389" i="2"/>
  <c r="AT389" i="2" s="1"/>
  <c r="AH390" i="2"/>
  <c r="AT390" i="2" s="1"/>
  <c r="AH391" i="2"/>
  <c r="AT391" i="2" s="1"/>
  <c r="AH392" i="2"/>
  <c r="AT392" i="2" s="1"/>
  <c r="AH393" i="2"/>
  <c r="AT393" i="2" s="1"/>
  <c r="AH394" i="2"/>
  <c r="AT394" i="2" s="1"/>
  <c r="AH395" i="2"/>
  <c r="AT395" i="2" s="1"/>
  <c r="AH396" i="2"/>
  <c r="AT396" i="2" s="1"/>
  <c r="AH397" i="2"/>
  <c r="AT397" i="2" s="1"/>
  <c r="AH398" i="2"/>
  <c r="AT398" i="2" s="1"/>
  <c r="AH399" i="2"/>
  <c r="AT399" i="2" s="1"/>
  <c r="AH400" i="2"/>
  <c r="AT400" i="2" s="1"/>
  <c r="AH401" i="2"/>
  <c r="AT401" i="2" s="1"/>
  <c r="AH402" i="2"/>
  <c r="AT402" i="2" s="1"/>
  <c r="AH403" i="2"/>
  <c r="AT403" i="2" s="1"/>
  <c r="AH404" i="2"/>
  <c r="AT404" i="2" s="1"/>
  <c r="AH405" i="2"/>
  <c r="AT405" i="2" s="1"/>
  <c r="AH406" i="2"/>
  <c r="AT406" i="2" s="1"/>
  <c r="AH407" i="2"/>
  <c r="AT407" i="2" s="1"/>
  <c r="AH408" i="2"/>
  <c r="AT408" i="2" s="1"/>
  <c r="AH409" i="2"/>
  <c r="AT409" i="2" s="1"/>
  <c r="AH10" i="2"/>
  <c r="AT10" i="2" s="1"/>
  <c r="BF409" i="2" l="1"/>
  <c r="BT409" i="2"/>
  <c r="BX409" i="2"/>
  <c r="BJ409" i="2"/>
  <c r="CS409" i="2"/>
  <c r="CE409" i="2"/>
  <c r="BF408" i="2"/>
  <c r="BT408" i="2"/>
  <c r="BX408" i="2"/>
  <c r="BJ408" i="2"/>
  <c r="CS408" i="2"/>
  <c r="CE408" i="2"/>
  <c r="BF407" i="2"/>
  <c r="BT407" i="2"/>
  <c r="BX407" i="2"/>
  <c r="BJ407" i="2"/>
  <c r="CS407" i="2"/>
  <c r="CE407" i="2"/>
  <c r="BF406" i="2"/>
  <c r="BT406" i="2"/>
  <c r="BX406" i="2"/>
  <c r="BJ406" i="2"/>
  <c r="CS406" i="2"/>
  <c r="CE406" i="2"/>
  <c r="BF405" i="2"/>
  <c r="BT405" i="2"/>
  <c r="BX405" i="2"/>
  <c r="BJ405" i="2"/>
  <c r="CS405" i="2"/>
  <c r="CE405" i="2"/>
  <c r="BF404" i="2"/>
  <c r="BT404" i="2"/>
  <c r="BX404" i="2"/>
  <c r="BJ404" i="2"/>
  <c r="CS404" i="2"/>
  <c r="CE404" i="2"/>
  <c r="BF403" i="2"/>
  <c r="BT403" i="2"/>
  <c r="BX403" i="2"/>
  <c r="BJ403" i="2"/>
  <c r="CS403" i="2"/>
  <c r="CE403" i="2"/>
  <c r="BF402" i="2"/>
  <c r="BT402" i="2"/>
  <c r="BX402" i="2"/>
  <c r="BJ402" i="2"/>
  <c r="CS402" i="2"/>
  <c r="CE402" i="2"/>
  <c r="BF401" i="2"/>
  <c r="BT401" i="2"/>
  <c r="BX401" i="2"/>
  <c r="BJ401" i="2"/>
  <c r="CS401" i="2"/>
  <c r="CE401" i="2"/>
  <c r="BF400" i="2"/>
  <c r="BT400" i="2"/>
  <c r="BX400" i="2"/>
  <c r="BJ400" i="2"/>
  <c r="CS400" i="2"/>
  <c r="CE400" i="2"/>
  <c r="BF399" i="2"/>
  <c r="BT399" i="2"/>
  <c r="BX399" i="2"/>
  <c r="BJ399" i="2"/>
  <c r="CS399" i="2"/>
  <c r="CE399" i="2"/>
  <c r="BF398" i="2"/>
  <c r="BT398" i="2"/>
  <c r="BX398" i="2"/>
  <c r="BJ398" i="2"/>
  <c r="CS398" i="2"/>
  <c r="CE398" i="2"/>
  <c r="BF397" i="2"/>
  <c r="BT397" i="2"/>
  <c r="BX397" i="2"/>
  <c r="BJ397" i="2"/>
  <c r="CS397" i="2"/>
  <c r="CE397" i="2"/>
  <c r="BF396" i="2"/>
  <c r="BT396" i="2"/>
  <c r="BX396" i="2"/>
  <c r="BJ396" i="2"/>
  <c r="CS396" i="2"/>
  <c r="CE396" i="2"/>
  <c r="BF395" i="2"/>
  <c r="BT395" i="2"/>
  <c r="BX395" i="2"/>
  <c r="BJ395" i="2"/>
  <c r="CS395" i="2"/>
  <c r="CE395" i="2"/>
  <c r="BF394" i="2"/>
  <c r="BT394" i="2"/>
  <c r="BX394" i="2"/>
  <c r="BJ394" i="2"/>
  <c r="CS394" i="2"/>
  <c r="CE394" i="2"/>
  <c r="BF393" i="2"/>
  <c r="BT393" i="2"/>
  <c r="BX393" i="2"/>
  <c r="BJ393" i="2"/>
  <c r="CS393" i="2"/>
  <c r="CE393" i="2"/>
  <c r="BF392" i="2"/>
  <c r="BT392" i="2"/>
  <c r="BX392" i="2"/>
  <c r="BJ392" i="2"/>
  <c r="CS392" i="2"/>
  <c r="CE392" i="2"/>
  <c r="BF391" i="2"/>
  <c r="BT391" i="2"/>
  <c r="BX391" i="2"/>
  <c r="BJ391" i="2"/>
  <c r="CS391" i="2"/>
  <c r="CE391" i="2"/>
  <c r="BF390" i="2"/>
  <c r="BT390" i="2"/>
  <c r="BX390" i="2"/>
  <c r="BJ390" i="2"/>
  <c r="CS390" i="2"/>
  <c r="CE390" i="2"/>
  <c r="BF389" i="2"/>
  <c r="BT389" i="2"/>
  <c r="BX389" i="2"/>
  <c r="BJ389" i="2"/>
  <c r="CS389" i="2"/>
  <c r="CE389" i="2"/>
  <c r="BF388" i="2"/>
  <c r="BT388" i="2"/>
  <c r="BX388" i="2"/>
  <c r="BJ388" i="2"/>
  <c r="CS388" i="2"/>
  <c r="CE388" i="2"/>
  <c r="BF387" i="2"/>
  <c r="BT387" i="2"/>
  <c r="BX387" i="2"/>
  <c r="BJ387" i="2"/>
  <c r="CS387" i="2"/>
  <c r="CE387" i="2"/>
  <c r="BF386" i="2"/>
  <c r="BT386" i="2"/>
  <c r="BX386" i="2"/>
  <c r="BJ386" i="2"/>
  <c r="CS386" i="2"/>
  <c r="CE386" i="2"/>
  <c r="BF385" i="2"/>
  <c r="BT385" i="2"/>
  <c r="BX385" i="2"/>
  <c r="BJ385" i="2"/>
  <c r="CS385" i="2"/>
  <c r="CE385" i="2"/>
  <c r="BF384" i="2"/>
  <c r="BT384" i="2"/>
  <c r="BX384" i="2"/>
  <c r="BJ384" i="2"/>
  <c r="CS384" i="2"/>
  <c r="CE384" i="2"/>
  <c r="BF383" i="2"/>
  <c r="BT383" i="2"/>
  <c r="BX383" i="2"/>
  <c r="BJ383" i="2"/>
  <c r="CS383" i="2"/>
  <c r="CE383" i="2"/>
  <c r="BF382" i="2"/>
  <c r="BT382" i="2"/>
  <c r="BX382" i="2"/>
  <c r="BJ382" i="2"/>
  <c r="CS382" i="2"/>
  <c r="CE382" i="2"/>
  <c r="BF381" i="2"/>
  <c r="BT381" i="2"/>
  <c r="BX381" i="2"/>
  <c r="BJ381" i="2"/>
  <c r="CS381" i="2"/>
  <c r="CE381" i="2"/>
  <c r="BF380" i="2"/>
  <c r="BT380" i="2"/>
  <c r="BX380" i="2"/>
  <c r="BJ380" i="2"/>
  <c r="CS380" i="2"/>
  <c r="CE380" i="2"/>
  <c r="BF379" i="2"/>
  <c r="BT379" i="2"/>
  <c r="BX379" i="2"/>
  <c r="BJ379" i="2"/>
  <c r="CS379" i="2"/>
  <c r="CE379" i="2"/>
  <c r="BF378" i="2"/>
  <c r="BT378" i="2"/>
  <c r="BX378" i="2"/>
  <c r="BJ378" i="2"/>
  <c r="CS378" i="2"/>
  <c r="CE378" i="2"/>
  <c r="BF377" i="2"/>
  <c r="BT377" i="2"/>
  <c r="BX377" i="2"/>
  <c r="BJ377" i="2"/>
  <c r="CS377" i="2"/>
  <c r="CE377" i="2"/>
  <c r="BF376" i="2"/>
  <c r="BT376" i="2"/>
  <c r="BX376" i="2"/>
  <c r="BJ376" i="2"/>
  <c r="CS376" i="2"/>
  <c r="CE376" i="2"/>
  <c r="BF375" i="2"/>
  <c r="BT375" i="2"/>
  <c r="BX375" i="2"/>
  <c r="BJ375" i="2"/>
  <c r="CS375" i="2"/>
  <c r="CE375" i="2"/>
  <c r="BF374" i="2"/>
  <c r="BT374" i="2"/>
  <c r="BX374" i="2"/>
  <c r="BJ374" i="2"/>
  <c r="CS374" i="2"/>
  <c r="CE374" i="2"/>
  <c r="BF373" i="2"/>
  <c r="BT373" i="2"/>
  <c r="BX373" i="2"/>
  <c r="BJ373" i="2"/>
  <c r="CS373" i="2"/>
  <c r="CE373" i="2"/>
  <c r="BF372" i="2"/>
  <c r="BT372" i="2"/>
  <c r="BX372" i="2"/>
  <c r="BJ372" i="2"/>
  <c r="CS372" i="2"/>
  <c r="CE372" i="2"/>
  <c r="BF371" i="2"/>
  <c r="BT371" i="2"/>
  <c r="BX371" i="2"/>
  <c r="BJ371" i="2"/>
  <c r="CS371" i="2"/>
  <c r="CE371" i="2"/>
  <c r="BF370" i="2"/>
  <c r="BT370" i="2"/>
  <c r="BX370" i="2"/>
  <c r="BJ370" i="2"/>
  <c r="CS370" i="2"/>
  <c r="CE370" i="2"/>
  <c r="BF369" i="2"/>
  <c r="BT369" i="2"/>
  <c r="BX369" i="2"/>
  <c r="BJ369" i="2"/>
  <c r="CS369" i="2"/>
  <c r="CE369" i="2"/>
  <c r="BF368" i="2"/>
  <c r="BT368" i="2"/>
  <c r="BX368" i="2"/>
  <c r="BJ368" i="2"/>
  <c r="CS368" i="2"/>
  <c r="CE368" i="2"/>
  <c r="BF367" i="2"/>
  <c r="BT367" i="2"/>
  <c r="BX367" i="2"/>
  <c r="BJ367" i="2"/>
  <c r="CS367" i="2"/>
  <c r="CE367" i="2"/>
  <c r="BF366" i="2"/>
  <c r="BT366" i="2"/>
  <c r="BX366" i="2"/>
  <c r="BJ366" i="2"/>
  <c r="CS366" i="2"/>
  <c r="CE366" i="2"/>
  <c r="BF365" i="2"/>
  <c r="BT365" i="2"/>
  <c r="BX365" i="2"/>
  <c r="BJ365" i="2"/>
  <c r="CS365" i="2"/>
  <c r="CE365" i="2"/>
  <c r="BF364" i="2"/>
  <c r="BT364" i="2"/>
  <c r="BX364" i="2"/>
  <c r="BJ364" i="2"/>
  <c r="CS364" i="2"/>
  <c r="CE364" i="2"/>
  <c r="BF363" i="2"/>
  <c r="BT363" i="2"/>
  <c r="BX363" i="2"/>
  <c r="BJ363" i="2"/>
  <c r="CS363" i="2"/>
  <c r="CE363" i="2"/>
  <c r="BF362" i="2"/>
  <c r="BT362" i="2"/>
  <c r="BX362" i="2"/>
  <c r="BJ362" i="2"/>
  <c r="CS362" i="2"/>
  <c r="CE362" i="2"/>
  <c r="BF361" i="2"/>
  <c r="BT361" i="2"/>
  <c r="BX361" i="2"/>
  <c r="BJ361" i="2"/>
  <c r="CS361" i="2"/>
  <c r="CE361" i="2"/>
  <c r="BF360" i="2"/>
  <c r="BT360" i="2"/>
  <c r="BX360" i="2"/>
  <c r="BJ360" i="2"/>
  <c r="CS360" i="2"/>
  <c r="CE360" i="2"/>
  <c r="BF359" i="2"/>
  <c r="BT359" i="2"/>
  <c r="BX359" i="2"/>
  <c r="BJ359" i="2"/>
  <c r="CS359" i="2"/>
  <c r="CE359" i="2"/>
  <c r="BF358" i="2"/>
  <c r="BT358" i="2"/>
  <c r="BX358" i="2"/>
  <c r="BJ358" i="2"/>
  <c r="CS358" i="2"/>
  <c r="CE358" i="2"/>
  <c r="BF357" i="2"/>
  <c r="BT357" i="2"/>
  <c r="BX357" i="2"/>
  <c r="BJ357" i="2"/>
  <c r="CS357" i="2"/>
  <c r="CE357" i="2"/>
  <c r="BF356" i="2"/>
  <c r="BT356" i="2"/>
  <c r="BX356" i="2"/>
  <c r="BJ356" i="2"/>
  <c r="CS356" i="2"/>
  <c r="CE356" i="2"/>
  <c r="BF355" i="2"/>
  <c r="BT355" i="2"/>
  <c r="BX355" i="2"/>
  <c r="BJ355" i="2"/>
  <c r="CS355" i="2"/>
  <c r="CE355" i="2"/>
  <c r="BF354" i="2"/>
  <c r="BT354" i="2"/>
  <c r="BX354" i="2"/>
  <c r="BJ354" i="2"/>
  <c r="CS354" i="2"/>
  <c r="CE354" i="2"/>
  <c r="BF353" i="2"/>
  <c r="BT353" i="2"/>
  <c r="BX353" i="2"/>
  <c r="BJ353" i="2"/>
  <c r="CS353" i="2"/>
  <c r="CE353" i="2"/>
  <c r="BF352" i="2"/>
  <c r="BT352" i="2"/>
  <c r="BX352" i="2"/>
  <c r="BJ352" i="2"/>
  <c r="CS352" i="2"/>
  <c r="CE352" i="2"/>
  <c r="BF351" i="2"/>
  <c r="BT351" i="2"/>
  <c r="BX351" i="2"/>
  <c r="BJ351" i="2"/>
  <c r="CS351" i="2"/>
  <c r="CE351" i="2"/>
  <c r="BF350" i="2"/>
  <c r="BT350" i="2"/>
  <c r="BX350" i="2"/>
  <c r="BJ350" i="2"/>
  <c r="CS350" i="2"/>
  <c r="CE350" i="2"/>
  <c r="BF349" i="2"/>
  <c r="BT349" i="2"/>
  <c r="BX349" i="2"/>
  <c r="BJ349" i="2"/>
  <c r="CS349" i="2"/>
  <c r="CE349" i="2"/>
  <c r="BF348" i="2"/>
  <c r="BT348" i="2"/>
  <c r="BX348" i="2"/>
  <c r="BJ348" i="2"/>
  <c r="CS348" i="2"/>
  <c r="CE348" i="2"/>
  <c r="BF347" i="2"/>
  <c r="BT347" i="2"/>
  <c r="BX347" i="2"/>
  <c r="BJ347" i="2"/>
  <c r="CS347" i="2"/>
  <c r="CE347" i="2"/>
  <c r="BF346" i="2"/>
  <c r="BT346" i="2"/>
  <c r="BX346" i="2"/>
  <c r="BJ346" i="2"/>
  <c r="CS346" i="2"/>
  <c r="CE346" i="2"/>
  <c r="BF345" i="2"/>
  <c r="BT345" i="2"/>
  <c r="BX345" i="2"/>
  <c r="BJ345" i="2"/>
  <c r="CS345" i="2"/>
  <c r="CE345" i="2"/>
  <c r="BF344" i="2"/>
  <c r="BT344" i="2"/>
  <c r="BX344" i="2"/>
  <c r="BJ344" i="2"/>
  <c r="CS344" i="2"/>
  <c r="CE344" i="2"/>
  <c r="BF343" i="2"/>
  <c r="BT343" i="2"/>
  <c r="BX343" i="2"/>
  <c r="BJ343" i="2"/>
  <c r="CS343" i="2"/>
  <c r="CE343" i="2"/>
  <c r="BF342" i="2"/>
  <c r="BT342" i="2"/>
  <c r="BX342" i="2"/>
  <c r="BJ342" i="2"/>
  <c r="CS342" i="2"/>
  <c r="CE342" i="2"/>
  <c r="BF341" i="2"/>
  <c r="BT341" i="2"/>
  <c r="BX341" i="2"/>
  <c r="BJ341" i="2"/>
  <c r="CS341" i="2"/>
  <c r="CE341" i="2"/>
  <c r="BF340" i="2"/>
  <c r="BT340" i="2"/>
  <c r="BX340" i="2"/>
  <c r="BJ340" i="2"/>
  <c r="CS340" i="2"/>
  <c r="CE340" i="2"/>
  <c r="BF339" i="2"/>
  <c r="BT339" i="2"/>
  <c r="BX339" i="2"/>
  <c r="BJ339" i="2"/>
  <c r="CS339" i="2"/>
  <c r="CE339" i="2"/>
  <c r="BF338" i="2"/>
  <c r="BT338" i="2"/>
  <c r="BX338" i="2"/>
  <c r="BJ338" i="2"/>
  <c r="CS338" i="2"/>
  <c r="CE338" i="2"/>
  <c r="BF337" i="2"/>
  <c r="BT337" i="2"/>
  <c r="BX337" i="2"/>
  <c r="BJ337" i="2"/>
  <c r="CS337" i="2"/>
  <c r="CE337" i="2"/>
  <c r="BF336" i="2"/>
  <c r="BT336" i="2"/>
  <c r="BX336" i="2"/>
  <c r="BJ336" i="2"/>
  <c r="CS336" i="2"/>
  <c r="CE336" i="2"/>
  <c r="BF335" i="2"/>
  <c r="BT335" i="2"/>
  <c r="BX335" i="2"/>
  <c r="BJ335" i="2"/>
  <c r="CS335" i="2"/>
  <c r="CE335" i="2"/>
  <c r="BF334" i="2"/>
  <c r="BT334" i="2"/>
  <c r="BX334" i="2"/>
  <c r="BJ334" i="2"/>
  <c r="CS334" i="2"/>
  <c r="CE334" i="2"/>
  <c r="BF333" i="2"/>
  <c r="BT333" i="2"/>
  <c r="BX333" i="2"/>
  <c r="BJ333" i="2"/>
  <c r="CS333" i="2"/>
  <c r="CE333" i="2"/>
  <c r="BF332" i="2"/>
  <c r="BT332" i="2"/>
  <c r="BX332" i="2"/>
  <c r="BJ332" i="2"/>
  <c r="CS332" i="2"/>
  <c r="CE332" i="2"/>
  <c r="BF331" i="2"/>
  <c r="BT331" i="2"/>
  <c r="BX331" i="2"/>
  <c r="BJ331" i="2"/>
  <c r="CS331" i="2"/>
  <c r="CE331" i="2"/>
  <c r="BF330" i="2"/>
  <c r="BT330" i="2"/>
  <c r="BX330" i="2"/>
  <c r="BJ330" i="2"/>
  <c r="CS330" i="2"/>
  <c r="CE330" i="2"/>
  <c r="BF329" i="2"/>
  <c r="BT329" i="2"/>
  <c r="BX329" i="2"/>
  <c r="BJ329" i="2"/>
  <c r="CS329" i="2"/>
  <c r="CE329" i="2"/>
  <c r="BF328" i="2"/>
  <c r="BT328" i="2"/>
  <c r="BX328" i="2"/>
  <c r="BJ328" i="2"/>
  <c r="CS328" i="2"/>
  <c r="CE328" i="2"/>
  <c r="BF327" i="2"/>
  <c r="BT327" i="2"/>
  <c r="BX327" i="2"/>
  <c r="BJ327" i="2"/>
  <c r="CS327" i="2"/>
  <c r="CE327" i="2"/>
  <c r="BF326" i="2"/>
  <c r="BT326" i="2"/>
  <c r="BX326" i="2"/>
  <c r="BJ326" i="2"/>
  <c r="CS326" i="2"/>
  <c r="CE326" i="2"/>
  <c r="BF325" i="2"/>
  <c r="BT325" i="2"/>
  <c r="BX325" i="2"/>
  <c r="BJ325" i="2"/>
  <c r="CS325" i="2"/>
  <c r="CE325" i="2"/>
  <c r="BF324" i="2"/>
  <c r="BT324" i="2"/>
  <c r="BX324" i="2"/>
  <c r="BJ324" i="2"/>
  <c r="CS324" i="2"/>
  <c r="CE324" i="2"/>
  <c r="BF323" i="2"/>
  <c r="BT323" i="2"/>
  <c r="BX323" i="2"/>
  <c r="BJ323" i="2"/>
  <c r="CS323" i="2"/>
  <c r="CE323" i="2"/>
  <c r="BF322" i="2"/>
  <c r="BT322" i="2"/>
  <c r="BX322" i="2"/>
  <c r="BJ322" i="2"/>
  <c r="CS322" i="2"/>
  <c r="CE322" i="2"/>
  <c r="BF321" i="2"/>
  <c r="BT321" i="2"/>
  <c r="BX321" i="2"/>
  <c r="BJ321" i="2"/>
  <c r="CS321" i="2"/>
  <c r="CE321" i="2"/>
  <c r="BF320" i="2"/>
  <c r="BT320" i="2"/>
  <c r="BX320" i="2"/>
  <c r="BJ320" i="2"/>
  <c r="CS320" i="2"/>
  <c r="CE320" i="2"/>
  <c r="BF319" i="2"/>
  <c r="BT319" i="2"/>
  <c r="BX319" i="2"/>
  <c r="BJ319" i="2"/>
  <c r="CS319" i="2"/>
  <c r="CE319" i="2"/>
  <c r="BF318" i="2"/>
  <c r="BT318" i="2"/>
  <c r="BX318" i="2"/>
  <c r="BJ318" i="2"/>
  <c r="CS318" i="2"/>
  <c r="CE318" i="2"/>
  <c r="BF317" i="2"/>
  <c r="BT317" i="2"/>
  <c r="BX317" i="2"/>
  <c r="BJ317" i="2"/>
  <c r="CS317" i="2"/>
  <c r="CE317" i="2"/>
  <c r="BF316" i="2"/>
  <c r="BT316" i="2"/>
  <c r="BX316" i="2"/>
  <c r="BJ316" i="2"/>
  <c r="CS316" i="2"/>
  <c r="CE316" i="2"/>
  <c r="BF315" i="2"/>
  <c r="BT315" i="2"/>
  <c r="BX315" i="2"/>
  <c r="BJ315" i="2"/>
  <c r="CS315" i="2"/>
  <c r="CE315" i="2"/>
  <c r="BF314" i="2"/>
  <c r="BT314" i="2"/>
  <c r="BX314" i="2"/>
  <c r="BJ314" i="2"/>
  <c r="CS314" i="2"/>
  <c r="CE314" i="2"/>
  <c r="BF313" i="2"/>
  <c r="BT313" i="2"/>
  <c r="BX313" i="2"/>
  <c r="BJ313" i="2"/>
  <c r="CS313" i="2"/>
  <c r="CE313" i="2"/>
  <c r="BF312" i="2"/>
  <c r="BT312" i="2"/>
  <c r="BX312" i="2"/>
  <c r="BJ312" i="2"/>
  <c r="CS312" i="2"/>
  <c r="CE312" i="2"/>
  <c r="BF311" i="2"/>
  <c r="BT311" i="2"/>
  <c r="BX311" i="2"/>
  <c r="BJ311" i="2"/>
  <c r="CS311" i="2"/>
  <c r="CE311" i="2"/>
  <c r="BF310" i="2"/>
  <c r="BT310" i="2"/>
  <c r="BX310" i="2"/>
  <c r="BJ310" i="2"/>
  <c r="CS310" i="2"/>
  <c r="CE310" i="2"/>
  <c r="BF309" i="2"/>
  <c r="BT309" i="2"/>
  <c r="BX309" i="2"/>
  <c r="BJ309" i="2"/>
  <c r="CS309" i="2"/>
  <c r="CE309" i="2"/>
  <c r="BF308" i="2"/>
  <c r="BT308" i="2"/>
  <c r="BX308" i="2"/>
  <c r="BJ308" i="2"/>
  <c r="CS308" i="2"/>
  <c r="CE308" i="2"/>
  <c r="BF307" i="2"/>
  <c r="BT307" i="2"/>
  <c r="BX307" i="2"/>
  <c r="BJ307" i="2"/>
  <c r="CS307" i="2"/>
  <c r="CE307" i="2"/>
  <c r="BF306" i="2"/>
  <c r="BT306" i="2"/>
  <c r="BX306" i="2"/>
  <c r="BJ306" i="2"/>
  <c r="CS306" i="2"/>
  <c r="CE306" i="2"/>
  <c r="BF305" i="2"/>
  <c r="BT305" i="2"/>
  <c r="BX305" i="2"/>
  <c r="BJ305" i="2"/>
  <c r="CS305" i="2"/>
  <c r="CE305" i="2"/>
  <c r="BF304" i="2"/>
  <c r="BT304" i="2"/>
  <c r="BX304" i="2"/>
  <c r="BJ304" i="2"/>
  <c r="CS304" i="2"/>
  <c r="CE304" i="2"/>
  <c r="BF303" i="2"/>
  <c r="BT303" i="2"/>
  <c r="BX303" i="2"/>
  <c r="BJ303" i="2"/>
  <c r="CS303" i="2"/>
  <c r="CE303" i="2"/>
  <c r="BF302" i="2"/>
  <c r="BT302" i="2"/>
  <c r="BX302" i="2"/>
  <c r="BJ302" i="2"/>
  <c r="CS302" i="2"/>
  <c r="CE302" i="2"/>
  <c r="BF301" i="2"/>
  <c r="BT301" i="2"/>
  <c r="BX301" i="2"/>
  <c r="BJ301" i="2"/>
  <c r="CS301" i="2"/>
  <c r="CE301" i="2"/>
  <c r="BF300" i="2"/>
  <c r="BT300" i="2"/>
  <c r="BX300" i="2"/>
  <c r="BJ300" i="2"/>
  <c r="CS300" i="2"/>
  <c r="CE300" i="2"/>
  <c r="BF299" i="2"/>
  <c r="BT299" i="2"/>
  <c r="BX299" i="2"/>
  <c r="BJ299" i="2"/>
  <c r="CS299" i="2"/>
  <c r="CE299" i="2"/>
  <c r="BF298" i="2"/>
  <c r="BT298" i="2"/>
  <c r="BX298" i="2"/>
  <c r="BJ298" i="2"/>
  <c r="CS298" i="2"/>
  <c r="CE298" i="2"/>
  <c r="BF297" i="2"/>
  <c r="BT297" i="2"/>
  <c r="BX297" i="2"/>
  <c r="BJ297" i="2"/>
  <c r="CS297" i="2"/>
  <c r="CE297" i="2"/>
  <c r="BF296" i="2"/>
  <c r="BT296" i="2"/>
  <c r="BX296" i="2"/>
  <c r="BJ296" i="2"/>
  <c r="CS296" i="2"/>
  <c r="CE296" i="2"/>
  <c r="BF295" i="2"/>
  <c r="BT295" i="2"/>
  <c r="BX295" i="2"/>
  <c r="BJ295" i="2"/>
  <c r="CS295" i="2"/>
  <c r="CE295" i="2"/>
  <c r="BF294" i="2"/>
  <c r="BT294" i="2"/>
  <c r="BX294" i="2"/>
  <c r="BJ294" i="2"/>
  <c r="CS294" i="2"/>
  <c r="CE294" i="2"/>
  <c r="BF293" i="2"/>
  <c r="BT293" i="2"/>
  <c r="BX293" i="2"/>
  <c r="BJ293" i="2"/>
  <c r="CS293" i="2"/>
  <c r="CE293" i="2"/>
  <c r="BF292" i="2"/>
  <c r="BT292" i="2"/>
  <c r="BX292" i="2"/>
  <c r="BJ292" i="2"/>
  <c r="CS292" i="2"/>
  <c r="CE292" i="2"/>
  <c r="BF291" i="2"/>
  <c r="BT291" i="2"/>
  <c r="BX291" i="2"/>
  <c r="BJ291" i="2"/>
  <c r="CS291" i="2"/>
  <c r="CE291" i="2"/>
  <c r="BF290" i="2"/>
  <c r="BT290" i="2"/>
  <c r="BX290" i="2"/>
  <c r="BJ290" i="2"/>
  <c r="CS290" i="2"/>
  <c r="CE290" i="2"/>
  <c r="BF289" i="2"/>
  <c r="BT289" i="2"/>
  <c r="BX289" i="2"/>
  <c r="BJ289" i="2"/>
  <c r="CS289" i="2"/>
  <c r="CE289" i="2"/>
  <c r="BF288" i="2"/>
  <c r="BT288" i="2"/>
  <c r="BX288" i="2"/>
  <c r="BJ288" i="2"/>
  <c r="CS288" i="2"/>
  <c r="CE288" i="2"/>
  <c r="BF287" i="2"/>
  <c r="BT287" i="2"/>
  <c r="BX287" i="2"/>
  <c r="BJ287" i="2"/>
  <c r="CS287" i="2"/>
  <c r="CE287" i="2"/>
  <c r="BF286" i="2"/>
  <c r="BT286" i="2"/>
  <c r="BX286" i="2"/>
  <c r="BJ286" i="2"/>
  <c r="CS286" i="2"/>
  <c r="CE286" i="2"/>
  <c r="BF285" i="2"/>
  <c r="BT285" i="2"/>
  <c r="BX285" i="2"/>
  <c r="BJ285" i="2"/>
  <c r="CS285" i="2"/>
  <c r="CE285" i="2"/>
  <c r="BF284" i="2"/>
  <c r="BT284" i="2"/>
  <c r="BX284" i="2"/>
  <c r="BJ284" i="2"/>
  <c r="CS284" i="2"/>
  <c r="CE284" i="2"/>
  <c r="BF283" i="2"/>
  <c r="BT283" i="2"/>
  <c r="BX283" i="2"/>
  <c r="BJ283" i="2"/>
  <c r="CS283" i="2"/>
  <c r="CE283" i="2"/>
  <c r="BF282" i="2"/>
  <c r="BT282" i="2"/>
  <c r="BX282" i="2"/>
  <c r="BJ282" i="2"/>
  <c r="CS282" i="2"/>
  <c r="CE282" i="2"/>
  <c r="BF281" i="2"/>
  <c r="BT281" i="2"/>
  <c r="BX281" i="2"/>
  <c r="BJ281" i="2"/>
  <c r="CS281" i="2"/>
  <c r="CE281" i="2"/>
  <c r="BF280" i="2"/>
  <c r="BT280" i="2"/>
  <c r="BX280" i="2"/>
  <c r="BJ280" i="2"/>
  <c r="CS280" i="2"/>
  <c r="CE280" i="2"/>
  <c r="BF279" i="2"/>
  <c r="BT279" i="2"/>
  <c r="BX279" i="2"/>
  <c r="BJ279" i="2"/>
  <c r="CS279" i="2"/>
  <c r="CE279" i="2"/>
  <c r="BF278" i="2"/>
  <c r="BT278" i="2"/>
  <c r="BX278" i="2"/>
  <c r="BJ278" i="2"/>
  <c r="CS278" i="2"/>
  <c r="CE278" i="2"/>
  <c r="BF277" i="2"/>
  <c r="BT277" i="2"/>
  <c r="BX277" i="2"/>
  <c r="BJ277" i="2"/>
  <c r="CS277" i="2"/>
  <c r="CE277" i="2"/>
  <c r="BF276" i="2"/>
  <c r="BT276" i="2"/>
  <c r="BX276" i="2"/>
  <c r="BJ276" i="2"/>
  <c r="CS276" i="2"/>
  <c r="CE276" i="2"/>
  <c r="BF275" i="2"/>
  <c r="BT275" i="2"/>
  <c r="BX275" i="2"/>
  <c r="BJ275" i="2"/>
  <c r="CS275" i="2"/>
  <c r="CE275" i="2"/>
  <c r="BF274" i="2"/>
  <c r="BT274" i="2"/>
  <c r="BX274" i="2"/>
  <c r="BJ274" i="2"/>
  <c r="CS274" i="2"/>
  <c r="CE274" i="2"/>
  <c r="BF273" i="2"/>
  <c r="BT273" i="2"/>
  <c r="BX273" i="2"/>
  <c r="BJ273" i="2"/>
  <c r="CS273" i="2"/>
  <c r="CE273" i="2"/>
  <c r="BF272" i="2"/>
  <c r="BT272" i="2"/>
  <c r="BX272" i="2"/>
  <c r="BJ272" i="2"/>
  <c r="CS272" i="2"/>
  <c r="CE272" i="2"/>
  <c r="BF271" i="2"/>
  <c r="BT271" i="2"/>
  <c r="BX271" i="2"/>
  <c r="BJ271" i="2"/>
  <c r="CS271" i="2"/>
  <c r="CE271" i="2"/>
  <c r="BF270" i="2"/>
  <c r="BT270" i="2"/>
  <c r="BX270" i="2"/>
  <c r="BJ270" i="2"/>
  <c r="CS270" i="2"/>
  <c r="CE270" i="2"/>
  <c r="BF269" i="2"/>
  <c r="BT269" i="2"/>
  <c r="BX269" i="2"/>
  <c r="BJ269" i="2"/>
  <c r="CS269" i="2"/>
  <c r="CE269" i="2"/>
  <c r="BF268" i="2"/>
  <c r="BT268" i="2"/>
  <c r="BX268" i="2"/>
  <c r="BJ268" i="2"/>
  <c r="CS268" i="2"/>
  <c r="CE268" i="2"/>
  <c r="BF267" i="2"/>
  <c r="BT267" i="2"/>
  <c r="BX267" i="2"/>
  <c r="BJ267" i="2"/>
  <c r="CS267" i="2"/>
  <c r="CE267" i="2"/>
  <c r="BF266" i="2"/>
  <c r="BT266" i="2"/>
  <c r="BX266" i="2"/>
  <c r="BJ266" i="2"/>
  <c r="CS266" i="2"/>
  <c r="CE266" i="2"/>
  <c r="BF265" i="2"/>
  <c r="BT265" i="2"/>
  <c r="BX265" i="2"/>
  <c r="BJ265" i="2"/>
  <c r="CS265" i="2"/>
  <c r="CE265" i="2"/>
  <c r="BF264" i="2"/>
  <c r="BT264" i="2"/>
  <c r="BX264" i="2"/>
  <c r="BJ264" i="2"/>
  <c r="CS264" i="2"/>
  <c r="CE264" i="2"/>
  <c r="BF263" i="2"/>
  <c r="BT263" i="2"/>
  <c r="BX263" i="2"/>
  <c r="BJ263" i="2"/>
  <c r="CS263" i="2"/>
  <c r="CE263" i="2"/>
  <c r="BF262" i="2"/>
  <c r="BT262" i="2"/>
  <c r="BX262" i="2"/>
  <c r="BJ262" i="2"/>
  <c r="CS262" i="2"/>
  <c r="CE262" i="2"/>
  <c r="BF261" i="2"/>
  <c r="BT261" i="2"/>
  <c r="BX261" i="2"/>
  <c r="BJ261" i="2"/>
  <c r="CS261" i="2"/>
  <c r="CE261" i="2"/>
  <c r="BF260" i="2"/>
  <c r="BT260" i="2"/>
  <c r="BX260" i="2"/>
  <c r="BJ260" i="2"/>
  <c r="CS260" i="2"/>
  <c r="CE260" i="2"/>
  <c r="BF259" i="2"/>
  <c r="BT259" i="2"/>
  <c r="BX259" i="2"/>
  <c r="BJ259" i="2"/>
  <c r="CS259" i="2"/>
  <c r="CE259" i="2"/>
  <c r="BF258" i="2"/>
  <c r="BT258" i="2"/>
  <c r="BX258" i="2"/>
  <c r="BJ258" i="2"/>
  <c r="CS258" i="2"/>
  <c r="CE258" i="2"/>
  <c r="BF257" i="2"/>
  <c r="BT257" i="2"/>
  <c r="BX257" i="2"/>
  <c r="BJ257" i="2"/>
  <c r="CS257" i="2"/>
  <c r="CE257" i="2"/>
  <c r="BF256" i="2"/>
  <c r="BT256" i="2"/>
  <c r="BX256" i="2"/>
  <c r="BJ256" i="2"/>
  <c r="CS256" i="2"/>
  <c r="CE256" i="2"/>
  <c r="BF255" i="2"/>
  <c r="BT255" i="2"/>
  <c r="BX255" i="2"/>
  <c r="BJ255" i="2"/>
  <c r="CS255" i="2"/>
  <c r="CE255" i="2"/>
  <c r="BF254" i="2"/>
  <c r="BT254" i="2"/>
  <c r="BX254" i="2"/>
  <c r="BJ254" i="2"/>
  <c r="CS254" i="2"/>
  <c r="CE254" i="2"/>
  <c r="BF253" i="2"/>
  <c r="BT253" i="2"/>
  <c r="BX253" i="2"/>
  <c r="BJ253" i="2"/>
  <c r="CS253" i="2"/>
  <c r="CE253" i="2"/>
  <c r="BF252" i="2"/>
  <c r="BT252" i="2"/>
  <c r="BX252" i="2"/>
  <c r="BJ252" i="2"/>
  <c r="CS252" i="2"/>
  <c r="CE252" i="2"/>
  <c r="BF251" i="2"/>
  <c r="BT251" i="2"/>
  <c r="BX251" i="2"/>
  <c r="BJ251" i="2"/>
  <c r="CS251" i="2"/>
  <c r="CE251" i="2"/>
  <c r="BF250" i="2"/>
  <c r="BT250" i="2"/>
  <c r="BX250" i="2"/>
  <c r="BJ250" i="2"/>
  <c r="CS250" i="2"/>
  <c r="CE250" i="2"/>
  <c r="BF249" i="2"/>
  <c r="BT249" i="2"/>
  <c r="BX249" i="2"/>
  <c r="BJ249" i="2"/>
  <c r="CS249" i="2"/>
  <c r="CE249" i="2"/>
  <c r="BF248" i="2"/>
  <c r="BT248" i="2"/>
  <c r="BX248" i="2"/>
  <c r="BJ248" i="2"/>
  <c r="CS248" i="2"/>
  <c r="CE248" i="2"/>
  <c r="BF247" i="2"/>
  <c r="BT247" i="2"/>
  <c r="BX247" i="2"/>
  <c r="BJ247" i="2"/>
  <c r="CS247" i="2"/>
  <c r="CE247" i="2"/>
  <c r="BF246" i="2"/>
  <c r="BT246" i="2"/>
  <c r="BX246" i="2"/>
  <c r="BJ246" i="2"/>
  <c r="CS246" i="2"/>
  <c r="CE246" i="2"/>
  <c r="BF245" i="2"/>
  <c r="BT245" i="2"/>
  <c r="BX245" i="2"/>
  <c r="BJ245" i="2"/>
  <c r="CS245" i="2"/>
  <c r="CE245" i="2"/>
  <c r="BF244" i="2"/>
  <c r="BT244" i="2"/>
  <c r="BX244" i="2"/>
  <c r="BJ244" i="2"/>
  <c r="CS244" i="2"/>
  <c r="CE244" i="2"/>
  <c r="BF243" i="2"/>
  <c r="BT243" i="2"/>
  <c r="BX243" i="2"/>
  <c r="BJ243" i="2"/>
  <c r="CS243" i="2"/>
  <c r="CE243" i="2"/>
  <c r="BF242" i="2"/>
  <c r="BT242" i="2"/>
  <c r="BX242" i="2"/>
  <c r="BJ242" i="2"/>
  <c r="CS242" i="2"/>
  <c r="BF241" i="2"/>
  <c r="BT241" i="2"/>
  <c r="BX241" i="2"/>
  <c r="BJ241" i="2"/>
  <c r="CS241" i="2"/>
  <c r="BF240" i="2"/>
  <c r="BT240" i="2"/>
  <c r="BX240" i="2"/>
  <c r="BJ240" i="2"/>
  <c r="CS240" i="2"/>
  <c r="BF228" i="2"/>
  <c r="BT228" i="2"/>
  <c r="BX228" i="2"/>
  <c r="CS228" i="2"/>
  <c r="BJ228" i="2"/>
  <c r="BF239" i="2"/>
  <c r="CS239" i="2"/>
  <c r="BJ239" i="2"/>
  <c r="BX239" i="2"/>
  <c r="BT239" i="2"/>
  <c r="BF235" i="2"/>
  <c r="CS235" i="2"/>
  <c r="BJ235" i="2"/>
  <c r="BT235" i="2"/>
  <c r="BX235" i="2"/>
  <c r="BF231" i="2"/>
  <c r="CS231" i="2"/>
  <c r="BT231" i="2"/>
  <c r="BJ231" i="2"/>
  <c r="BX231" i="2"/>
  <c r="BF227" i="2"/>
  <c r="CS227" i="2"/>
  <c r="BJ227" i="2"/>
  <c r="BT227" i="2"/>
  <c r="BX227" i="2"/>
  <c r="BF223" i="2"/>
  <c r="CS223" i="2"/>
  <c r="BT223" i="2"/>
  <c r="BJ223" i="2"/>
  <c r="BX223" i="2"/>
  <c r="BF236" i="2"/>
  <c r="BT236" i="2"/>
  <c r="BJ236" i="2"/>
  <c r="BX236" i="2"/>
  <c r="CS236" i="2"/>
  <c r="BF224" i="2"/>
  <c r="BT224" i="2"/>
  <c r="BJ224" i="2"/>
  <c r="BX224" i="2"/>
  <c r="CS224" i="2"/>
  <c r="BF238" i="2"/>
  <c r="BT238" i="2"/>
  <c r="BJ238" i="2"/>
  <c r="BX238" i="2"/>
  <c r="CS238" i="2"/>
  <c r="BF230" i="2"/>
  <c r="BT230" i="2"/>
  <c r="BJ230" i="2"/>
  <c r="BX230" i="2"/>
  <c r="CS230" i="2"/>
  <c r="BF222" i="2"/>
  <c r="BT222" i="2"/>
  <c r="BJ222" i="2"/>
  <c r="BX222" i="2"/>
  <c r="CS222" i="2"/>
  <c r="BF232" i="2"/>
  <c r="BT232" i="2"/>
  <c r="BX232" i="2"/>
  <c r="CS232" i="2"/>
  <c r="BJ232" i="2"/>
  <c r="BF220" i="2"/>
  <c r="BT220" i="2"/>
  <c r="BX220" i="2"/>
  <c r="CS220" i="2"/>
  <c r="BJ220" i="2"/>
  <c r="BF234" i="2"/>
  <c r="BT234" i="2"/>
  <c r="BJ234" i="2"/>
  <c r="BX234" i="2"/>
  <c r="CS234" i="2"/>
  <c r="BF226" i="2"/>
  <c r="BT226" i="2"/>
  <c r="BJ226" i="2"/>
  <c r="BX226" i="2"/>
  <c r="CS226" i="2"/>
  <c r="BF237" i="2"/>
  <c r="BT237" i="2"/>
  <c r="BX237" i="2"/>
  <c r="BJ237" i="2"/>
  <c r="CS237" i="2"/>
  <c r="BF233" i="2"/>
  <c r="CS233" i="2"/>
  <c r="BX233" i="2"/>
  <c r="BJ233" i="2"/>
  <c r="BT233" i="2"/>
  <c r="BF229" i="2"/>
  <c r="CS229" i="2"/>
  <c r="BT229" i="2"/>
  <c r="BX229" i="2"/>
  <c r="BJ229" i="2"/>
  <c r="BF225" i="2"/>
  <c r="CS225" i="2"/>
  <c r="BX225" i="2"/>
  <c r="BJ225" i="2"/>
  <c r="BT225" i="2"/>
  <c r="BF221" i="2"/>
  <c r="BT221" i="2"/>
  <c r="BX221" i="2"/>
  <c r="BJ221" i="2"/>
  <c r="CS221" i="2"/>
  <c r="CE240" i="2"/>
  <c r="CE232" i="2"/>
  <c r="CE224" i="2"/>
  <c r="CE239" i="2"/>
  <c r="CE231" i="2"/>
  <c r="CE227" i="2"/>
  <c r="CE242" i="2"/>
  <c r="CE238" i="2"/>
  <c r="CE234" i="2"/>
  <c r="CE230" i="2"/>
  <c r="CE226" i="2"/>
  <c r="CE222" i="2"/>
  <c r="CE236" i="2"/>
  <c r="CE228" i="2"/>
  <c r="CE220" i="2"/>
  <c r="CE235" i="2"/>
  <c r="CE223" i="2"/>
  <c r="CE241" i="2"/>
  <c r="CE237" i="2"/>
  <c r="CE233" i="2"/>
  <c r="CE229" i="2"/>
  <c r="CE225" i="2"/>
  <c r="CE221" i="2"/>
  <c r="BF209" i="2"/>
  <c r="BF197" i="2"/>
  <c r="BF177" i="2"/>
  <c r="BF165" i="2"/>
  <c r="BF161" i="2"/>
  <c r="BF149" i="2"/>
  <c r="BF137" i="2"/>
  <c r="BF113" i="2"/>
  <c r="BF97" i="2"/>
  <c r="BF85" i="2"/>
  <c r="BF81" i="2"/>
  <c r="BF77" i="2"/>
  <c r="BF73" i="2"/>
  <c r="BF69" i="2"/>
  <c r="BF65" i="2"/>
  <c r="BF61" i="2"/>
  <c r="BF57" i="2"/>
  <c r="BF53" i="2"/>
  <c r="BF49" i="2"/>
  <c r="BF41" i="2"/>
  <c r="BF37" i="2"/>
  <c r="BF33" i="2"/>
  <c r="BF29" i="2"/>
  <c r="BF17" i="2"/>
  <c r="BF13" i="2"/>
  <c r="BF216" i="2"/>
  <c r="BF212" i="2"/>
  <c r="BF208" i="2"/>
  <c r="BF204" i="2"/>
  <c r="BF200" i="2"/>
  <c r="BF196" i="2"/>
  <c r="BF192" i="2"/>
  <c r="BF188" i="2"/>
  <c r="BF180" i="2"/>
  <c r="BF176" i="2"/>
  <c r="BF172" i="2"/>
  <c r="BF168" i="2"/>
  <c r="BF164" i="2"/>
  <c r="BF160" i="2"/>
  <c r="BF156" i="2"/>
  <c r="BF152" i="2"/>
  <c r="BF144" i="2"/>
  <c r="BF140" i="2"/>
  <c r="BF124" i="2"/>
  <c r="BF120" i="2"/>
  <c r="BF116" i="2"/>
  <c r="BF112" i="2"/>
  <c r="BF108" i="2"/>
  <c r="BF100" i="2"/>
  <c r="BF96" i="2"/>
  <c r="BF92" i="2"/>
  <c r="BF88" i="2"/>
  <c r="BF84" i="2"/>
  <c r="BF80" i="2"/>
  <c r="BF72" i="2"/>
  <c r="BF68" i="2"/>
  <c r="BF64" i="2"/>
  <c r="BF60" i="2"/>
  <c r="BF56" i="2"/>
  <c r="BF52" i="2"/>
  <c r="BF48" i="2"/>
  <c r="BF44" i="2"/>
  <c r="BF40" i="2"/>
  <c r="BF32" i="2"/>
  <c r="BF28" i="2"/>
  <c r="BF24" i="2"/>
  <c r="BF20" i="2"/>
  <c r="BF205" i="2"/>
  <c r="BF193" i="2"/>
  <c r="BF181" i="2"/>
  <c r="BF173" i="2"/>
  <c r="BF157" i="2"/>
  <c r="BF145" i="2"/>
  <c r="BF121" i="2"/>
  <c r="BF109" i="2"/>
  <c r="BF89" i="2"/>
  <c r="BF219" i="2"/>
  <c r="BF215" i="2"/>
  <c r="BF211" i="2"/>
  <c r="BF207" i="2"/>
  <c r="BF195" i="2"/>
  <c r="BF187" i="2"/>
  <c r="BF183" i="2"/>
  <c r="BF179" i="2"/>
  <c r="BF175" i="2"/>
  <c r="BF171" i="2"/>
  <c r="BF167" i="2"/>
  <c r="BF163" i="2"/>
  <c r="BF159" i="2"/>
  <c r="BF155" i="2"/>
  <c r="BF151" i="2"/>
  <c r="BF147" i="2"/>
  <c r="BF139" i="2"/>
  <c r="BF135" i="2"/>
  <c r="BF127" i="2"/>
  <c r="BF123" i="2"/>
  <c r="BF111" i="2"/>
  <c r="BF107" i="2"/>
  <c r="BF103" i="2"/>
  <c r="BF99" i="2"/>
  <c r="BF87" i="2"/>
  <c r="BF79" i="2"/>
  <c r="BF75" i="2"/>
  <c r="BF71" i="2"/>
  <c r="BF67" i="2"/>
  <c r="BF63" i="2"/>
  <c r="BF59" i="2"/>
  <c r="BF55" i="2"/>
  <c r="BF51" i="2"/>
  <c r="BF47" i="2"/>
  <c r="BF39" i="2"/>
  <c r="BF35" i="2"/>
  <c r="BF31" i="2"/>
  <c r="BF27" i="2"/>
  <c r="BF23" i="2"/>
  <c r="BF19" i="2"/>
  <c r="BF11" i="2"/>
  <c r="BF213" i="2"/>
  <c r="BF201" i="2"/>
  <c r="BF185" i="2"/>
  <c r="BF153" i="2"/>
  <c r="BF141" i="2"/>
  <c r="BF133" i="2"/>
  <c r="BF117" i="2"/>
  <c r="BF101" i="2"/>
  <c r="BF21" i="2"/>
  <c r="BF218" i="2"/>
  <c r="BF214" i="2"/>
  <c r="BF210" i="2"/>
  <c r="BF206" i="2"/>
  <c r="BF202" i="2"/>
  <c r="BF198" i="2"/>
  <c r="BF194" i="2"/>
  <c r="BF190" i="2"/>
  <c r="BF186" i="2"/>
  <c r="BF182" i="2"/>
  <c r="BF178" i="2"/>
  <c r="BF174" i="2"/>
  <c r="BF170" i="2"/>
  <c r="BF166" i="2"/>
  <c r="BF162" i="2"/>
  <c r="BF158" i="2"/>
  <c r="BF154" i="2"/>
  <c r="BF142" i="2"/>
  <c r="BF130" i="2"/>
  <c r="BF126" i="2"/>
  <c r="BF122" i="2"/>
  <c r="BF114" i="2"/>
  <c r="BF110" i="2"/>
  <c r="BF106" i="2"/>
  <c r="BF102" i="2"/>
  <c r="BF90" i="2"/>
  <c r="BF86" i="2"/>
  <c r="BF78" i="2"/>
  <c r="BF74" i="2"/>
  <c r="BF70" i="2"/>
  <c r="BF66" i="2"/>
  <c r="BF62" i="2"/>
  <c r="BF58" i="2"/>
  <c r="BF54" i="2"/>
  <c r="BF50" i="2"/>
  <c r="BF38" i="2"/>
  <c r="BF34" i="2"/>
  <c r="BF30" i="2"/>
  <c r="BF26" i="2"/>
  <c r="BF22" i="2"/>
  <c r="BF18" i="2"/>
  <c r="BF14" i="2"/>
  <c r="BT219" i="2"/>
  <c r="CS219" i="2"/>
  <c r="BX219" i="2"/>
  <c r="BJ219" i="2"/>
  <c r="CE219" i="2"/>
  <c r="CE218" i="2"/>
  <c r="CS218" i="2"/>
  <c r="BX218" i="2"/>
  <c r="BJ218" i="2"/>
  <c r="BT218" i="2"/>
  <c r="BX215" i="2"/>
  <c r="BT215" i="2"/>
  <c r="BJ215" i="2"/>
  <c r="CE215" i="2"/>
  <c r="CS215" i="2"/>
  <c r="BX211" i="2"/>
  <c r="BT211" i="2"/>
  <c r="BJ211" i="2"/>
  <c r="CE211" i="2"/>
  <c r="CS211" i="2"/>
  <c r="BX207" i="2"/>
  <c r="BT207" i="2"/>
  <c r="BJ207" i="2"/>
  <c r="CE207" i="2"/>
  <c r="CS207" i="2"/>
  <c r="BX203" i="2"/>
  <c r="BJ203" i="2"/>
  <c r="BT203" i="2"/>
  <c r="CE203" i="2"/>
  <c r="CS203" i="2"/>
  <c r="BX195" i="2"/>
  <c r="BJ195" i="2"/>
  <c r="BT195" i="2"/>
  <c r="CE195" i="2"/>
  <c r="CS195" i="2"/>
  <c r="BX187" i="2"/>
  <c r="BJ187" i="2"/>
  <c r="BT187" i="2"/>
  <c r="CE187" i="2"/>
  <c r="CS187" i="2"/>
  <c r="BX183" i="2"/>
  <c r="BJ183" i="2"/>
  <c r="BT183" i="2"/>
  <c r="CE183" i="2"/>
  <c r="CS183" i="2"/>
  <c r="BX179" i="2"/>
  <c r="BJ179" i="2"/>
  <c r="BT179" i="2"/>
  <c r="CE179" i="2"/>
  <c r="CS179" i="2"/>
  <c r="BX175" i="2"/>
  <c r="BJ175" i="2"/>
  <c r="BT175" i="2"/>
  <c r="CE175" i="2"/>
  <c r="CS175" i="2"/>
  <c r="BX171" i="2"/>
  <c r="BJ171" i="2"/>
  <c r="BT171" i="2"/>
  <c r="CE171" i="2"/>
  <c r="CS171" i="2"/>
  <c r="BX167" i="2"/>
  <c r="BJ167" i="2"/>
  <c r="BT167" i="2"/>
  <c r="CE167" i="2"/>
  <c r="CS167" i="2"/>
  <c r="BX163" i="2"/>
  <c r="BJ163" i="2"/>
  <c r="BT163" i="2"/>
  <c r="CS163" i="2"/>
  <c r="CE163" i="2"/>
  <c r="BX159" i="2"/>
  <c r="BJ159" i="2"/>
  <c r="BT159" i="2"/>
  <c r="CE159" i="2"/>
  <c r="CS159" i="2"/>
  <c r="BX155" i="2"/>
  <c r="BJ155" i="2"/>
  <c r="BT155" i="2"/>
  <c r="CE155" i="2"/>
  <c r="CS155" i="2"/>
  <c r="BX151" i="2"/>
  <c r="BJ151" i="2"/>
  <c r="BT151" i="2"/>
  <c r="CE151" i="2"/>
  <c r="CS151" i="2"/>
  <c r="BX147" i="2"/>
  <c r="BJ147" i="2"/>
  <c r="BT147" i="2"/>
  <c r="CE147" i="2"/>
  <c r="CS147" i="2"/>
  <c r="BX139" i="2"/>
  <c r="BJ139" i="2"/>
  <c r="BT139" i="2"/>
  <c r="CS139" i="2"/>
  <c r="CE139" i="2"/>
  <c r="BX135" i="2"/>
  <c r="BJ135" i="2"/>
  <c r="BT135" i="2"/>
  <c r="CE135" i="2"/>
  <c r="CS135" i="2"/>
  <c r="BX131" i="2"/>
  <c r="BJ131" i="2"/>
  <c r="BT131" i="2"/>
  <c r="CS131" i="2"/>
  <c r="CE131" i="2"/>
  <c r="BX127" i="2"/>
  <c r="BJ127" i="2"/>
  <c r="BT127" i="2"/>
  <c r="CE127" i="2"/>
  <c r="CS127" i="2"/>
  <c r="BX123" i="2"/>
  <c r="BJ123" i="2"/>
  <c r="BT123" i="2"/>
  <c r="CS123" i="2"/>
  <c r="CE123" i="2"/>
  <c r="BX119" i="2"/>
  <c r="BJ119" i="2"/>
  <c r="BT119" i="2"/>
  <c r="CE119" i="2"/>
  <c r="CS119" i="2"/>
  <c r="BX111" i="2"/>
  <c r="BJ111" i="2"/>
  <c r="BT111" i="2"/>
  <c r="CE111" i="2"/>
  <c r="CS111" i="2"/>
  <c r="BX107" i="2"/>
  <c r="BT107" i="2"/>
  <c r="BJ107" i="2"/>
  <c r="CS107" i="2"/>
  <c r="CE107" i="2"/>
  <c r="BX103" i="2"/>
  <c r="BT103" i="2"/>
  <c r="CE103" i="2"/>
  <c r="BJ103" i="2"/>
  <c r="CS103" i="2"/>
  <c r="BX99" i="2"/>
  <c r="BT99" i="2"/>
  <c r="BJ99" i="2"/>
  <c r="CS99" i="2"/>
  <c r="CE99" i="2"/>
  <c r="BX95" i="2"/>
  <c r="BT95" i="2"/>
  <c r="CE95" i="2"/>
  <c r="BJ95" i="2"/>
  <c r="CS95" i="2"/>
  <c r="BX87" i="2"/>
  <c r="BT87" i="2"/>
  <c r="BJ87" i="2"/>
  <c r="CE87" i="2"/>
  <c r="CS87" i="2"/>
  <c r="BX83" i="2"/>
  <c r="BT83" i="2"/>
  <c r="BJ83" i="2"/>
  <c r="CS83" i="2"/>
  <c r="CE83" i="2"/>
  <c r="BX79" i="2"/>
  <c r="BT79" i="2"/>
  <c r="CE79" i="2"/>
  <c r="CS79" i="2"/>
  <c r="BJ79" i="2"/>
  <c r="BX75" i="2"/>
  <c r="BT75" i="2"/>
  <c r="BJ75" i="2"/>
  <c r="CS75" i="2"/>
  <c r="CE75" i="2"/>
  <c r="BX71" i="2"/>
  <c r="BT71" i="2"/>
  <c r="CE71" i="2"/>
  <c r="BJ71" i="2"/>
  <c r="CS71" i="2"/>
  <c r="BX67" i="2"/>
  <c r="BT67" i="2"/>
  <c r="BJ67" i="2"/>
  <c r="CS67" i="2"/>
  <c r="CE67" i="2"/>
  <c r="BX63" i="2"/>
  <c r="BT63" i="2"/>
  <c r="CE63" i="2"/>
  <c r="BJ63" i="2"/>
  <c r="CS63" i="2"/>
  <c r="BX59" i="2"/>
  <c r="BT59" i="2"/>
  <c r="BJ59" i="2"/>
  <c r="CS59" i="2"/>
  <c r="CE59" i="2"/>
  <c r="BX55" i="2"/>
  <c r="BT55" i="2"/>
  <c r="BJ55" i="2"/>
  <c r="CE55" i="2"/>
  <c r="CS55" i="2"/>
  <c r="BX51" i="2"/>
  <c r="BT51" i="2"/>
  <c r="BJ51" i="2"/>
  <c r="CS51" i="2"/>
  <c r="CE51" i="2"/>
  <c r="BX47" i="2"/>
  <c r="BT47" i="2"/>
  <c r="CE47" i="2"/>
  <c r="CS47" i="2"/>
  <c r="BJ47" i="2"/>
  <c r="BX43" i="2"/>
  <c r="BT43" i="2"/>
  <c r="BJ43" i="2"/>
  <c r="CS43" i="2"/>
  <c r="CE43" i="2"/>
  <c r="BX39" i="2"/>
  <c r="BT39" i="2"/>
  <c r="CE39" i="2"/>
  <c r="BJ39" i="2"/>
  <c r="CS39" i="2"/>
  <c r="BX35" i="2"/>
  <c r="BT35" i="2"/>
  <c r="BJ35" i="2"/>
  <c r="CS35" i="2"/>
  <c r="CE35" i="2"/>
  <c r="BX214" i="2"/>
  <c r="BJ214" i="2"/>
  <c r="BT214" i="2"/>
  <c r="CS214" i="2"/>
  <c r="CE214" i="2"/>
  <c r="BX210" i="2"/>
  <c r="BJ210" i="2"/>
  <c r="CS210" i="2"/>
  <c r="BT210" i="2"/>
  <c r="CE210" i="2"/>
  <c r="BX206" i="2"/>
  <c r="BJ206" i="2"/>
  <c r="BT206" i="2"/>
  <c r="CS206" i="2"/>
  <c r="CE206" i="2"/>
  <c r="BX202" i="2"/>
  <c r="BT202" i="2"/>
  <c r="BJ202" i="2"/>
  <c r="CS202" i="2"/>
  <c r="CE202" i="2"/>
  <c r="BX198" i="2"/>
  <c r="BT198" i="2"/>
  <c r="BJ198" i="2"/>
  <c r="CS198" i="2"/>
  <c r="CE198" i="2"/>
  <c r="BX194" i="2"/>
  <c r="BT194" i="2"/>
  <c r="BJ194" i="2"/>
  <c r="CS194" i="2"/>
  <c r="CE194" i="2"/>
  <c r="BX190" i="2"/>
  <c r="BT190" i="2"/>
  <c r="BJ190" i="2"/>
  <c r="CS190" i="2"/>
  <c r="CE190" i="2"/>
  <c r="BX186" i="2"/>
  <c r="BT186" i="2"/>
  <c r="BJ186" i="2"/>
  <c r="CS186" i="2"/>
  <c r="CE186" i="2"/>
  <c r="BX182" i="2"/>
  <c r="BT182" i="2"/>
  <c r="BJ182" i="2"/>
  <c r="CS182" i="2"/>
  <c r="CE182" i="2"/>
  <c r="BX178" i="2"/>
  <c r="BT178" i="2"/>
  <c r="BJ178" i="2"/>
  <c r="CS178" i="2"/>
  <c r="CE178" i="2"/>
  <c r="BX174" i="2"/>
  <c r="BT174" i="2"/>
  <c r="BJ174" i="2"/>
  <c r="CS174" i="2"/>
  <c r="CE174" i="2"/>
  <c r="BX170" i="2"/>
  <c r="BT170" i="2"/>
  <c r="BJ170" i="2"/>
  <c r="CS170" i="2"/>
  <c r="CE170" i="2"/>
  <c r="BX166" i="2"/>
  <c r="BT166" i="2"/>
  <c r="BJ166" i="2"/>
  <c r="CS166" i="2"/>
  <c r="CE166" i="2"/>
  <c r="BX162" i="2"/>
  <c r="BT162" i="2"/>
  <c r="BJ162" i="2"/>
  <c r="CS162" i="2"/>
  <c r="CE162" i="2"/>
  <c r="BX158" i="2"/>
  <c r="BT158" i="2"/>
  <c r="BJ158" i="2"/>
  <c r="CS158" i="2"/>
  <c r="CE158" i="2"/>
  <c r="BX154" i="2"/>
  <c r="BT154" i="2"/>
  <c r="BJ154" i="2"/>
  <c r="CS154" i="2"/>
  <c r="CE154" i="2"/>
  <c r="BX150" i="2"/>
  <c r="BT150" i="2"/>
  <c r="BJ150" i="2"/>
  <c r="CS150" i="2"/>
  <c r="CE150" i="2"/>
  <c r="BX142" i="2"/>
  <c r="BT142" i="2"/>
  <c r="BJ142" i="2"/>
  <c r="CS142" i="2"/>
  <c r="CE142" i="2"/>
  <c r="BX130" i="2"/>
  <c r="BT130" i="2"/>
  <c r="BJ130" i="2"/>
  <c r="CS130" i="2"/>
  <c r="CE130" i="2"/>
  <c r="BX126" i="2"/>
  <c r="BT126" i="2"/>
  <c r="BJ126" i="2"/>
  <c r="CS126" i="2"/>
  <c r="CE126" i="2"/>
  <c r="BX122" i="2"/>
  <c r="BT122" i="2"/>
  <c r="BJ122" i="2"/>
  <c r="CS122" i="2"/>
  <c r="CE122" i="2"/>
  <c r="BX118" i="2"/>
  <c r="BT118" i="2"/>
  <c r="BJ118" i="2"/>
  <c r="CS118" i="2"/>
  <c r="CE118" i="2"/>
  <c r="BX114" i="2"/>
  <c r="BT114" i="2"/>
  <c r="BJ114" i="2"/>
  <c r="CS114" i="2"/>
  <c r="CE114" i="2"/>
  <c r="BX110" i="2"/>
  <c r="BT110" i="2"/>
  <c r="BJ110" i="2"/>
  <c r="CS110" i="2"/>
  <c r="CE110" i="2"/>
  <c r="BX106" i="2"/>
  <c r="BT106" i="2"/>
  <c r="BJ106" i="2"/>
  <c r="CS106" i="2"/>
  <c r="CE106" i="2"/>
  <c r="BX102" i="2"/>
  <c r="BT102" i="2"/>
  <c r="BJ102" i="2"/>
  <c r="CS102" i="2"/>
  <c r="CE102" i="2"/>
  <c r="BX98" i="2"/>
  <c r="BT98" i="2"/>
  <c r="BJ98" i="2"/>
  <c r="CS98" i="2"/>
  <c r="CE98" i="2"/>
  <c r="BX94" i="2"/>
  <c r="BT94" i="2"/>
  <c r="BJ94" i="2"/>
  <c r="CS94" i="2"/>
  <c r="CE94" i="2"/>
  <c r="BX90" i="2"/>
  <c r="BT90" i="2"/>
  <c r="BJ90" i="2"/>
  <c r="CS90" i="2"/>
  <c r="CE90" i="2"/>
  <c r="BX86" i="2"/>
  <c r="BT86" i="2"/>
  <c r="BJ86" i="2"/>
  <c r="CS86" i="2"/>
  <c r="CE86" i="2"/>
  <c r="BX82" i="2"/>
  <c r="BT82" i="2"/>
  <c r="BJ82" i="2"/>
  <c r="CS82" i="2"/>
  <c r="CE82" i="2"/>
  <c r="BX78" i="2"/>
  <c r="BT78" i="2"/>
  <c r="BJ78" i="2"/>
  <c r="CS78" i="2"/>
  <c r="CE78" i="2"/>
  <c r="BX74" i="2"/>
  <c r="BT74" i="2"/>
  <c r="BJ74" i="2"/>
  <c r="CS74" i="2"/>
  <c r="CE74" i="2"/>
  <c r="BX70" i="2"/>
  <c r="BT70" i="2"/>
  <c r="BJ70" i="2"/>
  <c r="CS70" i="2"/>
  <c r="CE70" i="2"/>
  <c r="BX66" i="2"/>
  <c r="BT66" i="2"/>
  <c r="BJ66" i="2"/>
  <c r="CS66" i="2"/>
  <c r="CE66" i="2"/>
  <c r="BX62" i="2"/>
  <c r="BT62" i="2"/>
  <c r="BJ62" i="2"/>
  <c r="CS62" i="2"/>
  <c r="CE62" i="2"/>
  <c r="BX58" i="2"/>
  <c r="BT58" i="2"/>
  <c r="BJ58" i="2"/>
  <c r="CS58" i="2"/>
  <c r="CE58" i="2"/>
  <c r="BX54" i="2"/>
  <c r="BT54" i="2"/>
  <c r="BJ54" i="2"/>
  <c r="CS54" i="2"/>
  <c r="CE54" i="2"/>
  <c r="BX50" i="2"/>
  <c r="BT50" i="2"/>
  <c r="BJ50" i="2"/>
  <c r="CS50" i="2"/>
  <c r="CE50" i="2"/>
  <c r="BX38" i="2"/>
  <c r="BT38" i="2"/>
  <c r="BJ38" i="2"/>
  <c r="CS38" i="2"/>
  <c r="CE38" i="2"/>
  <c r="BX213" i="2"/>
  <c r="BT213" i="2"/>
  <c r="BJ213" i="2"/>
  <c r="CS213" i="2"/>
  <c r="CE213" i="2"/>
  <c r="BX209" i="2"/>
  <c r="BT209" i="2"/>
  <c r="BJ209" i="2"/>
  <c r="CE209" i="2"/>
  <c r="CS209" i="2"/>
  <c r="BX205" i="2"/>
  <c r="BT205" i="2"/>
  <c r="BJ205" i="2"/>
  <c r="CS205" i="2"/>
  <c r="CE205" i="2"/>
  <c r="BX201" i="2"/>
  <c r="BT201" i="2"/>
  <c r="BJ201" i="2"/>
  <c r="CE201" i="2"/>
  <c r="CS201" i="2"/>
  <c r="BX197" i="2"/>
  <c r="BT197" i="2"/>
  <c r="BJ197" i="2"/>
  <c r="CS197" i="2"/>
  <c r="CE197" i="2"/>
  <c r="BX193" i="2"/>
  <c r="BT193" i="2"/>
  <c r="BJ193" i="2"/>
  <c r="CE193" i="2"/>
  <c r="CS193" i="2"/>
  <c r="BX185" i="2"/>
  <c r="BT185" i="2"/>
  <c r="BJ185" i="2"/>
  <c r="CE185" i="2"/>
  <c r="CS185" i="2"/>
  <c r="BX181" i="2"/>
  <c r="BT181" i="2"/>
  <c r="BJ181" i="2"/>
  <c r="CS181" i="2"/>
  <c r="CE181" i="2"/>
  <c r="BX177" i="2"/>
  <c r="BT177" i="2"/>
  <c r="BJ177" i="2"/>
  <c r="CE177" i="2"/>
  <c r="CS177" i="2"/>
  <c r="BX173" i="2"/>
  <c r="BT173" i="2"/>
  <c r="BJ173" i="2"/>
  <c r="CS173" i="2"/>
  <c r="CE173" i="2"/>
  <c r="BX169" i="2"/>
  <c r="BT169" i="2"/>
  <c r="BJ169" i="2"/>
  <c r="CE169" i="2"/>
  <c r="CS169" i="2"/>
  <c r="BX165" i="2"/>
  <c r="BT165" i="2"/>
  <c r="BJ165" i="2"/>
  <c r="CS165" i="2"/>
  <c r="CE165" i="2"/>
  <c r="BX161" i="2"/>
  <c r="BT161" i="2"/>
  <c r="BJ161" i="2"/>
  <c r="CE161" i="2"/>
  <c r="CS161" i="2"/>
  <c r="BX157" i="2"/>
  <c r="BT157" i="2"/>
  <c r="BJ157" i="2"/>
  <c r="CS157" i="2"/>
  <c r="CE157" i="2"/>
  <c r="BX153" i="2"/>
  <c r="BT153" i="2"/>
  <c r="BJ153" i="2"/>
  <c r="CE153" i="2"/>
  <c r="CS153" i="2"/>
  <c r="BX149" i="2"/>
  <c r="BT149" i="2"/>
  <c r="BJ149" i="2"/>
  <c r="CS149" i="2"/>
  <c r="CE149" i="2"/>
  <c r="BX145" i="2"/>
  <c r="BT145" i="2"/>
  <c r="BJ145" i="2"/>
  <c r="CE145" i="2"/>
  <c r="CS145" i="2"/>
  <c r="BX141" i="2"/>
  <c r="BT141" i="2"/>
  <c r="BJ141" i="2"/>
  <c r="CS141" i="2"/>
  <c r="CE141" i="2"/>
  <c r="BX137" i="2"/>
  <c r="BT137" i="2"/>
  <c r="BJ137" i="2"/>
  <c r="CS137" i="2"/>
  <c r="CE137" i="2"/>
  <c r="BX133" i="2"/>
  <c r="BT133" i="2"/>
  <c r="BJ133" i="2"/>
  <c r="CS133" i="2"/>
  <c r="CE133" i="2"/>
  <c r="BX125" i="2"/>
  <c r="BT125" i="2"/>
  <c r="BJ125" i="2"/>
  <c r="CS125" i="2"/>
  <c r="CE125" i="2"/>
  <c r="BX121" i="2"/>
  <c r="BT121" i="2"/>
  <c r="BJ121" i="2"/>
  <c r="CS121" i="2"/>
  <c r="CE121" i="2"/>
  <c r="BX117" i="2"/>
  <c r="BT117" i="2"/>
  <c r="BJ117" i="2"/>
  <c r="CS117" i="2"/>
  <c r="CE117" i="2"/>
  <c r="BX113" i="2"/>
  <c r="BT113" i="2"/>
  <c r="BJ113" i="2"/>
  <c r="CS113" i="2"/>
  <c r="CE113" i="2"/>
  <c r="BX109" i="2"/>
  <c r="BT109" i="2"/>
  <c r="BJ109" i="2"/>
  <c r="CS109" i="2"/>
  <c r="CE109" i="2"/>
  <c r="BX101" i="2"/>
  <c r="BT101" i="2"/>
  <c r="BJ101" i="2"/>
  <c r="CS101" i="2"/>
  <c r="CE101" i="2"/>
  <c r="BX97" i="2"/>
  <c r="BT97" i="2"/>
  <c r="BJ97" i="2"/>
  <c r="CS97" i="2"/>
  <c r="CE97" i="2"/>
  <c r="BX89" i="2"/>
  <c r="BT89" i="2"/>
  <c r="BJ89" i="2"/>
  <c r="CS89" i="2"/>
  <c r="CE89" i="2"/>
  <c r="BX85" i="2"/>
  <c r="BT85" i="2"/>
  <c r="BJ85" i="2"/>
  <c r="CS85" i="2"/>
  <c r="CE85" i="2"/>
  <c r="BX81" i="2"/>
  <c r="BT81" i="2"/>
  <c r="BJ81" i="2"/>
  <c r="CS81" i="2"/>
  <c r="CE81" i="2"/>
  <c r="BX77" i="2"/>
  <c r="BT77" i="2"/>
  <c r="BJ77" i="2"/>
  <c r="CS77" i="2"/>
  <c r="CE77" i="2"/>
  <c r="BX73" i="2"/>
  <c r="BT73" i="2"/>
  <c r="BJ73" i="2"/>
  <c r="CS73" i="2"/>
  <c r="CE73" i="2"/>
  <c r="BX69" i="2"/>
  <c r="BT69" i="2"/>
  <c r="BJ69" i="2"/>
  <c r="CS69" i="2"/>
  <c r="CE69" i="2"/>
  <c r="BX65" i="2"/>
  <c r="BT65" i="2"/>
  <c r="BJ65" i="2"/>
  <c r="CS65" i="2"/>
  <c r="CE65" i="2"/>
  <c r="BX61" i="2"/>
  <c r="BT61" i="2"/>
  <c r="BJ61" i="2"/>
  <c r="CS61" i="2"/>
  <c r="CE61" i="2"/>
  <c r="BX57" i="2"/>
  <c r="BT57" i="2"/>
  <c r="BJ57" i="2"/>
  <c r="CS57" i="2"/>
  <c r="CE57" i="2"/>
  <c r="BX53" i="2"/>
  <c r="BT53" i="2"/>
  <c r="BJ53" i="2"/>
  <c r="CS53" i="2"/>
  <c r="CE53" i="2"/>
  <c r="BX49" i="2"/>
  <c r="BT49" i="2"/>
  <c r="BJ49" i="2"/>
  <c r="CS49" i="2"/>
  <c r="CE49" i="2"/>
  <c r="BX41" i="2"/>
  <c r="BT41" i="2"/>
  <c r="BJ41" i="2"/>
  <c r="CS41" i="2"/>
  <c r="CE41" i="2"/>
  <c r="BX37" i="2"/>
  <c r="BT37" i="2"/>
  <c r="BJ37" i="2"/>
  <c r="CS37" i="2"/>
  <c r="CE37" i="2"/>
  <c r="BX216" i="2"/>
  <c r="BJ216" i="2"/>
  <c r="CE216" i="2"/>
  <c r="BT216" i="2"/>
  <c r="CS216" i="2"/>
  <c r="BX212" i="2"/>
  <c r="BJ212" i="2"/>
  <c r="CE212" i="2"/>
  <c r="CS212" i="2"/>
  <c r="BT212" i="2"/>
  <c r="BX208" i="2"/>
  <c r="BJ208" i="2"/>
  <c r="CE208" i="2"/>
  <c r="BT208" i="2"/>
  <c r="CS208" i="2"/>
  <c r="BX204" i="2"/>
  <c r="BT204" i="2"/>
  <c r="BJ204" i="2"/>
  <c r="CE204" i="2"/>
  <c r="CS204" i="2"/>
  <c r="BX200" i="2"/>
  <c r="BT200" i="2"/>
  <c r="BJ200" i="2"/>
  <c r="CE200" i="2"/>
  <c r="CS200" i="2"/>
  <c r="BX196" i="2"/>
  <c r="BT196" i="2"/>
  <c r="BJ196" i="2"/>
  <c r="CE196" i="2"/>
  <c r="CS196" i="2"/>
  <c r="BX192" i="2"/>
  <c r="BT192" i="2"/>
  <c r="BJ192" i="2"/>
  <c r="CE192" i="2"/>
  <c r="CS192" i="2"/>
  <c r="BX188" i="2"/>
  <c r="BT188" i="2"/>
  <c r="BJ188" i="2"/>
  <c r="CE188" i="2"/>
  <c r="CS188" i="2"/>
  <c r="BX180" i="2"/>
  <c r="BT180" i="2"/>
  <c r="BJ180" i="2"/>
  <c r="CE180" i="2"/>
  <c r="CS180" i="2"/>
  <c r="BX176" i="2"/>
  <c r="BT176" i="2"/>
  <c r="BJ176" i="2"/>
  <c r="CE176" i="2"/>
  <c r="CS176" i="2"/>
  <c r="BX172" i="2"/>
  <c r="BT172" i="2"/>
  <c r="BJ172" i="2"/>
  <c r="CE172" i="2"/>
  <c r="CS172" i="2"/>
  <c r="BX168" i="2"/>
  <c r="BT168" i="2"/>
  <c r="BJ168" i="2"/>
  <c r="CE168" i="2"/>
  <c r="CS168" i="2"/>
  <c r="BX164" i="2"/>
  <c r="BT164" i="2"/>
  <c r="BJ164" i="2"/>
  <c r="CE164" i="2"/>
  <c r="CS164" i="2"/>
  <c r="BX160" i="2"/>
  <c r="BT160" i="2"/>
  <c r="BJ160" i="2"/>
  <c r="CE160" i="2"/>
  <c r="CS160" i="2"/>
  <c r="BX156" i="2"/>
  <c r="BT156" i="2"/>
  <c r="BJ156" i="2"/>
  <c r="CE156" i="2"/>
  <c r="CS156" i="2"/>
  <c r="BX152" i="2"/>
  <c r="BT152" i="2"/>
  <c r="BJ152" i="2"/>
  <c r="CE152" i="2"/>
  <c r="CS152" i="2"/>
  <c r="BX144" i="2"/>
  <c r="BT144" i="2"/>
  <c r="BJ144" i="2"/>
  <c r="CE144" i="2"/>
  <c r="CS144" i="2"/>
  <c r="BX140" i="2"/>
  <c r="BT140" i="2"/>
  <c r="BJ140" i="2"/>
  <c r="CS140" i="2"/>
  <c r="CE140" i="2"/>
  <c r="BX128" i="2"/>
  <c r="BT128" i="2"/>
  <c r="BJ128" i="2"/>
  <c r="CS128" i="2"/>
  <c r="CE128" i="2"/>
  <c r="BX124" i="2"/>
  <c r="BT124" i="2"/>
  <c r="BJ124" i="2"/>
  <c r="CS124" i="2"/>
  <c r="CE124" i="2"/>
  <c r="BX120" i="2"/>
  <c r="BT120" i="2"/>
  <c r="BJ120" i="2"/>
  <c r="CS120" i="2"/>
  <c r="CE120" i="2"/>
  <c r="BX116" i="2"/>
  <c r="BT116" i="2"/>
  <c r="BJ116" i="2"/>
  <c r="CS116" i="2"/>
  <c r="CE116" i="2"/>
  <c r="BX112" i="2"/>
  <c r="BT112" i="2"/>
  <c r="BJ112" i="2"/>
  <c r="CS112" i="2"/>
  <c r="CE112" i="2"/>
  <c r="BX108" i="2"/>
  <c r="BT108" i="2"/>
  <c r="BJ108" i="2"/>
  <c r="CS108" i="2"/>
  <c r="CE108" i="2"/>
  <c r="BX100" i="2"/>
  <c r="BT100" i="2"/>
  <c r="BJ100" i="2"/>
  <c r="CS100" i="2"/>
  <c r="CE100" i="2"/>
  <c r="BX96" i="2"/>
  <c r="BT96" i="2"/>
  <c r="BJ96" i="2"/>
  <c r="CS96" i="2"/>
  <c r="CE96" i="2"/>
  <c r="BX92" i="2"/>
  <c r="BT92" i="2"/>
  <c r="BJ92" i="2"/>
  <c r="CS92" i="2"/>
  <c r="CE92" i="2"/>
  <c r="BX88" i="2"/>
  <c r="BT88" i="2"/>
  <c r="BJ88" i="2"/>
  <c r="CS88" i="2"/>
  <c r="CE88" i="2"/>
  <c r="BX84" i="2"/>
  <c r="BT84" i="2"/>
  <c r="BJ84" i="2"/>
  <c r="CS84" i="2"/>
  <c r="CE84" i="2"/>
  <c r="BX80" i="2"/>
  <c r="BT80" i="2"/>
  <c r="BJ80" i="2"/>
  <c r="CS80" i="2"/>
  <c r="CE80" i="2"/>
  <c r="BX72" i="2"/>
  <c r="BT72" i="2"/>
  <c r="BJ72" i="2"/>
  <c r="CS72" i="2"/>
  <c r="CE72" i="2"/>
  <c r="BX68" i="2"/>
  <c r="BT68" i="2"/>
  <c r="BJ68" i="2"/>
  <c r="CS68" i="2"/>
  <c r="CE68" i="2"/>
  <c r="BX64" i="2"/>
  <c r="BT64" i="2"/>
  <c r="BJ64" i="2"/>
  <c r="CS64" i="2"/>
  <c r="CE64" i="2"/>
  <c r="BX60" i="2"/>
  <c r="BT60" i="2"/>
  <c r="BJ60" i="2"/>
  <c r="CS60" i="2"/>
  <c r="CE60" i="2"/>
  <c r="BX56" i="2"/>
  <c r="BT56" i="2"/>
  <c r="BJ56" i="2"/>
  <c r="CS56" i="2"/>
  <c r="CE56" i="2"/>
  <c r="BX52" i="2"/>
  <c r="BT52" i="2"/>
  <c r="BJ52" i="2"/>
  <c r="CS52" i="2"/>
  <c r="CE52" i="2"/>
  <c r="BX48" i="2"/>
  <c r="BT48" i="2"/>
  <c r="BJ48" i="2"/>
  <c r="CS48" i="2"/>
  <c r="CE48" i="2"/>
  <c r="BX44" i="2"/>
  <c r="BT44" i="2"/>
  <c r="BJ44" i="2"/>
  <c r="CS44" i="2"/>
  <c r="CE44" i="2"/>
  <c r="BX40" i="2"/>
  <c r="BT40" i="2"/>
  <c r="BJ40" i="2"/>
  <c r="CS40" i="2"/>
  <c r="CE40" i="2"/>
  <c r="BJ29" i="2"/>
  <c r="CS29" i="2"/>
  <c r="BX21" i="2"/>
  <c r="BT21" i="2"/>
  <c r="CS21" i="2"/>
  <c r="BJ21" i="2"/>
  <c r="BX13" i="2"/>
  <c r="CE13" i="2"/>
  <c r="BT13" i="2"/>
  <c r="CS13" i="2"/>
  <c r="BJ13" i="2"/>
  <c r="BJ28" i="2"/>
  <c r="CS28" i="2"/>
  <c r="BJ24" i="2"/>
  <c r="CS24" i="2"/>
  <c r="BT24" i="2"/>
  <c r="BX24" i="2"/>
  <c r="BJ20" i="2"/>
  <c r="BT20" i="2"/>
  <c r="CS20" i="2"/>
  <c r="BX20" i="2"/>
  <c r="BT31" i="2"/>
  <c r="BJ31" i="2"/>
  <c r="BX31" i="2"/>
  <c r="CS31" i="2"/>
  <c r="CE31" i="2"/>
  <c r="BJ27" i="2"/>
  <c r="CS27" i="2"/>
  <c r="BX23" i="2"/>
  <c r="BT23" i="2"/>
  <c r="CS23" i="2"/>
  <c r="BJ23" i="2"/>
  <c r="CE19" i="2"/>
  <c r="BX19" i="2"/>
  <c r="BT19" i="2"/>
  <c r="BJ19" i="2"/>
  <c r="CS19" i="2"/>
  <c r="BJ30" i="2"/>
  <c r="BT30" i="2"/>
  <c r="BX30" i="2"/>
  <c r="CS30" i="2"/>
  <c r="CE30" i="2"/>
  <c r="BJ26" i="2"/>
  <c r="BT26" i="2"/>
  <c r="CE26" i="2"/>
  <c r="BX26" i="2"/>
  <c r="CS26" i="2"/>
  <c r="BJ22" i="2"/>
  <c r="BT22" i="2"/>
  <c r="BX22" i="2"/>
  <c r="CS22" i="2"/>
  <c r="BJ18" i="2"/>
  <c r="CS18" i="2"/>
  <c r="BT18" i="2"/>
  <c r="BX18" i="2"/>
  <c r="CE18" i="2"/>
  <c r="CE21" i="2"/>
  <c r="BJ33" i="2"/>
  <c r="CS33" i="2"/>
  <c r="BX33" i="2"/>
  <c r="BT33" i="2"/>
  <c r="CE33" i="2"/>
  <c r="BT28" i="2"/>
  <c r="BX28" i="2"/>
  <c r="BT32" i="2"/>
  <c r="CS32" i="2"/>
  <c r="BX32" i="2"/>
  <c r="CE32" i="2"/>
  <c r="BJ32" i="2"/>
  <c r="BX27" i="2"/>
  <c r="BT27" i="2"/>
  <c r="BJ17" i="2"/>
  <c r="BX17" i="2"/>
  <c r="BT17" i="2"/>
  <c r="BJ11" i="2"/>
  <c r="BX11" i="2"/>
  <c r="BT11" i="2"/>
  <c r="BT34" i="2"/>
  <c r="BX34" i="2"/>
  <c r="CE34" i="2"/>
  <c r="BJ34" i="2"/>
  <c r="CS34" i="2"/>
  <c r="BT14" i="2"/>
  <c r="BX14" i="2"/>
  <c r="BJ14" i="2"/>
  <c r="BT29" i="2"/>
  <c r="BX29" i="2"/>
  <c r="CZ29" i="2"/>
  <c r="CE29" i="2"/>
  <c r="CE28" i="2"/>
  <c r="CE27" i="2"/>
  <c r="CE24" i="2"/>
  <c r="CZ23" i="2"/>
  <c r="CE23" i="2"/>
  <c r="CE22" i="2"/>
  <c r="CE20" i="2"/>
  <c r="CS17" i="2"/>
  <c r="CZ17" i="2"/>
  <c r="CE17" i="2"/>
  <c r="CS14" i="2"/>
  <c r="CE14" i="2"/>
  <c r="CS11" i="2"/>
  <c r="CE11" i="2"/>
  <c r="CS10" i="2"/>
  <c r="AM137" i="2"/>
  <c r="AN137" i="2" s="1"/>
  <c r="AO137" i="2" s="1"/>
  <c r="AW137" i="2" s="1"/>
  <c r="CZ137" i="2" s="1"/>
  <c r="AM124" i="2"/>
  <c r="AN124" i="2" s="1"/>
  <c r="AO124" i="2" s="1"/>
  <c r="AW124" i="2" s="1"/>
  <c r="CZ124" i="2" s="1"/>
  <c r="AM121" i="2"/>
  <c r="AN121" i="2" s="1"/>
  <c r="AO121" i="2" s="1"/>
  <c r="AW121" i="2" s="1"/>
  <c r="CZ121" i="2" s="1"/>
  <c r="AM108" i="2"/>
  <c r="AN108" i="2" s="1"/>
  <c r="AO108" i="2" s="1"/>
  <c r="AW108" i="2" s="1"/>
  <c r="CZ108" i="2" s="1"/>
  <c r="AM409" i="2"/>
  <c r="AN409" i="2" s="1"/>
  <c r="AO409" i="2" s="1"/>
  <c r="AW409" i="2" s="1"/>
  <c r="CZ409" i="2" s="1"/>
  <c r="AM404" i="2"/>
  <c r="AN404" i="2" s="1"/>
  <c r="AO404" i="2" s="1"/>
  <c r="AW404" i="2" s="1"/>
  <c r="CZ404" i="2" s="1"/>
  <c r="AM401" i="2"/>
  <c r="AN401" i="2" s="1"/>
  <c r="AO401" i="2" s="1"/>
  <c r="AW401" i="2" s="1"/>
  <c r="CZ401" i="2" s="1"/>
  <c r="AM396" i="2"/>
  <c r="AN396" i="2" s="1"/>
  <c r="AO396" i="2" s="1"/>
  <c r="AW396" i="2" s="1"/>
  <c r="CZ396" i="2" s="1"/>
  <c r="AM393" i="2"/>
  <c r="AN393" i="2" s="1"/>
  <c r="AO393" i="2" s="1"/>
  <c r="AW393" i="2" s="1"/>
  <c r="CZ393" i="2" s="1"/>
  <c r="AM388" i="2"/>
  <c r="AN388" i="2" s="1"/>
  <c r="AO388" i="2" s="1"/>
  <c r="AW388" i="2" s="1"/>
  <c r="CZ388" i="2" s="1"/>
  <c r="AM385" i="2"/>
  <c r="AN385" i="2" s="1"/>
  <c r="AO385" i="2" s="1"/>
  <c r="AW385" i="2" s="1"/>
  <c r="CZ385" i="2" s="1"/>
  <c r="AM380" i="2"/>
  <c r="AN380" i="2" s="1"/>
  <c r="AO380" i="2" s="1"/>
  <c r="AW380" i="2" s="1"/>
  <c r="CZ380" i="2" s="1"/>
  <c r="AM377" i="2"/>
  <c r="AN377" i="2" s="1"/>
  <c r="AO377" i="2" s="1"/>
  <c r="AW377" i="2" s="1"/>
  <c r="CZ377" i="2" s="1"/>
  <c r="AM372" i="2"/>
  <c r="AN372" i="2" s="1"/>
  <c r="AO372" i="2" s="1"/>
  <c r="AW372" i="2" s="1"/>
  <c r="CZ372" i="2" s="1"/>
  <c r="AM369" i="2"/>
  <c r="AN369" i="2" s="1"/>
  <c r="AO369" i="2" s="1"/>
  <c r="AW369" i="2" s="1"/>
  <c r="CZ369" i="2" s="1"/>
  <c r="AM364" i="2"/>
  <c r="AN364" i="2" s="1"/>
  <c r="AO364" i="2" s="1"/>
  <c r="AW364" i="2" s="1"/>
  <c r="CZ364" i="2" s="1"/>
  <c r="AM361" i="2"/>
  <c r="AN361" i="2" s="1"/>
  <c r="AO361" i="2" s="1"/>
  <c r="AW361" i="2" s="1"/>
  <c r="CZ361" i="2" s="1"/>
  <c r="AM356" i="2"/>
  <c r="AN356" i="2" s="1"/>
  <c r="AO356" i="2" s="1"/>
  <c r="AW356" i="2" s="1"/>
  <c r="CZ356" i="2" s="1"/>
  <c r="AM353" i="2"/>
  <c r="AN353" i="2" s="1"/>
  <c r="AO353" i="2" s="1"/>
  <c r="AW353" i="2" s="1"/>
  <c r="CZ353" i="2" s="1"/>
  <c r="AM348" i="2"/>
  <c r="AN348" i="2" s="1"/>
  <c r="AO348" i="2" s="1"/>
  <c r="AW348" i="2" s="1"/>
  <c r="CZ348" i="2" s="1"/>
  <c r="AM345" i="2"/>
  <c r="AN345" i="2" s="1"/>
  <c r="AO345" i="2" s="1"/>
  <c r="AW345" i="2" s="1"/>
  <c r="CZ345" i="2" s="1"/>
  <c r="AM340" i="2"/>
  <c r="AN340" i="2" s="1"/>
  <c r="AO340" i="2" s="1"/>
  <c r="AW340" i="2" s="1"/>
  <c r="CZ340" i="2" s="1"/>
  <c r="AM337" i="2"/>
  <c r="AN337" i="2" s="1"/>
  <c r="AO337" i="2" s="1"/>
  <c r="AW337" i="2" s="1"/>
  <c r="CZ337" i="2" s="1"/>
  <c r="AM332" i="2"/>
  <c r="AN332" i="2" s="1"/>
  <c r="AO332" i="2" s="1"/>
  <c r="AW332" i="2" s="1"/>
  <c r="CZ332" i="2" s="1"/>
  <c r="AM329" i="2"/>
  <c r="AN329" i="2" s="1"/>
  <c r="AO329" i="2" s="1"/>
  <c r="AW329" i="2" s="1"/>
  <c r="CZ329" i="2" s="1"/>
  <c r="AM324" i="2"/>
  <c r="AN324" i="2" s="1"/>
  <c r="AO324" i="2" s="1"/>
  <c r="AW324" i="2" s="1"/>
  <c r="CZ324" i="2" s="1"/>
  <c r="AM321" i="2"/>
  <c r="AN321" i="2" s="1"/>
  <c r="AO321" i="2" s="1"/>
  <c r="AW321" i="2" s="1"/>
  <c r="CZ321" i="2" s="1"/>
  <c r="AM316" i="2"/>
  <c r="AN316" i="2" s="1"/>
  <c r="AO316" i="2" s="1"/>
  <c r="AW316" i="2" s="1"/>
  <c r="CZ316" i="2" s="1"/>
  <c r="AM313" i="2"/>
  <c r="AN313" i="2" s="1"/>
  <c r="AO313" i="2" s="1"/>
  <c r="AW313" i="2" s="1"/>
  <c r="CZ313" i="2" s="1"/>
  <c r="AM308" i="2"/>
  <c r="AN308" i="2" s="1"/>
  <c r="AO308" i="2" s="1"/>
  <c r="AW308" i="2" s="1"/>
  <c r="CZ308" i="2" s="1"/>
  <c r="AM305" i="2"/>
  <c r="AN305" i="2" s="1"/>
  <c r="AO305" i="2" s="1"/>
  <c r="AW305" i="2" s="1"/>
  <c r="CZ305" i="2" s="1"/>
  <c r="AM300" i="2"/>
  <c r="AN300" i="2" s="1"/>
  <c r="AO300" i="2" s="1"/>
  <c r="AW300" i="2" s="1"/>
  <c r="CZ300" i="2" s="1"/>
  <c r="AM297" i="2"/>
  <c r="AN297" i="2" s="1"/>
  <c r="AO297" i="2" s="1"/>
  <c r="AW297" i="2" s="1"/>
  <c r="CZ297" i="2" s="1"/>
  <c r="AM292" i="2"/>
  <c r="AN292" i="2" s="1"/>
  <c r="AO292" i="2" s="1"/>
  <c r="AW292" i="2" s="1"/>
  <c r="CZ292" i="2" s="1"/>
  <c r="AM289" i="2"/>
  <c r="AN289" i="2" s="1"/>
  <c r="AO289" i="2" s="1"/>
  <c r="AW289" i="2" s="1"/>
  <c r="CZ289" i="2" s="1"/>
  <c r="AM284" i="2"/>
  <c r="AN284" i="2" s="1"/>
  <c r="AO284" i="2" s="1"/>
  <c r="AW284" i="2" s="1"/>
  <c r="CZ284" i="2" s="1"/>
  <c r="AM281" i="2"/>
  <c r="AN281" i="2" s="1"/>
  <c r="AO281" i="2" s="1"/>
  <c r="AW281" i="2" s="1"/>
  <c r="CZ281" i="2" s="1"/>
  <c r="AM276" i="2"/>
  <c r="AN276" i="2" s="1"/>
  <c r="AO276" i="2" s="1"/>
  <c r="AW276" i="2" s="1"/>
  <c r="CZ276" i="2" s="1"/>
  <c r="AM273" i="2"/>
  <c r="AN273" i="2" s="1"/>
  <c r="AO273" i="2" s="1"/>
  <c r="AW273" i="2" s="1"/>
  <c r="CZ273" i="2" s="1"/>
  <c r="AM268" i="2"/>
  <c r="AN268" i="2" s="1"/>
  <c r="AO268" i="2" s="1"/>
  <c r="AW268" i="2" s="1"/>
  <c r="CZ268" i="2" s="1"/>
  <c r="AM265" i="2"/>
  <c r="AN265" i="2" s="1"/>
  <c r="AO265" i="2" s="1"/>
  <c r="AW265" i="2" s="1"/>
  <c r="CZ265" i="2" s="1"/>
  <c r="AM263" i="2"/>
  <c r="AN263" i="2" s="1"/>
  <c r="AO263" i="2" s="1"/>
  <c r="AW263" i="2" s="1"/>
  <c r="CZ263" i="2" s="1"/>
  <c r="AM260" i="2"/>
  <c r="AN260" i="2" s="1"/>
  <c r="AO260" i="2" s="1"/>
  <c r="AW260" i="2" s="1"/>
  <c r="CZ260" i="2" s="1"/>
  <c r="AM255" i="2"/>
  <c r="AN255" i="2" s="1"/>
  <c r="AO255" i="2" s="1"/>
  <c r="AW255" i="2" s="1"/>
  <c r="CZ255" i="2" s="1"/>
  <c r="AM252" i="2"/>
  <c r="AN252" i="2" s="1"/>
  <c r="AO252" i="2" s="1"/>
  <c r="AW252" i="2" s="1"/>
  <c r="CZ252" i="2" s="1"/>
  <c r="AM247" i="2"/>
  <c r="AN247" i="2" s="1"/>
  <c r="AO247" i="2" s="1"/>
  <c r="AW247" i="2" s="1"/>
  <c r="CZ247" i="2" s="1"/>
  <c r="AM244" i="2"/>
  <c r="AN244" i="2" s="1"/>
  <c r="AO244" i="2" s="1"/>
  <c r="AW244" i="2" s="1"/>
  <c r="CZ244" i="2" s="1"/>
  <c r="AM239" i="2"/>
  <c r="AN239" i="2" s="1"/>
  <c r="AO239" i="2" s="1"/>
  <c r="AW239" i="2" s="1"/>
  <c r="CZ239" i="2" s="1"/>
  <c r="AM236" i="2"/>
  <c r="AN236" i="2" s="1"/>
  <c r="AO236" i="2" s="1"/>
  <c r="AW236" i="2" s="1"/>
  <c r="CZ236" i="2" s="1"/>
  <c r="AM231" i="2"/>
  <c r="AN231" i="2" s="1"/>
  <c r="AO231" i="2" s="1"/>
  <c r="AW231" i="2" s="1"/>
  <c r="CZ231" i="2" s="1"/>
  <c r="AM228" i="2"/>
  <c r="AN228" i="2" s="1"/>
  <c r="AO228" i="2" s="1"/>
  <c r="AW228" i="2" s="1"/>
  <c r="CZ228" i="2" s="1"/>
  <c r="AM223" i="2"/>
  <c r="AN223" i="2" s="1"/>
  <c r="AO223" i="2" s="1"/>
  <c r="AW223" i="2" s="1"/>
  <c r="CZ223" i="2" s="1"/>
  <c r="AM220" i="2"/>
  <c r="AN220" i="2" s="1"/>
  <c r="AO220" i="2" s="1"/>
  <c r="AW220" i="2" s="1"/>
  <c r="CZ220" i="2" s="1"/>
  <c r="AM215" i="2"/>
  <c r="AN215" i="2" s="1"/>
  <c r="AO215" i="2" s="1"/>
  <c r="AW215" i="2" s="1"/>
  <c r="CZ215" i="2" s="1"/>
  <c r="AM212" i="2"/>
  <c r="AN212" i="2" s="1"/>
  <c r="AO212" i="2" s="1"/>
  <c r="AW212" i="2" s="1"/>
  <c r="CZ212" i="2" s="1"/>
  <c r="AM207" i="2"/>
  <c r="AN207" i="2" s="1"/>
  <c r="AO207" i="2" s="1"/>
  <c r="AW207" i="2" s="1"/>
  <c r="CZ207" i="2" s="1"/>
  <c r="AM204" i="2"/>
  <c r="AN204" i="2" s="1"/>
  <c r="AO204" i="2" s="1"/>
  <c r="AW204" i="2" s="1"/>
  <c r="CZ204" i="2" s="1"/>
  <c r="AM199" i="2"/>
  <c r="AN199" i="2" s="1"/>
  <c r="AO199" i="2" s="1"/>
  <c r="AW199" i="2" s="1"/>
  <c r="AM196" i="2"/>
  <c r="AN196" i="2" s="1"/>
  <c r="AO196" i="2" s="1"/>
  <c r="AW196" i="2" s="1"/>
  <c r="CZ196" i="2" s="1"/>
  <c r="AM191" i="2"/>
  <c r="AN191" i="2" s="1"/>
  <c r="AO191" i="2" s="1"/>
  <c r="AW191" i="2" s="1"/>
  <c r="AM188" i="2"/>
  <c r="AN188" i="2" s="1"/>
  <c r="AO188" i="2" s="1"/>
  <c r="AW188" i="2" s="1"/>
  <c r="CZ188" i="2" s="1"/>
  <c r="AM183" i="2"/>
  <c r="AN183" i="2" s="1"/>
  <c r="AO183" i="2" s="1"/>
  <c r="AW183" i="2" s="1"/>
  <c r="CZ183" i="2" s="1"/>
  <c r="AM180" i="2"/>
  <c r="AN180" i="2" s="1"/>
  <c r="AO180" i="2" s="1"/>
  <c r="AW180" i="2" s="1"/>
  <c r="CZ180" i="2" s="1"/>
  <c r="AM175" i="2"/>
  <c r="AN175" i="2" s="1"/>
  <c r="AO175" i="2" s="1"/>
  <c r="AW175" i="2" s="1"/>
  <c r="CZ175" i="2" s="1"/>
  <c r="AM172" i="2"/>
  <c r="AN172" i="2" s="1"/>
  <c r="AO172" i="2" s="1"/>
  <c r="AW172" i="2" s="1"/>
  <c r="CZ172" i="2" s="1"/>
  <c r="AM167" i="2"/>
  <c r="AN167" i="2" s="1"/>
  <c r="AO167" i="2" s="1"/>
  <c r="AW167" i="2" s="1"/>
  <c r="CZ167" i="2" s="1"/>
  <c r="AM164" i="2"/>
  <c r="AN164" i="2" s="1"/>
  <c r="AO164" i="2" s="1"/>
  <c r="AW164" i="2" s="1"/>
  <c r="CZ164" i="2" s="1"/>
  <c r="AM159" i="2"/>
  <c r="AN159" i="2" s="1"/>
  <c r="AO159" i="2" s="1"/>
  <c r="AW159" i="2" s="1"/>
  <c r="CZ159" i="2" s="1"/>
  <c r="AM156" i="2"/>
  <c r="AN156" i="2" s="1"/>
  <c r="AO156" i="2" s="1"/>
  <c r="AW156" i="2" s="1"/>
  <c r="CZ156" i="2" s="1"/>
  <c r="AM151" i="2"/>
  <c r="AN151" i="2" s="1"/>
  <c r="AO151" i="2" s="1"/>
  <c r="AW151" i="2" s="1"/>
  <c r="CZ151" i="2" s="1"/>
  <c r="AM148" i="2"/>
  <c r="AN148" i="2" s="1"/>
  <c r="AO148" i="2" s="1"/>
  <c r="AW148" i="2" s="1"/>
  <c r="AM408" i="2"/>
  <c r="AN408" i="2" s="1"/>
  <c r="AO408" i="2" s="1"/>
  <c r="AW408" i="2" s="1"/>
  <c r="CZ408" i="2" s="1"/>
  <c r="AM405" i="2"/>
  <c r="AN405" i="2" s="1"/>
  <c r="AO405" i="2" s="1"/>
  <c r="AW405" i="2" s="1"/>
  <c r="CZ405" i="2" s="1"/>
  <c r="AM400" i="2"/>
  <c r="AN400" i="2" s="1"/>
  <c r="AO400" i="2" s="1"/>
  <c r="AW400" i="2" s="1"/>
  <c r="CZ400" i="2" s="1"/>
  <c r="AM397" i="2"/>
  <c r="AN397" i="2" s="1"/>
  <c r="AO397" i="2" s="1"/>
  <c r="AW397" i="2" s="1"/>
  <c r="CZ397" i="2" s="1"/>
  <c r="AM392" i="2"/>
  <c r="AN392" i="2" s="1"/>
  <c r="AO392" i="2" s="1"/>
  <c r="AW392" i="2" s="1"/>
  <c r="CZ392" i="2" s="1"/>
  <c r="AM389" i="2"/>
  <c r="AN389" i="2" s="1"/>
  <c r="AO389" i="2" s="1"/>
  <c r="AW389" i="2" s="1"/>
  <c r="CZ389" i="2" s="1"/>
  <c r="AM384" i="2"/>
  <c r="AN384" i="2" s="1"/>
  <c r="AO384" i="2" s="1"/>
  <c r="AW384" i="2" s="1"/>
  <c r="CZ384" i="2" s="1"/>
  <c r="AM381" i="2"/>
  <c r="AN381" i="2" s="1"/>
  <c r="AO381" i="2" s="1"/>
  <c r="AW381" i="2" s="1"/>
  <c r="CZ381" i="2" s="1"/>
  <c r="AM376" i="2"/>
  <c r="AN376" i="2" s="1"/>
  <c r="AO376" i="2" s="1"/>
  <c r="AW376" i="2" s="1"/>
  <c r="CZ376" i="2" s="1"/>
  <c r="AM373" i="2"/>
  <c r="AN373" i="2" s="1"/>
  <c r="AO373" i="2" s="1"/>
  <c r="AW373" i="2" s="1"/>
  <c r="CZ373" i="2" s="1"/>
  <c r="AM368" i="2"/>
  <c r="AN368" i="2" s="1"/>
  <c r="AO368" i="2" s="1"/>
  <c r="AW368" i="2" s="1"/>
  <c r="CZ368" i="2" s="1"/>
  <c r="AM365" i="2"/>
  <c r="AN365" i="2" s="1"/>
  <c r="AO365" i="2" s="1"/>
  <c r="AW365" i="2" s="1"/>
  <c r="CZ365" i="2" s="1"/>
  <c r="AM360" i="2"/>
  <c r="AN360" i="2" s="1"/>
  <c r="AO360" i="2" s="1"/>
  <c r="AW360" i="2" s="1"/>
  <c r="CZ360" i="2" s="1"/>
  <c r="AM357" i="2"/>
  <c r="AN357" i="2" s="1"/>
  <c r="AO357" i="2" s="1"/>
  <c r="AW357" i="2" s="1"/>
  <c r="CZ357" i="2" s="1"/>
  <c r="AM352" i="2"/>
  <c r="AN352" i="2" s="1"/>
  <c r="AO352" i="2" s="1"/>
  <c r="AW352" i="2" s="1"/>
  <c r="CZ352" i="2" s="1"/>
  <c r="AM349" i="2"/>
  <c r="AN349" i="2" s="1"/>
  <c r="AO349" i="2" s="1"/>
  <c r="AW349" i="2" s="1"/>
  <c r="CZ349" i="2" s="1"/>
  <c r="AM344" i="2"/>
  <c r="AN344" i="2" s="1"/>
  <c r="AO344" i="2" s="1"/>
  <c r="AW344" i="2" s="1"/>
  <c r="CZ344" i="2" s="1"/>
  <c r="AM341" i="2"/>
  <c r="AN341" i="2" s="1"/>
  <c r="AO341" i="2" s="1"/>
  <c r="AW341" i="2" s="1"/>
  <c r="CZ341" i="2" s="1"/>
  <c r="AM336" i="2"/>
  <c r="AN336" i="2" s="1"/>
  <c r="AO336" i="2" s="1"/>
  <c r="AW336" i="2" s="1"/>
  <c r="CZ336" i="2" s="1"/>
  <c r="AM333" i="2"/>
  <c r="AN333" i="2" s="1"/>
  <c r="AO333" i="2" s="1"/>
  <c r="AW333" i="2" s="1"/>
  <c r="CZ333" i="2" s="1"/>
  <c r="AM328" i="2"/>
  <c r="AN328" i="2" s="1"/>
  <c r="AO328" i="2" s="1"/>
  <c r="AW328" i="2" s="1"/>
  <c r="CZ328" i="2" s="1"/>
  <c r="AM325" i="2"/>
  <c r="AN325" i="2" s="1"/>
  <c r="AO325" i="2" s="1"/>
  <c r="AW325" i="2" s="1"/>
  <c r="CZ325" i="2" s="1"/>
  <c r="AM320" i="2"/>
  <c r="AN320" i="2" s="1"/>
  <c r="AO320" i="2" s="1"/>
  <c r="AW320" i="2" s="1"/>
  <c r="CZ320" i="2" s="1"/>
  <c r="AM317" i="2"/>
  <c r="AN317" i="2" s="1"/>
  <c r="AO317" i="2" s="1"/>
  <c r="AW317" i="2" s="1"/>
  <c r="CZ317" i="2" s="1"/>
  <c r="AM312" i="2"/>
  <c r="AN312" i="2" s="1"/>
  <c r="AO312" i="2" s="1"/>
  <c r="AW312" i="2" s="1"/>
  <c r="CZ312" i="2" s="1"/>
  <c r="AM309" i="2"/>
  <c r="AN309" i="2" s="1"/>
  <c r="AO309" i="2" s="1"/>
  <c r="AW309" i="2" s="1"/>
  <c r="CZ309" i="2" s="1"/>
  <c r="AM304" i="2"/>
  <c r="AN304" i="2" s="1"/>
  <c r="AO304" i="2" s="1"/>
  <c r="AW304" i="2" s="1"/>
  <c r="CZ304" i="2" s="1"/>
  <c r="AM301" i="2"/>
  <c r="AN301" i="2" s="1"/>
  <c r="AO301" i="2" s="1"/>
  <c r="AW301" i="2" s="1"/>
  <c r="CZ301" i="2" s="1"/>
  <c r="AM296" i="2"/>
  <c r="AN296" i="2" s="1"/>
  <c r="AO296" i="2" s="1"/>
  <c r="AW296" i="2" s="1"/>
  <c r="CZ296" i="2" s="1"/>
  <c r="AM293" i="2"/>
  <c r="AN293" i="2" s="1"/>
  <c r="AO293" i="2" s="1"/>
  <c r="AW293" i="2" s="1"/>
  <c r="CZ293" i="2" s="1"/>
  <c r="AM288" i="2"/>
  <c r="AN288" i="2" s="1"/>
  <c r="AO288" i="2" s="1"/>
  <c r="AW288" i="2" s="1"/>
  <c r="CZ288" i="2" s="1"/>
  <c r="AM285" i="2"/>
  <c r="AN285" i="2" s="1"/>
  <c r="AO285" i="2" s="1"/>
  <c r="AW285" i="2" s="1"/>
  <c r="CZ285" i="2" s="1"/>
  <c r="AM280" i="2"/>
  <c r="AN280" i="2" s="1"/>
  <c r="AO280" i="2" s="1"/>
  <c r="AW280" i="2" s="1"/>
  <c r="CZ280" i="2" s="1"/>
  <c r="AM277" i="2"/>
  <c r="AN277" i="2" s="1"/>
  <c r="AO277" i="2" s="1"/>
  <c r="AW277" i="2" s="1"/>
  <c r="CZ277" i="2" s="1"/>
  <c r="AM272" i="2"/>
  <c r="AN272" i="2" s="1"/>
  <c r="AO272" i="2" s="1"/>
  <c r="AW272" i="2" s="1"/>
  <c r="CZ272" i="2" s="1"/>
  <c r="AM269" i="2"/>
  <c r="AN269" i="2" s="1"/>
  <c r="AO269" i="2" s="1"/>
  <c r="AW269" i="2" s="1"/>
  <c r="CZ269" i="2" s="1"/>
  <c r="AM140" i="2"/>
  <c r="AN140" i="2" s="1"/>
  <c r="AO140" i="2" s="1"/>
  <c r="AW140" i="2" s="1"/>
  <c r="CZ140" i="2" s="1"/>
  <c r="AN406" i="2"/>
  <c r="AO406" i="2" s="1"/>
  <c r="AW406" i="2" s="1"/>
  <c r="CZ406" i="2" s="1"/>
  <c r="AN402" i="2"/>
  <c r="AO402" i="2" s="1"/>
  <c r="AW402" i="2" s="1"/>
  <c r="CZ402" i="2" s="1"/>
  <c r="AN398" i="2"/>
  <c r="AO398" i="2" s="1"/>
  <c r="AW398" i="2" s="1"/>
  <c r="CZ398" i="2" s="1"/>
  <c r="AN394" i="2"/>
  <c r="AO394" i="2" s="1"/>
  <c r="AW394" i="2" s="1"/>
  <c r="CZ394" i="2" s="1"/>
  <c r="AN390" i="2"/>
  <c r="AO390" i="2" s="1"/>
  <c r="AW390" i="2" s="1"/>
  <c r="CZ390" i="2" s="1"/>
  <c r="AN386" i="2"/>
  <c r="AO386" i="2" s="1"/>
  <c r="AW386" i="2" s="1"/>
  <c r="CZ386" i="2" s="1"/>
  <c r="AN382" i="2"/>
  <c r="AO382" i="2" s="1"/>
  <c r="AW382" i="2" s="1"/>
  <c r="CZ382" i="2" s="1"/>
  <c r="AN378" i="2"/>
  <c r="AO378" i="2" s="1"/>
  <c r="AW378" i="2" s="1"/>
  <c r="CZ378" i="2" s="1"/>
  <c r="AN374" i="2"/>
  <c r="AO374" i="2" s="1"/>
  <c r="AW374" i="2" s="1"/>
  <c r="CZ374" i="2" s="1"/>
  <c r="AN370" i="2"/>
  <c r="AO370" i="2" s="1"/>
  <c r="AW370" i="2" s="1"/>
  <c r="CZ370" i="2" s="1"/>
  <c r="AN366" i="2"/>
  <c r="AO366" i="2" s="1"/>
  <c r="AW366" i="2" s="1"/>
  <c r="CZ366" i="2" s="1"/>
  <c r="AN362" i="2"/>
  <c r="AO362" i="2" s="1"/>
  <c r="AW362" i="2" s="1"/>
  <c r="CZ362" i="2" s="1"/>
  <c r="AN358" i="2"/>
  <c r="AO358" i="2" s="1"/>
  <c r="AW358" i="2" s="1"/>
  <c r="CZ358" i="2" s="1"/>
  <c r="AN354" i="2"/>
  <c r="AO354" i="2" s="1"/>
  <c r="AW354" i="2" s="1"/>
  <c r="CZ354" i="2" s="1"/>
  <c r="AN350" i="2"/>
  <c r="AO350" i="2" s="1"/>
  <c r="AW350" i="2" s="1"/>
  <c r="CZ350" i="2" s="1"/>
  <c r="AN346" i="2"/>
  <c r="AO346" i="2" s="1"/>
  <c r="AW346" i="2" s="1"/>
  <c r="CZ346" i="2" s="1"/>
  <c r="AN342" i="2"/>
  <c r="AO342" i="2" s="1"/>
  <c r="AW342" i="2" s="1"/>
  <c r="CZ342" i="2" s="1"/>
  <c r="AN338" i="2"/>
  <c r="AO338" i="2" s="1"/>
  <c r="AW338" i="2" s="1"/>
  <c r="CZ338" i="2" s="1"/>
  <c r="AN334" i="2"/>
  <c r="AO334" i="2" s="1"/>
  <c r="AW334" i="2" s="1"/>
  <c r="CZ334" i="2" s="1"/>
  <c r="AN330" i="2"/>
  <c r="AO330" i="2" s="1"/>
  <c r="AW330" i="2" s="1"/>
  <c r="CZ330" i="2" s="1"/>
  <c r="AN326" i="2"/>
  <c r="AO326" i="2" s="1"/>
  <c r="AW326" i="2" s="1"/>
  <c r="CZ326" i="2" s="1"/>
  <c r="AN322" i="2"/>
  <c r="AO322" i="2" s="1"/>
  <c r="AW322" i="2" s="1"/>
  <c r="CZ322" i="2" s="1"/>
  <c r="AN318" i="2"/>
  <c r="AO318" i="2" s="1"/>
  <c r="AW318" i="2" s="1"/>
  <c r="CZ318" i="2" s="1"/>
  <c r="AN314" i="2"/>
  <c r="AO314" i="2" s="1"/>
  <c r="AW314" i="2" s="1"/>
  <c r="CZ314" i="2" s="1"/>
  <c r="AN310" i="2"/>
  <c r="AO310" i="2" s="1"/>
  <c r="AW310" i="2" s="1"/>
  <c r="CZ310" i="2" s="1"/>
  <c r="AN306" i="2"/>
  <c r="AO306" i="2" s="1"/>
  <c r="AW306" i="2" s="1"/>
  <c r="CZ306" i="2" s="1"/>
  <c r="AN302" i="2"/>
  <c r="AO302" i="2" s="1"/>
  <c r="AW302" i="2" s="1"/>
  <c r="CZ302" i="2" s="1"/>
  <c r="AN298" i="2"/>
  <c r="AO298" i="2" s="1"/>
  <c r="AW298" i="2" s="1"/>
  <c r="CZ298" i="2" s="1"/>
  <c r="AN294" i="2"/>
  <c r="AO294" i="2" s="1"/>
  <c r="AW294" i="2" s="1"/>
  <c r="CZ294" i="2" s="1"/>
  <c r="AN290" i="2"/>
  <c r="AO290" i="2" s="1"/>
  <c r="AW290" i="2" s="1"/>
  <c r="CZ290" i="2" s="1"/>
  <c r="AN286" i="2"/>
  <c r="AO286" i="2" s="1"/>
  <c r="AW286" i="2" s="1"/>
  <c r="CZ286" i="2" s="1"/>
  <c r="AN282" i="2"/>
  <c r="AO282" i="2" s="1"/>
  <c r="AW282" i="2" s="1"/>
  <c r="CZ282" i="2" s="1"/>
  <c r="AN278" i="2"/>
  <c r="AO278" i="2" s="1"/>
  <c r="AW278" i="2" s="1"/>
  <c r="CZ278" i="2" s="1"/>
  <c r="AN274" i="2"/>
  <c r="AO274" i="2" s="1"/>
  <c r="AW274" i="2" s="1"/>
  <c r="CZ274" i="2" s="1"/>
  <c r="AN270" i="2"/>
  <c r="AO270" i="2" s="1"/>
  <c r="AW270" i="2" s="1"/>
  <c r="CZ270" i="2" s="1"/>
  <c r="AN266" i="2"/>
  <c r="AO266" i="2" s="1"/>
  <c r="AW266" i="2" s="1"/>
  <c r="CZ266" i="2" s="1"/>
  <c r="AM130" i="2"/>
  <c r="AN130" i="2" s="1"/>
  <c r="AO130" i="2" s="1"/>
  <c r="AW130" i="2" s="1"/>
  <c r="CZ130" i="2" s="1"/>
  <c r="AM114" i="2"/>
  <c r="AN114" i="2" s="1"/>
  <c r="AO114" i="2" s="1"/>
  <c r="AW114" i="2" s="1"/>
  <c r="CZ114" i="2" s="1"/>
  <c r="AM98" i="2"/>
  <c r="AN98" i="2" s="1"/>
  <c r="AO98" i="2" s="1"/>
  <c r="AW98" i="2" s="1"/>
  <c r="CZ98" i="2" s="1"/>
  <c r="AM90" i="2"/>
  <c r="AN90" i="2" s="1"/>
  <c r="AO90" i="2" s="1"/>
  <c r="AW90" i="2" s="1"/>
  <c r="CZ90" i="2" s="1"/>
  <c r="AN407" i="2"/>
  <c r="AO407" i="2" s="1"/>
  <c r="AW407" i="2" s="1"/>
  <c r="CZ407" i="2" s="1"/>
  <c r="AN403" i="2"/>
  <c r="AO403" i="2" s="1"/>
  <c r="AW403" i="2" s="1"/>
  <c r="CZ403" i="2" s="1"/>
  <c r="AN399" i="2"/>
  <c r="AO399" i="2" s="1"/>
  <c r="AW399" i="2" s="1"/>
  <c r="CZ399" i="2" s="1"/>
  <c r="AN395" i="2"/>
  <c r="AO395" i="2" s="1"/>
  <c r="AW395" i="2" s="1"/>
  <c r="CZ395" i="2" s="1"/>
  <c r="AN391" i="2"/>
  <c r="AO391" i="2" s="1"/>
  <c r="AW391" i="2" s="1"/>
  <c r="CZ391" i="2" s="1"/>
  <c r="AN387" i="2"/>
  <c r="AO387" i="2" s="1"/>
  <c r="AW387" i="2" s="1"/>
  <c r="CZ387" i="2" s="1"/>
  <c r="AN383" i="2"/>
  <c r="AO383" i="2" s="1"/>
  <c r="AW383" i="2" s="1"/>
  <c r="CZ383" i="2" s="1"/>
  <c r="AN379" i="2"/>
  <c r="AO379" i="2" s="1"/>
  <c r="AW379" i="2" s="1"/>
  <c r="CZ379" i="2" s="1"/>
  <c r="AN375" i="2"/>
  <c r="AO375" i="2" s="1"/>
  <c r="AW375" i="2" s="1"/>
  <c r="CZ375" i="2" s="1"/>
  <c r="AN371" i="2"/>
  <c r="AO371" i="2" s="1"/>
  <c r="AW371" i="2" s="1"/>
  <c r="CZ371" i="2" s="1"/>
  <c r="AN367" i="2"/>
  <c r="AO367" i="2" s="1"/>
  <c r="AW367" i="2" s="1"/>
  <c r="CZ367" i="2" s="1"/>
  <c r="AN363" i="2"/>
  <c r="AO363" i="2" s="1"/>
  <c r="AW363" i="2" s="1"/>
  <c r="CZ363" i="2" s="1"/>
  <c r="AN359" i="2"/>
  <c r="AO359" i="2" s="1"/>
  <c r="AW359" i="2" s="1"/>
  <c r="CZ359" i="2" s="1"/>
  <c r="AN355" i="2"/>
  <c r="AO355" i="2" s="1"/>
  <c r="AW355" i="2" s="1"/>
  <c r="CZ355" i="2" s="1"/>
  <c r="AN351" i="2"/>
  <c r="AO351" i="2" s="1"/>
  <c r="AW351" i="2" s="1"/>
  <c r="CZ351" i="2" s="1"/>
  <c r="AN347" i="2"/>
  <c r="AO347" i="2" s="1"/>
  <c r="AW347" i="2" s="1"/>
  <c r="CZ347" i="2" s="1"/>
  <c r="AN343" i="2"/>
  <c r="AO343" i="2" s="1"/>
  <c r="AW343" i="2" s="1"/>
  <c r="CZ343" i="2" s="1"/>
  <c r="AN339" i="2"/>
  <c r="AO339" i="2" s="1"/>
  <c r="AW339" i="2" s="1"/>
  <c r="CZ339" i="2" s="1"/>
  <c r="AN335" i="2"/>
  <c r="AO335" i="2" s="1"/>
  <c r="AW335" i="2" s="1"/>
  <c r="CZ335" i="2" s="1"/>
  <c r="AN331" i="2"/>
  <c r="AO331" i="2" s="1"/>
  <c r="AW331" i="2" s="1"/>
  <c r="CZ331" i="2" s="1"/>
  <c r="AN327" i="2"/>
  <c r="AO327" i="2" s="1"/>
  <c r="AW327" i="2" s="1"/>
  <c r="CZ327" i="2" s="1"/>
  <c r="AN323" i="2"/>
  <c r="AO323" i="2" s="1"/>
  <c r="AW323" i="2" s="1"/>
  <c r="CZ323" i="2" s="1"/>
  <c r="AN319" i="2"/>
  <c r="AO319" i="2" s="1"/>
  <c r="AW319" i="2" s="1"/>
  <c r="CZ319" i="2" s="1"/>
  <c r="AN315" i="2"/>
  <c r="AO315" i="2" s="1"/>
  <c r="AW315" i="2" s="1"/>
  <c r="CZ315" i="2" s="1"/>
  <c r="AN311" i="2"/>
  <c r="AO311" i="2" s="1"/>
  <c r="AW311" i="2" s="1"/>
  <c r="CZ311" i="2" s="1"/>
  <c r="AN307" i="2"/>
  <c r="AO307" i="2" s="1"/>
  <c r="AW307" i="2" s="1"/>
  <c r="CZ307" i="2" s="1"/>
  <c r="AN303" i="2"/>
  <c r="AO303" i="2" s="1"/>
  <c r="AW303" i="2" s="1"/>
  <c r="CZ303" i="2" s="1"/>
  <c r="AN299" i="2"/>
  <c r="AO299" i="2" s="1"/>
  <c r="AW299" i="2" s="1"/>
  <c r="CZ299" i="2" s="1"/>
  <c r="AN295" i="2"/>
  <c r="AO295" i="2" s="1"/>
  <c r="AW295" i="2" s="1"/>
  <c r="CZ295" i="2" s="1"/>
  <c r="AN291" i="2"/>
  <c r="AO291" i="2" s="1"/>
  <c r="AW291" i="2" s="1"/>
  <c r="CZ291" i="2" s="1"/>
  <c r="AN287" i="2"/>
  <c r="AO287" i="2" s="1"/>
  <c r="AW287" i="2" s="1"/>
  <c r="CZ287" i="2" s="1"/>
  <c r="AN283" i="2"/>
  <c r="AO283" i="2" s="1"/>
  <c r="AW283" i="2" s="1"/>
  <c r="CZ283" i="2" s="1"/>
  <c r="AN279" i="2"/>
  <c r="AO279" i="2" s="1"/>
  <c r="AW279" i="2" s="1"/>
  <c r="CZ279" i="2" s="1"/>
  <c r="AN275" i="2"/>
  <c r="AO275" i="2" s="1"/>
  <c r="AW275" i="2" s="1"/>
  <c r="CZ275" i="2" s="1"/>
  <c r="AN271" i="2"/>
  <c r="AO271" i="2" s="1"/>
  <c r="AW271" i="2" s="1"/>
  <c r="CZ271" i="2" s="1"/>
  <c r="AN267" i="2"/>
  <c r="AO267" i="2" s="1"/>
  <c r="AW267" i="2" s="1"/>
  <c r="CZ267" i="2" s="1"/>
  <c r="AM264" i="2"/>
  <c r="AN264" i="2" s="1"/>
  <c r="AO264" i="2" s="1"/>
  <c r="AW264" i="2" s="1"/>
  <c r="CZ264" i="2" s="1"/>
  <c r="AM259" i="2"/>
  <c r="AN259" i="2" s="1"/>
  <c r="AO259" i="2" s="1"/>
  <c r="AW259" i="2" s="1"/>
  <c r="CZ259" i="2" s="1"/>
  <c r="AM256" i="2"/>
  <c r="AN256" i="2" s="1"/>
  <c r="AO256" i="2" s="1"/>
  <c r="AW256" i="2" s="1"/>
  <c r="CZ256" i="2" s="1"/>
  <c r="AM251" i="2"/>
  <c r="AN251" i="2" s="1"/>
  <c r="AO251" i="2" s="1"/>
  <c r="AW251" i="2" s="1"/>
  <c r="CZ251" i="2" s="1"/>
  <c r="AM248" i="2"/>
  <c r="AN248" i="2" s="1"/>
  <c r="AO248" i="2" s="1"/>
  <c r="AW248" i="2" s="1"/>
  <c r="CZ248" i="2" s="1"/>
  <c r="AM243" i="2"/>
  <c r="AN243" i="2" s="1"/>
  <c r="AO243" i="2" s="1"/>
  <c r="AW243" i="2" s="1"/>
  <c r="CZ243" i="2" s="1"/>
  <c r="AM240" i="2"/>
  <c r="AN240" i="2" s="1"/>
  <c r="AO240" i="2" s="1"/>
  <c r="AW240" i="2" s="1"/>
  <c r="CZ240" i="2" s="1"/>
  <c r="AM235" i="2"/>
  <c r="AN235" i="2" s="1"/>
  <c r="AO235" i="2" s="1"/>
  <c r="AW235" i="2" s="1"/>
  <c r="CZ235" i="2" s="1"/>
  <c r="AM232" i="2"/>
  <c r="AN232" i="2" s="1"/>
  <c r="AO232" i="2" s="1"/>
  <c r="AW232" i="2" s="1"/>
  <c r="CZ232" i="2" s="1"/>
  <c r="AM227" i="2"/>
  <c r="AN227" i="2" s="1"/>
  <c r="AO227" i="2" s="1"/>
  <c r="AW227" i="2" s="1"/>
  <c r="CZ227" i="2" s="1"/>
  <c r="AM224" i="2"/>
  <c r="AN224" i="2" s="1"/>
  <c r="AO224" i="2" s="1"/>
  <c r="AW224" i="2" s="1"/>
  <c r="CZ224" i="2" s="1"/>
  <c r="AM219" i="2"/>
  <c r="AN219" i="2" s="1"/>
  <c r="AO219" i="2" s="1"/>
  <c r="AW219" i="2" s="1"/>
  <c r="CZ219" i="2" s="1"/>
  <c r="AM216" i="2"/>
  <c r="AN216" i="2" s="1"/>
  <c r="AO216" i="2" s="1"/>
  <c r="AW216" i="2" s="1"/>
  <c r="CZ216" i="2" s="1"/>
  <c r="AM211" i="2"/>
  <c r="AN211" i="2" s="1"/>
  <c r="AO211" i="2" s="1"/>
  <c r="AW211" i="2" s="1"/>
  <c r="CZ211" i="2" s="1"/>
  <c r="AM208" i="2"/>
  <c r="AN208" i="2" s="1"/>
  <c r="AO208" i="2" s="1"/>
  <c r="AW208" i="2" s="1"/>
  <c r="CZ208" i="2" s="1"/>
  <c r="AM203" i="2"/>
  <c r="AN203" i="2" s="1"/>
  <c r="AO203" i="2" s="1"/>
  <c r="AW203" i="2" s="1"/>
  <c r="CZ203" i="2" s="1"/>
  <c r="AM200" i="2"/>
  <c r="AN200" i="2" s="1"/>
  <c r="AO200" i="2" s="1"/>
  <c r="AW200" i="2" s="1"/>
  <c r="CZ200" i="2" s="1"/>
  <c r="AM195" i="2"/>
  <c r="AN195" i="2" s="1"/>
  <c r="AO195" i="2" s="1"/>
  <c r="AW195" i="2" s="1"/>
  <c r="CZ195" i="2" s="1"/>
  <c r="AM192" i="2"/>
  <c r="AN192" i="2" s="1"/>
  <c r="AO192" i="2" s="1"/>
  <c r="AW192" i="2" s="1"/>
  <c r="CZ192" i="2" s="1"/>
  <c r="AM187" i="2"/>
  <c r="AN187" i="2" s="1"/>
  <c r="AO187" i="2" s="1"/>
  <c r="AW187" i="2" s="1"/>
  <c r="CZ187" i="2" s="1"/>
  <c r="AM184" i="2"/>
  <c r="AN184" i="2" s="1"/>
  <c r="AO184" i="2" s="1"/>
  <c r="AW184" i="2" s="1"/>
  <c r="AM179" i="2"/>
  <c r="AN179" i="2" s="1"/>
  <c r="AO179" i="2" s="1"/>
  <c r="AW179" i="2" s="1"/>
  <c r="CZ179" i="2" s="1"/>
  <c r="AM176" i="2"/>
  <c r="AN176" i="2" s="1"/>
  <c r="AO176" i="2" s="1"/>
  <c r="AW176" i="2" s="1"/>
  <c r="CZ176" i="2" s="1"/>
  <c r="AM171" i="2"/>
  <c r="AN171" i="2" s="1"/>
  <c r="AO171" i="2" s="1"/>
  <c r="AW171" i="2" s="1"/>
  <c r="CZ171" i="2" s="1"/>
  <c r="AM168" i="2"/>
  <c r="AN168" i="2" s="1"/>
  <c r="AO168" i="2" s="1"/>
  <c r="AW168" i="2" s="1"/>
  <c r="CZ168" i="2" s="1"/>
  <c r="AM163" i="2"/>
  <c r="AN163" i="2" s="1"/>
  <c r="AO163" i="2" s="1"/>
  <c r="AW163" i="2" s="1"/>
  <c r="CZ163" i="2" s="1"/>
  <c r="AM160" i="2"/>
  <c r="AN160" i="2" s="1"/>
  <c r="AO160" i="2" s="1"/>
  <c r="AW160" i="2" s="1"/>
  <c r="CZ160" i="2" s="1"/>
  <c r="AM155" i="2"/>
  <c r="AN155" i="2" s="1"/>
  <c r="AO155" i="2" s="1"/>
  <c r="AW155" i="2" s="1"/>
  <c r="CZ155" i="2" s="1"/>
  <c r="AM152" i="2"/>
  <c r="AN152" i="2" s="1"/>
  <c r="AO152" i="2" s="1"/>
  <c r="AW152" i="2" s="1"/>
  <c r="CZ152" i="2" s="1"/>
  <c r="AM147" i="2"/>
  <c r="AN147" i="2" s="1"/>
  <c r="AO147" i="2" s="1"/>
  <c r="AW147" i="2" s="1"/>
  <c r="CZ147" i="2" s="1"/>
  <c r="AM144" i="2"/>
  <c r="AN144" i="2" s="1"/>
  <c r="AO144" i="2" s="1"/>
  <c r="AW144" i="2" s="1"/>
  <c r="CZ144" i="2" s="1"/>
  <c r="AM87" i="2"/>
  <c r="AN87" i="2" s="1"/>
  <c r="AO87" i="2" s="1"/>
  <c r="AW87" i="2" s="1"/>
  <c r="CZ87" i="2" s="1"/>
  <c r="AM55" i="2"/>
  <c r="AN55" i="2" s="1"/>
  <c r="AO55" i="2" s="1"/>
  <c r="AW55" i="2" s="1"/>
  <c r="CZ55" i="2" s="1"/>
  <c r="AN261" i="2"/>
  <c r="AO261" i="2" s="1"/>
  <c r="AW261" i="2" s="1"/>
  <c r="CZ261" i="2" s="1"/>
  <c r="AN257" i="2"/>
  <c r="AO257" i="2" s="1"/>
  <c r="AW257" i="2" s="1"/>
  <c r="CZ257" i="2" s="1"/>
  <c r="AN253" i="2"/>
  <c r="AO253" i="2" s="1"/>
  <c r="AW253" i="2" s="1"/>
  <c r="CZ253" i="2" s="1"/>
  <c r="AN249" i="2"/>
  <c r="AO249" i="2" s="1"/>
  <c r="AW249" i="2" s="1"/>
  <c r="CZ249" i="2" s="1"/>
  <c r="AN245" i="2"/>
  <c r="AO245" i="2" s="1"/>
  <c r="AW245" i="2" s="1"/>
  <c r="CZ245" i="2" s="1"/>
  <c r="AN241" i="2"/>
  <c r="AO241" i="2" s="1"/>
  <c r="AW241" i="2" s="1"/>
  <c r="CZ241" i="2" s="1"/>
  <c r="AN237" i="2"/>
  <c r="AO237" i="2" s="1"/>
  <c r="AW237" i="2" s="1"/>
  <c r="CZ237" i="2" s="1"/>
  <c r="AN233" i="2"/>
  <c r="AO233" i="2" s="1"/>
  <c r="AW233" i="2" s="1"/>
  <c r="CZ233" i="2" s="1"/>
  <c r="AN229" i="2"/>
  <c r="AO229" i="2" s="1"/>
  <c r="AW229" i="2" s="1"/>
  <c r="CZ229" i="2" s="1"/>
  <c r="AN225" i="2"/>
  <c r="AO225" i="2" s="1"/>
  <c r="AW225" i="2" s="1"/>
  <c r="CZ225" i="2" s="1"/>
  <c r="AN221" i="2"/>
  <c r="AO221" i="2" s="1"/>
  <c r="AW221" i="2" s="1"/>
  <c r="CZ221" i="2" s="1"/>
  <c r="AN217" i="2"/>
  <c r="AO217" i="2" s="1"/>
  <c r="AW217" i="2" s="1"/>
  <c r="AN213" i="2"/>
  <c r="AO213" i="2" s="1"/>
  <c r="AW213" i="2" s="1"/>
  <c r="CZ213" i="2" s="1"/>
  <c r="AN209" i="2"/>
  <c r="AO209" i="2" s="1"/>
  <c r="AW209" i="2" s="1"/>
  <c r="CZ209" i="2" s="1"/>
  <c r="AN205" i="2"/>
  <c r="AO205" i="2" s="1"/>
  <c r="AW205" i="2" s="1"/>
  <c r="CZ205" i="2" s="1"/>
  <c r="AN201" i="2"/>
  <c r="AO201" i="2" s="1"/>
  <c r="AW201" i="2" s="1"/>
  <c r="CZ201" i="2" s="1"/>
  <c r="AN197" i="2"/>
  <c r="AO197" i="2" s="1"/>
  <c r="AW197" i="2" s="1"/>
  <c r="CZ197" i="2" s="1"/>
  <c r="AN193" i="2"/>
  <c r="AO193" i="2" s="1"/>
  <c r="AW193" i="2" s="1"/>
  <c r="CZ193" i="2" s="1"/>
  <c r="AN189" i="2"/>
  <c r="AO189" i="2" s="1"/>
  <c r="AW189" i="2" s="1"/>
  <c r="AN185" i="2"/>
  <c r="AO185" i="2" s="1"/>
  <c r="AW185" i="2" s="1"/>
  <c r="CZ185" i="2" s="1"/>
  <c r="AN181" i="2"/>
  <c r="AO181" i="2" s="1"/>
  <c r="AW181" i="2" s="1"/>
  <c r="CZ181" i="2" s="1"/>
  <c r="AN177" i="2"/>
  <c r="AO177" i="2" s="1"/>
  <c r="AW177" i="2" s="1"/>
  <c r="CZ177" i="2" s="1"/>
  <c r="AN173" i="2"/>
  <c r="AO173" i="2" s="1"/>
  <c r="AW173" i="2" s="1"/>
  <c r="CZ173" i="2" s="1"/>
  <c r="AN169" i="2"/>
  <c r="AO169" i="2" s="1"/>
  <c r="AW169" i="2" s="1"/>
  <c r="CZ169" i="2" s="1"/>
  <c r="AN165" i="2"/>
  <c r="AO165" i="2" s="1"/>
  <c r="AW165" i="2" s="1"/>
  <c r="CZ165" i="2" s="1"/>
  <c r="AN161" i="2"/>
  <c r="AO161" i="2" s="1"/>
  <c r="AW161" i="2" s="1"/>
  <c r="CZ161" i="2" s="1"/>
  <c r="AN157" i="2"/>
  <c r="AO157" i="2" s="1"/>
  <c r="AW157" i="2" s="1"/>
  <c r="CZ157" i="2" s="1"/>
  <c r="AN153" i="2"/>
  <c r="AO153" i="2" s="1"/>
  <c r="AW153" i="2" s="1"/>
  <c r="CZ153" i="2" s="1"/>
  <c r="AN149" i="2"/>
  <c r="AO149" i="2" s="1"/>
  <c r="AW149" i="2" s="1"/>
  <c r="CZ149" i="2" s="1"/>
  <c r="AN145" i="2"/>
  <c r="AO145" i="2" s="1"/>
  <c r="AW145" i="2" s="1"/>
  <c r="CZ145" i="2" s="1"/>
  <c r="AM143" i="2"/>
  <c r="AN143" i="2" s="1"/>
  <c r="AO143" i="2" s="1"/>
  <c r="AW143" i="2" s="1"/>
  <c r="AN141" i="2"/>
  <c r="AO141" i="2" s="1"/>
  <c r="AW141" i="2" s="1"/>
  <c r="CZ141" i="2" s="1"/>
  <c r="AN134" i="2"/>
  <c r="AO134" i="2" s="1"/>
  <c r="AW134" i="2" s="1"/>
  <c r="AN128" i="2"/>
  <c r="AO128" i="2" s="1"/>
  <c r="AW128" i="2" s="1"/>
  <c r="CZ128" i="2" s="1"/>
  <c r="AM125" i="2"/>
  <c r="AN125" i="2" s="1"/>
  <c r="AO125" i="2" s="1"/>
  <c r="AW125" i="2" s="1"/>
  <c r="CZ125" i="2" s="1"/>
  <c r="AN118" i="2"/>
  <c r="AO118" i="2" s="1"/>
  <c r="AW118" i="2" s="1"/>
  <c r="CZ118" i="2" s="1"/>
  <c r="AN112" i="2"/>
  <c r="AO112" i="2" s="1"/>
  <c r="AW112" i="2" s="1"/>
  <c r="CZ112" i="2" s="1"/>
  <c r="AN102" i="2"/>
  <c r="AO102" i="2" s="1"/>
  <c r="AW102" i="2" s="1"/>
  <c r="CZ102" i="2" s="1"/>
  <c r="AN96" i="2"/>
  <c r="AO96" i="2" s="1"/>
  <c r="AW96" i="2" s="1"/>
  <c r="CZ96" i="2" s="1"/>
  <c r="AN82" i="2"/>
  <c r="AO82" i="2" s="1"/>
  <c r="AW82" i="2" s="1"/>
  <c r="CZ82" i="2" s="1"/>
  <c r="AM79" i="2"/>
  <c r="AN79" i="2" s="1"/>
  <c r="AO79" i="2" s="1"/>
  <c r="AW79" i="2" s="1"/>
  <c r="CZ79" i="2" s="1"/>
  <c r="AN64" i="2"/>
  <c r="AO64" i="2" s="1"/>
  <c r="AW64" i="2" s="1"/>
  <c r="CZ64" i="2" s="1"/>
  <c r="AN50" i="2"/>
  <c r="AO50" i="2" s="1"/>
  <c r="AW50" i="2" s="1"/>
  <c r="CZ50" i="2" s="1"/>
  <c r="AM47" i="2"/>
  <c r="AN47" i="2" s="1"/>
  <c r="AO47" i="2" s="1"/>
  <c r="AW47" i="2" s="1"/>
  <c r="CZ47" i="2" s="1"/>
  <c r="AN32" i="2"/>
  <c r="AO32" i="2" s="1"/>
  <c r="AN18" i="2"/>
  <c r="AO18" i="2" s="1"/>
  <c r="CZ18" i="2" s="1"/>
  <c r="AN262" i="2"/>
  <c r="AO262" i="2" s="1"/>
  <c r="AW262" i="2" s="1"/>
  <c r="CZ262" i="2" s="1"/>
  <c r="AN258" i="2"/>
  <c r="AO258" i="2" s="1"/>
  <c r="AW258" i="2" s="1"/>
  <c r="CZ258" i="2" s="1"/>
  <c r="AN254" i="2"/>
  <c r="AO254" i="2" s="1"/>
  <c r="AW254" i="2" s="1"/>
  <c r="CZ254" i="2" s="1"/>
  <c r="AN250" i="2"/>
  <c r="AO250" i="2" s="1"/>
  <c r="AW250" i="2" s="1"/>
  <c r="CZ250" i="2" s="1"/>
  <c r="AN246" i="2"/>
  <c r="AO246" i="2" s="1"/>
  <c r="AW246" i="2" s="1"/>
  <c r="CZ246" i="2" s="1"/>
  <c r="AN242" i="2"/>
  <c r="AO242" i="2" s="1"/>
  <c r="AW242" i="2" s="1"/>
  <c r="CZ242" i="2" s="1"/>
  <c r="AN238" i="2"/>
  <c r="AO238" i="2" s="1"/>
  <c r="AW238" i="2" s="1"/>
  <c r="CZ238" i="2" s="1"/>
  <c r="AN234" i="2"/>
  <c r="AO234" i="2" s="1"/>
  <c r="AW234" i="2" s="1"/>
  <c r="CZ234" i="2" s="1"/>
  <c r="AN230" i="2"/>
  <c r="AO230" i="2" s="1"/>
  <c r="AW230" i="2" s="1"/>
  <c r="CZ230" i="2" s="1"/>
  <c r="AN226" i="2"/>
  <c r="AO226" i="2" s="1"/>
  <c r="AW226" i="2" s="1"/>
  <c r="CZ226" i="2" s="1"/>
  <c r="AN222" i="2"/>
  <c r="AO222" i="2" s="1"/>
  <c r="AW222" i="2" s="1"/>
  <c r="CZ222" i="2" s="1"/>
  <c r="AN218" i="2"/>
  <c r="AO218" i="2" s="1"/>
  <c r="AW218" i="2" s="1"/>
  <c r="CZ218" i="2" s="1"/>
  <c r="AN214" i="2"/>
  <c r="AO214" i="2" s="1"/>
  <c r="AW214" i="2" s="1"/>
  <c r="CZ214" i="2" s="1"/>
  <c r="AN210" i="2"/>
  <c r="AO210" i="2" s="1"/>
  <c r="AW210" i="2" s="1"/>
  <c r="CZ210" i="2" s="1"/>
  <c r="AN206" i="2"/>
  <c r="AO206" i="2" s="1"/>
  <c r="AW206" i="2" s="1"/>
  <c r="CZ206" i="2" s="1"/>
  <c r="AN202" i="2"/>
  <c r="AO202" i="2" s="1"/>
  <c r="AW202" i="2" s="1"/>
  <c r="CZ202" i="2" s="1"/>
  <c r="AN198" i="2"/>
  <c r="AO198" i="2" s="1"/>
  <c r="AW198" i="2" s="1"/>
  <c r="CZ198" i="2" s="1"/>
  <c r="AN194" i="2"/>
  <c r="AO194" i="2" s="1"/>
  <c r="AW194" i="2" s="1"/>
  <c r="CZ194" i="2" s="1"/>
  <c r="AN190" i="2"/>
  <c r="AO190" i="2" s="1"/>
  <c r="AW190" i="2" s="1"/>
  <c r="CZ190" i="2" s="1"/>
  <c r="AN186" i="2"/>
  <c r="AO186" i="2" s="1"/>
  <c r="AW186" i="2" s="1"/>
  <c r="CZ186" i="2" s="1"/>
  <c r="AN182" i="2"/>
  <c r="AO182" i="2" s="1"/>
  <c r="AW182" i="2" s="1"/>
  <c r="CZ182" i="2" s="1"/>
  <c r="AN178" i="2"/>
  <c r="AO178" i="2" s="1"/>
  <c r="AW178" i="2" s="1"/>
  <c r="CZ178" i="2" s="1"/>
  <c r="AN174" i="2"/>
  <c r="AO174" i="2" s="1"/>
  <c r="AW174" i="2" s="1"/>
  <c r="CZ174" i="2" s="1"/>
  <c r="AN170" i="2"/>
  <c r="AO170" i="2" s="1"/>
  <c r="AW170" i="2" s="1"/>
  <c r="CZ170" i="2" s="1"/>
  <c r="AN166" i="2"/>
  <c r="AO166" i="2" s="1"/>
  <c r="AW166" i="2" s="1"/>
  <c r="CZ166" i="2" s="1"/>
  <c r="AN162" i="2"/>
  <c r="AO162" i="2" s="1"/>
  <c r="AW162" i="2" s="1"/>
  <c r="CZ162" i="2" s="1"/>
  <c r="AN158" i="2"/>
  <c r="AO158" i="2" s="1"/>
  <c r="AW158" i="2" s="1"/>
  <c r="CZ158" i="2" s="1"/>
  <c r="AN154" i="2"/>
  <c r="AO154" i="2" s="1"/>
  <c r="AW154" i="2" s="1"/>
  <c r="CZ154" i="2" s="1"/>
  <c r="AN150" i="2"/>
  <c r="AO150" i="2" s="1"/>
  <c r="AW150" i="2" s="1"/>
  <c r="CZ150" i="2" s="1"/>
  <c r="AN146" i="2"/>
  <c r="AO146" i="2" s="1"/>
  <c r="AW146" i="2" s="1"/>
  <c r="AN142" i="2"/>
  <c r="AO142" i="2" s="1"/>
  <c r="AW142" i="2" s="1"/>
  <c r="CZ142" i="2" s="1"/>
  <c r="AN138" i="2"/>
  <c r="AO138" i="2" s="1"/>
  <c r="AW138" i="2" s="1"/>
  <c r="AN132" i="2"/>
  <c r="AO132" i="2" s="1"/>
  <c r="AW132" i="2" s="1"/>
  <c r="AM129" i="2"/>
  <c r="AN129" i="2" s="1"/>
  <c r="AO129" i="2" s="1"/>
  <c r="AW129" i="2" s="1"/>
  <c r="AN122" i="2"/>
  <c r="AO122" i="2" s="1"/>
  <c r="AW122" i="2" s="1"/>
  <c r="CZ122" i="2" s="1"/>
  <c r="AN116" i="2"/>
  <c r="AO116" i="2" s="1"/>
  <c r="AW116" i="2" s="1"/>
  <c r="CZ116" i="2" s="1"/>
  <c r="AM113" i="2"/>
  <c r="AN113" i="2" s="1"/>
  <c r="AO113" i="2" s="1"/>
  <c r="AW113" i="2" s="1"/>
  <c r="CZ113" i="2" s="1"/>
  <c r="AN106" i="2"/>
  <c r="AO106" i="2" s="1"/>
  <c r="AW106" i="2" s="1"/>
  <c r="CZ106" i="2" s="1"/>
  <c r="AN100" i="2"/>
  <c r="AO100" i="2" s="1"/>
  <c r="AW100" i="2" s="1"/>
  <c r="CZ100" i="2" s="1"/>
  <c r="AN88" i="2"/>
  <c r="AO88" i="2" s="1"/>
  <c r="AW88" i="2" s="1"/>
  <c r="CZ88" i="2" s="1"/>
  <c r="AN74" i="2"/>
  <c r="AO74" i="2" s="1"/>
  <c r="AW74" i="2" s="1"/>
  <c r="CZ74" i="2" s="1"/>
  <c r="AM72" i="2"/>
  <c r="AN72" i="2" s="1"/>
  <c r="AO72" i="2" s="1"/>
  <c r="AW72" i="2" s="1"/>
  <c r="CZ72" i="2" s="1"/>
  <c r="AM71" i="2"/>
  <c r="AN71" i="2" s="1"/>
  <c r="AO71" i="2" s="1"/>
  <c r="AW71" i="2" s="1"/>
  <c r="CZ71" i="2" s="1"/>
  <c r="AM58" i="2"/>
  <c r="AN58" i="2" s="1"/>
  <c r="AO58" i="2" s="1"/>
  <c r="AW58" i="2" s="1"/>
  <c r="CZ58" i="2" s="1"/>
  <c r="AN56" i="2"/>
  <c r="AO56" i="2" s="1"/>
  <c r="AW56" i="2" s="1"/>
  <c r="CZ56" i="2" s="1"/>
  <c r="AN42" i="2"/>
  <c r="AO42" i="2" s="1"/>
  <c r="AW42" i="2" s="1"/>
  <c r="AM40" i="2"/>
  <c r="AN40" i="2" s="1"/>
  <c r="AO40" i="2" s="1"/>
  <c r="AW40" i="2" s="1"/>
  <c r="CZ40" i="2" s="1"/>
  <c r="AM39" i="2"/>
  <c r="AN39" i="2" s="1"/>
  <c r="AO39" i="2" s="1"/>
  <c r="AW39" i="2" s="1"/>
  <c r="CZ39" i="2" s="1"/>
  <c r="AM26" i="2"/>
  <c r="AN26" i="2" s="1"/>
  <c r="AO26" i="2" s="1"/>
  <c r="CZ26" i="2" s="1"/>
  <c r="AN24" i="2"/>
  <c r="AO24" i="2" s="1"/>
  <c r="CZ24" i="2" s="1"/>
  <c r="AN139" i="2"/>
  <c r="AO139" i="2" s="1"/>
  <c r="AW139" i="2" s="1"/>
  <c r="CZ139" i="2" s="1"/>
  <c r="AN136" i="2"/>
  <c r="AO136" i="2" s="1"/>
  <c r="AW136" i="2" s="1"/>
  <c r="AM133" i="2"/>
  <c r="AN133" i="2" s="1"/>
  <c r="AO133" i="2" s="1"/>
  <c r="AW133" i="2" s="1"/>
  <c r="CZ133" i="2" s="1"/>
  <c r="AN126" i="2"/>
  <c r="AO126" i="2" s="1"/>
  <c r="AW126" i="2" s="1"/>
  <c r="CZ126" i="2" s="1"/>
  <c r="AN120" i="2"/>
  <c r="AO120" i="2" s="1"/>
  <c r="AW120" i="2" s="1"/>
  <c r="CZ120" i="2" s="1"/>
  <c r="AM117" i="2"/>
  <c r="AN117" i="2" s="1"/>
  <c r="AO117" i="2" s="1"/>
  <c r="AW117" i="2" s="1"/>
  <c r="CZ117" i="2" s="1"/>
  <c r="AN110" i="2"/>
  <c r="AO110" i="2" s="1"/>
  <c r="AW110" i="2" s="1"/>
  <c r="CZ110" i="2" s="1"/>
  <c r="AN104" i="2"/>
  <c r="AO104" i="2" s="1"/>
  <c r="AW104" i="2" s="1"/>
  <c r="AM95" i="2"/>
  <c r="AN95" i="2" s="1"/>
  <c r="AO95" i="2" s="1"/>
  <c r="AW95" i="2" s="1"/>
  <c r="CZ95" i="2" s="1"/>
  <c r="AN80" i="2"/>
  <c r="AO80" i="2" s="1"/>
  <c r="AW80" i="2" s="1"/>
  <c r="CZ80" i="2" s="1"/>
  <c r="AN66" i="2"/>
  <c r="AO66" i="2" s="1"/>
  <c r="AW66" i="2" s="1"/>
  <c r="CZ66" i="2" s="1"/>
  <c r="AM63" i="2"/>
  <c r="AN63" i="2" s="1"/>
  <c r="AO63" i="2" s="1"/>
  <c r="AW63" i="2" s="1"/>
  <c r="CZ63" i="2" s="1"/>
  <c r="AN48" i="2"/>
  <c r="AO48" i="2" s="1"/>
  <c r="AW48" i="2" s="1"/>
  <c r="CZ48" i="2" s="1"/>
  <c r="AN34" i="2"/>
  <c r="AO34" i="2" s="1"/>
  <c r="AN16" i="2"/>
  <c r="AO16" i="2" s="1"/>
  <c r="AW16" i="2" s="1"/>
  <c r="AN135" i="2"/>
  <c r="AO135" i="2" s="1"/>
  <c r="AW135" i="2" s="1"/>
  <c r="CZ135" i="2" s="1"/>
  <c r="AN131" i="2"/>
  <c r="AO131" i="2" s="1"/>
  <c r="AW131" i="2" s="1"/>
  <c r="CZ131" i="2" s="1"/>
  <c r="AN127" i="2"/>
  <c r="AO127" i="2" s="1"/>
  <c r="AW127" i="2" s="1"/>
  <c r="CZ127" i="2" s="1"/>
  <c r="AN123" i="2"/>
  <c r="AO123" i="2" s="1"/>
  <c r="AW123" i="2" s="1"/>
  <c r="CZ123" i="2" s="1"/>
  <c r="AN119" i="2"/>
  <c r="AO119" i="2" s="1"/>
  <c r="AW119" i="2" s="1"/>
  <c r="CZ119" i="2" s="1"/>
  <c r="AN115" i="2"/>
  <c r="AO115" i="2" s="1"/>
  <c r="AW115" i="2" s="1"/>
  <c r="AN111" i="2"/>
  <c r="AO111" i="2" s="1"/>
  <c r="AW111" i="2" s="1"/>
  <c r="CZ111" i="2" s="1"/>
  <c r="AM109" i="2"/>
  <c r="AN109" i="2" s="1"/>
  <c r="AO109" i="2" s="1"/>
  <c r="AW109" i="2" s="1"/>
  <c r="CZ109" i="2" s="1"/>
  <c r="AN107" i="2"/>
  <c r="AO107" i="2" s="1"/>
  <c r="AW107" i="2" s="1"/>
  <c r="CZ107" i="2" s="1"/>
  <c r="AN103" i="2"/>
  <c r="AO103" i="2" s="1"/>
  <c r="AW103" i="2" s="1"/>
  <c r="CZ103" i="2" s="1"/>
  <c r="AN99" i="2"/>
  <c r="AO99" i="2" s="1"/>
  <c r="AW99" i="2" s="1"/>
  <c r="CZ99" i="2" s="1"/>
  <c r="AN92" i="2"/>
  <c r="AO92" i="2" s="1"/>
  <c r="AW92" i="2" s="1"/>
  <c r="CZ92" i="2" s="1"/>
  <c r="AN86" i="2"/>
  <c r="AO86" i="2" s="1"/>
  <c r="AW86" i="2" s="1"/>
  <c r="CZ86" i="2" s="1"/>
  <c r="AM83" i="2"/>
  <c r="AN83" i="2" s="1"/>
  <c r="AO83" i="2" s="1"/>
  <c r="AW83" i="2" s="1"/>
  <c r="CZ83" i="2" s="1"/>
  <c r="AN76" i="2"/>
  <c r="AO76" i="2" s="1"/>
  <c r="AW76" i="2" s="1"/>
  <c r="AN70" i="2"/>
  <c r="AO70" i="2" s="1"/>
  <c r="AW70" i="2" s="1"/>
  <c r="CZ70" i="2" s="1"/>
  <c r="AM67" i="2"/>
  <c r="AN67" i="2" s="1"/>
  <c r="AO67" i="2" s="1"/>
  <c r="AW67" i="2" s="1"/>
  <c r="CZ67" i="2" s="1"/>
  <c r="AN60" i="2"/>
  <c r="AO60" i="2" s="1"/>
  <c r="AW60" i="2" s="1"/>
  <c r="CZ60" i="2" s="1"/>
  <c r="AN54" i="2"/>
  <c r="AO54" i="2" s="1"/>
  <c r="AW54" i="2" s="1"/>
  <c r="CZ54" i="2" s="1"/>
  <c r="AM51" i="2"/>
  <c r="AN51" i="2" s="1"/>
  <c r="AO51" i="2" s="1"/>
  <c r="AW51" i="2" s="1"/>
  <c r="CZ51" i="2" s="1"/>
  <c r="AN44" i="2"/>
  <c r="AO44" i="2" s="1"/>
  <c r="AW44" i="2" s="1"/>
  <c r="CZ44" i="2" s="1"/>
  <c r="AN38" i="2"/>
  <c r="AO38" i="2" s="1"/>
  <c r="AW38" i="2" s="1"/>
  <c r="CZ38" i="2" s="1"/>
  <c r="AM35" i="2"/>
  <c r="AN35" i="2" s="1"/>
  <c r="AO35" i="2" s="1"/>
  <c r="AW35" i="2" s="1"/>
  <c r="CZ35" i="2" s="1"/>
  <c r="AN28" i="2"/>
  <c r="AO28" i="2" s="1"/>
  <c r="CZ28" i="2" s="1"/>
  <c r="AN22" i="2"/>
  <c r="AO22" i="2" s="1"/>
  <c r="CZ22" i="2" s="1"/>
  <c r="AN12" i="2"/>
  <c r="AO12" i="2" s="1"/>
  <c r="AN105" i="2"/>
  <c r="AO105" i="2" s="1"/>
  <c r="AW105" i="2" s="1"/>
  <c r="AN101" i="2"/>
  <c r="AO101" i="2" s="1"/>
  <c r="AW101" i="2" s="1"/>
  <c r="CZ101" i="2" s="1"/>
  <c r="AN97" i="2"/>
  <c r="AO97" i="2" s="1"/>
  <c r="AW97" i="2" s="1"/>
  <c r="CZ97" i="2" s="1"/>
  <c r="AN94" i="2"/>
  <c r="AO94" i="2" s="1"/>
  <c r="AW94" i="2" s="1"/>
  <c r="CZ94" i="2" s="1"/>
  <c r="AM91" i="2"/>
  <c r="AN91" i="2" s="1"/>
  <c r="AO91" i="2" s="1"/>
  <c r="AW91" i="2" s="1"/>
  <c r="AN84" i="2"/>
  <c r="AO84" i="2" s="1"/>
  <c r="AW84" i="2" s="1"/>
  <c r="CZ84" i="2" s="1"/>
  <c r="AN78" i="2"/>
  <c r="AO78" i="2" s="1"/>
  <c r="AW78" i="2" s="1"/>
  <c r="CZ78" i="2" s="1"/>
  <c r="AM75" i="2"/>
  <c r="AN75" i="2" s="1"/>
  <c r="AO75" i="2" s="1"/>
  <c r="AW75" i="2" s="1"/>
  <c r="CZ75" i="2" s="1"/>
  <c r="AN68" i="2"/>
  <c r="AO68" i="2" s="1"/>
  <c r="AW68" i="2" s="1"/>
  <c r="CZ68" i="2" s="1"/>
  <c r="AN62" i="2"/>
  <c r="AO62" i="2" s="1"/>
  <c r="AW62" i="2" s="1"/>
  <c r="CZ62" i="2" s="1"/>
  <c r="AM59" i="2"/>
  <c r="AN59" i="2" s="1"/>
  <c r="AO59" i="2" s="1"/>
  <c r="AW59" i="2" s="1"/>
  <c r="CZ59" i="2" s="1"/>
  <c r="AN52" i="2"/>
  <c r="AO52" i="2" s="1"/>
  <c r="AW52" i="2" s="1"/>
  <c r="CZ52" i="2" s="1"/>
  <c r="AN46" i="2"/>
  <c r="AO46" i="2" s="1"/>
  <c r="AW46" i="2" s="1"/>
  <c r="AM43" i="2"/>
  <c r="AN43" i="2" s="1"/>
  <c r="AO43" i="2" s="1"/>
  <c r="AW43" i="2" s="1"/>
  <c r="CZ43" i="2" s="1"/>
  <c r="AN36" i="2"/>
  <c r="AO36" i="2" s="1"/>
  <c r="AW36" i="2" s="1"/>
  <c r="AN30" i="2"/>
  <c r="AO30" i="2" s="1"/>
  <c r="CZ30" i="2" s="1"/>
  <c r="AN20" i="2"/>
  <c r="AO20" i="2" s="1"/>
  <c r="CZ20" i="2" s="1"/>
  <c r="AN14" i="2"/>
  <c r="AO14" i="2" s="1"/>
  <c r="AN93" i="2"/>
  <c r="AO93" i="2" s="1"/>
  <c r="AW93" i="2" s="1"/>
  <c r="AN89" i="2"/>
  <c r="AO89" i="2" s="1"/>
  <c r="AW89" i="2" s="1"/>
  <c r="CZ89" i="2" s="1"/>
  <c r="AN85" i="2"/>
  <c r="AO85" i="2" s="1"/>
  <c r="AW85" i="2" s="1"/>
  <c r="CZ85" i="2" s="1"/>
  <c r="AN81" i="2"/>
  <c r="AO81" i="2" s="1"/>
  <c r="AW81" i="2" s="1"/>
  <c r="CZ81" i="2" s="1"/>
  <c r="AN77" i="2"/>
  <c r="AO77" i="2" s="1"/>
  <c r="AW77" i="2" s="1"/>
  <c r="CZ77" i="2" s="1"/>
  <c r="AN73" i="2"/>
  <c r="AO73" i="2" s="1"/>
  <c r="AW73" i="2" s="1"/>
  <c r="CZ73" i="2" s="1"/>
  <c r="AN69" i="2"/>
  <c r="AO69" i="2" s="1"/>
  <c r="AW69" i="2" s="1"/>
  <c r="CZ69" i="2" s="1"/>
  <c r="AN65" i="2"/>
  <c r="AO65" i="2" s="1"/>
  <c r="AW65" i="2" s="1"/>
  <c r="CZ65" i="2" s="1"/>
  <c r="AN61" i="2"/>
  <c r="AO61" i="2" s="1"/>
  <c r="AW61" i="2" s="1"/>
  <c r="CZ61" i="2" s="1"/>
  <c r="AN57" i="2"/>
  <c r="AO57" i="2" s="1"/>
  <c r="AW57" i="2" s="1"/>
  <c r="CZ57" i="2" s="1"/>
  <c r="AN53" i="2"/>
  <c r="AO53" i="2" s="1"/>
  <c r="AW53" i="2" s="1"/>
  <c r="CZ53" i="2" s="1"/>
  <c r="AN49" i="2"/>
  <c r="AO49" i="2" s="1"/>
  <c r="AW49" i="2" s="1"/>
  <c r="CZ49" i="2" s="1"/>
  <c r="AN45" i="2"/>
  <c r="AO45" i="2" s="1"/>
  <c r="AW45" i="2" s="1"/>
  <c r="AN41" i="2"/>
  <c r="AO41" i="2" s="1"/>
  <c r="AW41" i="2" s="1"/>
  <c r="CZ41" i="2" s="1"/>
  <c r="AN37" i="2"/>
  <c r="AO37" i="2" s="1"/>
  <c r="AW37" i="2" s="1"/>
  <c r="CZ37" i="2" s="1"/>
  <c r="AN33" i="2"/>
  <c r="AO33" i="2" s="1"/>
  <c r="AN29" i="2"/>
  <c r="AO29" i="2" s="1"/>
  <c r="AN25" i="2"/>
  <c r="AO25" i="2" s="1"/>
  <c r="AN21" i="2"/>
  <c r="AO21" i="2" s="1"/>
  <c r="AN17" i="2"/>
  <c r="AO17" i="2" s="1"/>
  <c r="AN13" i="2"/>
  <c r="AO13" i="2" s="1"/>
  <c r="CZ13" i="2" s="1"/>
  <c r="AN31" i="2"/>
  <c r="AO31" i="2" s="1"/>
  <c r="CZ31" i="2" s="1"/>
  <c r="AN27" i="2"/>
  <c r="AO27" i="2" s="1"/>
  <c r="CZ27" i="2" s="1"/>
  <c r="AN23" i="2"/>
  <c r="AO23" i="2" s="1"/>
  <c r="AN19" i="2"/>
  <c r="AO19" i="2" s="1"/>
  <c r="AN15" i="2"/>
  <c r="AO15" i="2" s="1"/>
  <c r="AN11" i="2"/>
  <c r="AO11" i="2" s="1"/>
  <c r="CZ11" i="2" s="1"/>
  <c r="AW33" i="2" l="1"/>
  <c r="CZ33" i="2" s="1"/>
  <c r="AW34" i="2"/>
  <c r="CZ34" i="2" s="1"/>
  <c r="AW32" i="2"/>
  <c r="CZ32" i="2" s="1"/>
  <c r="AW19" i="2"/>
  <c r="CZ19" i="2" s="1"/>
  <c r="AW14" i="2"/>
  <c r="CZ14" i="2" s="1"/>
  <c r="AW21" i="2"/>
  <c r="CZ21" i="2" s="1"/>
  <c r="AJ9" i="2"/>
  <c r="AH9" i="2"/>
  <c r="AN6" i="2" l="1"/>
  <c r="AL6" i="2"/>
  <c r="AK6" i="2"/>
  <c r="C51" i="1"/>
  <c r="C48" i="1"/>
  <c r="C47" i="1"/>
  <c r="AM6" i="2" l="1"/>
  <c r="AI10" i="2" l="1"/>
  <c r="AI9" i="2"/>
  <c r="AK9" i="2"/>
  <c r="AM9" i="2" s="1"/>
  <c r="AL9" i="2"/>
  <c r="AR9" i="2"/>
  <c r="AK10" i="2"/>
  <c r="AM10" i="2" s="1"/>
  <c r="AL10" i="2"/>
  <c r="CE10" i="2" l="1"/>
  <c r="AN10" i="2"/>
  <c r="AO10" i="2" s="1"/>
  <c r="AN9" i="2"/>
  <c r="AO9" i="2" s="1"/>
  <c r="AW10" i="2" l="1"/>
  <c r="CZ10" i="2" s="1"/>
  <c r="AA7" i="2"/>
  <c r="Z7" i="2"/>
  <c r="Y7" i="2"/>
  <c r="X7" i="2"/>
  <c r="W7" i="2"/>
  <c r="V7" i="2"/>
  <c r="CL64" i="2" l="1"/>
  <c r="CL303" i="2"/>
  <c r="CL309" i="2"/>
  <c r="CL221" i="2"/>
  <c r="CL142" i="2"/>
  <c r="CL263" i="2"/>
  <c r="CL287" i="2"/>
  <c r="CL90" i="2"/>
  <c r="CL113" i="2"/>
  <c r="CL106" i="2"/>
  <c r="CL207" i="2"/>
  <c r="CL326" i="2"/>
  <c r="CL94" i="2"/>
  <c r="CL214" i="2"/>
  <c r="CL110" i="2"/>
  <c r="CL119" i="2"/>
  <c r="CL157" i="2"/>
  <c r="BQ20" i="2"/>
  <c r="CL111" i="2"/>
  <c r="BQ11" i="2"/>
  <c r="CL183" i="2"/>
  <c r="BQ17" i="2"/>
  <c r="BQ22" i="2"/>
  <c r="CL30" i="2"/>
  <c r="BQ30" i="2"/>
  <c r="CL19" i="2"/>
  <c r="BQ19" i="2"/>
  <c r="CL27" i="2"/>
  <c r="BQ27" i="2"/>
  <c r="CL18" i="2"/>
  <c r="BQ18" i="2"/>
  <c r="CL10" i="2"/>
  <c r="BX10" i="2"/>
  <c r="BQ10" i="2"/>
  <c r="BJ10" i="2"/>
  <c r="CL24" i="2"/>
  <c r="BQ24" i="2"/>
  <c r="CL133" i="2"/>
  <c r="CL21" i="2"/>
  <c r="BQ21" i="2"/>
  <c r="CL29" i="2"/>
  <c r="BQ29" i="2"/>
  <c r="CL230" i="2"/>
  <c r="CL14" i="2"/>
  <c r="BQ14" i="2"/>
  <c r="CL26" i="2"/>
  <c r="BQ26" i="2"/>
  <c r="CL13" i="2"/>
  <c r="BQ13" i="2"/>
  <c r="CL28" i="2"/>
  <c r="BQ28" i="2"/>
  <c r="CL23" i="2"/>
  <c r="BQ23" i="2"/>
  <c r="CL31" i="2"/>
  <c r="BQ31" i="2"/>
  <c r="CL117" i="2"/>
  <c r="CL390" i="2"/>
  <c r="CL150" i="2"/>
  <c r="CL57" i="2"/>
  <c r="CL102" i="2"/>
  <c r="CL182" i="2"/>
  <c r="CL190" i="2"/>
  <c r="CL231" i="2"/>
  <c r="CL237" i="2"/>
  <c r="CL333" i="2"/>
  <c r="CL302" i="2"/>
  <c r="CL350" i="2"/>
  <c r="CL358" i="2"/>
  <c r="CL374" i="2"/>
  <c r="CL109" i="2"/>
  <c r="CL81" i="2"/>
  <c r="CL89" i="2"/>
  <c r="CL101" i="2"/>
  <c r="CL255" i="2"/>
  <c r="CL11" i="2"/>
  <c r="CL149" i="2"/>
  <c r="CL160" i="2"/>
  <c r="CL224" i="2"/>
  <c r="CL17" i="2"/>
  <c r="CL73" i="2"/>
  <c r="CL77" i="2"/>
  <c r="CL97" i="2"/>
  <c r="CL197" i="2"/>
  <c r="CL200" i="2"/>
  <c r="CL240" i="2"/>
  <c r="CL245" i="2"/>
  <c r="CL65" i="2"/>
  <c r="CL82" i="2"/>
  <c r="CL121" i="2"/>
  <c r="CL166" i="2"/>
  <c r="CL311" i="2"/>
  <c r="CL239" i="2"/>
  <c r="CL279" i="2"/>
  <c r="CL223" i="2"/>
  <c r="CL86" i="2"/>
  <c r="CL169" i="2"/>
  <c r="CL56" i="2"/>
  <c r="CL159" i="2"/>
  <c r="CL41" i="2"/>
  <c r="CL71" i="2"/>
  <c r="CL118" i="2"/>
  <c r="CL205" i="2"/>
  <c r="CL49" i="2"/>
  <c r="CL52" i="2"/>
  <c r="CL85" i="2"/>
  <c r="CL213" i="2"/>
  <c r="CL40" i="2"/>
  <c r="CL126" i="2"/>
  <c r="CL48" i="2"/>
  <c r="CL60" i="2"/>
  <c r="CL63" i="2"/>
  <c r="CL206" i="2"/>
  <c r="CL209" i="2"/>
  <c r="CL246" i="2"/>
  <c r="CL229" i="2"/>
  <c r="CL280" i="2"/>
  <c r="CL304" i="2"/>
  <c r="CL55" i="2"/>
  <c r="CL88" i="2"/>
  <c r="CL96" i="2"/>
  <c r="CL125" i="2"/>
  <c r="CL165" i="2"/>
  <c r="CL232" i="2"/>
  <c r="CL388" i="2"/>
  <c r="CL47" i="2"/>
  <c r="CL59" i="2"/>
  <c r="CL135" i="2"/>
  <c r="CL145" i="2"/>
  <c r="CL158" i="2"/>
  <c r="CL168" i="2"/>
  <c r="CL175" i="2"/>
  <c r="CL181" i="2"/>
  <c r="CL185" i="2"/>
  <c r="CL32" i="2"/>
  <c r="CL39" i="2"/>
  <c r="CL44" i="2"/>
  <c r="CL51" i="2"/>
  <c r="CL70" i="2"/>
  <c r="CL80" i="2"/>
  <c r="CL103" i="2"/>
  <c r="CL137" i="2"/>
  <c r="CL141" i="2"/>
  <c r="CL174" i="2"/>
  <c r="CL177" i="2"/>
  <c r="CL201" i="2"/>
  <c r="CL215" i="2"/>
  <c r="CL225" i="2"/>
  <c r="CL238" i="2"/>
  <c r="CL248" i="2"/>
  <c r="CL272" i="2"/>
  <c r="CL20" i="2"/>
  <c r="CL43" i="2"/>
  <c r="CL69" i="2"/>
  <c r="CL95" i="2"/>
  <c r="CL151" i="2"/>
  <c r="CL161" i="2"/>
  <c r="CL167" i="2"/>
  <c r="CL173" i="2"/>
  <c r="CL193" i="2"/>
  <c r="CL241" i="2"/>
  <c r="CL35" i="2"/>
  <c r="CL112" i="2"/>
  <c r="CL153" i="2"/>
  <c r="CL233" i="2"/>
  <c r="CL236" i="2"/>
  <c r="CL247" i="2"/>
  <c r="CL260" i="2"/>
  <c r="CL271" i="2"/>
  <c r="CL295" i="2"/>
  <c r="CL319" i="2"/>
  <c r="CL380" i="2"/>
  <c r="CL155" i="2"/>
  <c r="CL219" i="2"/>
  <c r="CL22" i="2"/>
  <c r="CL38" i="2"/>
  <c r="CL54" i="2"/>
  <c r="CL62" i="2"/>
  <c r="CL79" i="2"/>
  <c r="CL99" i="2"/>
  <c r="CL124" i="2"/>
  <c r="CL152" i="2"/>
  <c r="CL188" i="2"/>
  <c r="CL216" i="2"/>
  <c r="CL244" i="2"/>
  <c r="CL288" i="2"/>
  <c r="CL37" i="2"/>
  <c r="CL53" i="2"/>
  <c r="CL61" i="2"/>
  <c r="CL67" i="2"/>
  <c r="CL68" i="2"/>
  <c r="CL74" i="2"/>
  <c r="CL78" i="2"/>
  <c r="CL87" i="2"/>
  <c r="CL116" i="2"/>
  <c r="CL120" i="2"/>
  <c r="CL144" i="2"/>
  <c r="CL196" i="2"/>
  <c r="CL208" i="2"/>
  <c r="CL72" i="2"/>
  <c r="CL84" i="2"/>
  <c r="CL123" i="2"/>
  <c r="CL164" i="2"/>
  <c r="CL180" i="2"/>
  <c r="CL210" i="2"/>
  <c r="CL228" i="2"/>
  <c r="CL50" i="2"/>
  <c r="CL58" i="2"/>
  <c r="CL92" i="2"/>
  <c r="CL98" i="2"/>
  <c r="CL172" i="2"/>
  <c r="CL100" i="2"/>
  <c r="CL171" i="2"/>
  <c r="CL176" i="2"/>
  <c r="CL194" i="2"/>
  <c r="CL212" i="2"/>
  <c r="CL108" i="2"/>
  <c r="CL114" i="2"/>
  <c r="CL127" i="2"/>
  <c r="CL140" i="2"/>
  <c r="CL156" i="2"/>
  <c r="CL163" i="2"/>
  <c r="CL204" i="2"/>
  <c r="CL220" i="2"/>
  <c r="CL227" i="2"/>
  <c r="CL284" i="2"/>
  <c r="CL296" i="2"/>
  <c r="CL128" i="2"/>
  <c r="CL192" i="2"/>
  <c r="CL320" i="2" l="1"/>
  <c r="CL290" i="2"/>
  <c r="CL276" i="2"/>
  <c r="CL323" i="2"/>
  <c r="CL377" i="2"/>
  <c r="CL268" i="2"/>
  <c r="CL334" i="2"/>
  <c r="CL273" i="2"/>
  <c r="CL404" i="2"/>
  <c r="CL341" i="2"/>
  <c r="CL351" i="2"/>
  <c r="CL376" i="2"/>
  <c r="CL312" i="2"/>
  <c r="CL387" i="2"/>
  <c r="CL275" i="2"/>
  <c r="CL353" i="2"/>
  <c r="CL257" i="2"/>
  <c r="CL265" i="2"/>
  <c r="CL313" i="2"/>
  <c r="CL385" i="2"/>
  <c r="CL293" i="2"/>
  <c r="CL357" i="2"/>
  <c r="CL277" i="2"/>
  <c r="CL384" i="2"/>
  <c r="CL407" i="2"/>
  <c r="CL343" i="2"/>
  <c r="CL368" i="2"/>
  <c r="CL356" i="2"/>
  <c r="CL256" i="2"/>
  <c r="CL259" i="2"/>
  <c r="CL332" i="2"/>
  <c r="CL396" i="2"/>
  <c r="CL286" i="2"/>
  <c r="CL372" i="2"/>
  <c r="CL270" i="2"/>
  <c r="CL269" i="2"/>
  <c r="CL397" i="2"/>
  <c r="CL399" i="2"/>
  <c r="CL335" i="2"/>
  <c r="CL360" i="2"/>
  <c r="CL329" i="2"/>
  <c r="CL308" i="2"/>
  <c r="CL369" i="2"/>
  <c r="CL342" i="2"/>
  <c r="CL345" i="2"/>
  <c r="CL261" i="2"/>
  <c r="CL406" i="2"/>
  <c r="CL327" i="2"/>
  <c r="CL324" i="2"/>
  <c r="CL292" i="2"/>
  <c r="CL262" i="2"/>
  <c r="CL340" i="2"/>
  <c r="CL321" i="2"/>
  <c r="CL349" i="2"/>
  <c r="CL382" i="2"/>
  <c r="CL373" i="2"/>
  <c r="CL389" i="2"/>
  <c r="CL398" i="2"/>
  <c r="CL352" i="2"/>
  <c r="CL383" i="2"/>
  <c r="CL408" i="2"/>
  <c r="CL344" i="2"/>
  <c r="CL409" i="2"/>
  <c r="CL348" i="2"/>
  <c r="CL252" i="2"/>
  <c r="CL331" i="2"/>
  <c r="CL364" i="2"/>
  <c r="CL330" i="2"/>
  <c r="CL395" i="2"/>
  <c r="CL305" i="2"/>
  <c r="CL289" i="2"/>
  <c r="CL337" i="2"/>
  <c r="CL318" i="2"/>
  <c r="CL253" i="2"/>
  <c r="CL294" i="2"/>
  <c r="CL300" i="2"/>
  <c r="CL365" i="2"/>
  <c r="CL405" i="2"/>
  <c r="CL381" i="2"/>
  <c r="CL375" i="2"/>
  <c r="CL400" i="2"/>
  <c r="CL336" i="2"/>
  <c r="CL401" i="2"/>
  <c r="CL354" i="2"/>
  <c r="CL298" i="2"/>
  <c r="CL285" i="2"/>
  <c r="CL310" i="2"/>
  <c r="CL301" i="2"/>
  <c r="CL297" i="2"/>
  <c r="CL325" i="2"/>
  <c r="CL359" i="2"/>
  <c r="CL391" i="2"/>
  <c r="CL264" i="2"/>
  <c r="CL367" i="2"/>
  <c r="CL392" i="2"/>
  <c r="CL328" i="2"/>
  <c r="CL393" i="2"/>
  <c r="CL316" i="2"/>
  <c r="CL267" i="2"/>
  <c r="CL339" i="2"/>
  <c r="CL281" i="2"/>
  <c r="CL361" i="2"/>
  <c r="CL254" i="2"/>
  <c r="CL202" i="2"/>
  <c r="CL203" i="2"/>
  <c r="CL211" i="2"/>
  <c r="CL83" i="2"/>
  <c r="CL179" i="2"/>
  <c r="CL162" i="2"/>
  <c r="CL198" i="2"/>
  <c r="CL33" i="2"/>
  <c r="CL170" i="2"/>
  <c r="CL131" i="2"/>
  <c r="CL34" i="2"/>
  <c r="CL139" i="2"/>
  <c r="CL235" i="2"/>
  <c r="CL218" i="2"/>
  <c r="CL147" i="2"/>
  <c r="CL66" i="2"/>
  <c r="CL107" i="2"/>
  <c r="CL242" i="2"/>
  <c r="CL195" i="2"/>
  <c r="CL226" i="2"/>
  <c r="CL154" i="2"/>
  <c r="CL234" i="2"/>
  <c r="CL178" i="2"/>
  <c r="CL346" i="2" l="1"/>
  <c r="CL371" i="2"/>
  <c r="CL282" i="2"/>
  <c r="CL278" i="2"/>
  <c r="CL291" i="2"/>
  <c r="CL75" i="2"/>
  <c r="CL363" i="2"/>
  <c r="CL355" i="2"/>
  <c r="CL403" i="2"/>
  <c r="CL250" i="2"/>
  <c r="CL130" i="2"/>
  <c r="CL266" i="2"/>
  <c r="CL306" i="2"/>
  <c r="CL186" i="2"/>
  <c r="CL347" i="2"/>
  <c r="CL314" i="2"/>
  <c r="CL187" i="2"/>
  <c r="CL122" i="2"/>
  <c r="CL249" i="2"/>
  <c r="CL299" i="2"/>
  <c r="CL379" i="2"/>
  <c r="CL274" i="2"/>
  <c r="CL317" i="2"/>
  <c r="CL307" i="2"/>
  <c r="CL394" i="2"/>
  <c r="CL366" i="2"/>
  <c r="CL362" i="2"/>
  <c r="CL251" i="2"/>
  <c r="CL283" i="2"/>
  <c r="CL378" i="2"/>
  <c r="CL222" i="2"/>
  <c r="CL243" i="2"/>
  <c r="CL370" i="2"/>
  <c r="CL338" i="2"/>
  <c r="CL258" i="2"/>
  <c r="CL315" i="2"/>
  <c r="CL402" i="2"/>
  <c r="CL386" i="2"/>
  <c r="CL322" i="2"/>
  <c r="BQ409" i="2"/>
  <c r="BQ408" i="2"/>
  <c r="BQ404" i="2"/>
  <c r="BQ396" i="2"/>
  <c r="BQ388" i="2"/>
  <c r="BQ380" i="2"/>
  <c r="BQ372" i="2"/>
  <c r="BQ364" i="2"/>
  <c r="BQ356" i="2"/>
  <c r="BQ348" i="2"/>
  <c r="BQ340" i="2"/>
  <c r="BQ332" i="2"/>
  <c r="BQ324" i="2"/>
  <c r="BQ316" i="2"/>
  <c r="BQ308" i="2"/>
  <c r="BQ300" i="2"/>
  <c r="BQ292" i="2"/>
  <c r="BQ284" i="2"/>
  <c r="BQ276" i="2"/>
  <c r="BQ268" i="2"/>
  <c r="BQ260" i="2"/>
  <c r="BQ252" i="2"/>
  <c r="BQ244" i="2"/>
  <c r="BQ236" i="2"/>
  <c r="BQ228" i="2"/>
  <c r="BQ220" i="2"/>
  <c r="BQ212" i="2"/>
  <c r="BQ204" i="2"/>
  <c r="BQ196" i="2"/>
  <c r="BQ188" i="2"/>
  <c r="BQ180" i="2"/>
  <c r="BQ172" i="2"/>
  <c r="BQ164" i="2"/>
  <c r="BQ156" i="2"/>
  <c r="BQ140" i="2"/>
  <c r="BQ124" i="2"/>
  <c r="BQ116" i="2"/>
  <c r="BQ108" i="2"/>
  <c r="BQ100" i="2"/>
  <c r="BQ92" i="2"/>
  <c r="BQ84" i="2"/>
  <c r="BQ68" i="2"/>
  <c r="BQ60" i="2"/>
  <c r="BQ52" i="2"/>
  <c r="BQ44" i="2"/>
  <c r="BQ366" i="2"/>
  <c r="BQ350" i="2"/>
  <c r="BQ302" i="2"/>
  <c r="BQ270" i="2"/>
  <c r="BQ222" i="2"/>
  <c r="BQ174" i="2"/>
  <c r="BQ102" i="2"/>
  <c r="BQ405" i="2"/>
  <c r="BQ365" i="2"/>
  <c r="BQ325" i="2"/>
  <c r="BQ277" i="2"/>
  <c r="BQ229" i="2"/>
  <c r="BQ149" i="2"/>
  <c r="BQ101" i="2"/>
  <c r="BQ53" i="2"/>
  <c r="BQ403" i="2"/>
  <c r="BQ395" i="2"/>
  <c r="BQ387" i="2"/>
  <c r="BQ379" i="2"/>
  <c r="BQ371" i="2"/>
  <c r="BQ363" i="2"/>
  <c r="BQ355" i="2"/>
  <c r="BQ347" i="2"/>
  <c r="BQ339" i="2"/>
  <c r="BQ331" i="2"/>
  <c r="BQ323" i="2"/>
  <c r="BQ315" i="2"/>
  <c r="BQ307" i="2"/>
  <c r="BQ299" i="2"/>
  <c r="BQ291" i="2"/>
  <c r="BQ283" i="2"/>
  <c r="BQ275" i="2"/>
  <c r="BQ267" i="2"/>
  <c r="BQ259" i="2"/>
  <c r="BQ251" i="2"/>
  <c r="BQ243" i="2"/>
  <c r="BQ235" i="2"/>
  <c r="BQ227" i="2"/>
  <c r="BQ219" i="2"/>
  <c r="BQ211" i="2"/>
  <c r="BQ203" i="2"/>
  <c r="BQ195" i="2"/>
  <c r="BQ187" i="2"/>
  <c r="BQ179" i="2"/>
  <c r="BQ171" i="2"/>
  <c r="BQ163" i="2"/>
  <c r="BQ155" i="2"/>
  <c r="BQ147" i="2"/>
  <c r="BQ139" i="2"/>
  <c r="BQ131" i="2"/>
  <c r="BQ123" i="2"/>
  <c r="BQ107" i="2"/>
  <c r="BQ99" i="2"/>
  <c r="BQ83" i="2"/>
  <c r="BQ75" i="2"/>
  <c r="BQ67" i="2"/>
  <c r="BQ59" i="2"/>
  <c r="BQ51" i="2"/>
  <c r="BQ43" i="2"/>
  <c r="BQ35" i="2"/>
  <c r="BQ390" i="2"/>
  <c r="BQ358" i="2"/>
  <c r="BQ310" i="2"/>
  <c r="BQ278" i="2"/>
  <c r="BQ230" i="2"/>
  <c r="BQ190" i="2"/>
  <c r="BQ166" i="2"/>
  <c r="BQ118" i="2"/>
  <c r="BQ86" i="2"/>
  <c r="BQ54" i="2"/>
  <c r="BQ381" i="2"/>
  <c r="BQ333" i="2"/>
  <c r="BQ285" i="2"/>
  <c r="BQ237" i="2"/>
  <c r="BQ197" i="2"/>
  <c r="BQ157" i="2"/>
  <c r="BQ109" i="2"/>
  <c r="BQ61" i="2"/>
  <c r="BQ402" i="2"/>
  <c r="BQ394" i="2"/>
  <c r="BQ386" i="2"/>
  <c r="BQ378" i="2"/>
  <c r="BQ370" i="2"/>
  <c r="BQ362" i="2"/>
  <c r="BQ354" i="2"/>
  <c r="BQ346" i="2"/>
  <c r="BQ338" i="2"/>
  <c r="BQ330" i="2"/>
  <c r="BQ322" i="2"/>
  <c r="BQ314" i="2"/>
  <c r="BQ306" i="2"/>
  <c r="BQ298" i="2"/>
  <c r="BQ290" i="2"/>
  <c r="BQ282" i="2"/>
  <c r="BQ274" i="2"/>
  <c r="BQ266" i="2"/>
  <c r="BQ258" i="2"/>
  <c r="BQ250" i="2"/>
  <c r="BQ242" i="2"/>
  <c r="BQ234" i="2"/>
  <c r="BQ226" i="2"/>
  <c r="BQ218" i="2"/>
  <c r="BQ210" i="2"/>
  <c r="BQ202" i="2"/>
  <c r="BQ194" i="2"/>
  <c r="BQ186" i="2"/>
  <c r="BQ178" i="2"/>
  <c r="BQ170" i="2"/>
  <c r="BQ162" i="2"/>
  <c r="BQ154" i="2"/>
  <c r="BQ130" i="2"/>
  <c r="BQ122" i="2"/>
  <c r="BQ114" i="2"/>
  <c r="BQ106" i="2"/>
  <c r="BQ98" i="2"/>
  <c r="BQ90" i="2"/>
  <c r="BQ82" i="2"/>
  <c r="BQ74" i="2"/>
  <c r="BQ66" i="2"/>
  <c r="BQ58" i="2"/>
  <c r="BQ50" i="2"/>
  <c r="BQ34" i="2"/>
  <c r="BQ398" i="2"/>
  <c r="BQ318" i="2"/>
  <c r="BQ254" i="2"/>
  <c r="BQ182" i="2"/>
  <c r="BQ126" i="2"/>
  <c r="BQ70" i="2"/>
  <c r="BQ357" i="2"/>
  <c r="BQ301" i="2"/>
  <c r="BQ245" i="2"/>
  <c r="BQ205" i="2"/>
  <c r="BQ141" i="2"/>
  <c r="BQ401" i="2"/>
  <c r="BQ393" i="2"/>
  <c r="BQ385" i="2"/>
  <c r="BQ377" i="2"/>
  <c r="BQ369" i="2"/>
  <c r="BQ361" i="2"/>
  <c r="BQ353" i="2"/>
  <c r="BQ345" i="2"/>
  <c r="BQ337" i="2"/>
  <c r="BQ329" i="2"/>
  <c r="BQ321" i="2"/>
  <c r="BQ313" i="2"/>
  <c r="BQ305" i="2"/>
  <c r="BQ297" i="2"/>
  <c r="BQ289" i="2"/>
  <c r="BQ281" i="2"/>
  <c r="BQ273" i="2"/>
  <c r="BQ265" i="2"/>
  <c r="BQ257" i="2"/>
  <c r="BQ249" i="2"/>
  <c r="BQ241" i="2"/>
  <c r="BQ233" i="2"/>
  <c r="BQ225" i="2"/>
  <c r="BQ209" i="2"/>
  <c r="BQ201" i="2"/>
  <c r="BQ193" i="2"/>
  <c r="BQ185" i="2"/>
  <c r="BQ177" i="2"/>
  <c r="BQ169" i="2"/>
  <c r="BQ161" i="2"/>
  <c r="BQ153" i="2"/>
  <c r="BQ145" i="2"/>
  <c r="BQ137" i="2"/>
  <c r="BQ121" i="2"/>
  <c r="BQ113" i="2"/>
  <c r="BQ97" i="2"/>
  <c r="BQ89" i="2"/>
  <c r="BQ81" i="2"/>
  <c r="BQ73" i="2"/>
  <c r="BQ65" i="2"/>
  <c r="BQ57" i="2"/>
  <c r="BQ49" i="2"/>
  <c r="BQ41" i="2"/>
  <c r="BQ33" i="2"/>
  <c r="BQ406" i="2"/>
  <c r="BQ342" i="2"/>
  <c r="BQ262" i="2"/>
  <c r="BQ214" i="2"/>
  <c r="BQ142" i="2"/>
  <c r="BQ78" i="2"/>
  <c r="BQ373" i="2"/>
  <c r="BQ317" i="2"/>
  <c r="BQ253" i="2"/>
  <c r="BQ181" i="2"/>
  <c r="BQ133" i="2"/>
  <c r="BQ85" i="2"/>
  <c r="BQ37" i="2"/>
  <c r="BQ400" i="2"/>
  <c r="BQ392" i="2"/>
  <c r="BQ384" i="2"/>
  <c r="BQ376" i="2"/>
  <c r="BQ368" i="2"/>
  <c r="BQ360" i="2"/>
  <c r="BQ352" i="2"/>
  <c r="BQ344" i="2"/>
  <c r="BQ336" i="2"/>
  <c r="BQ328" i="2"/>
  <c r="BQ320" i="2"/>
  <c r="BQ312" i="2"/>
  <c r="BQ304" i="2"/>
  <c r="BQ296" i="2"/>
  <c r="BQ288" i="2"/>
  <c r="BQ280" i="2"/>
  <c r="BQ272" i="2"/>
  <c r="BQ264" i="2"/>
  <c r="BQ256" i="2"/>
  <c r="BQ248" i="2"/>
  <c r="BQ240" i="2"/>
  <c r="BQ232" i="2"/>
  <c r="BQ224" i="2"/>
  <c r="BQ216" i="2"/>
  <c r="BQ208" i="2"/>
  <c r="BQ200" i="2"/>
  <c r="BQ192" i="2"/>
  <c r="BQ176" i="2"/>
  <c r="BQ168" i="2"/>
  <c r="BQ160" i="2"/>
  <c r="BQ152" i="2"/>
  <c r="BQ144" i="2"/>
  <c r="BQ128" i="2"/>
  <c r="BQ120" i="2"/>
  <c r="BQ112" i="2"/>
  <c r="BQ96" i="2"/>
  <c r="BQ88" i="2"/>
  <c r="BQ80" i="2"/>
  <c r="BQ72" i="2"/>
  <c r="BQ64" i="2"/>
  <c r="BQ56" i="2"/>
  <c r="BQ48" i="2"/>
  <c r="BQ40" i="2"/>
  <c r="BQ32" i="2"/>
  <c r="BQ382" i="2"/>
  <c r="BQ326" i="2"/>
  <c r="BQ286" i="2"/>
  <c r="BQ238" i="2"/>
  <c r="BQ198" i="2"/>
  <c r="BQ150" i="2"/>
  <c r="BQ94" i="2"/>
  <c r="BQ38" i="2"/>
  <c r="BQ389" i="2"/>
  <c r="BQ341" i="2"/>
  <c r="BQ293" i="2"/>
  <c r="BQ261" i="2"/>
  <c r="BQ213" i="2"/>
  <c r="BQ165" i="2"/>
  <c r="BQ117" i="2"/>
  <c r="BQ69" i="2"/>
  <c r="BQ399" i="2"/>
  <c r="BQ391" i="2"/>
  <c r="BQ383" i="2"/>
  <c r="BQ375" i="2"/>
  <c r="BQ367" i="2"/>
  <c r="BQ359" i="2"/>
  <c r="BQ351" i="2"/>
  <c r="BQ343" i="2"/>
  <c r="BQ335" i="2"/>
  <c r="BQ327" i="2"/>
  <c r="BQ319" i="2"/>
  <c r="BQ311" i="2"/>
  <c r="BQ303" i="2"/>
  <c r="BQ295" i="2"/>
  <c r="BQ287" i="2"/>
  <c r="BQ279" i="2"/>
  <c r="BQ271" i="2"/>
  <c r="BQ263" i="2"/>
  <c r="BQ255" i="2"/>
  <c r="BQ247" i="2"/>
  <c r="BQ239" i="2"/>
  <c r="BQ231" i="2"/>
  <c r="BQ223" i="2"/>
  <c r="BQ215" i="2"/>
  <c r="BQ207" i="2"/>
  <c r="BQ183" i="2"/>
  <c r="BQ175" i="2"/>
  <c r="BQ167" i="2"/>
  <c r="BQ159" i="2"/>
  <c r="BQ151" i="2"/>
  <c r="BQ135" i="2"/>
  <c r="BQ127" i="2"/>
  <c r="BQ119" i="2"/>
  <c r="BQ111" i="2"/>
  <c r="BQ103" i="2"/>
  <c r="BQ95" i="2"/>
  <c r="BQ87" i="2"/>
  <c r="BQ79" i="2"/>
  <c r="BQ71" i="2"/>
  <c r="BQ63" i="2"/>
  <c r="BQ55" i="2"/>
  <c r="BQ47" i="2"/>
  <c r="BQ39" i="2"/>
  <c r="BQ374" i="2"/>
  <c r="BQ334" i="2"/>
  <c r="BQ294" i="2"/>
  <c r="BQ246" i="2"/>
  <c r="BQ206" i="2"/>
  <c r="BQ158" i="2"/>
  <c r="BQ110" i="2"/>
  <c r="BQ62" i="2"/>
  <c r="BQ397" i="2"/>
  <c r="BQ349" i="2"/>
  <c r="BQ309" i="2"/>
  <c r="BQ269" i="2"/>
  <c r="BQ221" i="2"/>
  <c r="BQ173" i="2"/>
  <c r="BQ125" i="2"/>
  <c r="BQ77" i="2"/>
  <c r="BQ407" i="2" l="1"/>
  <c r="K20" i="13" l="1"/>
  <c r="J6" i="13"/>
  <c r="J7" i="13"/>
  <c r="J8" i="13"/>
  <c r="J5" i="13"/>
  <c r="K8" i="13"/>
  <c r="K7" i="13"/>
  <c r="K6" i="13"/>
  <c r="K5" i="13"/>
  <c r="L8" i="20" l="1"/>
  <c r="K8" i="20"/>
  <c r="L8" i="25"/>
  <c r="L7" i="25"/>
  <c r="L6" i="25"/>
  <c r="CV11" i="2" l="1"/>
  <c r="CV13" i="2"/>
  <c r="CV14" i="2"/>
  <c r="CV17" i="2"/>
  <c r="CV18" i="2"/>
  <c r="CV19" i="2"/>
  <c r="CV20" i="2"/>
  <c r="CV21" i="2"/>
  <c r="CV22" i="2"/>
  <c r="CV23" i="2"/>
  <c r="CV24" i="2"/>
  <c r="CV26" i="2"/>
  <c r="CV27" i="2"/>
  <c r="CV28" i="2"/>
  <c r="CV29" i="2"/>
  <c r="CV30" i="2"/>
  <c r="CV31" i="2"/>
  <c r="CV32" i="2"/>
  <c r="CV33" i="2"/>
  <c r="CV34" i="2"/>
  <c r="CV35" i="2"/>
  <c r="CV37" i="2"/>
  <c r="CV38" i="2"/>
  <c r="CV39" i="2"/>
  <c r="CV40" i="2"/>
  <c r="CV41" i="2"/>
  <c r="CV43" i="2"/>
  <c r="CV44" i="2"/>
  <c r="CV47" i="2"/>
  <c r="CV48" i="2"/>
  <c r="CV49" i="2"/>
  <c r="CV50" i="2"/>
  <c r="CV51" i="2"/>
  <c r="CV52" i="2"/>
  <c r="CV53" i="2"/>
  <c r="CV54" i="2"/>
  <c r="CV55" i="2"/>
  <c r="CV56" i="2"/>
  <c r="CV57" i="2"/>
  <c r="CV58" i="2"/>
  <c r="CV59" i="2"/>
  <c r="CV60" i="2"/>
  <c r="CV61" i="2"/>
  <c r="CV62" i="2"/>
  <c r="CV63" i="2"/>
  <c r="CV64" i="2"/>
  <c r="CV65" i="2"/>
  <c r="CV66" i="2"/>
  <c r="CV67" i="2"/>
  <c r="CV68" i="2"/>
  <c r="CV69" i="2"/>
  <c r="CV70" i="2"/>
  <c r="CV71" i="2"/>
  <c r="CV72" i="2"/>
  <c r="CV73" i="2"/>
  <c r="CV74" i="2"/>
  <c r="CV75" i="2"/>
  <c r="CV77" i="2"/>
  <c r="CV78" i="2"/>
  <c r="CV79" i="2"/>
  <c r="CV80" i="2"/>
  <c r="CV81" i="2"/>
  <c r="CV82" i="2"/>
  <c r="CV83" i="2"/>
  <c r="CV84" i="2"/>
  <c r="CV85" i="2"/>
  <c r="CV86" i="2"/>
  <c r="CV87" i="2"/>
  <c r="CV88" i="2"/>
  <c r="CV89" i="2"/>
  <c r="CV90" i="2"/>
  <c r="CV92" i="2"/>
  <c r="CV94" i="2"/>
  <c r="CV95" i="2"/>
  <c r="CV96" i="2"/>
  <c r="CV97" i="2"/>
  <c r="CV98" i="2"/>
  <c r="CV99" i="2"/>
  <c r="CV100" i="2"/>
  <c r="CV101" i="2"/>
  <c r="CV102" i="2"/>
  <c r="CV103" i="2"/>
  <c r="CV106" i="2"/>
  <c r="CV107" i="2"/>
  <c r="CV108" i="2"/>
  <c r="CV109" i="2"/>
  <c r="CV110" i="2"/>
  <c r="CV111" i="2"/>
  <c r="CV112" i="2"/>
  <c r="CV113" i="2"/>
  <c r="CV114" i="2"/>
  <c r="CV116" i="2"/>
  <c r="CV117" i="2"/>
  <c r="CV118" i="2"/>
  <c r="CV119" i="2"/>
  <c r="CV120" i="2"/>
  <c r="CV121" i="2"/>
  <c r="CV122" i="2"/>
  <c r="CV123" i="2"/>
  <c r="CV124" i="2"/>
  <c r="CV125" i="2"/>
  <c r="CV126" i="2"/>
  <c r="CV127" i="2"/>
  <c r="CV128" i="2"/>
  <c r="CV130" i="2"/>
  <c r="CV131" i="2"/>
  <c r="CV133" i="2"/>
  <c r="CV135" i="2"/>
  <c r="CV137" i="2"/>
  <c r="CV139" i="2"/>
  <c r="CV140" i="2"/>
  <c r="CV141" i="2"/>
  <c r="CV142" i="2"/>
  <c r="CV144" i="2"/>
  <c r="CV145" i="2"/>
  <c r="CV147" i="2"/>
  <c r="CV149" i="2"/>
  <c r="CV150" i="2"/>
  <c r="CV151" i="2"/>
  <c r="CV152" i="2"/>
  <c r="CV153" i="2"/>
  <c r="CV154" i="2"/>
  <c r="CV155" i="2"/>
  <c r="CV156" i="2"/>
  <c r="CV157" i="2"/>
  <c r="CV158" i="2"/>
  <c r="CV159" i="2"/>
  <c r="CV160" i="2"/>
  <c r="CV161" i="2"/>
  <c r="CV162" i="2"/>
  <c r="CV163" i="2"/>
  <c r="CV164" i="2"/>
  <c r="CV165" i="2"/>
  <c r="CV166" i="2"/>
  <c r="CV167" i="2"/>
  <c r="CV168" i="2"/>
  <c r="CV169" i="2"/>
  <c r="CV170" i="2"/>
  <c r="CV171" i="2"/>
  <c r="CV172" i="2"/>
  <c r="CV173" i="2"/>
  <c r="CV174" i="2"/>
  <c r="CV175" i="2"/>
  <c r="CV176" i="2"/>
  <c r="CV177" i="2"/>
  <c r="CV178" i="2"/>
  <c r="CV179" i="2"/>
  <c r="CV180" i="2"/>
  <c r="CV181" i="2"/>
  <c r="CV182" i="2"/>
  <c r="CV183" i="2"/>
  <c r="CV185" i="2"/>
  <c r="CV186" i="2"/>
  <c r="CV187" i="2"/>
  <c r="CV188" i="2"/>
  <c r="CV190" i="2"/>
  <c r="CV192" i="2"/>
  <c r="CV193" i="2"/>
  <c r="CV194" i="2"/>
  <c r="CV195" i="2"/>
  <c r="CV196" i="2"/>
  <c r="CV197" i="2"/>
  <c r="CV198" i="2"/>
  <c r="CV200" i="2"/>
  <c r="CV201" i="2"/>
  <c r="CV202" i="2"/>
  <c r="CV203" i="2"/>
  <c r="CV204" i="2"/>
  <c r="CV205" i="2"/>
  <c r="CV206" i="2"/>
  <c r="CV207" i="2"/>
  <c r="CV208" i="2"/>
  <c r="CV209" i="2"/>
  <c r="CV210" i="2"/>
  <c r="CV211" i="2"/>
  <c r="CV212" i="2"/>
  <c r="CV213" i="2"/>
  <c r="CV214" i="2"/>
  <c r="CV215" i="2"/>
  <c r="CV216" i="2"/>
  <c r="CV218" i="2"/>
  <c r="CV219" i="2"/>
  <c r="CV220" i="2"/>
  <c r="CV221" i="2"/>
  <c r="CV222" i="2"/>
  <c r="CV223" i="2"/>
  <c r="CV224" i="2"/>
  <c r="CV225" i="2"/>
  <c r="CV226" i="2"/>
  <c r="CV227" i="2"/>
  <c r="CV228" i="2"/>
  <c r="CV229" i="2"/>
  <c r="CV230" i="2"/>
  <c r="CV231" i="2"/>
  <c r="CV232" i="2"/>
  <c r="CV233" i="2"/>
  <c r="CV234" i="2"/>
  <c r="CV235" i="2"/>
  <c r="CV236" i="2"/>
  <c r="CV237" i="2"/>
  <c r="CV238" i="2"/>
  <c r="CV239" i="2"/>
  <c r="CV240" i="2"/>
  <c r="CV241" i="2"/>
  <c r="CV242" i="2"/>
  <c r="CV243" i="2"/>
  <c r="CV244" i="2"/>
  <c r="CV245" i="2"/>
  <c r="CV246" i="2"/>
  <c r="CV247" i="2"/>
  <c r="CV248" i="2"/>
  <c r="CV249" i="2"/>
  <c r="CV250" i="2"/>
  <c r="CV251" i="2"/>
  <c r="CV252" i="2"/>
  <c r="CV253" i="2"/>
  <c r="CV254" i="2"/>
  <c r="CV255" i="2"/>
  <c r="CV256" i="2"/>
  <c r="CV257" i="2"/>
  <c r="CV258" i="2"/>
  <c r="CV259" i="2"/>
  <c r="CV260" i="2"/>
  <c r="CV261" i="2"/>
  <c r="CV262" i="2"/>
  <c r="CV263" i="2"/>
  <c r="CV264" i="2"/>
  <c r="CV265" i="2"/>
  <c r="CV266" i="2"/>
  <c r="CV267" i="2"/>
  <c r="CV268" i="2"/>
  <c r="CV269" i="2"/>
  <c r="CV270" i="2"/>
  <c r="CV271" i="2"/>
  <c r="CV272" i="2"/>
  <c r="CV273" i="2"/>
  <c r="CV274" i="2"/>
  <c r="CV275" i="2"/>
  <c r="CV276" i="2"/>
  <c r="CV277" i="2"/>
  <c r="CV278" i="2"/>
  <c r="CV279" i="2"/>
  <c r="CV280" i="2"/>
  <c r="CV281" i="2"/>
  <c r="CV282" i="2"/>
  <c r="CV283" i="2"/>
  <c r="CV284" i="2"/>
  <c r="CV285" i="2"/>
  <c r="CV286" i="2"/>
  <c r="CV287" i="2"/>
  <c r="CV288" i="2"/>
  <c r="CV289" i="2"/>
  <c r="CV290" i="2"/>
  <c r="CV291" i="2"/>
  <c r="CV292" i="2"/>
  <c r="CV293" i="2"/>
  <c r="CV294" i="2"/>
  <c r="CV295" i="2"/>
  <c r="CV296" i="2"/>
  <c r="CV297" i="2"/>
  <c r="CV298" i="2"/>
  <c r="CV299" i="2"/>
  <c r="CV300" i="2"/>
  <c r="CV301" i="2"/>
  <c r="CV302" i="2"/>
  <c r="CV303" i="2"/>
  <c r="CV304" i="2"/>
  <c r="CV305" i="2"/>
  <c r="CV306" i="2"/>
  <c r="CV307" i="2"/>
  <c r="CV308" i="2"/>
  <c r="CV309" i="2"/>
  <c r="CV310" i="2"/>
  <c r="CV311" i="2"/>
  <c r="CV312" i="2"/>
  <c r="CV313" i="2"/>
  <c r="CV314" i="2"/>
  <c r="CV315" i="2"/>
  <c r="CV316" i="2"/>
  <c r="CV317" i="2"/>
  <c r="CV318" i="2"/>
  <c r="CV319" i="2"/>
  <c r="CV320" i="2"/>
  <c r="CV321" i="2"/>
  <c r="CV322" i="2"/>
  <c r="CV323" i="2"/>
  <c r="CV324" i="2"/>
  <c r="CV325" i="2"/>
  <c r="CV326" i="2"/>
  <c r="CV327" i="2"/>
  <c r="CV328" i="2"/>
  <c r="CV329" i="2"/>
  <c r="CV330" i="2"/>
  <c r="CV331" i="2"/>
  <c r="CV332" i="2"/>
  <c r="CV333" i="2"/>
  <c r="CV334" i="2"/>
  <c r="CV335" i="2"/>
  <c r="CV336" i="2"/>
  <c r="CV337" i="2"/>
  <c r="CV338" i="2"/>
  <c r="CV339" i="2"/>
  <c r="CV340" i="2"/>
  <c r="CV341" i="2"/>
  <c r="CV342" i="2"/>
  <c r="CV343" i="2"/>
  <c r="CV344" i="2"/>
  <c r="CV345" i="2"/>
  <c r="CV346" i="2"/>
  <c r="CV347" i="2"/>
  <c r="CV348" i="2"/>
  <c r="CV349" i="2"/>
  <c r="CV350" i="2"/>
  <c r="CV351" i="2"/>
  <c r="CV352" i="2"/>
  <c r="CV353" i="2"/>
  <c r="CV354" i="2"/>
  <c r="CV355" i="2"/>
  <c r="CV356" i="2"/>
  <c r="CV357" i="2"/>
  <c r="CV358" i="2"/>
  <c r="CV359" i="2"/>
  <c r="CV360" i="2"/>
  <c r="CV361" i="2"/>
  <c r="CV362" i="2"/>
  <c r="CV363" i="2"/>
  <c r="CV364" i="2"/>
  <c r="CV365" i="2"/>
  <c r="CV366" i="2"/>
  <c r="CV367" i="2"/>
  <c r="CV368" i="2"/>
  <c r="CV369" i="2"/>
  <c r="CV370" i="2"/>
  <c r="CV371" i="2"/>
  <c r="CV372" i="2"/>
  <c r="CV373" i="2"/>
  <c r="CV374" i="2"/>
  <c r="CV375" i="2"/>
  <c r="CV376" i="2"/>
  <c r="CV377" i="2"/>
  <c r="CV378" i="2"/>
  <c r="CV379" i="2"/>
  <c r="CV380" i="2"/>
  <c r="CV381" i="2"/>
  <c r="CV382" i="2"/>
  <c r="CV383" i="2"/>
  <c r="CV384" i="2"/>
  <c r="CV385" i="2"/>
  <c r="CV386" i="2"/>
  <c r="CV387" i="2"/>
  <c r="CV388" i="2"/>
  <c r="CV389" i="2"/>
  <c r="CV390" i="2"/>
  <c r="CV391" i="2"/>
  <c r="CV392" i="2"/>
  <c r="CV393" i="2"/>
  <c r="CV394" i="2"/>
  <c r="CV395" i="2"/>
  <c r="CV396" i="2"/>
  <c r="CV397" i="2"/>
  <c r="CV398" i="2"/>
  <c r="CV399" i="2"/>
  <c r="CV400" i="2"/>
  <c r="CV401" i="2"/>
  <c r="CV402" i="2"/>
  <c r="CV403" i="2"/>
  <c r="CV404" i="2"/>
  <c r="CV405" i="2"/>
  <c r="CV406" i="2"/>
  <c r="CV407" i="2"/>
  <c r="CV408" i="2"/>
  <c r="CV409" i="2"/>
  <c r="CH11" i="2"/>
  <c r="CH13" i="2"/>
  <c r="CH14" i="2"/>
  <c r="CH17" i="2"/>
  <c r="CH18" i="2"/>
  <c r="CH19" i="2"/>
  <c r="CH20" i="2"/>
  <c r="CH21" i="2"/>
  <c r="CH22" i="2"/>
  <c r="CH23" i="2"/>
  <c r="CH24" i="2"/>
  <c r="CH26" i="2"/>
  <c r="CH27" i="2"/>
  <c r="CH28" i="2"/>
  <c r="CH29" i="2"/>
  <c r="CH30" i="2"/>
  <c r="CH31" i="2"/>
  <c r="CH32" i="2"/>
  <c r="CH33" i="2"/>
  <c r="CH34" i="2"/>
  <c r="CH35" i="2"/>
  <c r="CH37" i="2"/>
  <c r="CH38" i="2"/>
  <c r="CH39" i="2"/>
  <c r="CH40" i="2"/>
  <c r="CH41" i="2"/>
  <c r="CH43" i="2"/>
  <c r="CH44" i="2"/>
  <c r="CH47" i="2"/>
  <c r="CH48" i="2"/>
  <c r="CH49" i="2"/>
  <c r="CH50" i="2"/>
  <c r="CH51" i="2"/>
  <c r="CH52" i="2"/>
  <c r="CH53" i="2"/>
  <c r="CH54" i="2"/>
  <c r="CH55" i="2"/>
  <c r="CH56" i="2"/>
  <c r="CH57" i="2"/>
  <c r="CH58" i="2"/>
  <c r="CH59" i="2"/>
  <c r="CH60" i="2"/>
  <c r="CH61" i="2"/>
  <c r="CH62" i="2"/>
  <c r="CH63" i="2"/>
  <c r="CH64" i="2"/>
  <c r="CH65" i="2"/>
  <c r="CH66" i="2"/>
  <c r="CH67" i="2"/>
  <c r="CH68" i="2"/>
  <c r="CH69" i="2"/>
  <c r="CH70" i="2"/>
  <c r="CH71" i="2"/>
  <c r="CH72" i="2"/>
  <c r="CH73" i="2"/>
  <c r="CH74" i="2"/>
  <c r="CH75" i="2"/>
  <c r="CH77" i="2"/>
  <c r="CH78" i="2"/>
  <c r="CH79" i="2"/>
  <c r="CH80" i="2"/>
  <c r="CH81" i="2"/>
  <c r="CH82" i="2"/>
  <c r="CH83" i="2"/>
  <c r="CH84" i="2"/>
  <c r="CH85" i="2"/>
  <c r="CH86" i="2"/>
  <c r="CH87" i="2"/>
  <c r="CH88" i="2"/>
  <c r="CH89" i="2"/>
  <c r="CH90" i="2"/>
  <c r="CH92" i="2"/>
  <c r="CH94" i="2"/>
  <c r="CH95" i="2"/>
  <c r="CH96" i="2"/>
  <c r="CH97" i="2"/>
  <c r="CH98" i="2"/>
  <c r="CH99" i="2"/>
  <c r="CH100" i="2"/>
  <c r="CH101" i="2"/>
  <c r="CH102" i="2"/>
  <c r="CH103" i="2"/>
  <c r="CH106" i="2"/>
  <c r="CH107" i="2"/>
  <c r="CH108" i="2"/>
  <c r="CH109" i="2"/>
  <c r="CH110" i="2"/>
  <c r="CH111" i="2"/>
  <c r="CH112" i="2"/>
  <c r="CH113" i="2"/>
  <c r="CH114" i="2"/>
  <c r="CH116" i="2"/>
  <c r="CH117" i="2"/>
  <c r="CH118" i="2"/>
  <c r="CH119" i="2"/>
  <c r="CH120" i="2"/>
  <c r="CH121" i="2"/>
  <c r="CH122" i="2"/>
  <c r="CH123" i="2"/>
  <c r="CH124" i="2"/>
  <c r="CH125" i="2"/>
  <c r="CH126" i="2"/>
  <c r="CH127" i="2"/>
  <c r="CH128" i="2"/>
  <c r="CH130" i="2"/>
  <c r="CH131" i="2"/>
  <c r="CH133" i="2"/>
  <c r="CH135" i="2"/>
  <c r="CH137" i="2"/>
  <c r="CH139" i="2"/>
  <c r="CH140" i="2"/>
  <c r="CH141" i="2"/>
  <c r="CH142" i="2"/>
  <c r="CH144" i="2"/>
  <c r="CH145" i="2"/>
  <c r="CH147" i="2"/>
  <c r="CH149" i="2"/>
  <c r="CH150" i="2"/>
  <c r="CH151" i="2"/>
  <c r="CH152" i="2"/>
  <c r="CH153" i="2"/>
  <c r="CH154" i="2"/>
  <c r="CH155" i="2"/>
  <c r="CH156" i="2"/>
  <c r="CH157" i="2"/>
  <c r="CH158" i="2"/>
  <c r="CH159" i="2"/>
  <c r="CH160" i="2"/>
  <c r="CH161" i="2"/>
  <c r="CH162" i="2"/>
  <c r="CH163" i="2"/>
  <c r="CH164" i="2"/>
  <c r="CH165" i="2"/>
  <c r="CH166" i="2"/>
  <c r="CH167" i="2"/>
  <c r="CH168" i="2"/>
  <c r="CH169" i="2"/>
  <c r="CH170" i="2"/>
  <c r="CH171" i="2"/>
  <c r="CH172" i="2"/>
  <c r="CH173" i="2"/>
  <c r="CH174" i="2"/>
  <c r="CH175" i="2"/>
  <c r="CH176" i="2"/>
  <c r="CH177" i="2"/>
  <c r="CH178" i="2"/>
  <c r="CH179" i="2"/>
  <c r="CH180" i="2"/>
  <c r="CH181" i="2"/>
  <c r="CH182" i="2"/>
  <c r="CH183" i="2"/>
  <c r="CH185" i="2"/>
  <c r="CH186" i="2"/>
  <c r="CH187" i="2"/>
  <c r="CH188" i="2"/>
  <c r="CH190" i="2"/>
  <c r="CH192" i="2"/>
  <c r="CH193" i="2"/>
  <c r="CH194" i="2"/>
  <c r="CH195" i="2"/>
  <c r="CH196" i="2"/>
  <c r="CH197" i="2"/>
  <c r="CH198" i="2"/>
  <c r="CH200" i="2"/>
  <c r="CH201" i="2"/>
  <c r="CH202" i="2"/>
  <c r="CH203" i="2"/>
  <c r="CH204" i="2"/>
  <c r="CH205" i="2"/>
  <c r="CH206" i="2"/>
  <c r="CH207" i="2"/>
  <c r="CH208" i="2"/>
  <c r="CH209" i="2"/>
  <c r="CH210" i="2"/>
  <c r="CH211" i="2"/>
  <c r="CH212" i="2"/>
  <c r="CH213" i="2"/>
  <c r="CH214" i="2"/>
  <c r="CH215" i="2"/>
  <c r="CH216" i="2"/>
  <c r="CH218" i="2"/>
  <c r="CH219" i="2"/>
  <c r="CH220" i="2"/>
  <c r="CH221" i="2"/>
  <c r="CH222" i="2"/>
  <c r="CH223" i="2"/>
  <c r="CH224" i="2"/>
  <c r="CH225" i="2"/>
  <c r="CH226" i="2"/>
  <c r="CH227" i="2"/>
  <c r="CH228" i="2"/>
  <c r="CH229" i="2"/>
  <c r="CH230" i="2"/>
  <c r="CH231" i="2"/>
  <c r="CH232" i="2"/>
  <c r="CH233" i="2"/>
  <c r="CH234" i="2"/>
  <c r="CH235" i="2"/>
  <c r="CH236" i="2"/>
  <c r="CH237" i="2"/>
  <c r="CH238" i="2"/>
  <c r="CH239" i="2"/>
  <c r="CH240" i="2"/>
  <c r="CH241" i="2"/>
  <c r="CH242" i="2"/>
  <c r="CH243" i="2"/>
  <c r="CH244" i="2"/>
  <c r="CH245" i="2"/>
  <c r="CH246" i="2"/>
  <c r="CH247" i="2"/>
  <c r="CH248" i="2"/>
  <c r="CH249" i="2"/>
  <c r="CH250" i="2"/>
  <c r="CH251" i="2"/>
  <c r="CH252" i="2"/>
  <c r="CH253" i="2"/>
  <c r="CH254" i="2"/>
  <c r="CH255" i="2"/>
  <c r="CH256" i="2"/>
  <c r="CH257" i="2"/>
  <c r="CH258" i="2"/>
  <c r="CH259" i="2"/>
  <c r="CH260" i="2"/>
  <c r="CH261" i="2"/>
  <c r="CH262" i="2"/>
  <c r="CH263" i="2"/>
  <c r="CH264" i="2"/>
  <c r="CH265" i="2"/>
  <c r="CH266" i="2"/>
  <c r="CH267" i="2"/>
  <c r="CH268" i="2"/>
  <c r="CH269" i="2"/>
  <c r="CH270" i="2"/>
  <c r="CH271" i="2"/>
  <c r="CH272" i="2"/>
  <c r="CH273" i="2"/>
  <c r="CH274" i="2"/>
  <c r="CH275" i="2"/>
  <c r="CH276" i="2"/>
  <c r="CH277" i="2"/>
  <c r="CH278" i="2"/>
  <c r="CH279" i="2"/>
  <c r="CH280" i="2"/>
  <c r="CH281" i="2"/>
  <c r="CH282" i="2"/>
  <c r="CH283" i="2"/>
  <c r="CH284" i="2"/>
  <c r="CH285" i="2"/>
  <c r="CH286" i="2"/>
  <c r="CH287" i="2"/>
  <c r="CH288" i="2"/>
  <c r="CH289" i="2"/>
  <c r="CH290" i="2"/>
  <c r="CH291" i="2"/>
  <c r="CH292" i="2"/>
  <c r="CH293" i="2"/>
  <c r="CH294" i="2"/>
  <c r="CH295" i="2"/>
  <c r="CH296" i="2"/>
  <c r="CH297" i="2"/>
  <c r="CH298" i="2"/>
  <c r="CH299" i="2"/>
  <c r="CH300" i="2"/>
  <c r="CH301" i="2"/>
  <c r="CH302" i="2"/>
  <c r="CH303" i="2"/>
  <c r="CH304" i="2"/>
  <c r="CH305" i="2"/>
  <c r="CH306" i="2"/>
  <c r="CH307" i="2"/>
  <c r="CH308" i="2"/>
  <c r="CH309" i="2"/>
  <c r="CH310" i="2"/>
  <c r="CH311" i="2"/>
  <c r="CH312" i="2"/>
  <c r="CH313" i="2"/>
  <c r="CH314" i="2"/>
  <c r="CH315" i="2"/>
  <c r="CH316" i="2"/>
  <c r="CH317" i="2"/>
  <c r="CH318" i="2"/>
  <c r="CH319" i="2"/>
  <c r="CH320" i="2"/>
  <c r="CH321" i="2"/>
  <c r="CH322" i="2"/>
  <c r="CH323" i="2"/>
  <c r="CH324" i="2"/>
  <c r="CH325" i="2"/>
  <c r="CH326" i="2"/>
  <c r="CH327" i="2"/>
  <c r="CH328" i="2"/>
  <c r="CH329" i="2"/>
  <c r="CH330" i="2"/>
  <c r="CH331" i="2"/>
  <c r="CH332" i="2"/>
  <c r="CH333" i="2"/>
  <c r="CH334" i="2"/>
  <c r="CH335" i="2"/>
  <c r="CH336" i="2"/>
  <c r="CH337" i="2"/>
  <c r="CH338" i="2"/>
  <c r="CH339" i="2"/>
  <c r="CH340" i="2"/>
  <c r="CH341" i="2"/>
  <c r="CH342" i="2"/>
  <c r="CH343" i="2"/>
  <c r="CH344" i="2"/>
  <c r="CH345" i="2"/>
  <c r="CH346" i="2"/>
  <c r="CH347" i="2"/>
  <c r="CH348" i="2"/>
  <c r="CH349" i="2"/>
  <c r="CH350" i="2"/>
  <c r="CH351" i="2"/>
  <c r="CH352" i="2"/>
  <c r="CH353" i="2"/>
  <c r="CH354" i="2"/>
  <c r="CH355" i="2"/>
  <c r="CH356" i="2"/>
  <c r="CH357" i="2"/>
  <c r="CH358" i="2"/>
  <c r="CH359" i="2"/>
  <c r="CH360" i="2"/>
  <c r="CH361" i="2"/>
  <c r="CH362" i="2"/>
  <c r="CH363" i="2"/>
  <c r="CH364" i="2"/>
  <c r="CH365" i="2"/>
  <c r="CH366" i="2"/>
  <c r="CH367" i="2"/>
  <c r="CH368" i="2"/>
  <c r="CH369" i="2"/>
  <c r="CH370" i="2"/>
  <c r="CH371" i="2"/>
  <c r="CH372" i="2"/>
  <c r="CH373" i="2"/>
  <c r="CH374" i="2"/>
  <c r="CH375" i="2"/>
  <c r="CH376" i="2"/>
  <c r="CH377" i="2"/>
  <c r="CH378" i="2"/>
  <c r="CH379" i="2"/>
  <c r="CH380" i="2"/>
  <c r="CH381" i="2"/>
  <c r="CH382" i="2"/>
  <c r="CH383" i="2"/>
  <c r="CH384" i="2"/>
  <c r="CH385" i="2"/>
  <c r="CH386" i="2"/>
  <c r="CH387" i="2"/>
  <c r="CH388" i="2"/>
  <c r="CH389" i="2"/>
  <c r="CH390" i="2"/>
  <c r="CH391" i="2"/>
  <c r="CH392" i="2"/>
  <c r="CH393" i="2"/>
  <c r="CH394" i="2"/>
  <c r="CH395" i="2"/>
  <c r="CH396" i="2"/>
  <c r="CH397" i="2"/>
  <c r="CH398" i="2"/>
  <c r="CH399" i="2"/>
  <c r="CH400" i="2"/>
  <c r="CH401" i="2"/>
  <c r="CH402" i="2"/>
  <c r="CH403" i="2"/>
  <c r="CH404" i="2"/>
  <c r="CH405" i="2"/>
  <c r="CH406" i="2"/>
  <c r="CH407" i="2"/>
  <c r="CH408" i="2"/>
  <c r="CH409" i="2"/>
  <c r="CH10" i="2" l="1"/>
  <c r="EU4" i="2"/>
  <c r="FC6" i="2"/>
  <c r="FB6" i="2"/>
  <c r="FA6" i="2"/>
  <c r="EZ6" i="2"/>
  <c r="EX6" i="2"/>
  <c r="EW6" i="2"/>
  <c r="EV6" i="2"/>
  <c r="EU6" i="2"/>
  <c r="CH5" i="2"/>
  <c r="AW7" i="2"/>
  <c r="F9" i="1" l="1"/>
  <c r="G24" i="1" s="1"/>
  <c r="G29" i="1" s="1"/>
  <c r="F24" i="1" l="1"/>
  <c r="F29" i="1" s="1"/>
  <c r="D24" i="1"/>
  <c r="D29" i="1" s="1"/>
  <c r="E24" i="1"/>
  <c r="E29" i="1" s="1"/>
  <c r="BC11" i="2"/>
  <c r="BC13" i="2"/>
  <c r="BC15" i="2"/>
  <c r="BC17" i="2"/>
  <c r="BC19" i="2"/>
  <c r="BC21" i="2"/>
  <c r="BC23" i="2"/>
  <c r="BC25" i="2"/>
  <c r="BC27" i="2"/>
  <c r="BC29" i="2"/>
  <c r="BC31" i="2"/>
  <c r="BC33" i="2"/>
  <c r="BC35" i="2"/>
  <c r="BC37" i="2"/>
  <c r="BC39" i="2"/>
  <c r="BC41" i="2"/>
  <c r="BC43" i="2"/>
  <c r="BC45" i="2"/>
  <c r="BC47" i="2"/>
  <c r="BC49" i="2"/>
  <c r="BC51" i="2"/>
  <c r="BC53" i="2"/>
  <c r="BC55" i="2"/>
  <c r="BC57" i="2"/>
  <c r="BC59" i="2"/>
  <c r="BC61" i="2"/>
  <c r="BC63" i="2"/>
  <c r="BC65" i="2"/>
  <c r="BC67" i="2"/>
  <c r="BC69" i="2"/>
  <c r="BC71" i="2"/>
  <c r="BC73" i="2"/>
  <c r="BC75" i="2"/>
  <c r="BC77" i="2"/>
  <c r="BC79" i="2"/>
  <c r="BC81" i="2"/>
  <c r="BC83" i="2"/>
  <c r="BC85" i="2"/>
  <c r="BC87" i="2"/>
  <c r="BC89" i="2"/>
  <c r="BC91" i="2"/>
  <c r="BC93" i="2"/>
  <c r="BC95" i="2"/>
  <c r="BC97" i="2"/>
  <c r="BC99" i="2"/>
  <c r="BC101" i="2"/>
  <c r="BC103" i="2"/>
  <c r="BC105" i="2"/>
  <c r="BC107" i="2"/>
  <c r="BC109" i="2"/>
  <c r="BC111" i="2"/>
  <c r="BC113" i="2"/>
  <c r="BC115" i="2"/>
  <c r="BC117" i="2"/>
  <c r="BC119" i="2"/>
  <c r="BC121" i="2"/>
  <c r="BC123" i="2"/>
  <c r="BC125" i="2"/>
  <c r="BC127" i="2"/>
  <c r="BC129" i="2"/>
  <c r="BC131" i="2"/>
  <c r="BC133" i="2"/>
  <c r="BC135" i="2"/>
  <c r="BC137" i="2"/>
  <c r="BC139" i="2"/>
  <c r="BC141" i="2"/>
  <c r="BC143" i="2"/>
  <c r="BC145" i="2"/>
  <c r="BC147" i="2"/>
  <c r="BC149" i="2"/>
  <c r="BC151" i="2"/>
  <c r="BC153" i="2"/>
  <c r="BC155" i="2"/>
  <c r="BC157" i="2"/>
  <c r="BC159" i="2"/>
  <c r="BC161" i="2"/>
  <c r="BC163" i="2"/>
  <c r="BC165" i="2"/>
  <c r="BC167" i="2"/>
  <c r="BC169" i="2"/>
  <c r="BC171" i="2"/>
  <c r="BC173" i="2"/>
  <c r="BC175" i="2"/>
  <c r="BC177" i="2"/>
  <c r="BC179" i="2"/>
  <c r="BC181" i="2"/>
  <c r="BC183" i="2"/>
  <c r="BC185" i="2"/>
  <c r="BC187" i="2"/>
  <c r="BC189" i="2"/>
  <c r="BC191" i="2"/>
  <c r="BC193" i="2"/>
  <c r="BC195" i="2"/>
  <c r="BC197" i="2"/>
  <c r="BC199" i="2"/>
  <c r="BC201" i="2"/>
  <c r="BC203" i="2"/>
  <c r="BC205" i="2"/>
  <c r="BC207" i="2"/>
  <c r="BC209" i="2"/>
  <c r="BC211" i="2"/>
  <c r="BC213" i="2"/>
  <c r="BC215" i="2"/>
  <c r="BC217" i="2"/>
  <c r="BC219" i="2"/>
  <c r="BC221" i="2"/>
  <c r="BC223" i="2"/>
  <c r="BC225" i="2"/>
  <c r="BC227" i="2"/>
  <c r="BC229" i="2"/>
  <c r="BC231" i="2"/>
  <c r="BC233" i="2"/>
  <c r="BC235" i="2"/>
  <c r="BC237" i="2"/>
  <c r="BC239" i="2"/>
  <c r="BC241" i="2"/>
  <c r="BC243" i="2"/>
  <c r="BC245" i="2"/>
  <c r="BC247" i="2"/>
  <c r="BC249" i="2"/>
  <c r="BC251" i="2"/>
  <c r="BC253" i="2"/>
  <c r="BC255" i="2"/>
  <c r="BC257" i="2"/>
  <c r="BC259" i="2"/>
  <c r="BC261" i="2"/>
  <c r="BC263" i="2"/>
  <c r="BC265" i="2"/>
  <c r="BC267" i="2"/>
  <c r="BC269" i="2"/>
  <c r="BC271" i="2"/>
  <c r="BC273" i="2"/>
  <c r="BC275" i="2"/>
  <c r="BC277" i="2"/>
  <c r="BC279" i="2"/>
  <c r="BC281" i="2"/>
  <c r="BC283" i="2"/>
  <c r="BC285" i="2"/>
  <c r="BC287" i="2"/>
  <c r="BC289" i="2"/>
  <c r="BC291" i="2"/>
  <c r="BC293" i="2"/>
  <c r="BC295" i="2"/>
  <c r="BC297" i="2"/>
  <c r="BC299" i="2"/>
  <c r="BC301" i="2"/>
  <c r="BC12" i="2"/>
  <c r="BC14" i="2"/>
  <c r="BC16" i="2"/>
  <c r="BC18" i="2"/>
  <c r="BC20" i="2"/>
  <c r="BC22" i="2"/>
  <c r="BC24" i="2"/>
  <c r="BC26" i="2"/>
  <c r="BC28" i="2"/>
  <c r="BC30" i="2"/>
  <c r="BC32" i="2"/>
  <c r="BC34" i="2"/>
  <c r="BC36" i="2"/>
  <c r="BC38" i="2"/>
  <c r="BC40" i="2"/>
  <c r="BC42" i="2"/>
  <c r="BC44" i="2"/>
  <c r="BC46" i="2"/>
  <c r="BC48" i="2"/>
  <c r="BC50" i="2"/>
  <c r="BC52" i="2"/>
  <c r="BC54" i="2"/>
  <c r="BC56" i="2"/>
  <c r="BC58" i="2"/>
  <c r="BC60" i="2"/>
  <c r="BC62" i="2"/>
  <c r="BC64" i="2"/>
  <c r="BC66" i="2"/>
  <c r="BC68" i="2"/>
  <c r="BC70" i="2"/>
  <c r="BC72" i="2"/>
  <c r="BC74" i="2"/>
  <c r="BC76" i="2"/>
  <c r="BC78" i="2"/>
  <c r="BC80" i="2"/>
  <c r="BC82" i="2"/>
  <c r="BC84" i="2"/>
  <c r="BC86" i="2"/>
  <c r="BC88" i="2"/>
  <c r="BC90" i="2"/>
  <c r="BC92" i="2"/>
  <c r="BC94" i="2"/>
  <c r="BC96" i="2"/>
  <c r="BC98" i="2"/>
  <c r="BC100" i="2"/>
  <c r="BC102" i="2"/>
  <c r="BC104" i="2"/>
  <c r="BC106" i="2"/>
  <c r="BC108" i="2"/>
  <c r="BC110" i="2"/>
  <c r="BC112" i="2"/>
  <c r="BC114" i="2"/>
  <c r="BC116" i="2"/>
  <c r="BC118" i="2"/>
  <c r="BC120" i="2"/>
  <c r="BC122" i="2"/>
  <c r="BC124" i="2"/>
  <c r="BC126" i="2"/>
  <c r="BC128" i="2"/>
  <c r="BC130" i="2"/>
  <c r="BC132" i="2"/>
  <c r="BC134" i="2"/>
  <c r="BC136" i="2"/>
  <c r="BC138" i="2"/>
  <c r="BC140" i="2"/>
  <c r="BC142" i="2"/>
  <c r="BC144" i="2"/>
  <c r="BC146" i="2"/>
  <c r="BC148" i="2"/>
  <c r="BC150" i="2"/>
  <c r="BC152" i="2"/>
  <c r="BC154" i="2"/>
  <c r="BC156" i="2"/>
  <c r="BC158" i="2"/>
  <c r="BC160" i="2"/>
  <c r="BC162" i="2"/>
  <c r="BC164" i="2"/>
  <c r="BC166" i="2"/>
  <c r="BC168" i="2"/>
  <c r="BC170" i="2"/>
  <c r="BC172" i="2"/>
  <c r="BC174" i="2"/>
  <c r="BC176" i="2"/>
  <c r="BC178" i="2"/>
  <c r="BC180" i="2"/>
  <c r="BC182" i="2"/>
  <c r="BC184" i="2"/>
  <c r="BC186" i="2"/>
  <c r="BC188" i="2"/>
  <c r="BC190" i="2"/>
  <c r="BC192" i="2"/>
  <c r="BC194" i="2"/>
  <c r="BC196" i="2"/>
  <c r="BC198" i="2"/>
  <c r="BC200" i="2"/>
  <c r="BC202" i="2"/>
  <c r="BC204" i="2"/>
  <c r="BC206" i="2"/>
  <c r="BC208" i="2"/>
  <c r="BC210" i="2"/>
  <c r="BC212" i="2"/>
  <c r="BC214" i="2"/>
  <c r="BC216" i="2"/>
  <c r="BC218" i="2"/>
  <c r="BC220" i="2"/>
  <c r="BC222" i="2"/>
  <c r="BC224" i="2"/>
  <c r="BC226" i="2"/>
  <c r="BC228" i="2"/>
  <c r="BC230" i="2"/>
  <c r="BC232" i="2"/>
  <c r="BC234" i="2"/>
  <c r="BC236" i="2"/>
  <c r="BC238" i="2"/>
  <c r="BC240" i="2"/>
  <c r="BC242" i="2"/>
  <c r="BC244" i="2"/>
  <c r="BC246" i="2"/>
  <c r="BC248" i="2"/>
  <c r="BC250" i="2"/>
  <c r="BC252" i="2"/>
  <c r="BC254" i="2"/>
  <c r="BC256" i="2"/>
  <c r="BC258" i="2"/>
  <c r="BC260" i="2"/>
  <c r="BC262" i="2"/>
  <c r="BC264" i="2"/>
  <c r="BC266" i="2"/>
  <c r="BC268" i="2"/>
  <c r="BC270" i="2"/>
  <c r="BC272" i="2"/>
  <c r="BC274" i="2"/>
  <c r="BC276" i="2"/>
  <c r="BC278" i="2"/>
  <c r="BC280" i="2"/>
  <c r="BC282" i="2"/>
  <c r="BC284" i="2"/>
  <c r="BC286" i="2"/>
  <c r="BC288" i="2"/>
  <c r="BC290" i="2"/>
  <c r="BC292" i="2"/>
  <c r="BC294" i="2"/>
  <c r="BC296" i="2"/>
  <c r="BC298" i="2"/>
  <c r="BC300" i="2"/>
  <c r="BC303" i="2"/>
  <c r="BC305" i="2"/>
  <c r="BC307" i="2"/>
  <c r="BC309" i="2"/>
  <c r="BC311" i="2"/>
  <c r="BC313" i="2"/>
  <c r="BC315" i="2"/>
  <c r="BC317" i="2"/>
  <c r="BC319" i="2"/>
  <c r="BC321" i="2"/>
  <c r="BC323" i="2"/>
  <c r="BC325" i="2"/>
  <c r="BC327" i="2"/>
  <c r="BC329" i="2"/>
  <c r="BC331" i="2"/>
  <c r="BC333" i="2"/>
  <c r="BC335" i="2"/>
  <c r="BC337" i="2"/>
  <c r="BC339" i="2"/>
  <c r="BC341" i="2"/>
  <c r="BC343" i="2"/>
  <c r="BC345" i="2"/>
  <c r="BC347" i="2"/>
  <c r="BC349" i="2"/>
  <c r="BC351" i="2"/>
  <c r="BC353" i="2"/>
  <c r="BC355" i="2"/>
  <c r="BC357" i="2"/>
  <c r="BC359" i="2"/>
  <c r="BC361" i="2"/>
  <c r="BC363" i="2"/>
  <c r="BC365" i="2"/>
  <c r="BC367" i="2"/>
  <c r="BC369" i="2"/>
  <c r="BC371" i="2"/>
  <c r="BC373" i="2"/>
  <c r="BC375" i="2"/>
  <c r="BC377" i="2"/>
  <c r="BC379" i="2"/>
  <c r="BC381" i="2"/>
  <c r="BC383" i="2"/>
  <c r="BC385" i="2"/>
  <c r="BC387" i="2"/>
  <c r="BC389" i="2"/>
  <c r="BC391" i="2"/>
  <c r="BC393" i="2"/>
  <c r="BC395" i="2"/>
  <c r="BC397" i="2"/>
  <c r="BC399" i="2"/>
  <c r="BC401" i="2"/>
  <c r="BC403" i="2"/>
  <c r="BC405" i="2"/>
  <c r="BC407" i="2"/>
  <c r="BC409" i="2"/>
  <c r="BC10" i="2"/>
  <c r="BC302" i="2"/>
  <c r="BC304" i="2"/>
  <c r="BC306" i="2"/>
  <c r="BC308" i="2"/>
  <c r="BC310" i="2"/>
  <c r="BC312" i="2"/>
  <c r="BC314" i="2"/>
  <c r="BC316" i="2"/>
  <c r="BC318" i="2"/>
  <c r="BC320" i="2"/>
  <c r="BC322" i="2"/>
  <c r="BC324" i="2"/>
  <c r="BC326" i="2"/>
  <c r="BC328" i="2"/>
  <c r="BC330" i="2"/>
  <c r="BC332" i="2"/>
  <c r="BC334" i="2"/>
  <c r="BC336" i="2"/>
  <c r="BC338" i="2"/>
  <c r="BC340" i="2"/>
  <c r="BC342" i="2"/>
  <c r="BC344" i="2"/>
  <c r="BC346" i="2"/>
  <c r="BC348" i="2"/>
  <c r="BC350" i="2"/>
  <c r="BC352" i="2"/>
  <c r="BC354" i="2"/>
  <c r="BC356" i="2"/>
  <c r="BC358" i="2"/>
  <c r="BC360" i="2"/>
  <c r="BC362" i="2"/>
  <c r="BC364" i="2"/>
  <c r="BC366" i="2"/>
  <c r="BC368" i="2"/>
  <c r="BC370" i="2"/>
  <c r="BC372" i="2"/>
  <c r="BC374" i="2"/>
  <c r="BC376" i="2"/>
  <c r="BC378" i="2"/>
  <c r="BC380" i="2"/>
  <c r="BC382" i="2"/>
  <c r="BC384" i="2"/>
  <c r="BC386" i="2"/>
  <c r="BC388" i="2"/>
  <c r="BC390" i="2"/>
  <c r="BC392" i="2"/>
  <c r="BC394" i="2"/>
  <c r="BC396" i="2"/>
  <c r="BC398" i="2"/>
  <c r="BC400" i="2"/>
  <c r="BC402" i="2"/>
  <c r="BC404" i="2"/>
  <c r="BC406" i="2"/>
  <c r="BC408" i="2"/>
  <c r="H24" i="1"/>
  <c r="H29" i="1" s="1"/>
  <c r="I24" i="1"/>
  <c r="I29" i="1" s="1"/>
  <c r="G5" i="25"/>
  <c r="F11" i="25" s="1"/>
  <c r="G4"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D152" i="25"/>
  <c r="D153" i="25"/>
  <c r="D154" i="25"/>
  <c r="D155" i="25"/>
  <c r="D156" i="25"/>
  <c r="D157" i="25"/>
  <c r="D158" i="25"/>
  <c r="D159" i="25"/>
  <c r="D160" i="25"/>
  <c r="D161" i="25"/>
  <c r="D162" i="25"/>
  <c r="D163" i="25"/>
  <c r="D164" i="25"/>
  <c r="D165" i="25"/>
  <c r="D166" i="25"/>
  <c r="D167" i="25"/>
  <c r="D168" i="25"/>
  <c r="D169" i="25"/>
  <c r="D170" i="25"/>
  <c r="D171" i="25"/>
  <c r="D172" i="25"/>
  <c r="D173" i="25"/>
  <c r="D174" i="25"/>
  <c r="D175" i="25"/>
  <c r="D176" i="25"/>
  <c r="D177" i="25"/>
  <c r="D178" i="25"/>
  <c r="D179" i="25"/>
  <c r="D180" i="25"/>
  <c r="D181" i="25"/>
  <c r="D182" i="25"/>
  <c r="D183" i="25"/>
  <c r="D184" i="25"/>
  <c r="D185" i="25"/>
  <c r="D186" i="25"/>
  <c r="D187" i="25"/>
  <c r="D188" i="25"/>
  <c r="D189" i="25"/>
  <c r="D190" i="25"/>
  <c r="D191" i="25"/>
  <c r="D192" i="25"/>
  <c r="D193" i="25"/>
  <c r="D194" i="25"/>
  <c r="D195" i="25"/>
  <c r="D196" i="25"/>
  <c r="D197" i="25"/>
  <c r="D198" i="25"/>
  <c r="D199" i="25"/>
  <c r="D200" i="25"/>
  <c r="D201" i="25"/>
  <c r="D202" i="25"/>
  <c r="D203" i="25"/>
  <c r="D204" i="25"/>
  <c r="D205" i="25"/>
  <c r="D206" i="25"/>
  <c r="D207" i="25"/>
  <c r="D208" i="25"/>
  <c r="D209" i="25"/>
  <c r="D210" i="25"/>
  <c r="D211" i="25"/>
  <c r="D212" i="25"/>
  <c r="D213" i="25"/>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D273" i="25"/>
  <c r="D274" i="25"/>
  <c r="D275" i="25"/>
  <c r="D276" i="25"/>
  <c r="D277" i="25"/>
  <c r="D278" i="25"/>
  <c r="D279" i="25"/>
  <c r="D280" i="25"/>
  <c r="D281" i="25"/>
  <c r="D282" i="25"/>
  <c r="D283" i="25"/>
  <c r="D284" i="25"/>
  <c r="D285" i="25"/>
  <c r="D286" i="25"/>
  <c r="D287" i="25"/>
  <c r="D288"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D320" i="25"/>
  <c r="D321" i="25"/>
  <c r="D322" i="25"/>
  <c r="D323" i="25"/>
  <c r="D324" i="25"/>
  <c r="D325" i="25"/>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I228" i="25" s="1"/>
  <c r="E229" i="25"/>
  <c r="I229" i="25" s="1"/>
  <c r="E230" i="25"/>
  <c r="I230" i="25" s="1"/>
  <c r="E231" i="25"/>
  <c r="I231" i="25" s="1"/>
  <c r="E232" i="25"/>
  <c r="E233" i="25"/>
  <c r="I233" i="25" s="1"/>
  <c r="E234" i="25"/>
  <c r="E235" i="25"/>
  <c r="E236" i="25"/>
  <c r="I236" i="25" s="1"/>
  <c r="E237" i="25"/>
  <c r="I237" i="25" s="1"/>
  <c r="E238" i="25"/>
  <c r="I238" i="25" s="1"/>
  <c r="E239" i="25"/>
  <c r="I239" i="25" s="1"/>
  <c r="E240" i="25"/>
  <c r="E241" i="25"/>
  <c r="I241" i="25" s="1"/>
  <c r="E242" i="25"/>
  <c r="E243" i="25"/>
  <c r="E244" i="25"/>
  <c r="E245" i="25"/>
  <c r="I245" i="25" s="1"/>
  <c r="E246" i="25"/>
  <c r="I246" i="25" s="1"/>
  <c r="E247" i="25"/>
  <c r="I247" i="25" s="1"/>
  <c r="E248" i="25"/>
  <c r="I248" i="25" s="1"/>
  <c r="E249" i="25"/>
  <c r="I249" i="25" s="1"/>
  <c r="E250" i="25"/>
  <c r="I250" i="25" s="1"/>
  <c r="E251" i="25"/>
  <c r="E252" i="25"/>
  <c r="I252" i="25" s="1"/>
  <c r="E253" i="25"/>
  <c r="I253" i="25" s="1"/>
  <c r="E254" i="25"/>
  <c r="I254" i="25" s="1"/>
  <c r="E255" i="25"/>
  <c r="I255" i="25" s="1"/>
  <c r="E256" i="25"/>
  <c r="E257" i="25"/>
  <c r="E258" i="25"/>
  <c r="E259" i="25"/>
  <c r="E260" i="25"/>
  <c r="E261" i="25"/>
  <c r="E262" i="25"/>
  <c r="I262" i="25" s="1"/>
  <c r="E263" i="25"/>
  <c r="I263" i="25" s="1"/>
  <c r="E264" i="25"/>
  <c r="I264" i="25" s="1"/>
  <c r="E265" i="25"/>
  <c r="I265" i="25" s="1"/>
  <c r="E266" i="25"/>
  <c r="E267" i="25"/>
  <c r="E268" i="25"/>
  <c r="E269" i="25"/>
  <c r="I269" i="25" s="1"/>
  <c r="E270" i="25"/>
  <c r="I270" i="25" s="1"/>
  <c r="E271" i="25"/>
  <c r="I271" i="25" s="1"/>
  <c r="E272" i="25"/>
  <c r="E273" i="25"/>
  <c r="E274" i="25"/>
  <c r="E275" i="25"/>
  <c r="E276" i="25"/>
  <c r="E277" i="25"/>
  <c r="I277" i="25" s="1"/>
  <c r="E278" i="25"/>
  <c r="I278" i="25" s="1"/>
  <c r="E279" i="25"/>
  <c r="I279" i="25" s="1"/>
  <c r="E280" i="25"/>
  <c r="E281" i="25"/>
  <c r="I281" i="25" s="1"/>
  <c r="E282" i="25"/>
  <c r="I282" i="25" s="1"/>
  <c r="E283" i="25"/>
  <c r="E284" i="25"/>
  <c r="I284" i="25" s="1"/>
  <c r="E285" i="25"/>
  <c r="I285" i="25" s="1"/>
  <c r="E286" i="25"/>
  <c r="I286" i="25" s="1"/>
  <c r="E287" i="25"/>
  <c r="I287" i="25" s="1"/>
  <c r="E288" i="25"/>
  <c r="E289" i="25"/>
  <c r="E290" i="25"/>
  <c r="E291" i="25"/>
  <c r="E292" i="25"/>
  <c r="E293" i="25"/>
  <c r="I293" i="25" s="1"/>
  <c r="E294" i="25"/>
  <c r="E295" i="25"/>
  <c r="I295" i="25" s="1"/>
  <c r="E296" i="25"/>
  <c r="I296" i="25" s="1"/>
  <c r="E297" i="25"/>
  <c r="I297" i="25" s="1"/>
  <c r="E298" i="25"/>
  <c r="E299" i="25"/>
  <c r="E300" i="25"/>
  <c r="I300" i="25" s="1"/>
  <c r="E301" i="25"/>
  <c r="I301" i="25" s="1"/>
  <c r="E302" i="25"/>
  <c r="E303" i="25"/>
  <c r="I303" i="25" s="1"/>
  <c r="E304" i="25"/>
  <c r="I304" i="25" s="1"/>
  <c r="E305" i="25"/>
  <c r="E306" i="25"/>
  <c r="E307" i="25"/>
  <c r="E308" i="25"/>
  <c r="E309" i="25"/>
  <c r="I309" i="25" s="1"/>
  <c r="E310" i="25"/>
  <c r="E311" i="25"/>
  <c r="I311" i="25" s="1"/>
  <c r="E312" i="25"/>
  <c r="I312" i="25" s="1"/>
  <c r="E313" i="25"/>
  <c r="I313" i="25" s="1"/>
  <c r="E314" i="25"/>
  <c r="I314" i="25" s="1"/>
  <c r="E315" i="25"/>
  <c r="E316" i="25"/>
  <c r="E317" i="25"/>
  <c r="I317" i="25" s="1"/>
  <c r="E318" i="25"/>
  <c r="E319" i="25"/>
  <c r="I319" i="25" s="1"/>
  <c r="E320" i="25"/>
  <c r="E321" i="25"/>
  <c r="E322" i="25"/>
  <c r="E323" i="25"/>
  <c r="E324" i="25"/>
  <c r="E325" i="25"/>
  <c r="I325" i="25" s="1"/>
  <c r="E326" i="25"/>
  <c r="E327" i="25"/>
  <c r="I327" i="25" s="1"/>
  <c r="E328" i="25"/>
  <c r="I328" i="25" s="1"/>
  <c r="E329" i="25"/>
  <c r="I329" i="25" s="1"/>
  <c r="E330" i="25"/>
  <c r="E331" i="25"/>
  <c r="E332" i="25"/>
  <c r="I332" i="25" s="1"/>
  <c r="E333" i="25"/>
  <c r="I333" i="25" s="1"/>
  <c r="E334" i="25"/>
  <c r="E335" i="25"/>
  <c r="I335" i="25" s="1"/>
  <c r="E336" i="25"/>
  <c r="E337" i="25"/>
  <c r="E338" i="25"/>
  <c r="E339" i="25"/>
  <c r="E340" i="25"/>
  <c r="E341" i="25"/>
  <c r="E342" i="25"/>
  <c r="E343" i="25"/>
  <c r="I343" i="25" s="1"/>
  <c r="E344" i="25"/>
  <c r="I344" i="25" s="1"/>
  <c r="E345" i="25"/>
  <c r="I345" i="25" s="1"/>
  <c r="E346" i="25"/>
  <c r="I346" i="25" s="1"/>
  <c r="E347" i="25"/>
  <c r="E348" i="25"/>
  <c r="E349" i="25"/>
  <c r="I349" i="25" s="1"/>
  <c r="E350" i="25"/>
  <c r="E351" i="25"/>
  <c r="I351" i="25" s="1"/>
  <c r="E352" i="25"/>
  <c r="I352" i="25" s="1"/>
  <c r="E353" i="25"/>
  <c r="E354" i="25"/>
  <c r="E355" i="25"/>
  <c r="I355" i="25" s="1"/>
  <c r="E356" i="25"/>
  <c r="E357" i="25"/>
  <c r="E358" i="25"/>
  <c r="E359" i="25"/>
  <c r="I359" i="25" s="1"/>
  <c r="E360" i="25"/>
  <c r="E361" i="25"/>
  <c r="I361" i="25" s="1"/>
  <c r="E362" i="25"/>
  <c r="E363" i="25"/>
  <c r="E364" i="25"/>
  <c r="I364" i="25" s="1"/>
  <c r="E365" i="25"/>
  <c r="I365" i="25" s="1"/>
  <c r="E366" i="25"/>
  <c r="E367" i="25"/>
  <c r="I367" i="25" s="1"/>
  <c r="E368" i="25"/>
  <c r="E369" i="25"/>
  <c r="E370" i="25"/>
  <c r="E371" i="25"/>
  <c r="I371" i="25" s="1"/>
  <c r="E372" i="25"/>
  <c r="E373" i="25"/>
  <c r="E374" i="25"/>
  <c r="E375" i="25"/>
  <c r="I375" i="25" s="1"/>
  <c r="E376" i="25"/>
  <c r="I376" i="25" s="1"/>
  <c r="E377" i="25"/>
  <c r="I377" i="25" s="1"/>
  <c r="E378" i="25"/>
  <c r="E379" i="25"/>
  <c r="I379" i="25" s="1"/>
  <c r="E380" i="25"/>
  <c r="E381" i="25"/>
  <c r="I381" i="25" s="1"/>
  <c r="E382" i="25"/>
  <c r="I382" i="25" s="1"/>
  <c r="E383" i="25"/>
  <c r="I383" i="25" s="1"/>
  <c r="E384" i="25"/>
  <c r="E385" i="25"/>
  <c r="E386" i="25"/>
  <c r="E387" i="25"/>
  <c r="I387" i="25" s="1"/>
  <c r="E388" i="25"/>
  <c r="E389" i="25"/>
  <c r="E390" i="25"/>
  <c r="I390" i="25" s="1"/>
  <c r="E391" i="25"/>
  <c r="I391" i="25" s="1"/>
  <c r="E392" i="25"/>
  <c r="E393" i="25"/>
  <c r="I393" i="25" s="1"/>
  <c r="E394" i="25"/>
  <c r="I394" i="25" s="1"/>
  <c r="E395" i="25"/>
  <c r="E396" i="25"/>
  <c r="I396" i="25" s="1"/>
  <c r="E397" i="25"/>
  <c r="I397" i="25" s="1"/>
  <c r="E398" i="25"/>
  <c r="I398" i="25" s="1"/>
  <c r="E399" i="25"/>
  <c r="I399" i="25" s="1"/>
  <c r="E400" i="25"/>
  <c r="E401" i="25"/>
  <c r="E402" i="25"/>
  <c r="E403" i="25"/>
  <c r="I403" i="25" s="1"/>
  <c r="E404" i="25"/>
  <c r="E405" i="25"/>
  <c r="I405" i="25" s="1"/>
  <c r="E406" i="25"/>
  <c r="I406" i="25" s="1"/>
  <c r="E407" i="25"/>
  <c r="I407" i="25" s="1"/>
  <c r="E408" i="25"/>
  <c r="I408" i="25" s="1"/>
  <c r="E409" i="25"/>
  <c r="I409" i="25" s="1"/>
  <c r="E410" i="25"/>
  <c r="E411" i="25"/>
  <c r="E412" i="25"/>
  <c r="I412" i="25" s="1"/>
  <c r="E413" i="25"/>
  <c r="I413" i="25" s="1"/>
  <c r="E414" i="25"/>
  <c r="I414" i="25" s="1"/>
  <c r="E415" i="25"/>
  <c r="I415" i="25" s="1"/>
  <c r="E16" i="25"/>
  <c r="C53"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314" i="25"/>
  <c r="C315" i="25"/>
  <c r="C316" i="25"/>
  <c r="C317" i="25"/>
  <c r="C318" i="25"/>
  <c r="C319" i="25"/>
  <c r="C320" i="25"/>
  <c r="C321" i="25"/>
  <c r="C322" i="25"/>
  <c r="C323" i="25"/>
  <c r="C324" i="25"/>
  <c r="C325" i="25"/>
  <c r="C326" i="25"/>
  <c r="C327" i="25"/>
  <c r="C328" i="25"/>
  <c r="C329" i="25"/>
  <c r="C330" i="25"/>
  <c r="C331" i="25"/>
  <c r="C332" i="25"/>
  <c r="C333" i="25"/>
  <c r="C334" i="25"/>
  <c r="C335" i="25"/>
  <c r="C336" i="25"/>
  <c r="C337" i="25"/>
  <c r="C338" i="25"/>
  <c r="C339" i="25"/>
  <c r="C340" i="25"/>
  <c r="C341" i="25"/>
  <c r="C342" i="25"/>
  <c r="C343" i="25"/>
  <c r="C344" i="25"/>
  <c r="C345" i="25"/>
  <c r="C346" i="25"/>
  <c r="C347" i="25"/>
  <c r="C348" i="25"/>
  <c r="C349" i="25"/>
  <c r="C350" i="25"/>
  <c r="C351" i="25"/>
  <c r="C352" i="25"/>
  <c r="C353" i="25"/>
  <c r="C354" i="25"/>
  <c r="C355" i="25"/>
  <c r="C356" i="25"/>
  <c r="C357" i="25"/>
  <c r="C358" i="25"/>
  <c r="C359" i="25"/>
  <c r="C360" i="25"/>
  <c r="C361" i="25"/>
  <c r="C362" i="25"/>
  <c r="C363" i="25"/>
  <c r="C364" i="25"/>
  <c r="C365" i="25"/>
  <c r="C366" i="25"/>
  <c r="C367" i="25"/>
  <c r="C368" i="25"/>
  <c r="C369" i="25"/>
  <c r="C370" i="25"/>
  <c r="C371" i="25"/>
  <c r="C372" i="25"/>
  <c r="C373" i="25"/>
  <c r="C374" i="25"/>
  <c r="C375" i="25"/>
  <c r="C376" i="25"/>
  <c r="C377" i="25"/>
  <c r="C378" i="25"/>
  <c r="C379" i="25"/>
  <c r="C380" i="25"/>
  <c r="C381" i="25"/>
  <c r="C382" i="25"/>
  <c r="C383" i="25"/>
  <c r="C384" i="25"/>
  <c r="C385" i="25"/>
  <c r="C386" i="25"/>
  <c r="C387" i="25"/>
  <c r="C388" i="25"/>
  <c r="C389" i="25"/>
  <c r="C390" i="25"/>
  <c r="C391" i="25"/>
  <c r="C392" i="25"/>
  <c r="C393" i="25"/>
  <c r="C394" i="25"/>
  <c r="C395" i="25"/>
  <c r="C396" i="25"/>
  <c r="C397" i="25"/>
  <c r="C398" i="25"/>
  <c r="C399" i="25"/>
  <c r="C400" i="25"/>
  <c r="C401" i="25"/>
  <c r="C402" i="25"/>
  <c r="C403" i="25"/>
  <c r="C404" i="25"/>
  <c r="C405" i="25"/>
  <c r="C406" i="25"/>
  <c r="C407" i="25"/>
  <c r="C408" i="25"/>
  <c r="C409" i="25"/>
  <c r="C410" i="25"/>
  <c r="C411" i="25"/>
  <c r="C412" i="25"/>
  <c r="C413" i="25"/>
  <c r="C414" i="25"/>
  <c r="C415" i="25"/>
  <c r="G3" i="20"/>
  <c r="G339" i="25" l="1"/>
  <c r="I339" i="25"/>
  <c r="G307" i="25"/>
  <c r="I307" i="25"/>
  <c r="G259" i="25"/>
  <c r="I259" i="25"/>
  <c r="G235" i="25"/>
  <c r="I235" i="25"/>
  <c r="G402" i="25"/>
  <c r="I402" i="25"/>
  <c r="K354" i="25"/>
  <c r="I354" i="25"/>
  <c r="K306" i="25"/>
  <c r="I306" i="25"/>
  <c r="H401" i="25"/>
  <c r="I401" i="25"/>
  <c r="J385" i="25"/>
  <c r="I385" i="25"/>
  <c r="H369" i="25"/>
  <c r="I369" i="25"/>
  <c r="J353" i="25"/>
  <c r="I353" i="25"/>
  <c r="H337" i="25"/>
  <c r="I337" i="25"/>
  <c r="J321" i="25"/>
  <c r="I321" i="25"/>
  <c r="H305" i="25"/>
  <c r="I305" i="25"/>
  <c r="J289" i="25"/>
  <c r="I289" i="25"/>
  <c r="H273" i="25"/>
  <c r="I273" i="25"/>
  <c r="J257" i="25"/>
  <c r="I257" i="25"/>
  <c r="K299" i="25"/>
  <c r="I299" i="25"/>
  <c r="G243" i="25"/>
  <c r="I243" i="25"/>
  <c r="K410" i="25"/>
  <c r="I410" i="25"/>
  <c r="K378" i="25"/>
  <c r="I378" i="25"/>
  <c r="K338" i="25"/>
  <c r="I338" i="25"/>
  <c r="G298" i="25"/>
  <c r="I298" i="25"/>
  <c r="K258" i="25"/>
  <c r="I258" i="25"/>
  <c r="H400" i="25"/>
  <c r="I400" i="25"/>
  <c r="H392" i="25"/>
  <c r="I392" i="25"/>
  <c r="J384" i="25"/>
  <c r="I384" i="25"/>
  <c r="H368" i="25"/>
  <c r="I368" i="25"/>
  <c r="H360" i="25"/>
  <c r="I360" i="25"/>
  <c r="J336" i="25"/>
  <c r="I336" i="25"/>
  <c r="J320" i="25"/>
  <c r="I320" i="25"/>
  <c r="H288" i="25"/>
  <c r="I288" i="25"/>
  <c r="H280" i="25"/>
  <c r="I280" i="25"/>
  <c r="H272" i="25"/>
  <c r="I272" i="25"/>
  <c r="J256" i="25"/>
  <c r="I256" i="25"/>
  <c r="H240" i="25"/>
  <c r="I240" i="25"/>
  <c r="H232" i="25"/>
  <c r="I232" i="25"/>
  <c r="G411" i="25"/>
  <c r="I411" i="25"/>
  <c r="G395" i="25"/>
  <c r="I395" i="25"/>
  <c r="K331" i="25"/>
  <c r="I331" i="25"/>
  <c r="K283" i="25"/>
  <c r="I283" i="25"/>
  <c r="G227" i="25"/>
  <c r="I227" i="25"/>
  <c r="K370" i="25"/>
  <c r="I370" i="25"/>
  <c r="K322" i="25"/>
  <c r="I322" i="25"/>
  <c r="K274" i="25"/>
  <c r="I274" i="25"/>
  <c r="G234" i="25"/>
  <c r="I234" i="25"/>
  <c r="G323" i="25"/>
  <c r="I323" i="25"/>
  <c r="G275" i="25"/>
  <c r="I275" i="25"/>
  <c r="G386" i="25"/>
  <c r="I386" i="25"/>
  <c r="G266" i="25"/>
  <c r="I266" i="25"/>
  <c r="G358" i="25"/>
  <c r="I358" i="25"/>
  <c r="G326" i="25"/>
  <c r="I326" i="25"/>
  <c r="G318" i="25"/>
  <c r="I318" i="25"/>
  <c r="G310" i="25"/>
  <c r="I310" i="25"/>
  <c r="G302" i="25"/>
  <c r="I302" i="25"/>
  <c r="K347" i="25"/>
  <c r="I347" i="25"/>
  <c r="K267" i="25"/>
  <c r="I267" i="25"/>
  <c r="K290" i="25"/>
  <c r="I290" i="25"/>
  <c r="G366" i="25"/>
  <c r="I366" i="25"/>
  <c r="G342" i="25"/>
  <c r="I342" i="25"/>
  <c r="G294" i="25"/>
  <c r="I294" i="25"/>
  <c r="F389" i="25"/>
  <c r="I389" i="25"/>
  <c r="F373" i="25"/>
  <c r="I373" i="25"/>
  <c r="F357" i="25"/>
  <c r="I357" i="25"/>
  <c r="BC7" i="2"/>
  <c r="G363" i="25"/>
  <c r="I363" i="25"/>
  <c r="K315" i="25"/>
  <c r="I315" i="25"/>
  <c r="G291" i="25"/>
  <c r="I291" i="25"/>
  <c r="K251" i="25"/>
  <c r="I251" i="25"/>
  <c r="G362" i="25"/>
  <c r="I362" i="25"/>
  <c r="G330" i="25"/>
  <c r="I330" i="25"/>
  <c r="K242" i="25"/>
  <c r="I242" i="25"/>
  <c r="G374" i="25"/>
  <c r="I374" i="25"/>
  <c r="G350" i="25"/>
  <c r="I350" i="25"/>
  <c r="G334" i="25"/>
  <c r="I334" i="25"/>
  <c r="F341" i="25"/>
  <c r="I341" i="25"/>
  <c r="F261" i="25"/>
  <c r="I261" i="25"/>
  <c r="F404" i="25"/>
  <c r="I404" i="25"/>
  <c r="F388" i="25"/>
  <c r="I388" i="25"/>
  <c r="F380" i="25"/>
  <c r="I380" i="25"/>
  <c r="F372" i="25"/>
  <c r="I372" i="25"/>
  <c r="F356" i="25"/>
  <c r="I356" i="25"/>
  <c r="F348" i="25"/>
  <c r="I348" i="25"/>
  <c r="F340" i="25"/>
  <c r="I340" i="25"/>
  <c r="F324" i="25"/>
  <c r="I324" i="25"/>
  <c r="F316" i="25"/>
  <c r="I316" i="25"/>
  <c r="F308" i="25"/>
  <c r="I308" i="25"/>
  <c r="F292" i="25"/>
  <c r="I292" i="25"/>
  <c r="F276" i="25"/>
  <c r="I276" i="25"/>
  <c r="F268" i="25"/>
  <c r="I268" i="25"/>
  <c r="F260" i="25"/>
  <c r="I260" i="25"/>
  <c r="F244" i="25"/>
  <c r="I244" i="25"/>
  <c r="F9" i="25"/>
  <c r="F10" i="25"/>
  <c r="H336" i="25"/>
  <c r="G267" i="25"/>
  <c r="G299" i="25"/>
  <c r="K235" i="25"/>
  <c r="G331" i="25"/>
  <c r="H320" i="25"/>
  <c r="K394" i="25"/>
  <c r="G394" i="25"/>
  <c r="G286" i="25"/>
  <c r="G270" i="25"/>
  <c r="G250" i="25"/>
  <c r="K250" i="25"/>
  <c r="G246" i="25"/>
  <c r="G230" i="25"/>
  <c r="G370" i="25"/>
  <c r="K234" i="25"/>
  <c r="K362" i="25"/>
  <c r="G274" i="25"/>
  <c r="G338" i="25"/>
  <c r="G378" i="25"/>
  <c r="J352" i="25"/>
  <c r="H352" i="25"/>
  <c r="J304" i="25"/>
  <c r="H304" i="25"/>
  <c r="G251" i="25"/>
  <c r="G283" i="25"/>
  <c r="G315" i="25"/>
  <c r="G347" i="25"/>
  <c r="H256" i="25"/>
  <c r="H384" i="25"/>
  <c r="K266" i="25"/>
  <c r="K330" i="25"/>
  <c r="K411" i="25"/>
  <c r="J288" i="25"/>
  <c r="G346" i="25"/>
  <c r="K346" i="25"/>
  <c r="G314" i="25"/>
  <c r="K314" i="25"/>
  <c r="G282" i="25"/>
  <c r="K282" i="25"/>
  <c r="G278" i="25"/>
  <c r="G262" i="25"/>
  <c r="G254" i="25"/>
  <c r="G238" i="25"/>
  <c r="K298" i="25"/>
  <c r="G242" i="25"/>
  <c r="G306" i="25"/>
  <c r="K379" i="25"/>
  <c r="G379" i="25"/>
  <c r="F231" i="25"/>
  <c r="G258" i="25"/>
  <c r="G290" i="25"/>
  <c r="G322" i="25"/>
  <c r="G354" i="25"/>
  <c r="G410" i="25"/>
  <c r="K405" i="25"/>
  <c r="J405" i="25"/>
  <c r="G405" i="25"/>
  <c r="H405" i="25"/>
  <c r="K393" i="25"/>
  <c r="G393" i="25"/>
  <c r="J393" i="25"/>
  <c r="F393" i="25"/>
  <c r="K381" i="25"/>
  <c r="J381" i="25"/>
  <c r="G381" i="25"/>
  <c r="H381" i="25"/>
  <c r="K361" i="25"/>
  <c r="G361" i="25"/>
  <c r="J361" i="25"/>
  <c r="F361" i="25"/>
  <c r="K345" i="25"/>
  <c r="G345" i="25"/>
  <c r="J345" i="25"/>
  <c r="F345" i="25"/>
  <c r="K333" i="25"/>
  <c r="J333" i="25"/>
  <c r="G333" i="25"/>
  <c r="H333" i="25"/>
  <c r="K325" i="25"/>
  <c r="J325" i="25"/>
  <c r="G325" i="25"/>
  <c r="H325" i="25"/>
  <c r="K313" i="25"/>
  <c r="G313" i="25"/>
  <c r="J313" i="25"/>
  <c r="F313" i="25"/>
  <c r="K301" i="25"/>
  <c r="J301" i="25"/>
  <c r="G301" i="25"/>
  <c r="H301" i="25"/>
  <c r="K293" i="25"/>
  <c r="J293" i="25"/>
  <c r="G293" i="25"/>
  <c r="H293" i="25"/>
  <c r="K281" i="25"/>
  <c r="G281" i="25"/>
  <c r="J281" i="25"/>
  <c r="F281" i="25"/>
  <c r="K269" i="25"/>
  <c r="J269" i="25"/>
  <c r="G269" i="25"/>
  <c r="H269" i="25"/>
  <c r="K253" i="25"/>
  <c r="J253" i="25"/>
  <c r="G253" i="25"/>
  <c r="H253" i="25"/>
  <c r="K241" i="25"/>
  <c r="G241" i="25"/>
  <c r="F241" i="25"/>
  <c r="K233" i="25"/>
  <c r="G233" i="25"/>
  <c r="J233" i="25"/>
  <c r="F233" i="25"/>
  <c r="K408" i="25"/>
  <c r="G408" i="25"/>
  <c r="J408" i="25"/>
  <c r="F408" i="25"/>
  <c r="K396" i="25"/>
  <c r="J396" i="25"/>
  <c r="G396" i="25"/>
  <c r="H396" i="25"/>
  <c r="K388" i="25"/>
  <c r="J388" i="25"/>
  <c r="G388" i="25"/>
  <c r="H388" i="25"/>
  <c r="K376" i="25"/>
  <c r="G376" i="25"/>
  <c r="J376" i="25"/>
  <c r="F376" i="25"/>
  <c r="K368" i="25"/>
  <c r="G368" i="25"/>
  <c r="F368" i="25"/>
  <c r="K356" i="25"/>
  <c r="J356" i="25"/>
  <c r="G356" i="25"/>
  <c r="H356" i="25"/>
  <c r="K344" i="25"/>
  <c r="G344" i="25"/>
  <c r="J344" i="25"/>
  <c r="F344" i="25"/>
  <c r="K332" i="25"/>
  <c r="J332" i="25"/>
  <c r="G332" i="25"/>
  <c r="H332" i="25"/>
  <c r="K320" i="25"/>
  <c r="G320" i="25"/>
  <c r="F320" i="25"/>
  <c r="K312" i="25"/>
  <c r="G312" i="25"/>
  <c r="J312" i="25"/>
  <c r="F312" i="25"/>
  <c r="K296" i="25"/>
  <c r="G296" i="25"/>
  <c r="J296" i="25"/>
  <c r="F296" i="25"/>
  <c r="K284" i="25"/>
  <c r="J284" i="25"/>
  <c r="G284" i="25"/>
  <c r="H284" i="25"/>
  <c r="K272" i="25"/>
  <c r="G272" i="25"/>
  <c r="F272" i="25"/>
  <c r="K260" i="25"/>
  <c r="J260" i="25"/>
  <c r="G260" i="25"/>
  <c r="H260" i="25"/>
  <c r="K252" i="25"/>
  <c r="J252" i="25"/>
  <c r="G252" i="25"/>
  <c r="H252" i="25"/>
  <c r="K236" i="25"/>
  <c r="J236" i="25"/>
  <c r="G236" i="25"/>
  <c r="H236" i="25"/>
  <c r="F293" i="25"/>
  <c r="F325" i="25"/>
  <c r="F405" i="25"/>
  <c r="H241" i="25"/>
  <c r="H257" i="25"/>
  <c r="H289" i="25"/>
  <c r="H321" i="25"/>
  <c r="H353" i="25"/>
  <c r="H385" i="25"/>
  <c r="K409" i="25"/>
  <c r="G409" i="25"/>
  <c r="J409" i="25"/>
  <c r="F409" i="25"/>
  <c r="K397" i="25"/>
  <c r="J397" i="25"/>
  <c r="G397" i="25"/>
  <c r="H397" i="25"/>
  <c r="K385" i="25"/>
  <c r="G385" i="25"/>
  <c r="F385" i="25"/>
  <c r="K377" i="25"/>
  <c r="G377" i="25"/>
  <c r="J377" i="25"/>
  <c r="F377" i="25"/>
  <c r="K369" i="25"/>
  <c r="G369" i="25"/>
  <c r="F369" i="25"/>
  <c r="K357" i="25"/>
  <c r="J357" i="25"/>
  <c r="G357" i="25"/>
  <c r="H357" i="25"/>
  <c r="K349" i="25"/>
  <c r="J349" i="25"/>
  <c r="G349" i="25"/>
  <c r="H349" i="25"/>
  <c r="K337" i="25"/>
  <c r="G337" i="25"/>
  <c r="F337" i="25"/>
  <c r="K321" i="25"/>
  <c r="G321" i="25"/>
  <c r="F321" i="25"/>
  <c r="K309" i="25"/>
  <c r="J309" i="25"/>
  <c r="G309" i="25"/>
  <c r="H309" i="25"/>
  <c r="K297" i="25"/>
  <c r="G297" i="25"/>
  <c r="J297" i="25"/>
  <c r="F297" i="25"/>
  <c r="K289" i="25"/>
  <c r="G289" i="25"/>
  <c r="F289" i="25"/>
  <c r="K277" i="25"/>
  <c r="J277" i="25"/>
  <c r="G277" i="25"/>
  <c r="H277" i="25"/>
  <c r="K265" i="25"/>
  <c r="G265" i="25"/>
  <c r="J265" i="25"/>
  <c r="F265" i="25"/>
  <c r="K257" i="25"/>
  <c r="G257" i="25"/>
  <c r="F257" i="25"/>
  <c r="K245" i="25"/>
  <c r="J245" i="25"/>
  <c r="G245" i="25"/>
  <c r="H245" i="25"/>
  <c r="K229" i="25"/>
  <c r="J229" i="25"/>
  <c r="G229" i="25"/>
  <c r="H229" i="25"/>
  <c r="F229" i="25"/>
  <c r="K412" i="25"/>
  <c r="J412" i="25"/>
  <c r="G412" i="25"/>
  <c r="H412" i="25"/>
  <c r="K400" i="25"/>
  <c r="G400" i="25"/>
  <c r="F400" i="25"/>
  <c r="K384" i="25"/>
  <c r="G384" i="25"/>
  <c r="F384" i="25"/>
  <c r="K372" i="25"/>
  <c r="J372" i="25"/>
  <c r="G372" i="25"/>
  <c r="H372" i="25"/>
  <c r="K364" i="25"/>
  <c r="J364" i="25"/>
  <c r="G364" i="25"/>
  <c r="H364" i="25"/>
  <c r="K352" i="25"/>
  <c r="G352" i="25"/>
  <c r="F352" i="25"/>
  <c r="K340" i="25"/>
  <c r="J340" i="25"/>
  <c r="G340" i="25"/>
  <c r="H340" i="25"/>
  <c r="K328" i="25"/>
  <c r="G328" i="25"/>
  <c r="J328" i="25"/>
  <c r="F328" i="25"/>
  <c r="K324" i="25"/>
  <c r="J324" i="25"/>
  <c r="G324" i="25"/>
  <c r="H324" i="25"/>
  <c r="K308" i="25"/>
  <c r="J308" i="25"/>
  <c r="G308" i="25"/>
  <c r="H308" i="25"/>
  <c r="K300" i="25"/>
  <c r="J300" i="25"/>
  <c r="G300" i="25"/>
  <c r="H300" i="25"/>
  <c r="K288" i="25"/>
  <c r="G288" i="25"/>
  <c r="F288" i="25"/>
  <c r="K276" i="25"/>
  <c r="J276" i="25"/>
  <c r="G276" i="25"/>
  <c r="H276" i="25"/>
  <c r="K264" i="25"/>
  <c r="G264" i="25"/>
  <c r="J264" i="25"/>
  <c r="F264" i="25"/>
  <c r="K248" i="25"/>
  <c r="G248" i="25"/>
  <c r="J248" i="25"/>
  <c r="F248" i="25"/>
  <c r="K240" i="25"/>
  <c r="G240" i="25"/>
  <c r="F240" i="25"/>
  <c r="K228" i="25"/>
  <c r="J228" i="25"/>
  <c r="G228" i="25"/>
  <c r="F228" i="25"/>
  <c r="H228" i="25"/>
  <c r="F245" i="25"/>
  <c r="F277" i="25"/>
  <c r="F309" i="25"/>
  <c r="J415" i="25"/>
  <c r="K415" i="25"/>
  <c r="H415" i="25"/>
  <c r="F415" i="25"/>
  <c r="G415" i="25"/>
  <c r="J411" i="25"/>
  <c r="H411" i="25"/>
  <c r="F411" i="25"/>
  <c r="J407" i="25"/>
  <c r="K407" i="25"/>
  <c r="H407" i="25"/>
  <c r="F407" i="25"/>
  <c r="G407" i="25"/>
  <c r="J403" i="25"/>
  <c r="H403" i="25"/>
  <c r="F403" i="25"/>
  <c r="K403" i="25"/>
  <c r="J399" i="25"/>
  <c r="K399" i="25"/>
  <c r="H399" i="25"/>
  <c r="F399" i="25"/>
  <c r="G399" i="25"/>
  <c r="J395" i="25"/>
  <c r="H395" i="25"/>
  <c r="F395" i="25"/>
  <c r="J391" i="25"/>
  <c r="K391" i="25"/>
  <c r="H391" i="25"/>
  <c r="F391" i="25"/>
  <c r="G391" i="25"/>
  <c r="J387" i="25"/>
  <c r="H387" i="25"/>
  <c r="F387" i="25"/>
  <c r="K387" i="25"/>
  <c r="J383" i="25"/>
  <c r="K383" i="25"/>
  <c r="H383" i="25"/>
  <c r="F383" i="25"/>
  <c r="G383" i="25"/>
  <c r="J379" i="25"/>
  <c r="H379" i="25"/>
  <c r="F379" i="25"/>
  <c r="J375" i="25"/>
  <c r="K375" i="25"/>
  <c r="H375" i="25"/>
  <c r="F375" i="25"/>
  <c r="G375" i="25"/>
  <c r="J371" i="25"/>
  <c r="H371" i="25"/>
  <c r="F371" i="25"/>
  <c r="K371" i="25"/>
  <c r="J367" i="25"/>
  <c r="K367" i="25"/>
  <c r="H367" i="25"/>
  <c r="F367" i="25"/>
  <c r="G367" i="25"/>
  <c r="J363" i="25"/>
  <c r="H363" i="25"/>
  <c r="F363" i="25"/>
  <c r="J359" i="25"/>
  <c r="K359" i="25"/>
  <c r="H359" i="25"/>
  <c r="F359" i="25"/>
  <c r="G359" i="25"/>
  <c r="J355" i="25"/>
  <c r="H355" i="25"/>
  <c r="F355" i="25"/>
  <c r="K355" i="25"/>
  <c r="F236" i="25"/>
  <c r="F252" i="25"/>
  <c r="F284" i="25"/>
  <c r="F300" i="25"/>
  <c r="F332" i="25"/>
  <c r="F364" i="25"/>
  <c r="F396" i="25"/>
  <c r="F412" i="25"/>
  <c r="H248" i="25"/>
  <c r="H264" i="25"/>
  <c r="H296" i="25"/>
  <c r="H312" i="25"/>
  <c r="H328" i="25"/>
  <c r="H344" i="25"/>
  <c r="H376" i="25"/>
  <c r="H408" i="25"/>
  <c r="J240" i="25"/>
  <c r="J272" i="25"/>
  <c r="J368" i="25"/>
  <c r="J400" i="25"/>
  <c r="K413" i="25"/>
  <c r="J413" i="25"/>
  <c r="G413" i="25"/>
  <c r="H413" i="25"/>
  <c r="K401" i="25"/>
  <c r="G401" i="25"/>
  <c r="F401" i="25"/>
  <c r="K389" i="25"/>
  <c r="J389" i="25"/>
  <c r="G389" i="25"/>
  <c r="H389" i="25"/>
  <c r="K373" i="25"/>
  <c r="J373" i="25"/>
  <c r="G373" i="25"/>
  <c r="H373" i="25"/>
  <c r="K365" i="25"/>
  <c r="J365" i="25"/>
  <c r="G365" i="25"/>
  <c r="H365" i="25"/>
  <c r="K353" i="25"/>
  <c r="G353" i="25"/>
  <c r="F353" i="25"/>
  <c r="K341" i="25"/>
  <c r="J341" i="25"/>
  <c r="G341" i="25"/>
  <c r="H341" i="25"/>
  <c r="K329" i="25"/>
  <c r="G329" i="25"/>
  <c r="J329" i="25"/>
  <c r="F329" i="25"/>
  <c r="K317" i="25"/>
  <c r="J317" i="25"/>
  <c r="G317" i="25"/>
  <c r="H317" i="25"/>
  <c r="K305" i="25"/>
  <c r="G305" i="25"/>
  <c r="F305" i="25"/>
  <c r="K285" i="25"/>
  <c r="J285" i="25"/>
  <c r="G285" i="25"/>
  <c r="H285" i="25"/>
  <c r="K273" i="25"/>
  <c r="G273" i="25"/>
  <c r="F273" i="25"/>
  <c r="K261" i="25"/>
  <c r="J261" i="25"/>
  <c r="G261" i="25"/>
  <c r="H261" i="25"/>
  <c r="K249" i="25"/>
  <c r="G249" i="25"/>
  <c r="J249" i="25"/>
  <c r="F249" i="25"/>
  <c r="K237" i="25"/>
  <c r="J237" i="25"/>
  <c r="G237" i="25"/>
  <c r="H237" i="25"/>
  <c r="K404" i="25"/>
  <c r="J404" i="25"/>
  <c r="G404" i="25"/>
  <c r="H404" i="25"/>
  <c r="K392" i="25"/>
  <c r="G392" i="25"/>
  <c r="J392" i="25"/>
  <c r="F392" i="25"/>
  <c r="K380" i="25"/>
  <c r="J380" i="25"/>
  <c r="G380" i="25"/>
  <c r="H380" i="25"/>
  <c r="K360" i="25"/>
  <c r="G360" i="25"/>
  <c r="J360" i="25"/>
  <c r="F360" i="25"/>
  <c r="K348" i="25"/>
  <c r="J348" i="25"/>
  <c r="G348" i="25"/>
  <c r="H348" i="25"/>
  <c r="K336" i="25"/>
  <c r="G336" i="25"/>
  <c r="F336" i="25"/>
  <c r="K316" i="25"/>
  <c r="J316" i="25"/>
  <c r="G316" i="25"/>
  <c r="H316" i="25"/>
  <c r="K304" i="25"/>
  <c r="G304" i="25"/>
  <c r="F304" i="25"/>
  <c r="K292" i="25"/>
  <c r="J292" i="25"/>
  <c r="G292" i="25"/>
  <c r="H292" i="25"/>
  <c r="K280" i="25"/>
  <c r="G280" i="25"/>
  <c r="J280" i="25"/>
  <c r="F280" i="25"/>
  <c r="K268" i="25"/>
  <c r="J268" i="25"/>
  <c r="G268" i="25"/>
  <c r="H268" i="25"/>
  <c r="K256" i="25"/>
  <c r="G256" i="25"/>
  <c r="F256" i="25"/>
  <c r="K244" i="25"/>
  <c r="J244" i="25"/>
  <c r="G244" i="25"/>
  <c r="H244" i="25"/>
  <c r="K232" i="25"/>
  <c r="G232" i="25"/>
  <c r="J232" i="25"/>
  <c r="F232" i="25"/>
  <c r="J414" i="25"/>
  <c r="K414" i="25"/>
  <c r="H414" i="25"/>
  <c r="F414" i="25"/>
  <c r="G414" i="25"/>
  <c r="J410" i="25"/>
  <c r="H410" i="25"/>
  <c r="F410" i="25"/>
  <c r="J406" i="25"/>
  <c r="K406" i="25"/>
  <c r="H406" i="25"/>
  <c r="F406" i="25"/>
  <c r="G406" i="25"/>
  <c r="J402" i="25"/>
  <c r="H402" i="25"/>
  <c r="F402" i="25"/>
  <c r="K402" i="25"/>
  <c r="J398" i="25"/>
  <c r="K398" i="25"/>
  <c r="H398" i="25"/>
  <c r="F398" i="25"/>
  <c r="G398" i="25"/>
  <c r="J394" i="25"/>
  <c r="H394" i="25"/>
  <c r="F394" i="25"/>
  <c r="J390" i="25"/>
  <c r="K390" i="25"/>
  <c r="H390" i="25"/>
  <c r="F390" i="25"/>
  <c r="G390" i="25"/>
  <c r="J386" i="25"/>
  <c r="H386" i="25"/>
  <c r="F386" i="25"/>
  <c r="K386" i="25"/>
  <c r="J382" i="25"/>
  <c r="K382" i="25"/>
  <c r="H382" i="25"/>
  <c r="F382" i="25"/>
  <c r="G382" i="25"/>
  <c r="F237" i="25"/>
  <c r="F253" i="25"/>
  <c r="F269" i="25"/>
  <c r="F285" i="25"/>
  <c r="F301" i="25"/>
  <c r="F317" i="25"/>
  <c r="F333" i="25"/>
  <c r="F349" i="25"/>
  <c r="F365" i="25"/>
  <c r="F381" i="25"/>
  <c r="F397" i="25"/>
  <c r="F413" i="25"/>
  <c r="G355" i="25"/>
  <c r="G371" i="25"/>
  <c r="G387" i="25"/>
  <c r="G403" i="25"/>
  <c r="H233" i="25"/>
  <c r="H249" i="25"/>
  <c r="H265" i="25"/>
  <c r="H281" i="25"/>
  <c r="H297" i="25"/>
  <c r="H313" i="25"/>
  <c r="H329" i="25"/>
  <c r="H345" i="25"/>
  <c r="H361" i="25"/>
  <c r="H377" i="25"/>
  <c r="H393" i="25"/>
  <c r="H409" i="25"/>
  <c r="K363" i="25"/>
  <c r="K395" i="25"/>
  <c r="J241" i="25"/>
  <c r="J273" i="25"/>
  <c r="J305" i="25"/>
  <c r="J337" i="25"/>
  <c r="J369" i="25"/>
  <c r="J401" i="25"/>
  <c r="J351" i="25"/>
  <c r="K351" i="25"/>
  <c r="H351" i="25"/>
  <c r="F351" i="25"/>
  <c r="J347" i="25"/>
  <c r="H347" i="25"/>
  <c r="F347" i="25"/>
  <c r="J343" i="25"/>
  <c r="K343" i="25"/>
  <c r="H343" i="25"/>
  <c r="F343" i="25"/>
  <c r="J339" i="25"/>
  <c r="H339" i="25"/>
  <c r="F339" i="25"/>
  <c r="J335" i="25"/>
  <c r="K335" i="25"/>
  <c r="H335" i="25"/>
  <c r="F335" i="25"/>
  <c r="J331" i="25"/>
  <c r="H331" i="25"/>
  <c r="F331" i="25"/>
  <c r="J327" i="25"/>
  <c r="K327" i="25"/>
  <c r="H327" i="25"/>
  <c r="F327" i="25"/>
  <c r="J323" i="25"/>
  <c r="H323" i="25"/>
  <c r="F323" i="25"/>
  <c r="J319" i="25"/>
  <c r="K319" i="25"/>
  <c r="H319" i="25"/>
  <c r="F319" i="25"/>
  <c r="J315" i="25"/>
  <c r="H315" i="25"/>
  <c r="F315" i="25"/>
  <c r="J311" i="25"/>
  <c r="K311" i="25"/>
  <c r="H311" i="25"/>
  <c r="F311" i="25"/>
  <c r="J307" i="25"/>
  <c r="H307" i="25"/>
  <c r="F307" i="25"/>
  <c r="J303" i="25"/>
  <c r="K303" i="25"/>
  <c r="H303" i="25"/>
  <c r="F303" i="25"/>
  <c r="J299" i="25"/>
  <c r="H299" i="25"/>
  <c r="F299" i="25"/>
  <c r="J295" i="25"/>
  <c r="K295" i="25"/>
  <c r="H295" i="25"/>
  <c r="F295" i="25"/>
  <c r="J291" i="25"/>
  <c r="H291" i="25"/>
  <c r="F291" i="25"/>
  <c r="J287" i="25"/>
  <c r="K287" i="25"/>
  <c r="H287" i="25"/>
  <c r="F287" i="25"/>
  <c r="J283" i="25"/>
  <c r="H283" i="25"/>
  <c r="F283" i="25"/>
  <c r="J279" i="25"/>
  <c r="K279" i="25"/>
  <c r="H279" i="25"/>
  <c r="F279" i="25"/>
  <c r="J275" i="25"/>
  <c r="H275" i="25"/>
  <c r="F275" i="25"/>
  <c r="J271" i="25"/>
  <c r="K271" i="25"/>
  <c r="H271" i="25"/>
  <c r="F271" i="25"/>
  <c r="J267" i="25"/>
  <c r="H267" i="25"/>
  <c r="F267" i="25"/>
  <c r="J263" i="25"/>
  <c r="K263" i="25"/>
  <c r="H263" i="25"/>
  <c r="F263" i="25"/>
  <c r="J259" i="25"/>
  <c r="H259" i="25"/>
  <c r="F259" i="25"/>
  <c r="J255" i="25"/>
  <c r="K255" i="25"/>
  <c r="H255" i="25"/>
  <c r="F255" i="25"/>
  <c r="J251" i="25"/>
  <c r="H251" i="25"/>
  <c r="F251" i="25"/>
  <c r="J247" i="25"/>
  <c r="K247" i="25"/>
  <c r="H247" i="25"/>
  <c r="F247" i="25"/>
  <c r="J243" i="25"/>
  <c r="H243" i="25"/>
  <c r="F243" i="25"/>
  <c r="J239" i="25"/>
  <c r="K239" i="25"/>
  <c r="H239" i="25"/>
  <c r="F239" i="25"/>
  <c r="J235" i="25"/>
  <c r="H235" i="25"/>
  <c r="F235" i="25"/>
  <c r="J231" i="25"/>
  <c r="K231" i="25"/>
  <c r="H231" i="25"/>
  <c r="J227" i="25"/>
  <c r="H227" i="25"/>
  <c r="F227" i="25"/>
  <c r="J378" i="25"/>
  <c r="H378" i="25"/>
  <c r="F378" i="25"/>
  <c r="J374" i="25"/>
  <c r="K374" i="25"/>
  <c r="H374" i="25"/>
  <c r="F374" i="25"/>
  <c r="J370" i="25"/>
  <c r="H370" i="25"/>
  <c r="F370" i="25"/>
  <c r="J366" i="25"/>
  <c r="K366" i="25"/>
  <c r="H366" i="25"/>
  <c r="F366" i="25"/>
  <c r="J362" i="25"/>
  <c r="H362" i="25"/>
  <c r="F362" i="25"/>
  <c r="J358" i="25"/>
  <c r="K358" i="25"/>
  <c r="H358" i="25"/>
  <c r="F358" i="25"/>
  <c r="J354" i="25"/>
  <c r="H354" i="25"/>
  <c r="F354" i="25"/>
  <c r="J350" i="25"/>
  <c r="K350" i="25"/>
  <c r="H350" i="25"/>
  <c r="F350" i="25"/>
  <c r="J346" i="25"/>
  <c r="H346" i="25"/>
  <c r="F346" i="25"/>
  <c r="J342" i="25"/>
  <c r="K342" i="25"/>
  <c r="H342" i="25"/>
  <c r="F342" i="25"/>
  <c r="J338" i="25"/>
  <c r="H338" i="25"/>
  <c r="F338" i="25"/>
  <c r="J334" i="25"/>
  <c r="K334" i="25"/>
  <c r="H334" i="25"/>
  <c r="F334" i="25"/>
  <c r="J330" i="25"/>
  <c r="H330" i="25"/>
  <c r="F330" i="25"/>
  <c r="J326" i="25"/>
  <c r="K326" i="25"/>
  <c r="H326" i="25"/>
  <c r="F326" i="25"/>
  <c r="J322" i="25"/>
  <c r="H322" i="25"/>
  <c r="F322" i="25"/>
  <c r="J318" i="25"/>
  <c r="K318" i="25"/>
  <c r="H318" i="25"/>
  <c r="F318" i="25"/>
  <c r="J314" i="25"/>
  <c r="H314" i="25"/>
  <c r="F314" i="25"/>
  <c r="J310" i="25"/>
  <c r="K310" i="25"/>
  <c r="H310" i="25"/>
  <c r="F310" i="25"/>
  <c r="J306" i="25"/>
  <c r="H306" i="25"/>
  <c r="F306" i="25"/>
  <c r="J302" i="25"/>
  <c r="K302" i="25"/>
  <c r="H302" i="25"/>
  <c r="F302" i="25"/>
  <c r="J298" i="25"/>
  <c r="H298" i="25"/>
  <c r="F298" i="25"/>
  <c r="J294" i="25"/>
  <c r="K294" i="25"/>
  <c r="H294" i="25"/>
  <c r="F294" i="25"/>
  <c r="J290" i="25"/>
  <c r="H290" i="25"/>
  <c r="F290" i="25"/>
  <c r="J286" i="25"/>
  <c r="K286" i="25"/>
  <c r="H286" i="25"/>
  <c r="F286" i="25"/>
  <c r="J282" i="25"/>
  <c r="H282" i="25"/>
  <c r="F282" i="25"/>
  <c r="J278" i="25"/>
  <c r="K278" i="25"/>
  <c r="H278" i="25"/>
  <c r="F278" i="25"/>
  <c r="J274" i="25"/>
  <c r="H274" i="25"/>
  <c r="F274" i="25"/>
  <c r="J270" i="25"/>
  <c r="K270" i="25"/>
  <c r="H270" i="25"/>
  <c r="F270" i="25"/>
  <c r="J266" i="25"/>
  <c r="H266" i="25"/>
  <c r="F266" i="25"/>
  <c r="J262" i="25"/>
  <c r="K262" i="25"/>
  <c r="H262" i="25"/>
  <c r="F262" i="25"/>
  <c r="J258" i="25"/>
  <c r="H258" i="25"/>
  <c r="F258" i="25"/>
  <c r="J254" i="25"/>
  <c r="K254" i="25"/>
  <c r="H254" i="25"/>
  <c r="F254" i="25"/>
  <c r="J250" i="25"/>
  <c r="H250" i="25"/>
  <c r="F250" i="25"/>
  <c r="J246" i="25"/>
  <c r="K246" i="25"/>
  <c r="H246" i="25"/>
  <c r="F246" i="25"/>
  <c r="J242" i="25"/>
  <c r="H242" i="25"/>
  <c r="F242" i="25"/>
  <c r="J238" i="25"/>
  <c r="K238" i="25"/>
  <c r="H238" i="25"/>
  <c r="F238" i="25"/>
  <c r="J234" i="25"/>
  <c r="H234" i="25"/>
  <c r="F234" i="25"/>
  <c r="J230" i="25"/>
  <c r="K230" i="25"/>
  <c r="H230" i="25"/>
  <c r="F230" i="25"/>
  <c r="G231" i="25"/>
  <c r="G239" i="25"/>
  <c r="G247" i="25"/>
  <c r="G255" i="25"/>
  <c r="G263" i="25"/>
  <c r="G271" i="25"/>
  <c r="G279" i="25"/>
  <c r="G287" i="25"/>
  <c r="G295" i="25"/>
  <c r="G303" i="25"/>
  <c r="G311" i="25"/>
  <c r="G319" i="25"/>
  <c r="G327" i="25"/>
  <c r="G335" i="25"/>
  <c r="G343" i="25"/>
  <c r="G351" i="25"/>
  <c r="K227" i="25"/>
  <c r="K243" i="25"/>
  <c r="K259" i="25"/>
  <c r="K275" i="25"/>
  <c r="K291" i="25"/>
  <c r="K307" i="25"/>
  <c r="K323" i="25"/>
  <c r="K339" i="25"/>
  <c r="CO409" i="2" l="1"/>
  <c r="CA409" i="2"/>
  <c r="BM409" i="2"/>
  <c r="CO408" i="2"/>
  <c r="CA408" i="2"/>
  <c r="BM408" i="2"/>
  <c r="CO407" i="2"/>
  <c r="CA407" i="2"/>
  <c r="BM407" i="2"/>
  <c r="CO406" i="2"/>
  <c r="CA406" i="2"/>
  <c r="BM406" i="2"/>
  <c r="CO405" i="2"/>
  <c r="CA405" i="2"/>
  <c r="BM405" i="2"/>
  <c r="CO404" i="2"/>
  <c r="CA404" i="2"/>
  <c r="BM404" i="2"/>
  <c r="CO403" i="2"/>
  <c r="CA403" i="2"/>
  <c r="BM403" i="2"/>
  <c r="CO402" i="2"/>
  <c r="CA402" i="2"/>
  <c r="BM402" i="2"/>
  <c r="CO401" i="2"/>
  <c r="CA401" i="2"/>
  <c r="BM401" i="2"/>
  <c r="D15" i="13" l="1"/>
  <c r="K21" i="13"/>
  <c r="K22" i="13"/>
  <c r="K19" i="13"/>
  <c r="K18" i="13"/>
  <c r="K17" i="13"/>
  <c r="K16" i="13"/>
  <c r="FE4" i="2"/>
  <c r="FO4" i="2"/>
  <c r="EK4" i="2"/>
  <c r="EA4" i="2"/>
  <c r="DQ4" i="2"/>
  <c r="DG4" i="2"/>
  <c r="DU7" i="2"/>
  <c r="DY6" i="2"/>
  <c r="DX6" i="2"/>
  <c r="DW6" i="2"/>
  <c r="DV6" i="2"/>
  <c r="DT6" i="2"/>
  <c r="DS6" i="2"/>
  <c r="DR6" i="2"/>
  <c r="DQ6" i="2"/>
  <c r="EE7" i="2"/>
  <c r="EI6" i="2"/>
  <c r="EH6" i="2"/>
  <c r="EG6" i="2"/>
  <c r="EF6" i="2"/>
  <c r="ED6" i="2"/>
  <c r="EC6" i="2"/>
  <c r="EB6" i="2"/>
  <c r="EA6" i="2"/>
  <c r="AI4" i="21" l="1"/>
  <c r="AF4" i="21"/>
  <c r="AF4" i="13" s="1"/>
  <c r="AH4" i="21"/>
  <c r="AJ4" i="21"/>
  <c r="AE4" i="21"/>
  <c r="AK4" i="21"/>
  <c r="AG4" i="21"/>
  <c r="AG4" i="20" s="1"/>
  <c r="CA10" i="2"/>
  <c r="BT10" i="2"/>
  <c r="BM10" i="2"/>
  <c r="BF10" i="2"/>
  <c r="AI4" i="13" l="1"/>
  <c r="AI4" i="20"/>
  <c r="AD4" i="21"/>
  <c r="AF4" i="20"/>
  <c r="AG4" i="13"/>
  <c r="BM11" i="2"/>
  <c r="BM13" i="2"/>
  <c r="BM14" i="2"/>
  <c r="BM17" i="2"/>
  <c r="BM18" i="2"/>
  <c r="BM19" i="2"/>
  <c r="BM20" i="2"/>
  <c r="BM21" i="2"/>
  <c r="BM22" i="2"/>
  <c r="BM23" i="2"/>
  <c r="BM24" i="2"/>
  <c r="BM26" i="2"/>
  <c r="BM27" i="2"/>
  <c r="BM28" i="2"/>
  <c r="BM29" i="2"/>
  <c r="BM30" i="2"/>
  <c r="BM31" i="2"/>
  <c r="BM32" i="2"/>
  <c r="BM33" i="2"/>
  <c r="BM34" i="2"/>
  <c r="BM35" i="2"/>
  <c r="BM37" i="2"/>
  <c r="BM38" i="2"/>
  <c r="BM39" i="2"/>
  <c r="BM40" i="2"/>
  <c r="BM41" i="2"/>
  <c r="BM43" i="2"/>
  <c r="BM44" i="2"/>
  <c r="BM47" i="2"/>
  <c r="BM48" i="2"/>
  <c r="BM49" i="2"/>
  <c r="BM50" i="2"/>
  <c r="BM51" i="2"/>
  <c r="BM52" i="2"/>
  <c r="BM53" i="2"/>
  <c r="BM54" i="2"/>
  <c r="BM55" i="2"/>
  <c r="BM56" i="2"/>
  <c r="BM57" i="2"/>
  <c r="BM58" i="2"/>
  <c r="BM59" i="2"/>
  <c r="BM60" i="2"/>
  <c r="BM61" i="2"/>
  <c r="BM62" i="2"/>
  <c r="BM63" i="2"/>
  <c r="BM64" i="2"/>
  <c r="BM65" i="2"/>
  <c r="BM66" i="2"/>
  <c r="BM67" i="2"/>
  <c r="BM68" i="2"/>
  <c r="BM69" i="2"/>
  <c r="BM70" i="2"/>
  <c r="BM71" i="2"/>
  <c r="BM72" i="2"/>
  <c r="BM73" i="2"/>
  <c r="BM74" i="2"/>
  <c r="BM75" i="2"/>
  <c r="BM77" i="2"/>
  <c r="BM78" i="2"/>
  <c r="BM79" i="2"/>
  <c r="BM80" i="2"/>
  <c r="BM81" i="2"/>
  <c r="BM82" i="2"/>
  <c r="BM83" i="2"/>
  <c r="BM84" i="2"/>
  <c r="BM85" i="2"/>
  <c r="BM86" i="2"/>
  <c r="BM87" i="2"/>
  <c r="BM88" i="2"/>
  <c r="BM89" i="2"/>
  <c r="BM90" i="2"/>
  <c r="BM92" i="2"/>
  <c r="BM94" i="2"/>
  <c r="BM95" i="2"/>
  <c r="BM96" i="2"/>
  <c r="BM97" i="2"/>
  <c r="BM98" i="2"/>
  <c r="BM99" i="2"/>
  <c r="BM100" i="2"/>
  <c r="BM101" i="2"/>
  <c r="BM102" i="2"/>
  <c r="BM103" i="2"/>
  <c r="BM106" i="2"/>
  <c r="BM107" i="2"/>
  <c r="BM108" i="2"/>
  <c r="BM109" i="2"/>
  <c r="BM110" i="2"/>
  <c r="BM111" i="2"/>
  <c r="BM112" i="2"/>
  <c r="BM113" i="2"/>
  <c r="BM114" i="2"/>
  <c r="BM116" i="2"/>
  <c r="BM117" i="2"/>
  <c r="BM118" i="2"/>
  <c r="BM119" i="2"/>
  <c r="BM120" i="2"/>
  <c r="BM121" i="2"/>
  <c r="BM122" i="2"/>
  <c r="BM123" i="2"/>
  <c r="BM124" i="2"/>
  <c r="BM125" i="2"/>
  <c r="BM126" i="2"/>
  <c r="BM127" i="2"/>
  <c r="BM128" i="2"/>
  <c r="BM130" i="2"/>
  <c r="BM131" i="2"/>
  <c r="BM133" i="2"/>
  <c r="BM135" i="2"/>
  <c r="BM137" i="2"/>
  <c r="BM139" i="2"/>
  <c r="BM140" i="2"/>
  <c r="BM141" i="2"/>
  <c r="BM142" i="2"/>
  <c r="BM144" i="2"/>
  <c r="BM145" i="2"/>
  <c r="BM147" i="2"/>
  <c r="BM149" i="2"/>
  <c r="BM150" i="2"/>
  <c r="BM151" i="2"/>
  <c r="BM152" i="2"/>
  <c r="BM153" i="2"/>
  <c r="BM154" i="2"/>
  <c r="BM155" i="2"/>
  <c r="BM156" i="2"/>
  <c r="BM157" i="2"/>
  <c r="BM158" i="2"/>
  <c r="BM159" i="2"/>
  <c r="BM160" i="2"/>
  <c r="BM161" i="2"/>
  <c r="BM162" i="2"/>
  <c r="BM163" i="2"/>
  <c r="BM164" i="2"/>
  <c r="BM165" i="2"/>
  <c r="BM166" i="2"/>
  <c r="BM167" i="2"/>
  <c r="BM168" i="2"/>
  <c r="BM169" i="2"/>
  <c r="BM170" i="2"/>
  <c r="BM171" i="2"/>
  <c r="BM172" i="2"/>
  <c r="BM173" i="2"/>
  <c r="BM174" i="2"/>
  <c r="BM175" i="2"/>
  <c r="BM176" i="2"/>
  <c r="BM177" i="2"/>
  <c r="BM178" i="2"/>
  <c r="BM179" i="2"/>
  <c r="BM180" i="2"/>
  <c r="BM181" i="2"/>
  <c r="BM182" i="2"/>
  <c r="BM183" i="2"/>
  <c r="BM185" i="2"/>
  <c r="BM186" i="2"/>
  <c r="BM187" i="2"/>
  <c r="BM188" i="2"/>
  <c r="BM190" i="2"/>
  <c r="BM192" i="2"/>
  <c r="BM193" i="2"/>
  <c r="BM194" i="2"/>
  <c r="BM195" i="2"/>
  <c r="BM196" i="2"/>
  <c r="BM197" i="2"/>
  <c r="BM198" i="2"/>
  <c r="BM200" i="2"/>
  <c r="BM201" i="2"/>
  <c r="BM202" i="2"/>
  <c r="BM203" i="2"/>
  <c r="BM204" i="2"/>
  <c r="BM205" i="2"/>
  <c r="BM206" i="2"/>
  <c r="BM207" i="2"/>
  <c r="BM208" i="2"/>
  <c r="BM209" i="2"/>
  <c r="BM210" i="2"/>
  <c r="BM211" i="2"/>
  <c r="BM212" i="2"/>
  <c r="BM213" i="2"/>
  <c r="BM214" i="2"/>
  <c r="BM215" i="2"/>
  <c r="BM216" i="2"/>
  <c r="BM218" i="2"/>
  <c r="BM219" i="2"/>
  <c r="BM220" i="2"/>
  <c r="BM221" i="2"/>
  <c r="BM222" i="2"/>
  <c r="BM223" i="2"/>
  <c r="BM224" i="2"/>
  <c r="BM225" i="2"/>
  <c r="BM226" i="2"/>
  <c r="BM227" i="2"/>
  <c r="BM228" i="2"/>
  <c r="BM229" i="2"/>
  <c r="BM230" i="2"/>
  <c r="BM231" i="2"/>
  <c r="BM232" i="2"/>
  <c r="BM233" i="2"/>
  <c r="BM234" i="2"/>
  <c r="BM235" i="2"/>
  <c r="BM236" i="2"/>
  <c r="BM237" i="2"/>
  <c r="BM238" i="2"/>
  <c r="BM239" i="2"/>
  <c r="BM240" i="2"/>
  <c r="BM241" i="2"/>
  <c r="BM242" i="2"/>
  <c r="BM243" i="2"/>
  <c r="BM244" i="2"/>
  <c r="BM245" i="2"/>
  <c r="BM246" i="2"/>
  <c r="BM247" i="2"/>
  <c r="BM248" i="2"/>
  <c r="BM249" i="2"/>
  <c r="BM250" i="2"/>
  <c r="BM251" i="2"/>
  <c r="BM252" i="2"/>
  <c r="BM253" i="2"/>
  <c r="BM254" i="2"/>
  <c r="BM255" i="2"/>
  <c r="BM256" i="2"/>
  <c r="BM257" i="2"/>
  <c r="BM258" i="2"/>
  <c r="BM259" i="2"/>
  <c r="BM260" i="2"/>
  <c r="BM261" i="2"/>
  <c r="BM262" i="2"/>
  <c r="BM263" i="2"/>
  <c r="BM264" i="2"/>
  <c r="BM265" i="2"/>
  <c r="BM266" i="2"/>
  <c r="BM267" i="2"/>
  <c r="BM268" i="2"/>
  <c r="BM269" i="2"/>
  <c r="BM270" i="2"/>
  <c r="BM271" i="2"/>
  <c r="BM272" i="2"/>
  <c r="BM273" i="2"/>
  <c r="BM274" i="2"/>
  <c r="BM275" i="2"/>
  <c r="BM276" i="2"/>
  <c r="BM277" i="2"/>
  <c r="BM278" i="2"/>
  <c r="BM279" i="2"/>
  <c r="BM280" i="2"/>
  <c r="BM281" i="2"/>
  <c r="BM282" i="2"/>
  <c r="BM283" i="2"/>
  <c r="BM284" i="2"/>
  <c r="BM285" i="2"/>
  <c r="BM286" i="2"/>
  <c r="BM287" i="2"/>
  <c r="BM288" i="2"/>
  <c r="BM289" i="2"/>
  <c r="BM290" i="2"/>
  <c r="BM291" i="2"/>
  <c r="BM292" i="2"/>
  <c r="BM293" i="2"/>
  <c r="BM294" i="2"/>
  <c r="BM295" i="2"/>
  <c r="BM296" i="2"/>
  <c r="BM297" i="2"/>
  <c r="BM298" i="2"/>
  <c r="BM299" i="2"/>
  <c r="BM300" i="2"/>
  <c r="BM301" i="2"/>
  <c r="BM302" i="2"/>
  <c r="BM303" i="2"/>
  <c r="BM304" i="2"/>
  <c r="BM305" i="2"/>
  <c r="BM306" i="2"/>
  <c r="BM307" i="2"/>
  <c r="BM308" i="2"/>
  <c r="BM309" i="2"/>
  <c r="BM310" i="2"/>
  <c r="BM311" i="2"/>
  <c r="BM312" i="2"/>
  <c r="BM313" i="2"/>
  <c r="BM314" i="2"/>
  <c r="BM315" i="2"/>
  <c r="BM316" i="2"/>
  <c r="BM317" i="2"/>
  <c r="BM318" i="2"/>
  <c r="BM319" i="2"/>
  <c r="BM320" i="2"/>
  <c r="BM321" i="2"/>
  <c r="BM322" i="2"/>
  <c r="BM323" i="2"/>
  <c r="BM324" i="2"/>
  <c r="BM325" i="2"/>
  <c r="BM326" i="2"/>
  <c r="BM327" i="2"/>
  <c r="BM328" i="2"/>
  <c r="BM329" i="2"/>
  <c r="BM330" i="2"/>
  <c r="BM331" i="2"/>
  <c r="BM332" i="2"/>
  <c r="BM333" i="2"/>
  <c r="BM334" i="2"/>
  <c r="BM335" i="2"/>
  <c r="BM336" i="2"/>
  <c r="BM337" i="2"/>
  <c r="BM338" i="2"/>
  <c r="BM339" i="2"/>
  <c r="BM340" i="2"/>
  <c r="BM341" i="2"/>
  <c r="BM342" i="2"/>
  <c r="BM343" i="2"/>
  <c r="BM344" i="2"/>
  <c r="BM345" i="2"/>
  <c r="BM346" i="2"/>
  <c r="BM347" i="2"/>
  <c r="BM348" i="2"/>
  <c r="BM349" i="2"/>
  <c r="BM350" i="2"/>
  <c r="BM351" i="2"/>
  <c r="BM352" i="2"/>
  <c r="BM353" i="2"/>
  <c r="BM354" i="2"/>
  <c r="BM355" i="2"/>
  <c r="BM356" i="2"/>
  <c r="BM357" i="2"/>
  <c r="BM358" i="2"/>
  <c r="BM359" i="2"/>
  <c r="BM360" i="2"/>
  <c r="BM361" i="2"/>
  <c r="BM362" i="2"/>
  <c r="BM363" i="2"/>
  <c r="BM364" i="2"/>
  <c r="BM365" i="2"/>
  <c r="BM366" i="2"/>
  <c r="BM367" i="2"/>
  <c r="BM368" i="2"/>
  <c r="BM369" i="2"/>
  <c r="BM370" i="2"/>
  <c r="BM371" i="2"/>
  <c r="BM372" i="2"/>
  <c r="BM373" i="2"/>
  <c r="BM374" i="2"/>
  <c r="BM375" i="2"/>
  <c r="BM376" i="2"/>
  <c r="BM377" i="2"/>
  <c r="BM378" i="2"/>
  <c r="BM379" i="2"/>
  <c r="BM380" i="2"/>
  <c r="BM381" i="2"/>
  <c r="BM382" i="2"/>
  <c r="BM383" i="2"/>
  <c r="BM384" i="2"/>
  <c r="BM385" i="2"/>
  <c r="BM386" i="2"/>
  <c r="BM387" i="2"/>
  <c r="BM388" i="2"/>
  <c r="BM389" i="2"/>
  <c r="BM390" i="2"/>
  <c r="BM391" i="2"/>
  <c r="BM392" i="2"/>
  <c r="BM393" i="2"/>
  <c r="BM394" i="2"/>
  <c r="BM395" i="2"/>
  <c r="BM396" i="2"/>
  <c r="BM397" i="2"/>
  <c r="BM398" i="2"/>
  <c r="BM399" i="2"/>
  <c r="BM400" i="2"/>
  <c r="BT5" i="2" l="1"/>
  <c r="BM5" i="2"/>
  <c r="CO400" i="2"/>
  <c r="CA400" i="2"/>
  <c r="CO399" i="2"/>
  <c r="CA399" i="2"/>
  <c r="CO398" i="2"/>
  <c r="CA398" i="2"/>
  <c r="CO397" i="2"/>
  <c r="CA397" i="2"/>
  <c r="CO396" i="2"/>
  <c r="CA396" i="2"/>
  <c r="CO395" i="2"/>
  <c r="CA395" i="2"/>
  <c r="CO394" i="2"/>
  <c r="CA394" i="2"/>
  <c r="CO393" i="2"/>
  <c r="CA393" i="2"/>
  <c r="CO392" i="2"/>
  <c r="CA392" i="2"/>
  <c r="CO391" i="2"/>
  <c r="CA391" i="2"/>
  <c r="CO390" i="2"/>
  <c r="CA390" i="2"/>
  <c r="CO389" i="2"/>
  <c r="CA389" i="2"/>
  <c r="CO388" i="2"/>
  <c r="CA388" i="2"/>
  <c r="CO387" i="2"/>
  <c r="CA387" i="2"/>
  <c r="CO386" i="2"/>
  <c r="CA386" i="2"/>
  <c r="CO385" i="2"/>
  <c r="CA385" i="2"/>
  <c r="CO384" i="2"/>
  <c r="CA384" i="2"/>
  <c r="CO383" i="2"/>
  <c r="CA383" i="2"/>
  <c r="CO382" i="2"/>
  <c r="CA382" i="2"/>
  <c r="CO381" i="2"/>
  <c r="CA381" i="2"/>
  <c r="CO380" i="2"/>
  <c r="CA380" i="2"/>
  <c r="CO379" i="2"/>
  <c r="CA379" i="2"/>
  <c r="CO378" i="2"/>
  <c r="CA378" i="2"/>
  <c r="CO377" i="2"/>
  <c r="CA377" i="2"/>
  <c r="CO376" i="2"/>
  <c r="CA376" i="2"/>
  <c r="CO375" i="2"/>
  <c r="CA375" i="2"/>
  <c r="CO374" i="2"/>
  <c r="CA374" i="2"/>
  <c r="CO373" i="2"/>
  <c r="CA373" i="2"/>
  <c r="CO372" i="2"/>
  <c r="CA372" i="2"/>
  <c r="CO371" i="2"/>
  <c r="CA371" i="2"/>
  <c r="CO370" i="2"/>
  <c r="CA370" i="2"/>
  <c r="CO369" i="2"/>
  <c r="CA369" i="2"/>
  <c r="CO368" i="2"/>
  <c r="CA368" i="2"/>
  <c r="CO367" i="2"/>
  <c r="CA367" i="2"/>
  <c r="CO366" i="2"/>
  <c r="CA366" i="2"/>
  <c r="CO365" i="2"/>
  <c r="CA365" i="2"/>
  <c r="CO364" i="2"/>
  <c r="CA364" i="2"/>
  <c r="CO363" i="2"/>
  <c r="CA363" i="2"/>
  <c r="CO362" i="2"/>
  <c r="CA362" i="2"/>
  <c r="CO361" i="2"/>
  <c r="CA361" i="2"/>
  <c r="CO360" i="2"/>
  <c r="CA360" i="2"/>
  <c r="CO359" i="2"/>
  <c r="CA359" i="2"/>
  <c r="CO358" i="2"/>
  <c r="CA358" i="2"/>
  <c r="CO357" i="2"/>
  <c r="CA357" i="2"/>
  <c r="CO356" i="2"/>
  <c r="CA356" i="2"/>
  <c r="CO355" i="2"/>
  <c r="CA355" i="2"/>
  <c r="CO354" i="2"/>
  <c r="CA354" i="2"/>
  <c r="CO353" i="2"/>
  <c r="CA353" i="2"/>
  <c r="CO352" i="2"/>
  <c r="CA352" i="2"/>
  <c r="CO351" i="2"/>
  <c r="CA351" i="2"/>
  <c r="CO350" i="2"/>
  <c r="CA350" i="2"/>
  <c r="CO349" i="2"/>
  <c r="CA349" i="2"/>
  <c r="CO348" i="2"/>
  <c r="CA348" i="2"/>
  <c r="CO347" i="2"/>
  <c r="CA347" i="2"/>
  <c r="CO346" i="2"/>
  <c r="CA346" i="2"/>
  <c r="CO345" i="2"/>
  <c r="CA345" i="2"/>
  <c r="CO344" i="2"/>
  <c r="CA344" i="2"/>
  <c r="CO343" i="2"/>
  <c r="CA343" i="2"/>
  <c r="CO342" i="2"/>
  <c r="CA342" i="2"/>
  <c r="CO341" i="2"/>
  <c r="CA341" i="2"/>
  <c r="L5" i="20" l="1"/>
  <c r="AM4" i="13" l="1"/>
  <c r="AM5" i="13"/>
  <c r="G6" i="13"/>
  <c r="G5" i="13"/>
  <c r="G4" i="13"/>
  <c r="B12" i="21" s="1"/>
  <c r="K7" i="20"/>
  <c r="K6" i="20"/>
  <c r="K5" i="20"/>
  <c r="L7" i="20"/>
  <c r="L6" i="20"/>
  <c r="AM5" i="20"/>
  <c r="CO5" i="2"/>
  <c r="CV5" i="2"/>
  <c r="CA5" i="2"/>
  <c r="BF5" i="2"/>
  <c r="AM4" i="20"/>
  <c r="FM6" i="2"/>
  <c r="FL6" i="2"/>
  <c r="FH6" i="2"/>
  <c r="FG6" i="2"/>
  <c r="FW6" i="2"/>
  <c r="FV6" i="2"/>
  <c r="FR6" i="2"/>
  <c r="FQ6" i="2"/>
  <c r="ES6" i="2"/>
  <c r="ER6" i="2"/>
  <c r="EN6" i="2"/>
  <c r="EM6" i="2"/>
  <c r="DO6" i="2"/>
  <c r="DN6" i="2"/>
  <c r="DJ6" i="2"/>
  <c r="DI6" i="2"/>
  <c r="FK6" i="2"/>
  <c r="FF6" i="2"/>
  <c r="FU6" i="2"/>
  <c r="FP6" i="2"/>
  <c r="EQ6" i="2"/>
  <c r="EL6" i="2"/>
  <c r="DM6" i="2"/>
  <c r="DH6" i="2"/>
  <c r="FJ6" i="2"/>
  <c r="FE6" i="2"/>
  <c r="FT6" i="2"/>
  <c r="FO6" i="2"/>
  <c r="EP6" i="2"/>
  <c r="EK6" i="2"/>
  <c r="DL6" i="2"/>
  <c r="DG6" i="2"/>
  <c r="CO11" i="2"/>
  <c r="CO13" i="2"/>
  <c r="CO14" i="2"/>
  <c r="CO17" i="2"/>
  <c r="CO18" i="2"/>
  <c r="CO19" i="2"/>
  <c r="CO20" i="2"/>
  <c r="CO21" i="2"/>
  <c r="CO22" i="2"/>
  <c r="CO23" i="2"/>
  <c r="CO24" i="2"/>
  <c r="CO26" i="2"/>
  <c r="CO27" i="2"/>
  <c r="CO28" i="2"/>
  <c r="CO29" i="2"/>
  <c r="CO30" i="2"/>
  <c r="CO31" i="2"/>
  <c r="CO32" i="2"/>
  <c r="CO33" i="2"/>
  <c r="CO34" i="2"/>
  <c r="CO35" i="2"/>
  <c r="CO37" i="2"/>
  <c r="CO38" i="2"/>
  <c r="CO39" i="2"/>
  <c r="CO40" i="2"/>
  <c r="CO41" i="2"/>
  <c r="CO43" i="2"/>
  <c r="CO44" i="2"/>
  <c r="CO47" i="2"/>
  <c r="CO48" i="2"/>
  <c r="CO49" i="2"/>
  <c r="CO50" i="2"/>
  <c r="CO51" i="2"/>
  <c r="CO52" i="2"/>
  <c r="CO53" i="2"/>
  <c r="CO54" i="2"/>
  <c r="CO55" i="2"/>
  <c r="CO56" i="2"/>
  <c r="CO57" i="2"/>
  <c r="CO58" i="2"/>
  <c r="CO59" i="2"/>
  <c r="CO60" i="2"/>
  <c r="CO61" i="2"/>
  <c r="CO62" i="2"/>
  <c r="CO63" i="2"/>
  <c r="CO64" i="2"/>
  <c r="CO65" i="2"/>
  <c r="CO66" i="2"/>
  <c r="CO67" i="2"/>
  <c r="CO68" i="2"/>
  <c r="CO69" i="2"/>
  <c r="CO70" i="2"/>
  <c r="CO71" i="2"/>
  <c r="CO72" i="2"/>
  <c r="CO73" i="2"/>
  <c r="CO74" i="2"/>
  <c r="CO75" i="2"/>
  <c r="CO77" i="2"/>
  <c r="CO78" i="2"/>
  <c r="CO79" i="2"/>
  <c r="CO80" i="2"/>
  <c r="CO81" i="2"/>
  <c r="CO82" i="2"/>
  <c r="CO83" i="2"/>
  <c r="CO84" i="2"/>
  <c r="CO85" i="2"/>
  <c r="CO86" i="2"/>
  <c r="CO87" i="2"/>
  <c r="CO88" i="2"/>
  <c r="CO89" i="2"/>
  <c r="CO90" i="2"/>
  <c r="CO92" i="2"/>
  <c r="CO94" i="2"/>
  <c r="CO95" i="2"/>
  <c r="CO96" i="2"/>
  <c r="CO97" i="2"/>
  <c r="CO98" i="2"/>
  <c r="CO99" i="2"/>
  <c r="CO100" i="2"/>
  <c r="CO101" i="2"/>
  <c r="CO102" i="2"/>
  <c r="CO103" i="2"/>
  <c r="CO106" i="2"/>
  <c r="CO107" i="2"/>
  <c r="CO108" i="2"/>
  <c r="CO109" i="2"/>
  <c r="CO110" i="2"/>
  <c r="CO111" i="2"/>
  <c r="CO112" i="2"/>
  <c r="CO113" i="2"/>
  <c r="CO114" i="2"/>
  <c r="CO116" i="2"/>
  <c r="CO117" i="2"/>
  <c r="CO118" i="2"/>
  <c r="CO119" i="2"/>
  <c r="CO120" i="2"/>
  <c r="CO121" i="2"/>
  <c r="CO122" i="2"/>
  <c r="CO123" i="2"/>
  <c r="CO124" i="2"/>
  <c r="CO125" i="2"/>
  <c r="CO126" i="2"/>
  <c r="CO127" i="2"/>
  <c r="CO128" i="2"/>
  <c r="CO130" i="2"/>
  <c r="CO131" i="2"/>
  <c r="CO133" i="2"/>
  <c r="CO135" i="2"/>
  <c r="CO137" i="2"/>
  <c r="CO139" i="2"/>
  <c r="CO140" i="2"/>
  <c r="CO141" i="2"/>
  <c r="CO142" i="2"/>
  <c r="CO144" i="2"/>
  <c r="CO145" i="2"/>
  <c r="CO147" i="2"/>
  <c r="CO149" i="2"/>
  <c r="CO150" i="2"/>
  <c r="CO151" i="2"/>
  <c r="CO152" i="2"/>
  <c r="CO153" i="2"/>
  <c r="CO154" i="2"/>
  <c r="CO155" i="2"/>
  <c r="CO156" i="2"/>
  <c r="CO157" i="2"/>
  <c r="CO158" i="2"/>
  <c r="CO159" i="2"/>
  <c r="CO160" i="2"/>
  <c r="CO161" i="2"/>
  <c r="CO162" i="2"/>
  <c r="CO163" i="2"/>
  <c r="CO164" i="2"/>
  <c r="CO165" i="2"/>
  <c r="CO166" i="2"/>
  <c r="CO167" i="2"/>
  <c r="CO168" i="2"/>
  <c r="CO169" i="2"/>
  <c r="CO170" i="2"/>
  <c r="CO171" i="2"/>
  <c r="CO172" i="2"/>
  <c r="CO173" i="2"/>
  <c r="CO174" i="2"/>
  <c r="CO175" i="2"/>
  <c r="CO176" i="2"/>
  <c r="CO177" i="2"/>
  <c r="CO178" i="2"/>
  <c r="CO179" i="2"/>
  <c r="CO180" i="2"/>
  <c r="CO181" i="2"/>
  <c r="CO182" i="2"/>
  <c r="CO183" i="2"/>
  <c r="CO185" i="2"/>
  <c r="CO186" i="2"/>
  <c r="CO187" i="2"/>
  <c r="CO188" i="2"/>
  <c r="CO190" i="2"/>
  <c r="CO192" i="2"/>
  <c r="CO193" i="2"/>
  <c r="CO194" i="2"/>
  <c r="CO195" i="2"/>
  <c r="CO196" i="2"/>
  <c r="CO197" i="2"/>
  <c r="CO198" i="2"/>
  <c r="CO200" i="2"/>
  <c r="CO201" i="2"/>
  <c r="CO202" i="2"/>
  <c r="CO203" i="2"/>
  <c r="CO204" i="2"/>
  <c r="CO205" i="2"/>
  <c r="CO206" i="2"/>
  <c r="CO207" i="2"/>
  <c r="CO208" i="2"/>
  <c r="CO209" i="2"/>
  <c r="CO210" i="2"/>
  <c r="CO211" i="2"/>
  <c r="CO212" i="2"/>
  <c r="CO213" i="2"/>
  <c r="CO214" i="2"/>
  <c r="CO215" i="2"/>
  <c r="CO216" i="2"/>
  <c r="CO218" i="2"/>
  <c r="CO219" i="2"/>
  <c r="CO220" i="2"/>
  <c r="CO221" i="2"/>
  <c r="CO222" i="2"/>
  <c r="CO223" i="2"/>
  <c r="CO224" i="2"/>
  <c r="CO225" i="2"/>
  <c r="CO226" i="2"/>
  <c r="CO227" i="2"/>
  <c r="CO228" i="2"/>
  <c r="CO229" i="2"/>
  <c r="CO230" i="2"/>
  <c r="CO231" i="2"/>
  <c r="CO232" i="2"/>
  <c r="CO233" i="2"/>
  <c r="CO234" i="2"/>
  <c r="CO235" i="2"/>
  <c r="CO236" i="2"/>
  <c r="CO237" i="2"/>
  <c r="CO238" i="2"/>
  <c r="CO239" i="2"/>
  <c r="CO240" i="2"/>
  <c r="CO241" i="2"/>
  <c r="CO242" i="2"/>
  <c r="CO243" i="2"/>
  <c r="CO244" i="2"/>
  <c r="CO245" i="2"/>
  <c r="CO246" i="2"/>
  <c r="CO247" i="2"/>
  <c r="CO248" i="2"/>
  <c r="CO249" i="2"/>
  <c r="CO250" i="2"/>
  <c r="CO251" i="2"/>
  <c r="CO252" i="2"/>
  <c r="CO253" i="2"/>
  <c r="CO254" i="2"/>
  <c r="CO255" i="2"/>
  <c r="CO256" i="2"/>
  <c r="CO257" i="2"/>
  <c r="CO258" i="2"/>
  <c r="CO259" i="2"/>
  <c r="CO260" i="2"/>
  <c r="CO261" i="2"/>
  <c r="CO262" i="2"/>
  <c r="CO263" i="2"/>
  <c r="CO264" i="2"/>
  <c r="CO265" i="2"/>
  <c r="CO266" i="2"/>
  <c r="CO267" i="2"/>
  <c r="CO268" i="2"/>
  <c r="CO269" i="2"/>
  <c r="CO270" i="2"/>
  <c r="CO271" i="2"/>
  <c r="CO272" i="2"/>
  <c r="CO273" i="2"/>
  <c r="CO274" i="2"/>
  <c r="CO275" i="2"/>
  <c r="CO276" i="2"/>
  <c r="CO277" i="2"/>
  <c r="CO278" i="2"/>
  <c r="CO279" i="2"/>
  <c r="CO280" i="2"/>
  <c r="CO281" i="2"/>
  <c r="CO282" i="2"/>
  <c r="CO283" i="2"/>
  <c r="CO284" i="2"/>
  <c r="CO285" i="2"/>
  <c r="CO286" i="2"/>
  <c r="CO287" i="2"/>
  <c r="CO288" i="2"/>
  <c r="CO289" i="2"/>
  <c r="CO290" i="2"/>
  <c r="CO291" i="2"/>
  <c r="CO292" i="2"/>
  <c r="CO293" i="2"/>
  <c r="CO294" i="2"/>
  <c r="CO295" i="2"/>
  <c r="CO296" i="2"/>
  <c r="CO297" i="2"/>
  <c r="CO298" i="2"/>
  <c r="CO299" i="2"/>
  <c r="CO300" i="2"/>
  <c r="CO301" i="2"/>
  <c r="CO302" i="2"/>
  <c r="CO303" i="2"/>
  <c r="CO304" i="2"/>
  <c r="CO305" i="2"/>
  <c r="CO306" i="2"/>
  <c r="CO307" i="2"/>
  <c r="CO308" i="2"/>
  <c r="CO309" i="2"/>
  <c r="CO310" i="2"/>
  <c r="CO311" i="2"/>
  <c r="CO312" i="2"/>
  <c r="CO313" i="2"/>
  <c r="CO314" i="2"/>
  <c r="CO315" i="2"/>
  <c r="CO316" i="2"/>
  <c r="CO317" i="2"/>
  <c r="CO318" i="2"/>
  <c r="CO319" i="2"/>
  <c r="CO320" i="2"/>
  <c r="CO321" i="2"/>
  <c r="CO322" i="2"/>
  <c r="CO323" i="2"/>
  <c r="CO324" i="2"/>
  <c r="CO325" i="2"/>
  <c r="CO326" i="2"/>
  <c r="CO327" i="2"/>
  <c r="CO328" i="2"/>
  <c r="CO329" i="2"/>
  <c r="CO330" i="2"/>
  <c r="CO331" i="2"/>
  <c r="CO332" i="2"/>
  <c r="CO333" i="2"/>
  <c r="CO334" i="2"/>
  <c r="CO335" i="2"/>
  <c r="CO336" i="2"/>
  <c r="CO337" i="2"/>
  <c r="CO338" i="2"/>
  <c r="CO339" i="2"/>
  <c r="CO340" i="2"/>
  <c r="CO10" i="2"/>
  <c r="CV10" i="2"/>
  <c r="CA11" i="2"/>
  <c r="CA13" i="2"/>
  <c r="CA14" i="2"/>
  <c r="CA17" i="2"/>
  <c r="CA18" i="2"/>
  <c r="CA19" i="2"/>
  <c r="CA20" i="2"/>
  <c r="CA21" i="2"/>
  <c r="CA22" i="2"/>
  <c r="CA23" i="2"/>
  <c r="CA24" i="2"/>
  <c r="CA26" i="2"/>
  <c r="CA27" i="2"/>
  <c r="CA28" i="2"/>
  <c r="CA29" i="2"/>
  <c r="CA30" i="2"/>
  <c r="CA31" i="2"/>
  <c r="CA32" i="2"/>
  <c r="CA33" i="2"/>
  <c r="CA34" i="2"/>
  <c r="CA35" i="2"/>
  <c r="CA37" i="2"/>
  <c r="CA38" i="2"/>
  <c r="CA39" i="2"/>
  <c r="CA40" i="2"/>
  <c r="CA41" i="2"/>
  <c r="CA43" i="2"/>
  <c r="CA44" i="2"/>
  <c r="CA47" i="2"/>
  <c r="CA48" i="2"/>
  <c r="CA49" i="2"/>
  <c r="CA50" i="2"/>
  <c r="CA51" i="2"/>
  <c r="CA52" i="2"/>
  <c r="CA53" i="2"/>
  <c r="CA54" i="2"/>
  <c r="CA55" i="2"/>
  <c r="CA56" i="2"/>
  <c r="CA57" i="2"/>
  <c r="CA58" i="2"/>
  <c r="CA59" i="2"/>
  <c r="CA60" i="2"/>
  <c r="CA61" i="2"/>
  <c r="CA62" i="2"/>
  <c r="CA63" i="2"/>
  <c r="CA64" i="2"/>
  <c r="CA65" i="2"/>
  <c r="CA66" i="2"/>
  <c r="CA67" i="2"/>
  <c r="CA68" i="2"/>
  <c r="CA69" i="2"/>
  <c r="CA70" i="2"/>
  <c r="CA71" i="2"/>
  <c r="CA72" i="2"/>
  <c r="CA73" i="2"/>
  <c r="CA74" i="2"/>
  <c r="CA75" i="2"/>
  <c r="CA77" i="2"/>
  <c r="CA78" i="2"/>
  <c r="CA79" i="2"/>
  <c r="CA80" i="2"/>
  <c r="CA81" i="2"/>
  <c r="CA82" i="2"/>
  <c r="CA83" i="2"/>
  <c r="CA84" i="2"/>
  <c r="CA85" i="2"/>
  <c r="CA86" i="2"/>
  <c r="CA87" i="2"/>
  <c r="CA88" i="2"/>
  <c r="CA89" i="2"/>
  <c r="CA90" i="2"/>
  <c r="CA92" i="2"/>
  <c r="CA94" i="2"/>
  <c r="CA95" i="2"/>
  <c r="CA96" i="2"/>
  <c r="CA97" i="2"/>
  <c r="CA98" i="2"/>
  <c r="CA99" i="2"/>
  <c r="CA100" i="2"/>
  <c r="CA101" i="2"/>
  <c r="CA102" i="2"/>
  <c r="CA103" i="2"/>
  <c r="CA106" i="2"/>
  <c r="CA107" i="2"/>
  <c r="CA108" i="2"/>
  <c r="CA109" i="2"/>
  <c r="CA110" i="2"/>
  <c r="CA111" i="2"/>
  <c r="CA112" i="2"/>
  <c r="CA113" i="2"/>
  <c r="CA114" i="2"/>
  <c r="CA116" i="2"/>
  <c r="CA117" i="2"/>
  <c r="CA118" i="2"/>
  <c r="CA119" i="2"/>
  <c r="CA120" i="2"/>
  <c r="CA121" i="2"/>
  <c r="CA122" i="2"/>
  <c r="CA123" i="2"/>
  <c r="CA124" i="2"/>
  <c r="CA125" i="2"/>
  <c r="CA126" i="2"/>
  <c r="CA127" i="2"/>
  <c r="CA128" i="2"/>
  <c r="CA130" i="2"/>
  <c r="CA131" i="2"/>
  <c r="CA133" i="2"/>
  <c r="CA135" i="2"/>
  <c r="CA137" i="2"/>
  <c r="CA139" i="2"/>
  <c r="CA140" i="2"/>
  <c r="CA141" i="2"/>
  <c r="CA142" i="2"/>
  <c r="CA144" i="2"/>
  <c r="CA145" i="2"/>
  <c r="CA147" i="2"/>
  <c r="CA149" i="2"/>
  <c r="CA150" i="2"/>
  <c r="CA151" i="2"/>
  <c r="CA152" i="2"/>
  <c r="CA153" i="2"/>
  <c r="CA154" i="2"/>
  <c r="CA155" i="2"/>
  <c r="CA156" i="2"/>
  <c r="CA157" i="2"/>
  <c r="CA158" i="2"/>
  <c r="CA159" i="2"/>
  <c r="CA160" i="2"/>
  <c r="CA161" i="2"/>
  <c r="CA162" i="2"/>
  <c r="CA163" i="2"/>
  <c r="CA164" i="2"/>
  <c r="CA165" i="2"/>
  <c r="CA166" i="2"/>
  <c r="CA167" i="2"/>
  <c r="CA168" i="2"/>
  <c r="CA169" i="2"/>
  <c r="CA170" i="2"/>
  <c r="CA171" i="2"/>
  <c r="CA172" i="2"/>
  <c r="CA173" i="2"/>
  <c r="CA174" i="2"/>
  <c r="CA175" i="2"/>
  <c r="CA176" i="2"/>
  <c r="CA177" i="2"/>
  <c r="CA178" i="2"/>
  <c r="CA179" i="2"/>
  <c r="CA180" i="2"/>
  <c r="CA181" i="2"/>
  <c r="CA182" i="2"/>
  <c r="CA183" i="2"/>
  <c r="CA185" i="2"/>
  <c r="CA186" i="2"/>
  <c r="CA187" i="2"/>
  <c r="CA188" i="2"/>
  <c r="CA190" i="2"/>
  <c r="CA192" i="2"/>
  <c r="CA193" i="2"/>
  <c r="CA194" i="2"/>
  <c r="CA195" i="2"/>
  <c r="CA196" i="2"/>
  <c r="CA197" i="2"/>
  <c r="CA198" i="2"/>
  <c r="CA200" i="2"/>
  <c r="CA201" i="2"/>
  <c r="CA202" i="2"/>
  <c r="CA203" i="2"/>
  <c r="CA204" i="2"/>
  <c r="CA205" i="2"/>
  <c r="CA206" i="2"/>
  <c r="CA207" i="2"/>
  <c r="CA208" i="2"/>
  <c r="CA209" i="2"/>
  <c r="CA210" i="2"/>
  <c r="CA211" i="2"/>
  <c r="CA212" i="2"/>
  <c r="CA213" i="2"/>
  <c r="CA214" i="2"/>
  <c r="CA215" i="2"/>
  <c r="CA216" i="2"/>
  <c r="CA218" i="2"/>
  <c r="CA219" i="2"/>
  <c r="CA220" i="2"/>
  <c r="CA221" i="2"/>
  <c r="CA222" i="2"/>
  <c r="CA223" i="2"/>
  <c r="CA224" i="2"/>
  <c r="CA225" i="2"/>
  <c r="CA226" i="2"/>
  <c r="CA227" i="2"/>
  <c r="CA228" i="2"/>
  <c r="CA229" i="2"/>
  <c r="CA230" i="2"/>
  <c r="CA231" i="2"/>
  <c r="CA232" i="2"/>
  <c r="CA233" i="2"/>
  <c r="CA234" i="2"/>
  <c r="CA235" i="2"/>
  <c r="CA236" i="2"/>
  <c r="CA237" i="2"/>
  <c r="CA238" i="2"/>
  <c r="CA239" i="2"/>
  <c r="CA240" i="2"/>
  <c r="CA241" i="2"/>
  <c r="CA242" i="2"/>
  <c r="CA243" i="2"/>
  <c r="CA244" i="2"/>
  <c r="CA245" i="2"/>
  <c r="CA246" i="2"/>
  <c r="CA247" i="2"/>
  <c r="CA248" i="2"/>
  <c r="CA249" i="2"/>
  <c r="CA250" i="2"/>
  <c r="CA251" i="2"/>
  <c r="CA252" i="2"/>
  <c r="CA253" i="2"/>
  <c r="CA254" i="2"/>
  <c r="CA255" i="2"/>
  <c r="CA256" i="2"/>
  <c r="CA257" i="2"/>
  <c r="CA258" i="2"/>
  <c r="CA259" i="2"/>
  <c r="CA260" i="2"/>
  <c r="CA261" i="2"/>
  <c r="CA262" i="2"/>
  <c r="CA263" i="2"/>
  <c r="CA264" i="2"/>
  <c r="CA265" i="2"/>
  <c r="CA266" i="2"/>
  <c r="CA267" i="2"/>
  <c r="CA268" i="2"/>
  <c r="CA269" i="2"/>
  <c r="CA270" i="2"/>
  <c r="CA271" i="2"/>
  <c r="CA272" i="2"/>
  <c r="CA273" i="2"/>
  <c r="CA274" i="2"/>
  <c r="CA275" i="2"/>
  <c r="CA276" i="2"/>
  <c r="CA277" i="2"/>
  <c r="CA278" i="2"/>
  <c r="CA279" i="2"/>
  <c r="CA280" i="2"/>
  <c r="CA281" i="2"/>
  <c r="CA282" i="2"/>
  <c r="CA283" i="2"/>
  <c r="CA284" i="2"/>
  <c r="CA285" i="2"/>
  <c r="CA286" i="2"/>
  <c r="CA287" i="2"/>
  <c r="CA288" i="2"/>
  <c r="CA289" i="2"/>
  <c r="CA290" i="2"/>
  <c r="CA291" i="2"/>
  <c r="CA292" i="2"/>
  <c r="CA293" i="2"/>
  <c r="CA294" i="2"/>
  <c r="CA295" i="2"/>
  <c r="CA296" i="2"/>
  <c r="CA297" i="2"/>
  <c r="CA298" i="2"/>
  <c r="CA299" i="2"/>
  <c r="CA300" i="2"/>
  <c r="CA301" i="2"/>
  <c r="CA302" i="2"/>
  <c r="CA303" i="2"/>
  <c r="CA304" i="2"/>
  <c r="CA305" i="2"/>
  <c r="CA306" i="2"/>
  <c r="CA307" i="2"/>
  <c r="CA308" i="2"/>
  <c r="CA309" i="2"/>
  <c r="CA310" i="2"/>
  <c r="CA311" i="2"/>
  <c r="CA312" i="2"/>
  <c r="CA313" i="2"/>
  <c r="CA314" i="2"/>
  <c r="CA315" i="2"/>
  <c r="CA316" i="2"/>
  <c r="CA317" i="2"/>
  <c r="CA318" i="2"/>
  <c r="CA319" i="2"/>
  <c r="CA320" i="2"/>
  <c r="CA321" i="2"/>
  <c r="CA322" i="2"/>
  <c r="CA323" i="2"/>
  <c r="CA324" i="2"/>
  <c r="CA325" i="2"/>
  <c r="CA326" i="2"/>
  <c r="CA327" i="2"/>
  <c r="CA328" i="2"/>
  <c r="CA329" i="2"/>
  <c r="CA330" i="2"/>
  <c r="CA331" i="2"/>
  <c r="CA332" i="2"/>
  <c r="CA333" i="2"/>
  <c r="CA334" i="2"/>
  <c r="CA335" i="2"/>
  <c r="CA336" i="2"/>
  <c r="CA337" i="2"/>
  <c r="CA338" i="2"/>
  <c r="CA339" i="2"/>
  <c r="CA340" i="2"/>
  <c r="EO7" i="2"/>
  <c r="DK7" i="2"/>
  <c r="AY7" i="2"/>
  <c r="AX7" i="2"/>
  <c r="AV7" i="2"/>
  <c r="AU7" i="2"/>
  <c r="T7" i="2"/>
  <c r="S7" i="2"/>
  <c r="R7" i="2"/>
  <c r="Q7" i="2"/>
  <c r="P7" i="2"/>
  <c r="O7" i="2"/>
  <c r="M7" i="2"/>
  <c r="F8" i="1"/>
  <c r="F7" i="1"/>
  <c r="F6" i="1"/>
  <c r="BA10" i="2" s="1"/>
  <c r="AC10" i="13"/>
  <c r="B17" i="21"/>
  <c r="I16" i="21"/>
  <c r="AJ5" i="25" l="1"/>
  <c r="BA12" i="2"/>
  <c r="AH12" i="2" s="1"/>
  <c r="AT12" i="2" s="1"/>
  <c r="BA14" i="2"/>
  <c r="BA16" i="2"/>
  <c r="AH16" i="2" s="1"/>
  <c r="AT16" i="2" s="1"/>
  <c r="BA18" i="2"/>
  <c r="BA20" i="2"/>
  <c r="BA22" i="2"/>
  <c r="BA24" i="2"/>
  <c r="BA26" i="2"/>
  <c r="BA28" i="2"/>
  <c r="BA30" i="2"/>
  <c r="BA32" i="2"/>
  <c r="BA34" i="2"/>
  <c r="BA36" i="2"/>
  <c r="AH36" i="2" s="1"/>
  <c r="AT36" i="2" s="1"/>
  <c r="BA38" i="2"/>
  <c r="BA40" i="2"/>
  <c r="BA42" i="2"/>
  <c r="AH42" i="2" s="1"/>
  <c r="AT42" i="2" s="1"/>
  <c r="BA44" i="2"/>
  <c r="BA46" i="2"/>
  <c r="AH46" i="2" s="1"/>
  <c r="AT46" i="2" s="1"/>
  <c r="BA48" i="2"/>
  <c r="BA50" i="2"/>
  <c r="BA52" i="2"/>
  <c r="BA54" i="2"/>
  <c r="BA56" i="2"/>
  <c r="BA58" i="2"/>
  <c r="BA60" i="2"/>
  <c r="BA62" i="2"/>
  <c r="BA64" i="2"/>
  <c r="BA66" i="2"/>
  <c r="BA68" i="2"/>
  <c r="BA70" i="2"/>
  <c r="BA72" i="2"/>
  <c r="BA74" i="2"/>
  <c r="BA76" i="2"/>
  <c r="AH76" i="2" s="1"/>
  <c r="AT76" i="2" s="1"/>
  <c r="BA78" i="2"/>
  <c r="BA80" i="2"/>
  <c r="BA82" i="2"/>
  <c r="BA84" i="2"/>
  <c r="BA86" i="2"/>
  <c r="BA88" i="2"/>
  <c r="BA90" i="2"/>
  <c r="BA92" i="2"/>
  <c r="BA94" i="2"/>
  <c r="BA96" i="2"/>
  <c r="BA98" i="2"/>
  <c r="BA100" i="2"/>
  <c r="BA102" i="2"/>
  <c r="BA104" i="2"/>
  <c r="AH104" i="2" s="1"/>
  <c r="AT104" i="2" s="1"/>
  <c r="BA106" i="2"/>
  <c r="BA108" i="2"/>
  <c r="BA110" i="2"/>
  <c r="BA112" i="2"/>
  <c r="BA114" i="2"/>
  <c r="BA116" i="2"/>
  <c r="BA118" i="2"/>
  <c r="BA120" i="2"/>
  <c r="BA122" i="2"/>
  <c r="BA124" i="2"/>
  <c r="BA126" i="2"/>
  <c r="BA128" i="2"/>
  <c r="BA130" i="2"/>
  <c r="BA132" i="2"/>
  <c r="AH132" i="2" s="1"/>
  <c r="AT132" i="2" s="1"/>
  <c r="BA134" i="2"/>
  <c r="AH134" i="2" s="1"/>
  <c r="AT134" i="2" s="1"/>
  <c r="BA136" i="2"/>
  <c r="AH136" i="2" s="1"/>
  <c r="AT136" i="2" s="1"/>
  <c r="BA138" i="2"/>
  <c r="AH138" i="2" s="1"/>
  <c r="AT138" i="2" s="1"/>
  <c r="BA140" i="2"/>
  <c r="BA142" i="2"/>
  <c r="BA144" i="2"/>
  <c r="BA146" i="2"/>
  <c r="AH146" i="2" s="1"/>
  <c r="AT146" i="2" s="1"/>
  <c r="BA148" i="2"/>
  <c r="AH148" i="2" s="1"/>
  <c r="AT148" i="2" s="1"/>
  <c r="BA150" i="2"/>
  <c r="BA152" i="2"/>
  <c r="BA154" i="2"/>
  <c r="BA156" i="2"/>
  <c r="BA158" i="2"/>
  <c r="BA160" i="2"/>
  <c r="BA162" i="2"/>
  <c r="BA164" i="2"/>
  <c r="BA166" i="2"/>
  <c r="BA168" i="2"/>
  <c r="BA170" i="2"/>
  <c r="BA172" i="2"/>
  <c r="BA174" i="2"/>
  <c r="BA176" i="2"/>
  <c r="BA178" i="2"/>
  <c r="BA180" i="2"/>
  <c r="BA182" i="2"/>
  <c r="BA184" i="2"/>
  <c r="AH184" i="2" s="1"/>
  <c r="AT184" i="2" s="1"/>
  <c r="BA186" i="2"/>
  <c r="BA188" i="2"/>
  <c r="BA190" i="2"/>
  <c r="BA192" i="2"/>
  <c r="BA194" i="2"/>
  <c r="BA196" i="2"/>
  <c r="BA198" i="2"/>
  <c r="BA200" i="2"/>
  <c r="BA202" i="2"/>
  <c r="BA204" i="2"/>
  <c r="BA206" i="2"/>
  <c r="BA208" i="2"/>
  <c r="BA210" i="2"/>
  <c r="BA212" i="2"/>
  <c r="BA214" i="2"/>
  <c r="BA216" i="2"/>
  <c r="BA218" i="2"/>
  <c r="BA220" i="2"/>
  <c r="BA222" i="2"/>
  <c r="BA224" i="2"/>
  <c r="BA226" i="2"/>
  <c r="BA228" i="2"/>
  <c r="BA230" i="2"/>
  <c r="BA232" i="2"/>
  <c r="BA234" i="2"/>
  <c r="BA236" i="2"/>
  <c r="BA238" i="2"/>
  <c r="BA240" i="2"/>
  <c r="BA242" i="2"/>
  <c r="BA244" i="2"/>
  <c r="BA246" i="2"/>
  <c r="BA248" i="2"/>
  <c r="BA250" i="2"/>
  <c r="BA252" i="2"/>
  <c r="BA254" i="2"/>
  <c r="BA256" i="2"/>
  <c r="BA258" i="2"/>
  <c r="BA260" i="2"/>
  <c r="BA262" i="2"/>
  <c r="BA264" i="2"/>
  <c r="BA266" i="2"/>
  <c r="BA268" i="2"/>
  <c r="BA270" i="2"/>
  <c r="BA272" i="2"/>
  <c r="BA274" i="2"/>
  <c r="BA276" i="2"/>
  <c r="BA278" i="2"/>
  <c r="BA280" i="2"/>
  <c r="BA282" i="2"/>
  <c r="BA284" i="2"/>
  <c r="BA286" i="2"/>
  <c r="BA288" i="2"/>
  <c r="BA290" i="2"/>
  <c r="BA292" i="2"/>
  <c r="BA294" i="2"/>
  <c r="BA296" i="2"/>
  <c r="BA298" i="2"/>
  <c r="BA300" i="2"/>
  <c r="BA11" i="2"/>
  <c r="BA13" i="2"/>
  <c r="BA15" i="2"/>
  <c r="AH15" i="2" s="1"/>
  <c r="AT15" i="2" s="1"/>
  <c r="BA17" i="2"/>
  <c r="BA19" i="2"/>
  <c r="BA21" i="2"/>
  <c r="BA23" i="2"/>
  <c r="BA25" i="2"/>
  <c r="AH25" i="2" s="1"/>
  <c r="AT25" i="2" s="1"/>
  <c r="BA27" i="2"/>
  <c r="BA29" i="2"/>
  <c r="BA31" i="2"/>
  <c r="BA33" i="2"/>
  <c r="BA35" i="2"/>
  <c r="BA37" i="2"/>
  <c r="BA39" i="2"/>
  <c r="BA41" i="2"/>
  <c r="BA43" i="2"/>
  <c r="BA45" i="2"/>
  <c r="AH45" i="2" s="1"/>
  <c r="AT45" i="2" s="1"/>
  <c r="BA47" i="2"/>
  <c r="BA49" i="2"/>
  <c r="BA51" i="2"/>
  <c r="BA53" i="2"/>
  <c r="BA55" i="2"/>
  <c r="BA57" i="2"/>
  <c r="BA59" i="2"/>
  <c r="BA61" i="2"/>
  <c r="BA63" i="2"/>
  <c r="BA65" i="2"/>
  <c r="BA67" i="2"/>
  <c r="BA69" i="2"/>
  <c r="BA71" i="2"/>
  <c r="BA73" i="2"/>
  <c r="BA75" i="2"/>
  <c r="BA77" i="2"/>
  <c r="BA79" i="2"/>
  <c r="BA81" i="2"/>
  <c r="BA83" i="2"/>
  <c r="BA85" i="2"/>
  <c r="BA87" i="2"/>
  <c r="BA89" i="2"/>
  <c r="BA91" i="2"/>
  <c r="AH91" i="2" s="1"/>
  <c r="AT91" i="2" s="1"/>
  <c r="BA93" i="2"/>
  <c r="AH93" i="2" s="1"/>
  <c r="AT93" i="2" s="1"/>
  <c r="BA95" i="2"/>
  <c r="BA97" i="2"/>
  <c r="BA99" i="2"/>
  <c r="BA101" i="2"/>
  <c r="BA103" i="2"/>
  <c r="BA105" i="2"/>
  <c r="AH105" i="2" s="1"/>
  <c r="AT105" i="2" s="1"/>
  <c r="BA107" i="2"/>
  <c r="BA109" i="2"/>
  <c r="BA111" i="2"/>
  <c r="BA113" i="2"/>
  <c r="BA115" i="2"/>
  <c r="AH115" i="2" s="1"/>
  <c r="AT115" i="2" s="1"/>
  <c r="BA117" i="2"/>
  <c r="BA119" i="2"/>
  <c r="BA121" i="2"/>
  <c r="BA123" i="2"/>
  <c r="BA125" i="2"/>
  <c r="BA127" i="2"/>
  <c r="BA129" i="2"/>
  <c r="AH129" i="2" s="1"/>
  <c r="AT129" i="2" s="1"/>
  <c r="BA131" i="2"/>
  <c r="BA133" i="2"/>
  <c r="BA135" i="2"/>
  <c r="BA137" i="2"/>
  <c r="BA139" i="2"/>
  <c r="BA141" i="2"/>
  <c r="BA143" i="2"/>
  <c r="AH143" i="2" s="1"/>
  <c r="AT143" i="2" s="1"/>
  <c r="BA145" i="2"/>
  <c r="BA147" i="2"/>
  <c r="BA149" i="2"/>
  <c r="BA151" i="2"/>
  <c r="BA153" i="2"/>
  <c r="BA155" i="2"/>
  <c r="BA157" i="2"/>
  <c r="BA159" i="2"/>
  <c r="BA161" i="2"/>
  <c r="BA163" i="2"/>
  <c r="BA165" i="2"/>
  <c r="BA167" i="2"/>
  <c r="BA169" i="2"/>
  <c r="BA171" i="2"/>
  <c r="BA173" i="2"/>
  <c r="BA175" i="2"/>
  <c r="BA177" i="2"/>
  <c r="BA179" i="2"/>
  <c r="BA181" i="2"/>
  <c r="BA183" i="2"/>
  <c r="BA185" i="2"/>
  <c r="BA187" i="2"/>
  <c r="BA189" i="2"/>
  <c r="AH189" i="2" s="1"/>
  <c r="AT189" i="2" s="1"/>
  <c r="BA191" i="2"/>
  <c r="AH191" i="2" s="1"/>
  <c r="AT191" i="2" s="1"/>
  <c r="BA193" i="2"/>
  <c r="BA195" i="2"/>
  <c r="BA197" i="2"/>
  <c r="BA199" i="2"/>
  <c r="AH199" i="2" s="1"/>
  <c r="AT199" i="2" s="1"/>
  <c r="BA201" i="2"/>
  <c r="BA203" i="2"/>
  <c r="BA205" i="2"/>
  <c r="BA207" i="2"/>
  <c r="BA209" i="2"/>
  <c r="BA211" i="2"/>
  <c r="BA213" i="2"/>
  <c r="BA215" i="2"/>
  <c r="BA217" i="2"/>
  <c r="AH217" i="2" s="1"/>
  <c r="AT217" i="2" s="1"/>
  <c r="BA219" i="2"/>
  <c r="BA221" i="2"/>
  <c r="BA223" i="2"/>
  <c r="BA225" i="2"/>
  <c r="BA227" i="2"/>
  <c r="BA229" i="2"/>
  <c r="BA231" i="2"/>
  <c r="BA233" i="2"/>
  <c r="BA235" i="2"/>
  <c r="BA237" i="2"/>
  <c r="BA239" i="2"/>
  <c r="BA241" i="2"/>
  <c r="BA243" i="2"/>
  <c r="BA245" i="2"/>
  <c r="BA247" i="2"/>
  <c r="BA249" i="2"/>
  <c r="BA251" i="2"/>
  <c r="BA253" i="2"/>
  <c r="BA255" i="2"/>
  <c r="BA257" i="2"/>
  <c r="BA259" i="2"/>
  <c r="BA261" i="2"/>
  <c r="BA263" i="2"/>
  <c r="BA265" i="2"/>
  <c r="BA267" i="2"/>
  <c r="BA269" i="2"/>
  <c r="BA271" i="2"/>
  <c r="BA273" i="2"/>
  <c r="BA275" i="2"/>
  <c r="BA277" i="2"/>
  <c r="BA279" i="2"/>
  <c r="BA281" i="2"/>
  <c r="BA283" i="2"/>
  <c r="BA285" i="2"/>
  <c r="BA287" i="2"/>
  <c r="BA289" i="2"/>
  <c r="BA291" i="2"/>
  <c r="BA293" i="2"/>
  <c r="BA295" i="2"/>
  <c r="BA297" i="2"/>
  <c r="BA299" i="2"/>
  <c r="BA301" i="2"/>
  <c r="BA303" i="2"/>
  <c r="BA327" i="2"/>
  <c r="BA341" i="2"/>
  <c r="BA355" i="2"/>
  <c r="BA369" i="2"/>
  <c r="BA385" i="2"/>
  <c r="BA397" i="2"/>
  <c r="BA305" i="2"/>
  <c r="BA323" i="2"/>
  <c r="BA339" i="2"/>
  <c r="BA353" i="2"/>
  <c r="BA367" i="2"/>
  <c r="BA383" i="2"/>
  <c r="BA395" i="2"/>
  <c r="BA311" i="2"/>
  <c r="BA319" i="2"/>
  <c r="BA331" i="2"/>
  <c r="BA349" i="2"/>
  <c r="BA363" i="2"/>
  <c r="BA377" i="2"/>
  <c r="BA391" i="2"/>
  <c r="BA405" i="2"/>
  <c r="BA302" i="2"/>
  <c r="BA304" i="2"/>
  <c r="BA306" i="2"/>
  <c r="BA308" i="2"/>
  <c r="BA310" i="2"/>
  <c r="BA312" i="2"/>
  <c r="BA314" i="2"/>
  <c r="BA316" i="2"/>
  <c r="BA318" i="2"/>
  <c r="BA320" i="2"/>
  <c r="BA322" i="2"/>
  <c r="BA324" i="2"/>
  <c r="BA326" i="2"/>
  <c r="BA328" i="2"/>
  <c r="BA330" i="2"/>
  <c r="BA332" i="2"/>
  <c r="BA334" i="2"/>
  <c r="BA336" i="2"/>
  <c r="BA338" i="2"/>
  <c r="BA340" i="2"/>
  <c r="BA342" i="2"/>
  <c r="BA344" i="2"/>
  <c r="BA346" i="2"/>
  <c r="BA348" i="2"/>
  <c r="BA350" i="2"/>
  <c r="BA352" i="2"/>
  <c r="BA354" i="2"/>
  <c r="BA356" i="2"/>
  <c r="BA358" i="2"/>
  <c r="BA360" i="2"/>
  <c r="BA362" i="2"/>
  <c r="BA364" i="2"/>
  <c r="BA366" i="2"/>
  <c r="BA368" i="2"/>
  <c r="BA370" i="2"/>
  <c r="BA372" i="2"/>
  <c r="BA374" i="2"/>
  <c r="BA376" i="2"/>
  <c r="BA378" i="2"/>
  <c r="BA380" i="2"/>
  <c r="BA382" i="2"/>
  <c r="BA384" i="2"/>
  <c r="BA386" i="2"/>
  <c r="BA388" i="2"/>
  <c r="BA390" i="2"/>
  <c r="BA392" i="2"/>
  <c r="BA394" i="2"/>
  <c r="BA396" i="2"/>
  <c r="BA398" i="2"/>
  <c r="BA400" i="2"/>
  <c r="BA402" i="2"/>
  <c r="BA404" i="2"/>
  <c r="BA406" i="2"/>
  <c r="BA408" i="2"/>
  <c r="BA313" i="2"/>
  <c r="BA321" i="2"/>
  <c r="BA333" i="2"/>
  <c r="BA347" i="2"/>
  <c r="BA361" i="2"/>
  <c r="BA375" i="2"/>
  <c r="BA387" i="2"/>
  <c r="BA403" i="2"/>
  <c r="BA307" i="2"/>
  <c r="BA315" i="2"/>
  <c r="BA325" i="2"/>
  <c r="BA335" i="2"/>
  <c r="BA345" i="2"/>
  <c r="BA357" i="2"/>
  <c r="BA365" i="2"/>
  <c r="BA373" i="2"/>
  <c r="BA381" i="2"/>
  <c r="BA393" i="2"/>
  <c r="BA401" i="2"/>
  <c r="BA409" i="2"/>
  <c r="BA309" i="2"/>
  <c r="BA317" i="2"/>
  <c r="BA329" i="2"/>
  <c r="BA337" i="2"/>
  <c r="BA343" i="2"/>
  <c r="BA351" i="2"/>
  <c r="BA359" i="2"/>
  <c r="BA371" i="2"/>
  <c r="BA379" i="2"/>
  <c r="BA389" i="2"/>
  <c r="BA399" i="2"/>
  <c r="BA407" i="2"/>
  <c r="G21" i="1"/>
  <c r="F21" i="1"/>
  <c r="E21" i="1"/>
  <c r="I21" i="1"/>
  <c r="D21" i="1"/>
  <c r="H21" i="1"/>
  <c r="BB12" i="2"/>
  <c r="BB14" i="2"/>
  <c r="BB16" i="2"/>
  <c r="BB18" i="2"/>
  <c r="BB20" i="2"/>
  <c r="BB22" i="2"/>
  <c r="BB24" i="2"/>
  <c r="BB26" i="2"/>
  <c r="BB28" i="2"/>
  <c r="BB30" i="2"/>
  <c r="BB32" i="2"/>
  <c r="BB34" i="2"/>
  <c r="BB36" i="2"/>
  <c r="BB38" i="2"/>
  <c r="BB40" i="2"/>
  <c r="BB42" i="2"/>
  <c r="BB44" i="2"/>
  <c r="BB46" i="2"/>
  <c r="BB48" i="2"/>
  <c r="BB50" i="2"/>
  <c r="BB52" i="2"/>
  <c r="BB54" i="2"/>
  <c r="BB56" i="2"/>
  <c r="BB58" i="2"/>
  <c r="BB60" i="2"/>
  <c r="BB62" i="2"/>
  <c r="BB64" i="2"/>
  <c r="BB66" i="2"/>
  <c r="BB68" i="2"/>
  <c r="BB70" i="2"/>
  <c r="BB72" i="2"/>
  <c r="BB74" i="2"/>
  <c r="BB76" i="2"/>
  <c r="BB78" i="2"/>
  <c r="BB80" i="2"/>
  <c r="BB82" i="2"/>
  <c r="BB84" i="2"/>
  <c r="BB86" i="2"/>
  <c r="BB88" i="2"/>
  <c r="BB90" i="2"/>
  <c r="BB92" i="2"/>
  <c r="BB94" i="2"/>
  <c r="BB96" i="2"/>
  <c r="BB98" i="2"/>
  <c r="BB100" i="2"/>
  <c r="BB102" i="2"/>
  <c r="BB104" i="2"/>
  <c r="BB106" i="2"/>
  <c r="BB108" i="2"/>
  <c r="BB110" i="2"/>
  <c r="BB112" i="2"/>
  <c r="BB114" i="2"/>
  <c r="BB116" i="2"/>
  <c r="BB118" i="2"/>
  <c r="BB120" i="2"/>
  <c r="BB122" i="2"/>
  <c r="BB124" i="2"/>
  <c r="BB126" i="2"/>
  <c r="BB128" i="2"/>
  <c r="BB130" i="2"/>
  <c r="BB132" i="2"/>
  <c r="BB134" i="2"/>
  <c r="BB136" i="2"/>
  <c r="BB138" i="2"/>
  <c r="BB140" i="2"/>
  <c r="BB142" i="2"/>
  <c r="BB144" i="2"/>
  <c r="BB146" i="2"/>
  <c r="BB148" i="2"/>
  <c r="BB150" i="2"/>
  <c r="BB152" i="2"/>
  <c r="BB154" i="2"/>
  <c r="BB156" i="2"/>
  <c r="BB158" i="2"/>
  <c r="BB160" i="2"/>
  <c r="BB162" i="2"/>
  <c r="BB164" i="2"/>
  <c r="BB166" i="2"/>
  <c r="BB168" i="2"/>
  <c r="BB170" i="2"/>
  <c r="BB172" i="2"/>
  <c r="BB174" i="2"/>
  <c r="BB176" i="2"/>
  <c r="BB178" i="2"/>
  <c r="BB180" i="2"/>
  <c r="BB182" i="2"/>
  <c r="BB184" i="2"/>
  <c r="BB186" i="2"/>
  <c r="BB188" i="2"/>
  <c r="BB190" i="2"/>
  <c r="BB192" i="2"/>
  <c r="BB194" i="2"/>
  <c r="BB196" i="2"/>
  <c r="BB198" i="2"/>
  <c r="BB200" i="2"/>
  <c r="BB202" i="2"/>
  <c r="BB204" i="2"/>
  <c r="BB206" i="2"/>
  <c r="BB208" i="2"/>
  <c r="BB210" i="2"/>
  <c r="BB212" i="2"/>
  <c r="BB214" i="2"/>
  <c r="BB216" i="2"/>
  <c r="BB218" i="2"/>
  <c r="BB220" i="2"/>
  <c r="BB222" i="2"/>
  <c r="BB224" i="2"/>
  <c r="BB226" i="2"/>
  <c r="BB228" i="2"/>
  <c r="BB230" i="2"/>
  <c r="BB232" i="2"/>
  <c r="BB234" i="2"/>
  <c r="BB236" i="2"/>
  <c r="BB238" i="2"/>
  <c r="BB240" i="2"/>
  <c r="BB242" i="2"/>
  <c r="BB244" i="2"/>
  <c r="BB246" i="2"/>
  <c r="BB248" i="2"/>
  <c r="BB250" i="2"/>
  <c r="BB252" i="2"/>
  <c r="BB254" i="2"/>
  <c r="BB256" i="2"/>
  <c r="BB258" i="2"/>
  <c r="BB260" i="2"/>
  <c r="BB262" i="2"/>
  <c r="BB264" i="2"/>
  <c r="BB266" i="2"/>
  <c r="BB268" i="2"/>
  <c r="BB270" i="2"/>
  <c r="BB272" i="2"/>
  <c r="BB274" i="2"/>
  <c r="BB276" i="2"/>
  <c r="BB278" i="2"/>
  <c r="BB280" i="2"/>
  <c r="BB282" i="2"/>
  <c r="BB284" i="2"/>
  <c r="BB286" i="2"/>
  <c r="BB288" i="2"/>
  <c r="BB290" i="2"/>
  <c r="BB292" i="2"/>
  <c r="BB294" i="2"/>
  <c r="BB296" i="2"/>
  <c r="BB298" i="2"/>
  <c r="BB300" i="2"/>
  <c r="BB11" i="2"/>
  <c r="BB13" i="2"/>
  <c r="BB15" i="2"/>
  <c r="BB17" i="2"/>
  <c r="BB19" i="2"/>
  <c r="BB21" i="2"/>
  <c r="BB23" i="2"/>
  <c r="BB25" i="2"/>
  <c r="BB27" i="2"/>
  <c r="BB29" i="2"/>
  <c r="BB31" i="2"/>
  <c r="BB33" i="2"/>
  <c r="BB35" i="2"/>
  <c r="BB37" i="2"/>
  <c r="BB39" i="2"/>
  <c r="BB41" i="2"/>
  <c r="BB43" i="2"/>
  <c r="BB45" i="2"/>
  <c r="BB47" i="2"/>
  <c r="BB49" i="2"/>
  <c r="BB51" i="2"/>
  <c r="BB53" i="2"/>
  <c r="BB55" i="2"/>
  <c r="BB57" i="2"/>
  <c r="BB59" i="2"/>
  <c r="BB61" i="2"/>
  <c r="BB63" i="2"/>
  <c r="BB65" i="2"/>
  <c r="BB67" i="2"/>
  <c r="BB69" i="2"/>
  <c r="BB71" i="2"/>
  <c r="BB73" i="2"/>
  <c r="BB75" i="2"/>
  <c r="BB77" i="2"/>
  <c r="BB79" i="2"/>
  <c r="BB81" i="2"/>
  <c r="BB83" i="2"/>
  <c r="BB85" i="2"/>
  <c r="BB87" i="2"/>
  <c r="BB89" i="2"/>
  <c r="BB91" i="2"/>
  <c r="BB93" i="2"/>
  <c r="BB95" i="2"/>
  <c r="BB97" i="2"/>
  <c r="BB99" i="2"/>
  <c r="BB101" i="2"/>
  <c r="BB103" i="2"/>
  <c r="BB105" i="2"/>
  <c r="BB107" i="2"/>
  <c r="BB109" i="2"/>
  <c r="BB111" i="2"/>
  <c r="BB113" i="2"/>
  <c r="BB115" i="2"/>
  <c r="BB117" i="2"/>
  <c r="BB119" i="2"/>
  <c r="BB121" i="2"/>
  <c r="BB123" i="2"/>
  <c r="BB125" i="2"/>
  <c r="BB127" i="2"/>
  <c r="BB129" i="2"/>
  <c r="BB131" i="2"/>
  <c r="BB133" i="2"/>
  <c r="BB135" i="2"/>
  <c r="BB137" i="2"/>
  <c r="BB139" i="2"/>
  <c r="BB141" i="2"/>
  <c r="BB143" i="2"/>
  <c r="BB145" i="2"/>
  <c r="BB147" i="2"/>
  <c r="BB149" i="2"/>
  <c r="BB151" i="2"/>
  <c r="BB153" i="2"/>
  <c r="BB155" i="2"/>
  <c r="BB157" i="2"/>
  <c r="BB159" i="2"/>
  <c r="BB161" i="2"/>
  <c r="BB163" i="2"/>
  <c r="BB165" i="2"/>
  <c r="BB167" i="2"/>
  <c r="BB169" i="2"/>
  <c r="BB171" i="2"/>
  <c r="BB173" i="2"/>
  <c r="BB175" i="2"/>
  <c r="BB177" i="2"/>
  <c r="BB179" i="2"/>
  <c r="BB181" i="2"/>
  <c r="BB183" i="2"/>
  <c r="BB185" i="2"/>
  <c r="BB187" i="2"/>
  <c r="BB189" i="2"/>
  <c r="BB191" i="2"/>
  <c r="BB193" i="2"/>
  <c r="BB195" i="2"/>
  <c r="BB197" i="2"/>
  <c r="BB199" i="2"/>
  <c r="BB201" i="2"/>
  <c r="BB203" i="2"/>
  <c r="BB205" i="2"/>
  <c r="BB207" i="2"/>
  <c r="BB209" i="2"/>
  <c r="BB211" i="2"/>
  <c r="BB213" i="2"/>
  <c r="BB215" i="2"/>
  <c r="BB217" i="2"/>
  <c r="BB219" i="2"/>
  <c r="BB221" i="2"/>
  <c r="BB223" i="2"/>
  <c r="BB225" i="2"/>
  <c r="BB227" i="2"/>
  <c r="BB229" i="2"/>
  <c r="BB231" i="2"/>
  <c r="BB233" i="2"/>
  <c r="BB235" i="2"/>
  <c r="BB237" i="2"/>
  <c r="BB239" i="2"/>
  <c r="BB241" i="2"/>
  <c r="BB243" i="2"/>
  <c r="BB245" i="2"/>
  <c r="BB247" i="2"/>
  <c r="BB249" i="2"/>
  <c r="BB251" i="2"/>
  <c r="BB253" i="2"/>
  <c r="BB255" i="2"/>
  <c r="BB257" i="2"/>
  <c r="BB259" i="2"/>
  <c r="BB261" i="2"/>
  <c r="BB263" i="2"/>
  <c r="BB265" i="2"/>
  <c r="BB267" i="2"/>
  <c r="BB269" i="2"/>
  <c r="BB271" i="2"/>
  <c r="BB273" i="2"/>
  <c r="BB275" i="2"/>
  <c r="BB277" i="2"/>
  <c r="BB279" i="2"/>
  <c r="BB281" i="2"/>
  <c r="BB283" i="2"/>
  <c r="BB285" i="2"/>
  <c r="BB287" i="2"/>
  <c r="BB289" i="2"/>
  <c r="BB291" i="2"/>
  <c r="BB293" i="2"/>
  <c r="BB295" i="2"/>
  <c r="BB297" i="2"/>
  <c r="BB299" i="2"/>
  <c r="BB301" i="2"/>
  <c r="BB303" i="2"/>
  <c r="BB305" i="2"/>
  <c r="BB307" i="2"/>
  <c r="BB309" i="2"/>
  <c r="BB311" i="2"/>
  <c r="BB313" i="2"/>
  <c r="BB315" i="2"/>
  <c r="BB317" i="2"/>
  <c r="BB319" i="2"/>
  <c r="BB321" i="2"/>
  <c r="BB323" i="2"/>
  <c r="BB325" i="2"/>
  <c r="BB327" i="2"/>
  <c r="BB329" i="2"/>
  <c r="BB331" i="2"/>
  <c r="BB333" i="2"/>
  <c r="BB335" i="2"/>
  <c r="BB337" i="2"/>
  <c r="BB339" i="2"/>
  <c r="BB341" i="2"/>
  <c r="BB343" i="2"/>
  <c r="BB345" i="2"/>
  <c r="BB347" i="2"/>
  <c r="BB349" i="2"/>
  <c r="BB351" i="2"/>
  <c r="BB353" i="2"/>
  <c r="BB355" i="2"/>
  <c r="BB357" i="2"/>
  <c r="BB359" i="2"/>
  <c r="BB361" i="2"/>
  <c r="BB363" i="2"/>
  <c r="BB365" i="2"/>
  <c r="BB367" i="2"/>
  <c r="BB369" i="2"/>
  <c r="BB371" i="2"/>
  <c r="BB373" i="2"/>
  <c r="BB375" i="2"/>
  <c r="BB377" i="2"/>
  <c r="BB379" i="2"/>
  <c r="BB381" i="2"/>
  <c r="BB383" i="2"/>
  <c r="BB385" i="2"/>
  <c r="BB387" i="2"/>
  <c r="BB389" i="2"/>
  <c r="BB391" i="2"/>
  <c r="BB393" i="2"/>
  <c r="BB395" i="2"/>
  <c r="BB397" i="2"/>
  <c r="BB399" i="2"/>
  <c r="BB401" i="2"/>
  <c r="BB403" i="2"/>
  <c r="BB405" i="2"/>
  <c r="BB407" i="2"/>
  <c r="BB409" i="2"/>
  <c r="BB302" i="2"/>
  <c r="BB304" i="2"/>
  <c r="BB306" i="2"/>
  <c r="BB308" i="2"/>
  <c r="BB310" i="2"/>
  <c r="BB312" i="2"/>
  <c r="BB314" i="2"/>
  <c r="BB316" i="2"/>
  <c r="BB318" i="2"/>
  <c r="BB320" i="2"/>
  <c r="BB322" i="2"/>
  <c r="BB324" i="2"/>
  <c r="BB326" i="2"/>
  <c r="BB328" i="2"/>
  <c r="BB330" i="2"/>
  <c r="BB332" i="2"/>
  <c r="BB334" i="2"/>
  <c r="BB336" i="2"/>
  <c r="BB338" i="2"/>
  <c r="BB340" i="2"/>
  <c r="BB342" i="2"/>
  <c r="BB344" i="2"/>
  <c r="BB346" i="2"/>
  <c r="BB348" i="2"/>
  <c r="BB350" i="2"/>
  <c r="BB352" i="2"/>
  <c r="BB354" i="2"/>
  <c r="BB356" i="2"/>
  <c r="BB358" i="2"/>
  <c r="BB360" i="2"/>
  <c r="BB362" i="2"/>
  <c r="BB364" i="2"/>
  <c r="BB366" i="2"/>
  <c r="BB368" i="2"/>
  <c r="BB370" i="2"/>
  <c r="BB372" i="2"/>
  <c r="BB374" i="2"/>
  <c r="BB376" i="2"/>
  <c r="BB378" i="2"/>
  <c r="BB380" i="2"/>
  <c r="BB382" i="2"/>
  <c r="BB384" i="2"/>
  <c r="BB386" i="2"/>
  <c r="BB388" i="2"/>
  <c r="BB390" i="2"/>
  <c r="BB392" i="2"/>
  <c r="BB394" i="2"/>
  <c r="BB396" i="2"/>
  <c r="BB398" i="2"/>
  <c r="BB400" i="2"/>
  <c r="BB402" i="2"/>
  <c r="BB404" i="2"/>
  <c r="BB406" i="2"/>
  <c r="BB408" i="2"/>
  <c r="BB10" i="2"/>
  <c r="D22" i="1"/>
  <c r="H22" i="1"/>
  <c r="G22" i="1"/>
  <c r="F22" i="1"/>
  <c r="I22" i="1"/>
  <c r="E22" i="1"/>
  <c r="BD11" i="2"/>
  <c r="BD13" i="2"/>
  <c r="BD15" i="2"/>
  <c r="BD17" i="2"/>
  <c r="BD19" i="2"/>
  <c r="BD21" i="2"/>
  <c r="BD23" i="2"/>
  <c r="BD25" i="2"/>
  <c r="BD27" i="2"/>
  <c r="BD29" i="2"/>
  <c r="BD31" i="2"/>
  <c r="BD33" i="2"/>
  <c r="BD35" i="2"/>
  <c r="BD37" i="2"/>
  <c r="BD39" i="2"/>
  <c r="BD41" i="2"/>
  <c r="BD43" i="2"/>
  <c r="BD45" i="2"/>
  <c r="BD47" i="2"/>
  <c r="BD49" i="2"/>
  <c r="BD51" i="2"/>
  <c r="BD53" i="2"/>
  <c r="BD55" i="2"/>
  <c r="BD57" i="2"/>
  <c r="BD59" i="2"/>
  <c r="BD61" i="2"/>
  <c r="BD63" i="2"/>
  <c r="BD65" i="2"/>
  <c r="BD67" i="2"/>
  <c r="BD69" i="2"/>
  <c r="BD71" i="2"/>
  <c r="BD73" i="2"/>
  <c r="BD75" i="2"/>
  <c r="BD77" i="2"/>
  <c r="BD79" i="2"/>
  <c r="BD81" i="2"/>
  <c r="BD83" i="2"/>
  <c r="BD85" i="2"/>
  <c r="BD87" i="2"/>
  <c r="BD89" i="2"/>
  <c r="BD91" i="2"/>
  <c r="BD93" i="2"/>
  <c r="BD95" i="2"/>
  <c r="BD97" i="2"/>
  <c r="BD99" i="2"/>
  <c r="BD101" i="2"/>
  <c r="BD103" i="2"/>
  <c r="BD105" i="2"/>
  <c r="BD107" i="2"/>
  <c r="BD109" i="2"/>
  <c r="BD111" i="2"/>
  <c r="BD113" i="2"/>
  <c r="BD115" i="2"/>
  <c r="BD117" i="2"/>
  <c r="BD119" i="2"/>
  <c r="BD121" i="2"/>
  <c r="BD123" i="2"/>
  <c r="BD125" i="2"/>
  <c r="BD127" i="2"/>
  <c r="BD129" i="2"/>
  <c r="BD131" i="2"/>
  <c r="BD133" i="2"/>
  <c r="BD135" i="2"/>
  <c r="BD137" i="2"/>
  <c r="BD139" i="2"/>
  <c r="BD141" i="2"/>
  <c r="BD143" i="2"/>
  <c r="BD145" i="2"/>
  <c r="BD147" i="2"/>
  <c r="BD149" i="2"/>
  <c r="BD151" i="2"/>
  <c r="BD153" i="2"/>
  <c r="BD155" i="2"/>
  <c r="BD157" i="2"/>
  <c r="BD159" i="2"/>
  <c r="BD161" i="2"/>
  <c r="BD163" i="2"/>
  <c r="BD165" i="2"/>
  <c r="BD167" i="2"/>
  <c r="BD169" i="2"/>
  <c r="BD171" i="2"/>
  <c r="BD173" i="2"/>
  <c r="BD175" i="2"/>
  <c r="BD177" i="2"/>
  <c r="BD179" i="2"/>
  <c r="BD181" i="2"/>
  <c r="BD183" i="2"/>
  <c r="BD185" i="2"/>
  <c r="BD187" i="2"/>
  <c r="BD189" i="2"/>
  <c r="BD191" i="2"/>
  <c r="BD193" i="2"/>
  <c r="BD195" i="2"/>
  <c r="BD197" i="2"/>
  <c r="BD199" i="2"/>
  <c r="BD201" i="2"/>
  <c r="BD203" i="2"/>
  <c r="BD205" i="2"/>
  <c r="BD207" i="2"/>
  <c r="BD209" i="2"/>
  <c r="BD211" i="2"/>
  <c r="BD213" i="2"/>
  <c r="BD215" i="2"/>
  <c r="BD217" i="2"/>
  <c r="BD219" i="2"/>
  <c r="BD221" i="2"/>
  <c r="BD223" i="2"/>
  <c r="BD225" i="2"/>
  <c r="BD227" i="2"/>
  <c r="BD229" i="2"/>
  <c r="BD231" i="2"/>
  <c r="BD233" i="2"/>
  <c r="BD235" i="2"/>
  <c r="BD237" i="2"/>
  <c r="BD239" i="2"/>
  <c r="BD241" i="2"/>
  <c r="BD243" i="2"/>
  <c r="BD245" i="2"/>
  <c r="BD247" i="2"/>
  <c r="BD249" i="2"/>
  <c r="BD251" i="2"/>
  <c r="BD253" i="2"/>
  <c r="BD255" i="2"/>
  <c r="BD257" i="2"/>
  <c r="BD259" i="2"/>
  <c r="BD261" i="2"/>
  <c r="BD263" i="2"/>
  <c r="BD265" i="2"/>
  <c r="BD267" i="2"/>
  <c r="BD269" i="2"/>
  <c r="BD271" i="2"/>
  <c r="BD273" i="2"/>
  <c r="BD275" i="2"/>
  <c r="BD277" i="2"/>
  <c r="BD279" i="2"/>
  <c r="BD281" i="2"/>
  <c r="BD283" i="2"/>
  <c r="BD285" i="2"/>
  <c r="BD287" i="2"/>
  <c r="BD289" i="2"/>
  <c r="BD291" i="2"/>
  <c r="BD293" i="2"/>
  <c r="BD295" i="2"/>
  <c r="BD297" i="2"/>
  <c r="BD299" i="2"/>
  <c r="BD301" i="2"/>
  <c r="BD12" i="2"/>
  <c r="BD14" i="2"/>
  <c r="BD16" i="2"/>
  <c r="BD18" i="2"/>
  <c r="BD20" i="2"/>
  <c r="BD22" i="2"/>
  <c r="BD24" i="2"/>
  <c r="BD26" i="2"/>
  <c r="BD28" i="2"/>
  <c r="BD30" i="2"/>
  <c r="BD32" i="2"/>
  <c r="BD34" i="2"/>
  <c r="BD36" i="2"/>
  <c r="BD38" i="2"/>
  <c r="BD40" i="2"/>
  <c r="BD42" i="2"/>
  <c r="BD44" i="2"/>
  <c r="BD46" i="2"/>
  <c r="BD48" i="2"/>
  <c r="BD50" i="2"/>
  <c r="BD52" i="2"/>
  <c r="BD54" i="2"/>
  <c r="BD56" i="2"/>
  <c r="BD58" i="2"/>
  <c r="BD60" i="2"/>
  <c r="BD62" i="2"/>
  <c r="BD64" i="2"/>
  <c r="BD66" i="2"/>
  <c r="BD68" i="2"/>
  <c r="BD70" i="2"/>
  <c r="BD72" i="2"/>
  <c r="BD74" i="2"/>
  <c r="BD76" i="2"/>
  <c r="BD78" i="2"/>
  <c r="BD80" i="2"/>
  <c r="BD82" i="2"/>
  <c r="BD84" i="2"/>
  <c r="BD86" i="2"/>
  <c r="BD88" i="2"/>
  <c r="BD90" i="2"/>
  <c r="BD92" i="2"/>
  <c r="BD94" i="2"/>
  <c r="BD96" i="2"/>
  <c r="BD98" i="2"/>
  <c r="BD100" i="2"/>
  <c r="BD102" i="2"/>
  <c r="BD104" i="2"/>
  <c r="BD106" i="2"/>
  <c r="BD108" i="2"/>
  <c r="BD110" i="2"/>
  <c r="BD112" i="2"/>
  <c r="BD114" i="2"/>
  <c r="BD116" i="2"/>
  <c r="BD118" i="2"/>
  <c r="BD120" i="2"/>
  <c r="BD122" i="2"/>
  <c r="BD124" i="2"/>
  <c r="BD126" i="2"/>
  <c r="BD128" i="2"/>
  <c r="BD130" i="2"/>
  <c r="BD132" i="2"/>
  <c r="BD134" i="2"/>
  <c r="BD136" i="2"/>
  <c r="BD138" i="2"/>
  <c r="BD140" i="2"/>
  <c r="BD142" i="2"/>
  <c r="BD144" i="2"/>
  <c r="BD146" i="2"/>
  <c r="BD148" i="2"/>
  <c r="BD150" i="2"/>
  <c r="BD152" i="2"/>
  <c r="BD154" i="2"/>
  <c r="BD156" i="2"/>
  <c r="BD158" i="2"/>
  <c r="BD160" i="2"/>
  <c r="BD162" i="2"/>
  <c r="BD164" i="2"/>
  <c r="BD166" i="2"/>
  <c r="BD168" i="2"/>
  <c r="BD170" i="2"/>
  <c r="BD172" i="2"/>
  <c r="BD174" i="2"/>
  <c r="BD176" i="2"/>
  <c r="BD178" i="2"/>
  <c r="BD180" i="2"/>
  <c r="BD182" i="2"/>
  <c r="BD184" i="2"/>
  <c r="BD186" i="2"/>
  <c r="BD188" i="2"/>
  <c r="BD190" i="2"/>
  <c r="BD192" i="2"/>
  <c r="BD194" i="2"/>
  <c r="BD196" i="2"/>
  <c r="BD198" i="2"/>
  <c r="BD200" i="2"/>
  <c r="BD202" i="2"/>
  <c r="BD204" i="2"/>
  <c r="BD206" i="2"/>
  <c r="BD208" i="2"/>
  <c r="BD210" i="2"/>
  <c r="BD212" i="2"/>
  <c r="BD214" i="2"/>
  <c r="BD216" i="2"/>
  <c r="BD218" i="2"/>
  <c r="BD220" i="2"/>
  <c r="BD222" i="2"/>
  <c r="BD224" i="2"/>
  <c r="BD226" i="2"/>
  <c r="BD228" i="2"/>
  <c r="BD230" i="2"/>
  <c r="BD232" i="2"/>
  <c r="BD234" i="2"/>
  <c r="BD236" i="2"/>
  <c r="BD238" i="2"/>
  <c r="BD240" i="2"/>
  <c r="BD242" i="2"/>
  <c r="BD244" i="2"/>
  <c r="BD246" i="2"/>
  <c r="BD248" i="2"/>
  <c r="BD250" i="2"/>
  <c r="BD252" i="2"/>
  <c r="BD254" i="2"/>
  <c r="BD256" i="2"/>
  <c r="BD258" i="2"/>
  <c r="BD260" i="2"/>
  <c r="BD262" i="2"/>
  <c r="BD264" i="2"/>
  <c r="BD266" i="2"/>
  <c r="BD268" i="2"/>
  <c r="BD270" i="2"/>
  <c r="BD272" i="2"/>
  <c r="BD274" i="2"/>
  <c r="BD276" i="2"/>
  <c r="BD278" i="2"/>
  <c r="BD280" i="2"/>
  <c r="BD282" i="2"/>
  <c r="BD284" i="2"/>
  <c r="BD286" i="2"/>
  <c r="BD288" i="2"/>
  <c r="BD290" i="2"/>
  <c r="BD292" i="2"/>
  <c r="BD294" i="2"/>
  <c r="BD296" i="2"/>
  <c r="BD298" i="2"/>
  <c r="BD300" i="2"/>
  <c r="BD306" i="2"/>
  <c r="BD318" i="2"/>
  <c r="BD334" i="2"/>
  <c r="BD348" i="2"/>
  <c r="BD362" i="2"/>
  <c r="BD374" i="2"/>
  <c r="BD388" i="2"/>
  <c r="BD402" i="2"/>
  <c r="BD308" i="2"/>
  <c r="BD320" i="2"/>
  <c r="BD332" i="2"/>
  <c r="BD346" i="2"/>
  <c r="BD360" i="2"/>
  <c r="BD376" i="2"/>
  <c r="BD390" i="2"/>
  <c r="BD404" i="2"/>
  <c r="BD303" i="2"/>
  <c r="BD305" i="2"/>
  <c r="BD307" i="2"/>
  <c r="BD309" i="2"/>
  <c r="BD311" i="2"/>
  <c r="BD313" i="2"/>
  <c r="BD315" i="2"/>
  <c r="BD317" i="2"/>
  <c r="BD319" i="2"/>
  <c r="BD321" i="2"/>
  <c r="BD323" i="2"/>
  <c r="BD325" i="2"/>
  <c r="BD327" i="2"/>
  <c r="BD329" i="2"/>
  <c r="BD331" i="2"/>
  <c r="BD333" i="2"/>
  <c r="BD335" i="2"/>
  <c r="BD337" i="2"/>
  <c r="BD339" i="2"/>
  <c r="BD341" i="2"/>
  <c r="BD343" i="2"/>
  <c r="BD345" i="2"/>
  <c r="BD347" i="2"/>
  <c r="BD349" i="2"/>
  <c r="BD351" i="2"/>
  <c r="BD353" i="2"/>
  <c r="BD355" i="2"/>
  <c r="BD357" i="2"/>
  <c r="BD359" i="2"/>
  <c r="BD361" i="2"/>
  <c r="BD363" i="2"/>
  <c r="BD365" i="2"/>
  <c r="BD367" i="2"/>
  <c r="BD369" i="2"/>
  <c r="BD371" i="2"/>
  <c r="BD373" i="2"/>
  <c r="BD375" i="2"/>
  <c r="BD377" i="2"/>
  <c r="BD379" i="2"/>
  <c r="BD381" i="2"/>
  <c r="BD383" i="2"/>
  <c r="BD385" i="2"/>
  <c r="BD387" i="2"/>
  <c r="BD389" i="2"/>
  <c r="BD391" i="2"/>
  <c r="BD393" i="2"/>
  <c r="BD395" i="2"/>
  <c r="BD397" i="2"/>
  <c r="BD399" i="2"/>
  <c r="BD401" i="2"/>
  <c r="BD403" i="2"/>
  <c r="BD405" i="2"/>
  <c r="BD407" i="2"/>
  <c r="BD409" i="2"/>
  <c r="BD304" i="2"/>
  <c r="BD336" i="2"/>
  <c r="BD352" i="2"/>
  <c r="BD366" i="2"/>
  <c r="BD382" i="2"/>
  <c r="BD394" i="2"/>
  <c r="BD406" i="2"/>
  <c r="BD10" i="2"/>
  <c r="BD302" i="2"/>
  <c r="BD326" i="2"/>
  <c r="BD342" i="2"/>
  <c r="BD356" i="2"/>
  <c r="BD372" i="2"/>
  <c r="BD386" i="2"/>
  <c r="BD400" i="2"/>
  <c r="BD310" i="2"/>
  <c r="BD312" i="2"/>
  <c r="BD316" i="2"/>
  <c r="BD322" i="2"/>
  <c r="BD330" i="2"/>
  <c r="BD340" i="2"/>
  <c r="BD350" i="2"/>
  <c r="BD358" i="2"/>
  <c r="BD368" i="2"/>
  <c r="BD380" i="2"/>
  <c r="BD392" i="2"/>
  <c r="BD398" i="2"/>
  <c r="BD314" i="2"/>
  <c r="BD324" i="2"/>
  <c r="BD328" i="2"/>
  <c r="BD338" i="2"/>
  <c r="BD344" i="2"/>
  <c r="BD354" i="2"/>
  <c r="BD364" i="2"/>
  <c r="BD370" i="2"/>
  <c r="BD378" i="2"/>
  <c r="BD384" i="2"/>
  <c r="BD396" i="2"/>
  <c r="BD408" i="2"/>
  <c r="G23" i="1"/>
  <c r="D23" i="1"/>
  <c r="F23" i="1"/>
  <c r="H23" i="1"/>
  <c r="E23" i="1"/>
  <c r="I23" i="1"/>
  <c r="AI5" i="21"/>
  <c r="I17" i="21"/>
  <c r="AF5" i="21"/>
  <c r="AH5" i="25"/>
  <c r="AL5" i="25"/>
  <c r="AK5" i="25"/>
  <c r="AJ5" i="21"/>
  <c r="AE5" i="21"/>
  <c r="AG5" i="25"/>
  <c r="AF5" i="25"/>
  <c r="AG5" i="21"/>
  <c r="AI5" i="25"/>
  <c r="AH5" i="21"/>
  <c r="AH5" i="13" s="1"/>
  <c r="AK5" i="21"/>
  <c r="AH4" i="13"/>
  <c r="B18" i="21"/>
  <c r="I12" i="21"/>
  <c r="H6" i="20"/>
  <c r="J11" i="20" s="1"/>
  <c r="H5" i="20"/>
  <c r="B16" i="20"/>
  <c r="B17" i="20" s="1"/>
  <c r="F15" i="20"/>
  <c r="N15" i="20" s="1"/>
  <c r="J15" i="20" s="1"/>
  <c r="AC11" i="13"/>
  <c r="AC12" i="13"/>
  <c r="AC13" i="13"/>
  <c r="BU407" i="2" l="1"/>
  <c r="BG407" i="2"/>
  <c r="BK407" i="2"/>
  <c r="BY407" i="2"/>
  <c r="CT407" i="2"/>
  <c r="BH407" i="2"/>
  <c r="CF407" i="2"/>
  <c r="BY337" i="2"/>
  <c r="BH337" i="2"/>
  <c r="BK337" i="2"/>
  <c r="BG337" i="2"/>
  <c r="CT337" i="2"/>
  <c r="BU337" i="2"/>
  <c r="CF337" i="2"/>
  <c r="BY373" i="2"/>
  <c r="BG373" i="2"/>
  <c r="BK373" i="2"/>
  <c r="BU373" i="2"/>
  <c r="CT373" i="2"/>
  <c r="BH373" i="2"/>
  <c r="CF373" i="2"/>
  <c r="BG403" i="2"/>
  <c r="BU403" i="2"/>
  <c r="BY403" i="2"/>
  <c r="BK403" i="2"/>
  <c r="CT403" i="2"/>
  <c r="BH403" i="2"/>
  <c r="CF403" i="2"/>
  <c r="BU408" i="2"/>
  <c r="BG408" i="2"/>
  <c r="BY408" i="2"/>
  <c r="BK408" i="2"/>
  <c r="BH408" i="2"/>
  <c r="CF408" i="2"/>
  <c r="CT408" i="2"/>
  <c r="BG392" i="2"/>
  <c r="BU392" i="2"/>
  <c r="BH392" i="2"/>
  <c r="BY392" i="2"/>
  <c r="BK392" i="2"/>
  <c r="CF392" i="2"/>
  <c r="CT392" i="2"/>
  <c r="BY376" i="2"/>
  <c r="BG376" i="2"/>
  <c r="BH376" i="2"/>
  <c r="BK376" i="2"/>
  <c r="BU376" i="2"/>
  <c r="CF376" i="2"/>
  <c r="CT376" i="2"/>
  <c r="BY360" i="2"/>
  <c r="BG360" i="2"/>
  <c r="BH360" i="2"/>
  <c r="BK360" i="2"/>
  <c r="BU360" i="2"/>
  <c r="CF360" i="2"/>
  <c r="CT360" i="2"/>
  <c r="BY344" i="2"/>
  <c r="BH344" i="2"/>
  <c r="BK344" i="2"/>
  <c r="BU344" i="2"/>
  <c r="CF344" i="2"/>
  <c r="CT344" i="2"/>
  <c r="BG344" i="2"/>
  <c r="BY328" i="2"/>
  <c r="BH328" i="2"/>
  <c r="BG328" i="2"/>
  <c r="BK328" i="2"/>
  <c r="BU328" i="2"/>
  <c r="CT328" i="2"/>
  <c r="CF328" i="2"/>
  <c r="BU312" i="2"/>
  <c r="BY312" i="2"/>
  <c r="BH312" i="2"/>
  <c r="BK312" i="2"/>
  <c r="BG312" i="2"/>
  <c r="CT312" i="2"/>
  <c r="CF312" i="2"/>
  <c r="BY377" i="2"/>
  <c r="BG377" i="2"/>
  <c r="BK377" i="2"/>
  <c r="BU377" i="2"/>
  <c r="BH377" i="2"/>
  <c r="CT377" i="2"/>
  <c r="CF377" i="2"/>
  <c r="BY367" i="2"/>
  <c r="BG367" i="2"/>
  <c r="BU367" i="2"/>
  <c r="BH367" i="2"/>
  <c r="CT367" i="2"/>
  <c r="BK367" i="2"/>
  <c r="CF367" i="2"/>
  <c r="BY355" i="2"/>
  <c r="BG355" i="2"/>
  <c r="BU355" i="2"/>
  <c r="BH355" i="2"/>
  <c r="BK355" i="2"/>
  <c r="CT355" i="2"/>
  <c r="CF355" i="2"/>
  <c r="BU293" i="2"/>
  <c r="BY293" i="2"/>
  <c r="BH293" i="2"/>
  <c r="CT293" i="2"/>
  <c r="BK293" i="2"/>
  <c r="CF293" i="2"/>
  <c r="BG293" i="2"/>
  <c r="BU277" i="2"/>
  <c r="BY277" i="2"/>
  <c r="BH277" i="2"/>
  <c r="CT277" i="2"/>
  <c r="BK277" i="2"/>
  <c r="BG277" i="2"/>
  <c r="CF277" i="2"/>
  <c r="BU261" i="2"/>
  <c r="BY261" i="2"/>
  <c r="BK261" i="2"/>
  <c r="BH261" i="2"/>
  <c r="CT261" i="2"/>
  <c r="BG261" i="2"/>
  <c r="CF261" i="2"/>
  <c r="BU245" i="2"/>
  <c r="BY245" i="2"/>
  <c r="BH245" i="2"/>
  <c r="BK245" i="2"/>
  <c r="CT245" i="2"/>
  <c r="BG245" i="2"/>
  <c r="CF245" i="2"/>
  <c r="BU296" i="2"/>
  <c r="BY296" i="2"/>
  <c r="BG296" i="2"/>
  <c r="BK296" i="2"/>
  <c r="BH296" i="2"/>
  <c r="CF296" i="2"/>
  <c r="CT296" i="2"/>
  <c r="BU280" i="2"/>
  <c r="BY280" i="2"/>
  <c r="BG280" i="2"/>
  <c r="BK280" i="2"/>
  <c r="BH280" i="2"/>
  <c r="CF280" i="2"/>
  <c r="CT280" i="2"/>
  <c r="BU264" i="2"/>
  <c r="BY264" i="2"/>
  <c r="BH264" i="2"/>
  <c r="BK264" i="2"/>
  <c r="BG264" i="2"/>
  <c r="CF264" i="2"/>
  <c r="CT264" i="2"/>
  <c r="BU248" i="2"/>
  <c r="BY248" i="2"/>
  <c r="BH248" i="2"/>
  <c r="BK248" i="2"/>
  <c r="BG248" i="2"/>
  <c r="CF248" i="2"/>
  <c r="CT248" i="2"/>
  <c r="BG399" i="2"/>
  <c r="BU399" i="2"/>
  <c r="BH399" i="2"/>
  <c r="BY399" i="2"/>
  <c r="BK399" i="2"/>
  <c r="CT399" i="2"/>
  <c r="CF399" i="2"/>
  <c r="BY329" i="2"/>
  <c r="BH329" i="2"/>
  <c r="BG329" i="2"/>
  <c r="CT329" i="2"/>
  <c r="BU329" i="2"/>
  <c r="CF329" i="2"/>
  <c r="BK329" i="2"/>
  <c r="BY365" i="2"/>
  <c r="BG365" i="2"/>
  <c r="BK365" i="2"/>
  <c r="CT365" i="2"/>
  <c r="BH365" i="2"/>
  <c r="CF365" i="2"/>
  <c r="BU365" i="2"/>
  <c r="BY387" i="2"/>
  <c r="BG387" i="2"/>
  <c r="BU387" i="2"/>
  <c r="BH387" i="2"/>
  <c r="BK387" i="2"/>
  <c r="CT387" i="2"/>
  <c r="CF387" i="2"/>
  <c r="BU406" i="2"/>
  <c r="BG406" i="2"/>
  <c r="BH406" i="2"/>
  <c r="BY406" i="2"/>
  <c r="CF406" i="2"/>
  <c r="BK406" i="2"/>
  <c r="CT406" i="2"/>
  <c r="BY390" i="2"/>
  <c r="BG390" i="2"/>
  <c r="BK390" i="2"/>
  <c r="BU390" i="2"/>
  <c r="BH390" i="2"/>
  <c r="CF390" i="2"/>
  <c r="CT390" i="2"/>
  <c r="BY374" i="2"/>
  <c r="BG374" i="2"/>
  <c r="BK374" i="2"/>
  <c r="BU374" i="2"/>
  <c r="BH374" i="2"/>
  <c r="CF374" i="2"/>
  <c r="CT374" i="2"/>
  <c r="BY358" i="2"/>
  <c r="BG358" i="2"/>
  <c r="BK358" i="2"/>
  <c r="BU358" i="2"/>
  <c r="BH358" i="2"/>
  <c r="CF358" i="2"/>
  <c r="CT358" i="2"/>
  <c r="BY342" i="2"/>
  <c r="BH342" i="2"/>
  <c r="BU342" i="2"/>
  <c r="BG342" i="2"/>
  <c r="BK342" i="2"/>
  <c r="CF342" i="2"/>
  <c r="CT342" i="2"/>
  <c r="BU326" i="2"/>
  <c r="BK326" i="2"/>
  <c r="BG326" i="2"/>
  <c r="BH326" i="2"/>
  <c r="BY326" i="2"/>
  <c r="CT326" i="2"/>
  <c r="CF326" i="2"/>
  <c r="BU310" i="2"/>
  <c r="BH310" i="2"/>
  <c r="BK310" i="2"/>
  <c r="BY310" i="2"/>
  <c r="CT310" i="2"/>
  <c r="CF310" i="2"/>
  <c r="BG310" i="2"/>
  <c r="BY363" i="2"/>
  <c r="BG363" i="2"/>
  <c r="BU363" i="2"/>
  <c r="BH363" i="2"/>
  <c r="BK363" i="2"/>
  <c r="CT363" i="2"/>
  <c r="CF363" i="2"/>
  <c r="BY353" i="2"/>
  <c r="BG353" i="2"/>
  <c r="BK353" i="2"/>
  <c r="BU353" i="2"/>
  <c r="BH353" i="2"/>
  <c r="CT353" i="2"/>
  <c r="CF353" i="2"/>
  <c r="BY341" i="2"/>
  <c r="BK341" i="2"/>
  <c r="BG341" i="2"/>
  <c r="BU341" i="2"/>
  <c r="BH341" i="2"/>
  <c r="CT341" i="2"/>
  <c r="CF341" i="2"/>
  <c r="BU291" i="2"/>
  <c r="BY291" i="2"/>
  <c r="BH291" i="2"/>
  <c r="BK291" i="2"/>
  <c r="CT291" i="2"/>
  <c r="BG291" i="2"/>
  <c r="CF291" i="2"/>
  <c r="BU275" i="2"/>
  <c r="BY275" i="2"/>
  <c r="BH275" i="2"/>
  <c r="BK275" i="2"/>
  <c r="CT275" i="2"/>
  <c r="BG275" i="2"/>
  <c r="CF275" i="2"/>
  <c r="BU259" i="2"/>
  <c r="BY259" i="2"/>
  <c r="BG259" i="2"/>
  <c r="BK259" i="2"/>
  <c r="CT259" i="2"/>
  <c r="BH259" i="2"/>
  <c r="CF259" i="2"/>
  <c r="BU243" i="2"/>
  <c r="BY243" i="2"/>
  <c r="BH243" i="2"/>
  <c r="CT243" i="2"/>
  <c r="BK243" i="2"/>
  <c r="BG243" i="2"/>
  <c r="CF243" i="2"/>
  <c r="BU294" i="2"/>
  <c r="BH294" i="2"/>
  <c r="BK294" i="2"/>
  <c r="BY294" i="2"/>
  <c r="CT294" i="2"/>
  <c r="CF294" i="2"/>
  <c r="BG294" i="2"/>
  <c r="BU278" i="2"/>
  <c r="BH278" i="2"/>
  <c r="BK278" i="2"/>
  <c r="CT278" i="2"/>
  <c r="BY278" i="2"/>
  <c r="CF278" i="2"/>
  <c r="BG278" i="2"/>
  <c r="BU262" i="2"/>
  <c r="BK262" i="2"/>
  <c r="BY262" i="2"/>
  <c r="BH262" i="2"/>
  <c r="CT262" i="2"/>
  <c r="CF262" i="2"/>
  <c r="BG262" i="2"/>
  <c r="BU246" i="2"/>
  <c r="BH246" i="2"/>
  <c r="BG246" i="2"/>
  <c r="CT246" i="2"/>
  <c r="BY246" i="2"/>
  <c r="CF246" i="2"/>
  <c r="BK246" i="2"/>
  <c r="BY371" i="2"/>
  <c r="BG371" i="2"/>
  <c r="BU371" i="2"/>
  <c r="BH371" i="2"/>
  <c r="BK371" i="2"/>
  <c r="CT371" i="2"/>
  <c r="CF371" i="2"/>
  <c r="BU409" i="2"/>
  <c r="BK409" i="2"/>
  <c r="BG409" i="2"/>
  <c r="CT409" i="2"/>
  <c r="BY409" i="2"/>
  <c r="CF409" i="2"/>
  <c r="BH409" i="2"/>
  <c r="BY335" i="2"/>
  <c r="BU335" i="2"/>
  <c r="BK335" i="2"/>
  <c r="BG335" i="2"/>
  <c r="CT335" i="2"/>
  <c r="BH335" i="2"/>
  <c r="CF335" i="2"/>
  <c r="BY347" i="2"/>
  <c r="BG347" i="2"/>
  <c r="BU347" i="2"/>
  <c r="BH347" i="2"/>
  <c r="BK347" i="2"/>
  <c r="CT347" i="2"/>
  <c r="CF347" i="2"/>
  <c r="BG400" i="2"/>
  <c r="BU400" i="2"/>
  <c r="BH400" i="2"/>
  <c r="BY400" i="2"/>
  <c r="BK400" i="2"/>
  <c r="CF400" i="2"/>
  <c r="CT400" i="2"/>
  <c r="BY384" i="2"/>
  <c r="BG384" i="2"/>
  <c r="BH384" i="2"/>
  <c r="BK384" i="2"/>
  <c r="CF384" i="2"/>
  <c r="BU384" i="2"/>
  <c r="CT384" i="2"/>
  <c r="BY368" i="2"/>
  <c r="BG368" i="2"/>
  <c r="BH368" i="2"/>
  <c r="BK368" i="2"/>
  <c r="BU368" i="2"/>
  <c r="CF368" i="2"/>
  <c r="CT368" i="2"/>
  <c r="BY352" i="2"/>
  <c r="BG352" i="2"/>
  <c r="BH352" i="2"/>
  <c r="BK352" i="2"/>
  <c r="BU352" i="2"/>
  <c r="CF352" i="2"/>
  <c r="CT352" i="2"/>
  <c r="BY336" i="2"/>
  <c r="BH336" i="2"/>
  <c r="BK336" i="2"/>
  <c r="BG336" i="2"/>
  <c r="CT336" i="2"/>
  <c r="CF336" i="2"/>
  <c r="BU336" i="2"/>
  <c r="BU320" i="2"/>
  <c r="BY320" i="2"/>
  <c r="BH320" i="2"/>
  <c r="BG320" i="2"/>
  <c r="CT320" i="2"/>
  <c r="CF320" i="2"/>
  <c r="BK320" i="2"/>
  <c r="BU304" i="2"/>
  <c r="BY304" i="2"/>
  <c r="BG304" i="2"/>
  <c r="BK304" i="2"/>
  <c r="BH304" i="2"/>
  <c r="CT304" i="2"/>
  <c r="CF304" i="2"/>
  <c r="BU319" i="2"/>
  <c r="BY319" i="2"/>
  <c r="BG319" i="2"/>
  <c r="BH319" i="2"/>
  <c r="CT319" i="2"/>
  <c r="BK319" i="2"/>
  <c r="CF319" i="2"/>
  <c r="BU305" i="2"/>
  <c r="BH305" i="2"/>
  <c r="CT305" i="2"/>
  <c r="BK305" i="2"/>
  <c r="CF305" i="2"/>
  <c r="BY305" i="2"/>
  <c r="BG305" i="2"/>
  <c r="BU301" i="2"/>
  <c r="BY301" i="2"/>
  <c r="BH301" i="2"/>
  <c r="CT301" i="2"/>
  <c r="BK301" i="2"/>
  <c r="BG301" i="2"/>
  <c r="CF301" i="2"/>
  <c r="BU285" i="2"/>
  <c r="BY285" i="2"/>
  <c r="BH285" i="2"/>
  <c r="CT285" i="2"/>
  <c r="BK285" i="2"/>
  <c r="CF285" i="2"/>
  <c r="BG285" i="2"/>
  <c r="BU269" i="2"/>
  <c r="BY269" i="2"/>
  <c r="BH269" i="2"/>
  <c r="CT269" i="2"/>
  <c r="BK269" i="2"/>
  <c r="CF269" i="2"/>
  <c r="BG269" i="2"/>
  <c r="BU253" i="2"/>
  <c r="BG253" i="2"/>
  <c r="BY253" i="2"/>
  <c r="BK253" i="2"/>
  <c r="CT253" i="2"/>
  <c r="BH253" i="2"/>
  <c r="CF253" i="2"/>
  <c r="BU288" i="2"/>
  <c r="BY288" i="2"/>
  <c r="BG288" i="2"/>
  <c r="BK288" i="2"/>
  <c r="BH288" i="2"/>
  <c r="CF288" i="2"/>
  <c r="CT288" i="2"/>
  <c r="BU272" i="2"/>
  <c r="BY272" i="2"/>
  <c r="BG272" i="2"/>
  <c r="BK272" i="2"/>
  <c r="BH272" i="2"/>
  <c r="CF272" i="2"/>
  <c r="CT272" i="2"/>
  <c r="BU256" i="2"/>
  <c r="BY256" i="2"/>
  <c r="BK256" i="2"/>
  <c r="BG256" i="2"/>
  <c r="BH256" i="2"/>
  <c r="CF256" i="2"/>
  <c r="CT256" i="2"/>
  <c r="BY359" i="2"/>
  <c r="BG359" i="2"/>
  <c r="BU359" i="2"/>
  <c r="BH359" i="2"/>
  <c r="CT359" i="2"/>
  <c r="CF359" i="2"/>
  <c r="BK359" i="2"/>
  <c r="BG401" i="2"/>
  <c r="BU401" i="2"/>
  <c r="BK401" i="2"/>
  <c r="CT401" i="2"/>
  <c r="CF401" i="2"/>
  <c r="BH401" i="2"/>
  <c r="BY401" i="2"/>
  <c r="BU325" i="2"/>
  <c r="BY325" i="2"/>
  <c r="BG325" i="2"/>
  <c r="BK325" i="2"/>
  <c r="BH325" i="2"/>
  <c r="CT325" i="2"/>
  <c r="CF325" i="2"/>
  <c r="BY333" i="2"/>
  <c r="BG333" i="2"/>
  <c r="BK333" i="2"/>
  <c r="CT333" i="2"/>
  <c r="BU333" i="2"/>
  <c r="CF333" i="2"/>
  <c r="BH333" i="2"/>
  <c r="BG398" i="2"/>
  <c r="BU398" i="2"/>
  <c r="BK398" i="2"/>
  <c r="BY398" i="2"/>
  <c r="CF398" i="2"/>
  <c r="CT398" i="2"/>
  <c r="BH398" i="2"/>
  <c r="BY382" i="2"/>
  <c r="BG382" i="2"/>
  <c r="BK382" i="2"/>
  <c r="BU382" i="2"/>
  <c r="BH382" i="2"/>
  <c r="CF382" i="2"/>
  <c r="CT382" i="2"/>
  <c r="BY366" i="2"/>
  <c r="BG366" i="2"/>
  <c r="BK366" i="2"/>
  <c r="BU366" i="2"/>
  <c r="BH366" i="2"/>
  <c r="CF366" i="2"/>
  <c r="CT366" i="2"/>
  <c r="BY350" i="2"/>
  <c r="BG350" i="2"/>
  <c r="BK350" i="2"/>
  <c r="BU350" i="2"/>
  <c r="BH350" i="2"/>
  <c r="CF350" i="2"/>
  <c r="CT350" i="2"/>
  <c r="BY334" i="2"/>
  <c r="BU334" i="2"/>
  <c r="BK334" i="2"/>
  <c r="BG334" i="2"/>
  <c r="CT334" i="2"/>
  <c r="CF334" i="2"/>
  <c r="BH334" i="2"/>
  <c r="BU318" i="2"/>
  <c r="BG318" i="2"/>
  <c r="BH318" i="2"/>
  <c r="BY318" i="2"/>
  <c r="BK318" i="2"/>
  <c r="CT318" i="2"/>
  <c r="CF318" i="2"/>
  <c r="BU302" i="2"/>
  <c r="BH302" i="2"/>
  <c r="BY302" i="2"/>
  <c r="BK302" i="2"/>
  <c r="CT302" i="2"/>
  <c r="CF302" i="2"/>
  <c r="BG302" i="2"/>
  <c r="BU311" i="2"/>
  <c r="BY311" i="2"/>
  <c r="BH311" i="2"/>
  <c r="BK311" i="2"/>
  <c r="CT311" i="2"/>
  <c r="BG311" i="2"/>
  <c r="CF311" i="2"/>
  <c r="BG397" i="2"/>
  <c r="BU397" i="2"/>
  <c r="BH397" i="2"/>
  <c r="BY397" i="2"/>
  <c r="BK397" i="2"/>
  <c r="CT397" i="2"/>
  <c r="CF397" i="2"/>
  <c r="BU299" i="2"/>
  <c r="BY299" i="2"/>
  <c r="BH299" i="2"/>
  <c r="BK299" i="2"/>
  <c r="CT299" i="2"/>
  <c r="BG299" i="2"/>
  <c r="CF299" i="2"/>
  <c r="BU283" i="2"/>
  <c r="BY283" i="2"/>
  <c r="BH283" i="2"/>
  <c r="BK283" i="2"/>
  <c r="CT283" i="2"/>
  <c r="BG283" i="2"/>
  <c r="CF283" i="2"/>
  <c r="BU267" i="2"/>
  <c r="BY267" i="2"/>
  <c r="BH267" i="2"/>
  <c r="BK267" i="2"/>
  <c r="CT267" i="2"/>
  <c r="BG267" i="2"/>
  <c r="CF267" i="2"/>
  <c r="BU251" i="2"/>
  <c r="BY251" i="2"/>
  <c r="BH251" i="2"/>
  <c r="BG251" i="2"/>
  <c r="CT251" i="2"/>
  <c r="BK251" i="2"/>
  <c r="CF251" i="2"/>
  <c r="BU286" i="2"/>
  <c r="BH286" i="2"/>
  <c r="BY286" i="2"/>
  <c r="BK286" i="2"/>
  <c r="CT286" i="2"/>
  <c r="CF286" i="2"/>
  <c r="BG286" i="2"/>
  <c r="BU270" i="2"/>
  <c r="BH270" i="2"/>
  <c r="BY270" i="2"/>
  <c r="BK270" i="2"/>
  <c r="CT270" i="2"/>
  <c r="CF270" i="2"/>
  <c r="BG270" i="2"/>
  <c r="BU254" i="2"/>
  <c r="BG254" i="2"/>
  <c r="BK254" i="2"/>
  <c r="BY254" i="2"/>
  <c r="CT254" i="2"/>
  <c r="CF254" i="2"/>
  <c r="BH254" i="2"/>
  <c r="BY389" i="2"/>
  <c r="BG389" i="2"/>
  <c r="BK389" i="2"/>
  <c r="BU389" i="2"/>
  <c r="CT389" i="2"/>
  <c r="CF389" i="2"/>
  <c r="BH389" i="2"/>
  <c r="BY351" i="2"/>
  <c r="BG351" i="2"/>
  <c r="BU351" i="2"/>
  <c r="BH351" i="2"/>
  <c r="CT351" i="2"/>
  <c r="BK351" i="2"/>
  <c r="CF351" i="2"/>
  <c r="BU317" i="2"/>
  <c r="BY317" i="2"/>
  <c r="BH317" i="2"/>
  <c r="BK317" i="2"/>
  <c r="CT317" i="2"/>
  <c r="BG317" i="2"/>
  <c r="CF317" i="2"/>
  <c r="BG393" i="2"/>
  <c r="BU393" i="2"/>
  <c r="BK393" i="2"/>
  <c r="BH393" i="2"/>
  <c r="CT393" i="2"/>
  <c r="CF393" i="2"/>
  <c r="BY393" i="2"/>
  <c r="BY357" i="2"/>
  <c r="BG357" i="2"/>
  <c r="BK357" i="2"/>
  <c r="BU357" i="2"/>
  <c r="CT357" i="2"/>
  <c r="BH357" i="2"/>
  <c r="CF357" i="2"/>
  <c r="BU315" i="2"/>
  <c r="BY315" i="2"/>
  <c r="BG315" i="2"/>
  <c r="BK315" i="2"/>
  <c r="BH315" i="2"/>
  <c r="CT315" i="2"/>
  <c r="CF315" i="2"/>
  <c r="BY375" i="2"/>
  <c r="BG375" i="2"/>
  <c r="BU375" i="2"/>
  <c r="BH375" i="2"/>
  <c r="CT375" i="2"/>
  <c r="CF375" i="2"/>
  <c r="BK375" i="2"/>
  <c r="BU321" i="2"/>
  <c r="BH321" i="2"/>
  <c r="BG321" i="2"/>
  <c r="CT321" i="2"/>
  <c r="BY321" i="2"/>
  <c r="BK321" i="2"/>
  <c r="CF321" i="2"/>
  <c r="BU404" i="2"/>
  <c r="BG404" i="2"/>
  <c r="BY404" i="2"/>
  <c r="BK404" i="2"/>
  <c r="BH404" i="2"/>
  <c r="CF404" i="2"/>
  <c r="CT404" i="2"/>
  <c r="BG396" i="2"/>
  <c r="BU396" i="2"/>
  <c r="BH396" i="2"/>
  <c r="BY396" i="2"/>
  <c r="CF396" i="2"/>
  <c r="BK396" i="2"/>
  <c r="CT396" i="2"/>
  <c r="BY388" i="2"/>
  <c r="BG388" i="2"/>
  <c r="BH388" i="2"/>
  <c r="BU388" i="2"/>
  <c r="BK388" i="2"/>
  <c r="CF388" i="2"/>
  <c r="CT388" i="2"/>
  <c r="BY380" i="2"/>
  <c r="BG380" i="2"/>
  <c r="BH380" i="2"/>
  <c r="BU380" i="2"/>
  <c r="BK380" i="2"/>
  <c r="CF380" i="2"/>
  <c r="CT380" i="2"/>
  <c r="BY372" i="2"/>
  <c r="BG372" i="2"/>
  <c r="BH372" i="2"/>
  <c r="BU372" i="2"/>
  <c r="BK372" i="2"/>
  <c r="CF372" i="2"/>
  <c r="CT372" i="2"/>
  <c r="BY364" i="2"/>
  <c r="BG364" i="2"/>
  <c r="BH364" i="2"/>
  <c r="BU364" i="2"/>
  <c r="BK364" i="2"/>
  <c r="CF364" i="2"/>
  <c r="CT364" i="2"/>
  <c r="BY356" i="2"/>
  <c r="BG356" i="2"/>
  <c r="BH356" i="2"/>
  <c r="BU356" i="2"/>
  <c r="BK356" i="2"/>
  <c r="CF356" i="2"/>
  <c r="CT356" i="2"/>
  <c r="BY348" i="2"/>
  <c r="BG348" i="2"/>
  <c r="BH348" i="2"/>
  <c r="BU348" i="2"/>
  <c r="BK348" i="2"/>
  <c r="CF348" i="2"/>
  <c r="CT348" i="2"/>
  <c r="BY340" i="2"/>
  <c r="BK340" i="2"/>
  <c r="BH340" i="2"/>
  <c r="BU340" i="2"/>
  <c r="CF340" i="2"/>
  <c r="BG340" i="2"/>
  <c r="CT340" i="2"/>
  <c r="BY332" i="2"/>
  <c r="BK332" i="2"/>
  <c r="BU332" i="2"/>
  <c r="BG332" i="2"/>
  <c r="BH332" i="2"/>
  <c r="CF332" i="2"/>
  <c r="CT332" i="2"/>
  <c r="BU324" i="2"/>
  <c r="BY324" i="2"/>
  <c r="BK324" i="2"/>
  <c r="BG324" i="2"/>
  <c r="BH324" i="2"/>
  <c r="CF324" i="2"/>
  <c r="CT324" i="2"/>
  <c r="BU316" i="2"/>
  <c r="BY316" i="2"/>
  <c r="BK316" i="2"/>
  <c r="BG316" i="2"/>
  <c r="BH316" i="2"/>
  <c r="CF316" i="2"/>
  <c r="CT316" i="2"/>
  <c r="BU308" i="2"/>
  <c r="BY308" i="2"/>
  <c r="BG308" i="2"/>
  <c r="BK308" i="2"/>
  <c r="BH308" i="2"/>
  <c r="CF308" i="2"/>
  <c r="CT308" i="2"/>
  <c r="BU405" i="2"/>
  <c r="BG405" i="2"/>
  <c r="BH405" i="2"/>
  <c r="BY405" i="2"/>
  <c r="CT405" i="2"/>
  <c r="BK405" i="2"/>
  <c r="CF405" i="2"/>
  <c r="BY349" i="2"/>
  <c r="BG349" i="2"/>
  <c r="BK349" i="2"/>
  <c r="CT349" i="2"/>
  <c r="BH349" i="2"/>
  <c r="BU349" i="2"/>
  <c r="CF349" i="2"/>
  <c r="BG395" i="2"/>
  <c r="BU395" i="2"/>
  <c r="BK395" i="2"/>
  <c r="BY395" i="2"/>
  <c r="BH395" i="2"/>
  <c r="CT395" i="2"/>
  <c r="CF395" i="2"/>
  <c r="BY339" i="2"/>
  <c r="BG339" i="2"/>
  <c r="BK339" i="2"/>
  <c r="BU339" i="2"/>
  <c r="BH339" i="2"/>
  <c r="CT339" i="2"/>
  <c r="CF339" i="2"/>
  <c r="BY385" i="2"/>
  <c r="BG385" i="2"/>
  <c r="BK385" i="2"/>
  <c r="BU385" i="2"/>
  <c r="BH385" i="2"/>
  <c r="CT385" i="2"/>
  <c r="CF385" i="2"/>
  <c r="BU327" i="2"/>
  <c r="BY327" i="2"/>
  <c r="BK327" i="2"/>
  <c r="BG327" i="2"/>
  <c r="CT327" i="2"/>
  <c r="CF327" i="2"/>
  <c r="BH327" i="2"/>
  <c r="BU297" i="2"/>
  <c r="BH297" i="2"/>
  <c r="BY297" i="2"/>
  <c r="BK297" i="2"/>
  <c r="CT297" i="2"/>
  <c r="CF297" i="2"/>
  <c r="BG297" i="2"/>
  <c r="BU289" i="2"/>
  <c r="BH289" i="2"/>
  <c r="CT289" i="2"/>
  <c r="BY289" i="2"/>
  <c r="BK289" i="2"/>
  <c r="CF289" i="2"/>
  <c r="BG289" i="2"/>
  <c r="BU281" i="2"/>
  <c r="BH281" i="2"/>
  <c r="CT281" i="2"/>
  <c r="BY281" i="2"/>
  <c r="BK281" i="2"/>
  <c r="CF281" i="2"/>
  <c r="BG281" i="2"/>
  <c r="BU273" i="2"/>
  <c r="BH273" i="2"/>
  <c r="CT273" i="2"/>
  <c r="BK273" i="2"/>
  <c r="BY273" i="2"/>
  <c r="BG273" i="2"/>
  <c r="CF273" i="2"/>
  <c r="BU265" i="2"/>
  <c r="BH265" i="2"/>
  <c r="BG265" i="2"/>
  <c r="CT265" i="2"/>
  <c r="BY265" i="2"/>
  <c r="BK265" i="2"/>
  <c r="CF265" i="2"/>
  <c r="BU257" i="2"/>
  <c r="BK257" i="2"/>
  <c r="BH257" i="2"/>
  <c r="BG257" i="2"/>
  <c r="CT257" i="2"/>
  <c r="BY257" i="2"/>
  <c r="CF257" i="2"/>
  <c r="BU249" i="2"/>
  <c r="BH249" i="2"/>
  <c r="BK249" i="2"/>
  <c r="CT249" i="2"/>
  <c r="BY249" i="2"/>
  <c r="BG249" i="2"/>
  <c r="CF249" i="2"/>
  <c r="BU300" i="2"/>
  <c r="BY300" i="2"/>
  <c r="BG300" i="2"/>
  <c r="BK300" i="2"/>
  <c r="BH300" i="2"/>
  <c r="CF300" i="2"/>
  <c r="CT300" i="2"/>
  <c r="BU292" i="2"/>
  <c r="BY292" i="2"/>
  <c r="BG292" i="2"/>
  <c r="BK292" i="2"/>
  <c r="BH292" i="2"/>
  <c r="CT292" i="2"/>
  <c r="CF292" i="2"/>
  <c r="BU284" i="2"/>
  <c r="BY284" i="2"/>
  <c r="BG284" i="2"/>
  <c r="BK284" i="2"/>
  <c r="BH284" i="2"/>
  <c r="CT284" i="2"/>
  <c r="CF284" i="2"/>
  <c r="BU276" i="2"/>
  <c r="BY276" i="2"/>
  <c r="BG276" i="2"/>
  <c r="BK276" i="2"/>
  <c r="BH276" i="2"/>
  <c r="CT276" i="2"/>
  <c r="CF276" i="2"/>
  <c r="BU268" i="2"/>
  <c r="BY268" i="2"/>
  <c r="BG268" i="2"/>
  <c r="BK268" i="2"/>
  <c r="BH268" i="2"/>
  <c r="CT268" i="2"/>
  <c r="CF268" i="2"/>
  <c r="BU260" i="2"/>
  <c r="BY260" i="2"/>
  <c r="BK260" i="2"/>
  <c r="BG260" i="2"/>
  <c r="BH260" i="2"/>
  <c r="CT260" i="2"/>
  <c r="CF260" i="2"/>
  <c r="BU252" i="2"/>
  <c r="BY252" i="2"/>
  <c r="BG252" i="2"/>
  <c r="BH252" i="2"/>
  <c r="BK252" i="2"/>
  <c r="CT252" i="2"/>
  <c r="CF252" i="2"/>
  <c r="BU244" i="2"/>
  <c r="BY244" i="2"/>
  <c r="BH244" i="2"/>
  <c r="BK244" i="2"/>
  <c r="CT244" i="2"/>
  <c r="CF244" i="2"/>
  <c r="BG244" i="2"/>
  <c r="BY379" i="2"/>
  <c r="BG379" i="2"/>
  <c r="BU379" i="2"/>
  <c r="BH379" i="2"/>
  <c r="BK379" i="2"/>
  <c r="CT379" i="2"/>
  <c r="CF379" i="2"/>
  <c r="BY343" i="2"/>
  <c r="BU343" i="2"/>
  <c r="BH343" i="2"/>
  <c r="BG343" i="2"/>
  <c r="CT343" i="2"/>
  <c r="CF343" i="2"/>
  <c r="BK343" i="2"/>
  <c r="BU309" i="2"/>
  <c r="BY309" i="2"/>
  <c r="BH309" i="2"/>
  <c r="CT309" i="2"/>
  <c r="BK309" i="2"/>
  <c r="CF309" i="2"/>
  <c r="BG309" i="2"/>
  <c r="BY381" i="2"/>
  <c r="BG381" i="2"/>
  <c r="BK381" i="2"/>
  <c r="CT381" i="2"/>
  <c r="BU381" i="2"/>
  <c r="BH381" i="2"/>
  <c r="CF381" i="2"/>
  <c r="BY345" i="2"/>
  <c r="BH345" i="2"/>
  <c r="BK345" i="2"/>
  <c r="BG345" i="2"/>
  <c r="BU345" i="2"/>
  <c r="CT345" i="2"/>
  <c r="CF345" i="2"/>
  <c r="BU307" i="2"/>
  <c r="BY307" i="2"/>
  <c r="BH307" i="2"/>
  <c r="BK307" i="2"/>
  <c r="CT307" i="2"/>
  <c r="BG307" i="2"/>
  <c r="CF307" i="2"/>
  <c r="BY361" i="2"/>
  <c r="BG361" i="2"/>
  <c r="BK361" i="2"/>
  <c r="BU361" i="2"/>
  <c r="BH361" i="2"/>
  <c r="CT361" i="2"/>
  <c r="CF361" i="2"/>
  <c r="BU313" i="2"/>
  <c r="BH313" i="2"/>
  <c r="BK313" i="2"/>
  <c r="CT313" i="2"/>
  <c r="BY313" i="2"/>
  <c r="CF313" i="2"/>
  <c r="BG313" i="2"/>
  <c r="BG402" i="2"/>
  <c r="BU402" i="2"/>
  <c r="BK402" i="2"/>
  <c r="BH402" i="2"/>
  <c r="BY402" i="2"/>
  <c r="CF402" i="2"/>
  <c r="CT402" i="2"/>
  <c r="BG394" i="2"/>
  <c r="BU394" i="2"/>
  <c r="BK394" i="2"/>
  <c r="BH394" i="2"/>
  <c r="CF394" i="2"/>
  <c r="BY394" i="2"/>
  <c r="CT394" i="2"/>
  <c r="BY386" i="2"/>
  <c r="BG386" i="2"/>
  <c r="BK386" i="2"/>
  <c r="BU386" i="2"/>
  <c r="BH386" i="2"/>
  <c r="CF386" i="2"/>
  <c r="CT386" i="2"/>
  <c r="BY378" i="2"/>
  <c r="BG378" i="2"/>
  <c r="BK378" i="2"/>
  <c r="BU378" i="2"/>
  <c r="BH378" i="2"/>
  <c r="CF378" i="2"/>
  <c r="CT378" i="2"/>
  <c r="BY370" i="2"/>
  <c r="BG370" i="2"/>
  <c r="BK370" i="2"/>
  <c r="BU370" i="2"/>
  <c r="BH370" i="2"/>
  <c r="CF370" i="2"/>
  <c r="CT370" i="2"/>
  <c r="BY362" i="2"/>
  <c r="BG362" i="2"/>
  <c r="BK362" i="2"/>
  <c r="BU362" i="2"/>
  <c r="BH362" i="2"/>
  <c r="CF362" i="2"/>
  <c r="CT362" i="2"/>
  <c r="BY354" i="2"/>
  <c r="BG354" i="2"/>
  <c r="BK354" i="2"/>
  <c r="BU354" i="2"/>
  <c r="BH354" i="2"/>
  <c r="CF354" i="2"/>
  <c r="CT354" i="2"/>
  <c r="BY346" i="2"/>
  <c r="BG346" i="2"/>
  <c r="BK346" i="2"/>
  <c r="BU346" i="2"/>
  <c r="BH346" i="2"/>
  <c r="CF346" i="2"/>
  <c r="CT346" i="2"/>
  <c r="BY338" i="2"/>
  <c r="BG338" i="2"/>
  <c r="BU338" i="2"/>
  <c r="BH338" i="2"/>
  <c r="BK338" i="2"/>
  <c r="CF338" i="2"/>
  <c r="CT338" i="2"/>
  <c r="BY330" i="2"/>
  <c r="BG330" i="2"/>
  <c r="BH330" i="2"/>
  <c r="BU330" i="2"/>
  <c r="BK330" i="2"/>
  <c r="CF330" i="2"/>
  <c r="CT330" i="2"/>
  <c r="BU322" i="2"/>
  <c r="BG322" i="2"/>
  <c r="BY322" i="2"/>
  <c r="BK322" i="2"/>
  <c r="CF322" i="2"/>
  <c r="BH322" i="2"/>
  <c r="CT322" i="2"/>
  <c r="BU314" i="2"/>
  <c r="BG314" i="2"/>
  <c r="BK314" i="2"/>
  <c r="BY314" i="2"/>
  <c r="BH314" i="2"/>
  <c r="CF314" i="2"/>
  <c r="CT314" i="2"/>
  <c r="BU306" i="2"/>
  <c r="BH306" i="2"/>
  <c r="BY306" i="2"/>
  <c r="BK306" i="2"/>
  <c r="CF306" i="2"/>
  <c r="CT306" i="2"/>
  <c r="BG306" i="2"/>
  <c r="BG391" i="2"/>
  <c r="BU391" i="2"/>
  <c r="BH391" i="2"/>
  <c r="BY391" i="2"/>
  <c r="CT391" i="2"/>
  <c r="BK391" i="2"/>
  <c r="CF391" i="2"/>
  <c r="BY331" i="2"/>
  <c r="BG331" i="2"/>
  <c r="BK331" i="2"/>
  <c r="BU331" i="2"/>
  <c r="CT331" i="2"/>
  <c r="BH331" i="2"/>
  <c r="CF331" i="2"/>
  <c r="BY383" i="2"/>
  <c r="BG383" i="2"/>
  <c r="BU383" i="2"/>
  <c r="BH383" i="2"/>
  <c r="CT383" i="2"/>
  <c r="BK383" i="2"/>
  <c r="CF383" i="2"/>
  <c r="BU323" i="2"/>
  <c r="BY323" i="2"/>
  <c r="BG323" i="2"/>
  <c r="BK323" i="2"/>
  <c r="BH323" i="2"/>
  <c r="CT323" i="2"/>
  <c r="CF323" i="2"/>
  <c r="BY369" i="2"/>
  <c r="BG369" i="2"/>
  <c r="BK369" i="2"/>
  <c r="BU369" i="2"/>
  <c r="BH369" i="2"/>
  <c r="CT369" i="2"/>
  <c r="CF369" i="2"/>
  <c r="BU303" i="2"/>
  <c r="BY303" i="2"/>
  <c r="BH303" i="2"/>
  <c r="BK303" i="2"/>
  <c r="CT303" i="2"/>
  <c r="BG303" i="2"/>
  <c r="CF303" i="2"/>
  <c r="BU295" i="2"/>
  <c r="BY295" i="2"/>
  <c r="BH295" i="2"/>
  <c r="BK295" i="2"/>
  <c r="CT295" i="2"/>
  <c r="BG295" i="2"/>
  <c r="CF295" i="2"/>
  <c r="BU287" i="2"/>
  <c r="BY287" i="2"/>
  <c r="BH287" i="2"/>
  <c r="BK287" i="2"/>
  <c r="CT287" i="2"/>
  <c r="BG287" i="2"/>
  <c r="CF287" i="2"/>
  <c r="BU279" i="2"/>
  <c r="BY279" i="2"/>
  <c r="BH279" i="2"/>
  <c r="BK279" i="2"/>
  <c r="CT279" i="2"/>
  <c r="BG279" i="2"/>
  <c r="CF279" i="2"/>
  <c r="BU271" i="2"/>
  <c r="BY271" i="2"/>
  <c r="BH271" i="2"/>
  <c r="BK271" i="2"/>
  <c r="CT271" i="2"/>
  <c r="BG271" i="2"/>
  <c r="CF271" i="2"/>
  <c r="BU263" i="2"/>
  <c r="BY263" i="2"/>
  <c r="BK263" i="2"/>
  <c r="CT263" i="2"/>
  <c r="BG263" i="2"/>
  <c r="BH263" i="2"/>
  <c r="CF263" i="2"/>
  <c r="BU255" i="2"/>
  <c r="BY255" i="2"/>
  <c r="BG255" i="2"/>
  <c r="BK255" i="2"/>
  <c r="BH255" i="2"/>
  <c r="CT255" i="2"/>
  <c r="CF255" i="2"/>
  <c r="BU247" i="2"/>
  <c r="BY247" i="2"/>
  <c r="BH247" i="2"/>
  <c r="BG247" i="2"/>
  <c r="CT247" i="2"/>
  <c r="BK247" i="2"/>
  <c r="CF247" i="2"/>
  <c r="BU298" i="2"/>
  <c r="BH298" i="2"/>
  <c r="BY298" i="2"/>
  <c r="BK298" i="2"/>
  <c r="CF298" i="2"/>
  <c r="CT298" i="2"/>
  <c r="BG298" i="2"/>
  <c r="BU290" i="2"/>
  <c r="BH290" i="2"/>
  <c r="BY290" i="2"/>
  <c r="BK290" i="2"/>
  <c r="CF290" i="2"/>
  <c r="BG290" i="2"/>
  <c r="CT290" i="2"/>
  <c r="BU282" i="2"/>
  <c r="BH282" i="2"/>
  <c r="BY282" i="2"/>
  <c r="BK282" i="2"/>
  <c r="BG282" i="2"/>
  <c r="CF282" i="2"/>
  <c r="CT282" i="2"/>
  <c r="BU274" i="2"/>
  <c r="BH274" i="2"/>
  <c r="BY274" i="2"/>
  <c r="BK274" i="2"/>
  <c r="BG274" i="2"/>
  <c r="CF274" i="2"/>
  <c r="CT274" i="2"/>
  <c r="BU266" i="2"/>
  <c r="BH266" i="2"/>
  <c r="BG266" i="2"/>
  <c r="BY266" i="2"/>
  <c r="BK266" i="2"/>
  <c r="CF266" i="2"/>
  <c r="CT266" i="2"/>
  <c r="BU258" i="2"/>
  <c r="BK258" i="2"/>
  <c r="BY258" i="2"/>
  <c r="BH258" i="2"/>
  <c r="CF258" i="2"/>
  <c r="CT258" i="2"/>
  <c r="BG258" i="2"/>
  <c r="BU250" i="2"/>
  <c r="BH250" i="2"/>
  <c r="BY250" i="2"/>
  <c r="BG250" i="2"/>
  <c r="BK250" i="2"/>
  <c r="CF250" i="2"/>
  <c r="CT250" i="2"/>
  <c r="BF189" i="2"/>
  <c r="BX189" i="2"/>
  <c r="CE189" i="2"/>
  <c r="BT189" i="2"/>
  <c r="CS189" i="2"/>
  <c r="BJ189" i="2"/>
  <c r="CZ189" i="2"/>
  <c r="CL189" i="2"/>
  <c r="BQ189" i="2"/>
  <c r="CH189" i="2"/>
  <c r="CV189" i="2"/>
  <c r="BM189" i="2"/>
  <c r="CO189" i="2"/>
  <c r="CA189" i="2"/>
  <c r="BF93" i="2"/>
  <c r="BJ93" i="2"/>
  <c r="CE93" i="2"/>
  <c r="CS93" i="2"/>
  <c r="BX93" i="2"/>
  <c r="CZ93" i="2"/>
  <c r="BT93" i="2"/>
  <c r="CL93" i="2"/>
  <c r="BQ93" i="2"/>
  <c r="CH93" i="2"/>
  <c r="CV93" i="2"/>
  <c r="BM93" i="2"/>
  <c r="CO93" i="2"/>
  <c r="CA93" i="2"/>
  <c r="BJ45" i="2"/>
  <c r="CS45" i="2"/>
  <c r="BF45" i="2"/>
  <c r="BT45" i="2"/>
  <c r="CE45" i="2"/>
  <c r="BX45" i="2"/>
  <c r="CZ45" i="2"/>
  <c r="CL45" i="2"/>
  <c r="BQ45" i="2"/>
  <c r="CH45" i="2"/>
  <c r="CV45" i="2"/>
  <c r="BM45" i="2"/>
  <c r="CO45" i="2"/>
  <c r="CA45" i="2"/>
  <c r="BX184" i="2"/>
  <c r="CS184" i="2"/>
  <c r="BT184" i="2"/>
  <c r="CE184" i="2"/>
  <c r="BF184" i="2"/>
  <c r="BJ184" i="2"/>
  <c r="CZ184" i="2"/>
  <c r="CL184" i="2"/>
  <c r="BQ184" i="2"/>
  <c r="CH184" i="2"/>
  <c r="CV184" i="2"/>
  <c r="BM184" i="2"/>
  <c r="CO184" i="2"/>
  <c r="CA184" i="2"/>
  <c r="BF136" i="2"/>
  <c r="BX136" i="2"/>
  <c r="CE136" i="2"/>
  <c r="BT136" i="2"/>
  <c r="BJ136" i="2"/>
  <c r="CS136" i="2"/>
  <c r="CZ136" i="2"/>
  <c r="CL136" i="2"/>
  <c r="BQ136" i="2"/>
  <c r="CH136" i="2"/>
  <c r="CV136" i="2"/>
  <c r="BM136" i="2"/>
  <c r="CO136" i="2"/>
  <c r="CA136" i="2"/>
  <c r="BX104" i="2"/>
  <c r="CE104" i="2"/>
  <c r="BT104" i="2"/>
  <c r="CS104" i="2"/>
  <c r="BJ104" i="2"/>
  <c r="BF104" i="2"/>
  <c r="CZ104" i="2"/>
  <c r="CL104" i="2"/>
  <c r="BQ104" i="2"/>
  <c r="CH104" i="2"/>
  <c r="CV104" i="2"/>
  <c r="BM104" i="2"/>
  <c r="CO104" i="2"/>
  <c r="CA104" i="2"/>
  <c r="BF115" i="2"/>
  <c r="BT115" i="2"/>
  <c r="BJ115" i="2"/>
  <c r="CS115" i="2"/>
  <c r="BX115" i="2"/>
  <c r="CE115" i="2"/>
  <c r="CZ115" i="2"/>
  <c r="CL115" i="2"/>
  <c r="BQ115" i="2"/>
  <c r="CV115" i="2"/>
  <c r="CH115" i="2"/>
  <c r="BM115" i="2"/>
  <c r="CO115" i="2"/>
  <c r="CA115" i="2"/>
  <c r="BT91" i="2"/>
  <c r="CZ91" i="2"/>
  <c r="CE91" i="2"/>
  <c r="BF91" i="2"/>
  <c r="BJ91" i="2"/>
  <c r="BX91" i="2"/>
  <c r="CS91" i="2"/>
  <c r="CL91" i="2"/>
  <c r="BQ91" i="2"/>
  <c r="CV91" i="2"/>
  <c r="CH91" i="2"/>
  <c r="BM91" i="2"/>
  <c r="CO91" i="2"/>
  <c r="CA91" i="2"/>
  <c r="BX134" i="2"/>
  <c r="CE134" i="2"/>
  <c r="BT134" i="2"/>
  <c r="BF134" i="2"/>
  <c r="CS134" i="2"/>
  <c r="BJ134" i="2"/>
  <c r="CZ134" i="2"/>
  <c r="CL134" i="2"/>
  <c r="BQ134" i="2"/>
  <c r="CV134" i="2"/>
  <c r="CH134" i="2"/>
  <c r="BM134" i="2"/>
  <c r="CO134" i="2"/>
  <c r="CA134" i="2"/>
  <c r="BX46" i="2"/>
  <c r="CS46" i="2"/>
  <c r="BF46" i="2"/>
  <c r="BT46" i="2"/>
  <c r="CE46" i="2"/>
  <c r="BJ46" i="2"/>
  <c r="CZ46" i="2"/>
  <c r="CL46" i="2"/>
  <c r="BQ46" i="2"/>
  <c r="CV46" i="2"/>
  <c r="CH46" i="2"/>
  <c r="BM46" i="2"/>
  <c r="CO46" i="2"/>
  <c r="CA46" i="2"/>
  <c r="BF217" i="2"/>
  <c r="BJ217" i="2"/>
  <c r="CS217" i="2"/>
  <c r="BX217" i="2"/>
  <c r="BT217" i="2"/>
  <c r="CE217" i="2"/>
  <c r="CZ217" i="2"/>
  <c r="CL217" i="2"/>
  <c r="BQ217" i="2"/>
  <c r="CH217" i="2"/>
  <c r="CV217" i="2"/>
  <c r="BM217" i="2"/>
  <c r="CO217" i="2"/>
  <c r="CA217" i="2"/>
  <c r="BF129" i="2"/>
  <c r="BT129" i="2"/>
  <c r="CE129" i="2"/>
  <c r="BJ129" i="2"/>
  <c r="BX129" i="2"/>
  <c r="CS129" i="2"/>
  <c r="CZ129" i="2"/>
  <c r="CL129" i="2"/>
  <c r="BQ129" i="2"/>
  <c r="CH129" i="2"/>
  <c r="CV129" i="2"/>
  <c r="BM129" i="2"/>
  <c r="CO129" i="2"/>
  <c r="CA129" i="2"/>
  <c r="BF105" i="2"/>
  <c r="CS105" i="2"/>
  <c r="BJ105" i="2"/>
  <c r="BX105" i="2"/>
  <c r="CE105" i="2"/>
  <c r="BT105" i="2"/>
  <c r="CZ105" i="2"/>
  <c r="CL105" i="2"/>
  <c r="BQ105" i="2"/>
  <c r="CH105" i="2"/>
  <c r="CV105" i="2"/>
  <c r="BM105" i="2"/>
  <c r="CO105" i="2"/>
  <c r="CA105" i="2"/>
  <c r="CE148" i="2"/>
  <c r="BJ148" i="2"/>
  <c r="BX148" i="2"/>
  <c r="CS148" i="2"/>
  <c r="BT148" i="2"/>
  <c r="BF148" i="2"/>
  <c r="CZ148" i="2"/>
  <c r="CL148" i="2"/>
  <c r="BQ148" i="2"/>
  <c r="CH148" i="2"/>
  <c r="CV148" i="2"/>
  <c r="BM148" i="2"/>
  <c r="CO148" i="2"/>
  <c r="CA148" i="2"/>
  <c r="BF132" i="2"/>
  <c r="CS132" i="2"/>
  <c r="BX132" i="2"/>
  <c r="CE132" i="2"/>
  <c r="BT132" i="2"/>
  <c r="BJ132" i="2"/>
  <c r="CZ132" i="2"/>
  <c r="CL132" i="2"/>
  <c r="BQ132" i="2"/>
  <c r="CH132" i="2"/>
  <c r="CV132" i="2"/>
  <c r="BM132" i="2"/>
  <c r="CO132" i="2"/>
  <c r="CA132" i="2"/>
  <c r="BF76" i="2"/>
  <c r="CZ76" i="2"/>
  <c r="BX76" i="2"/>
  <c r="CS76" i="2"/>
  <c r="BT76" i="2"/>
  <c r="CE76" i="2"/>
  <c r="BJ76" i="2"/>
  <c r="CL76" i="2"/>
  <c r="BQ76" i="2"/>
  <c r="CH76" i="2"/>
  <c r="CV76" i="2"/>
  <c r="BM76" i="2"/>
  <c r="CO76" i="2"/>
  <c r="CA76" i="2"/>
  <c r="CZ36" i="2"/>
  <c r="BX36" i="2"/>
  <c r="CS36" i="2"/>
  <c r="BJ36" i="2"/>
  <c r="BT36" i="2"/>
  <c r="CE36" i="2"/>
  <c r="BF36" i="2"/>
  <c r="CL36" i="2"/>
  <c r="BQ36" i="2"/>
  <c r="CH36" i="2"/>
  <c r="CV36" i="2"/>
  <c r="BM36" i="2"/>
  <c r="CO36" i="2"/>
  <c r="CA36" i="2"/>
  <c r="CE199" i="2"/>
  <c r="BX199" i="2"/>
  <c r="CS199" i="2"/>
  <c r="BT199" i="2"/>
  <c r="BF199" i="2"/>
  <c r="BJ199" i="2"/>
  <c r="CZ199" i="2"/>
  <c r="CL199" i="2"/>
  <c r="BQ199" i="2"/>
  <c r="CV199" i="2"/>
  <c r="CH199" i="2"/>
  <c r="BM199" i="2"/>
  <c r="CO199" i="2"/>
  <c r="CA199" i="2"/>
  <c r="BF191" i="2"/>
  <c r="BJ191" i="2"/>
  <c r="BT191" i="2"/>
  <c r="CS191" i="2"/>
  <c r="CE191" i="2"/>
  <c r="BX191" i="2"/>
  <c r="CZ191" i="2"/>
  <c r="CL191" i="2"/>
  <c r="BQ191" i="2"/>
  <c r="CV191" i="2"/>
  <c r="CH191" i="2"/>
  <c r="BM191" i="2"/>
  <c r="CO191" i="2"/>
  <c r="CA191" i="2"/>
  <c r="BJ143" i="2"/>
  <c r="BX143" i="2"/>
  <c r="BT143" i="2"/>
  <c r="BF143" i="2"/>
  <c r="CS143" i="2"/>
  <c r="CE143" i="2"/>
  <c r="CZ143" i="2"/>
  <c r="CL143" i="2"/>
  <c r="BQ143" i="2"/>
  <c r="CV143" i="2"/>
  <c r="CH143" i="2"/>
  <c r="BM143" i="2"/>
  <c r="CO143" i="2"/>
  <c r="CA143" i="2"/>
  <c r="CS146" i="2"/>
  <c r="BF146" i="2"/>
  <c r="BX146" i="2"/>
  <c r="CE146" i="2"/>
  <c r="BT146" i="2"/>
  <c r="BJ146" i="2"/>
  <c r="CZ146" i="2"/>
  <c r="CL146" i="2"/>
  <c r="BQ146" i="2"/>
  <c r="CV146" i="2"/>
  <c r="CH146" i="2"/>
  <c r="BM146" i="2"/>
  <c r="CO146" i="2"/>
  <c r="CA146" i="2"/>
  <c r="BF138" i="2"/>
  <c r="BT138" i="2"/>
  <c r="CE138" i="2"/>
  <c r="BJ138" i="2"/>
  <c r="CS138" i="2"/>
  <c r="BX138" i="2"/>
  <c r="CZ138" i="2"/>
  <c r="CL138" i="2"/>
  <c r="BQ138" i="2"/>
  <c r="CV138" i="2"/>
  <c r="CH138" i="2"/>
  <c r="BM138" i="2"/>
  <c r="CO138" i="2"/>
  <c r="CA138" i="2"/>
  <c r="BJ42" i="2"/>
  <c r="CE42" i="2"/>
  <c r="CZ42" i="2"/>
  <c r="BF42" i="2"/>
  <c r="BX42" i="2"/>
  <c r="CS42" i="2"/>
  <c r="BT42" i="2"/>
  <c r="CL42" i="2"/>
  <c r="BQ42" i="2"/>
  <c r="CV42" i="2"/>
  <c r="CH42" i="2"/>
  <c r="BM42" i="2"/>
  <c r="CO42" i="2"/>
  <c r="CA42" i="2"/>
  <c r="BF25" i="2"/>
  <c r="BJ25" i="2"/>
  <c r="BK25" i="2" s="1"/>
  <c r="BT25" i="2"/>
  <c r="BX25" i="2"/>
  <c r="CS25" i="2"/>
  <c r="CT25" i="2" s="1"/>
  <c r="CE25" i="2"/>
  <c r="CF25" i="2" s="1"/>
  <c r="CZ25" i="2"/>
  <c r="CL25" i="2"/>
  <c r="CM25" i="2" s="1"/>
  <c r="BQ25" i="2"/>
  <c r="CH25" i="2"/>
  <c r="CI25" i="2" s="1"/>
  <c r="CV25" i="2"/>
  <c r="BM25" i="2"/>
  <c r="CO25" i="2"/>
  <c r="CP25" i="2" s="1"/>
  <c r="CA25" i="2"/>
  <c r="BT12" i="2"/>
  <c r="CE12" i="2"/>
  <c r="CF12" i="2" s="1"/>
  <c r="BX12" i="2"/>
  <c r="BF12" i="2"/>
  <c r="BG12" i="2" s="1"/>
  <c r="BJ12" i="2"/>
  <c r="CS12" i="2"/>
  <c r="CZ12" i="2"/>
  <c r="DA12" i="2" s="1"/>
  <c r="CL12" i="2"/>
  <c r="CM12" i="2" s="1"/>
  <c r="BQ12" i="2"/>
  <c r="CH12" i="2"/>
  <c r="CV12" i="2"/>
  <c r="BM12" i="2"/>
  <c r="AT7" i="2"/>
  <c r="CO12" i="2"/>
  <c r="CA12" i="2"/>
  <c r="CE16" i="2"/>
  <c r="CF16" i="2" s="1"/>
  <c r="BF16" i="2"/>
  <c r="BT16" i="2"/>
  <c r="BU16" i="2" s="1"/>
  <c r="CS16" i="2"/>
  <c r="CT16" i="2" s="1"/>
  <c r="BX16" i="2"/>
  <c r="BY16" i="2" s="1"/>
  <c r="BJ16" i="2"/>
  <c r="CZ16" i="2"/>
  <c r="DA16" i="2" s="1"/>
  <c r="BQ16" i="2"/>
  <c r="CL16" i="2"/>
  <c r="CM16" i="2" s="1"/>
  <c r="CH16" i="2"/>
  <c r="CV16" i="2"/>
  <c r="BM16" i="2"/>
  <c r="CO16" i="2"/>
  <c r="CP16" i="2" s="1"/>
  <c r="CA16" i="2"/>
  <c r="BJ15" i="2"/>
  <c r="BK15" i="2" s="1"/>
  <c r="CZ15" i="2"/>
  <c r="CS15" i="2"/>
  <c r="CT15" i="2" s="1"/>
  <c r="BF15" i="2"/>
  <c r="BX15" i="2"/>
  <c r="BT15" i="2"/>
  <c r="BU15" i="2" s="1"/>
  <c r="CE15" i="2"/>
  <c r="CF15" i="2" s="1"/>
  <c r="BQ15" i="2"/>
  <c r="CL15" i="2"/>
  <c r="CM15" i="2" s="1"/>
  <c r="CV15" i="2"/>
  <c r="CW15" i="2" s="1"/>
  <c r="CH15" i="2"/>
  <c r="CI15" i="2" s="1"/>
  <c r="BM15" i="2"/>
  <c r="CO15" i="2"/>
  <c r="CA15" i="2"/>
  <c r="CT227" i="2"/>
  <c r="BU227" i="2"/>
  <c r="BY227" i="2"/>
  <c r="BG227" i="2"/>
  <c r="BK227" i="2"/>
  <c r="BH227" i="2"/>
  <c r="CF227" i="2"/>
  <c r="BU238" i="2"/>
  <c r="BH238" i="2"/>
  <c r="CT238" i="2"/>
  <c r="CF238" i="2"/>
  <c r="BG238" i="2"/>
  <c r="BY238" i="2"/>
  <c r="BK238" i="2"/>
  <c r="BG222" i="2"/>
  <c r="CT222" i="2"/>
  <c r="CF222" i="2"/>
  <c r="BH222" i="2"/>
  <c r="BY222" i="2"/>
  <c r="BU222" i="2"/>
  <c r="BK222" i="2"/>
  <c r="BH241" i="2"/>
  <c r="CT241" i="2"/>
  <c r="BU241" i="2"/>
  <c r="BG241" i="2"/>
  <c r="CF241" i="2"/>
  <c r="BY241" i="2"/>
  <c r="BK241" i="2"/>
  <c r="BH225" i="2"/>
  <c r="CT225" i="2"/>
  <c r="BY225" i="2"/>
  <c r="BK225" i="2"/>
  <c r="CF225" i="2"/>
  <c r="BU225" i="2"/>
  <c r="BG225" i="2"/>
  <c r="BY236" i="2"/>
  <c r="BK236" i="2"/>
  <c r="CT236" i="2"/>
  <c r="CF236" i="2"/>
  <c r="BU236" i="2"/>
  <c r="BG236" i="2"/>
  <c r="BH236" i="2"/>
  <c r="CT237" i="2"/>
  <c r="BK237" i="2"/>
  <c r="BY237" i="2"/>
  <c r="BU237" i="2"/>
  <c r="BG237" i="2"/>
  <c r="BH237" i="2"/>
  <c r="CF237" i="2"/>
  <c r="BU229" i="2"/>
  <c r="BY229" i="2"/>
  <c r="BG229" i="2"/>
  <c r="CT229" i="2"/>
  <c r="BH229" i="2"/>
  <c r="BK229" i="2"/>
  <c r="CF229" i="2"/>
  <c r="CT221" i="2"/>
  <c r="BU221" i="2"/>
  <c r="BY221" i="2"/>
  <c r="BH221" i="2"/>
  <c r="BK221" i="2"/>
  <c r="CF221" i="2"/>
  <c r="BG221" i="2"/>
  <c r="CT240" i="2"/>
  <c r="CF240" i="2"/>
  <c r="BY240" i="2"/>
  <c r="BK240" i="2"/>
  <c r="BU240" i="2"/>
  <c r="BG240" i="2"/>
  <c r="BH240" i="2"/>
  <c r="BU232" i="2"/>
  <c r="BG232" i="2"/>
  <c r="CT232" i="2"/>
  <c r="CF232" i="2"/>
  <c r="BH232" i="2"/>
  <c r="BY232" i="2"/>
  <c r="BK232" i="2"/>
  <c r="BY224" i="2"/>
  <c r="CT224" i="2"/>
  <c r="CF224" i="2"/>
  <c r="BU224" i="2"/>
  <c r="BK224" i="2"/>
  <c r="BG224" i="2"/>
  <c r="BH224" i="2"/>
  <c r="BH235" i="2"/>
  <c r="CT235" i="2"/>
  <c r="BY235" i="2"/>
  <c r="BK235" i="2"/>
  <c r="BU235" i="2"/>
  <c r="BG235" i="2"/>
  <c r="CF235" i="2"/>
  <c r="BK230" i="2"/>
  <c r="CT230" i="2"/>
  <c r="CF230" i="2"/>
  <c r="BY230" i="2"/>
  <c r="BG230" i="2"/>
  <c r="BU230" i="2"/>
  <c r="BH230" i="2"/>
  <c r="BY233" i="2"/>
  <c r="BK233" i="2"/>
  <c r="CT233" i="2"/>
  <c r="BU233" i="2"/>
  <c r="BG233" i="2"/>
  <c r="CF233" i="2"/>
  <c r="BH233" i="2"/>
  <c r="BH228" i="2"/>
  <c r="CT228" i="2"/>
  <c r="CF228" i="2"/>
  <c r="BU228" i="2"/>
  <c r="BG228" i="2"/>
  <c r="BY228" i="2"/>
  <c r="BK228" i="2"/>
  <c r="BY239" i="2"/>
  <c r="BG239" i="2"/>
  <c r="BK239" i="2"/>
  <c r="CT239" i="2"/>
  <c r="BU239" i="2"/>
  <c r="BH239" i="2"/>
  <c r="CF239" i="2"/>
  <c r="CT231" i="2"/>
  <c r="BU231" i="2"/>
  <c r="BH231" i="2"/>
  <c r="CF231" i="2"/>
  <c r="BY231" i="2"/>
  <c r="BK231" i="2"/>
  <c r="BG231" i="2"/>
  <c r="BU223" i="2"/>
  <c r="BK223" i="2"/>
  <c r="CT223" i="2"/>
  <c r="BG223" i="2"/>
  <c r="BY223" i="2"/>
  <c r="CF223" i="2"/>
  <c r="BH223" i="2"/>
  <c r="BY242" i="2"/>
  <c r="BG242" i="2"/>
  <c r="CT242" i="2"/>
  <c r="CF242" i="2"/>
  <c r="BU242" i="2"/>
  <c r="BH242" i="2"/>
  <c r="BK242" i="2"/>
  <c r="CT234" i="2"/>
  <c r="CF234" i="2"/>
  <c r="BY234" i="2"/>
  <c r="BK234" i="2"/>
  <c r="BU234" i="2"/>
  <c r="BG234" i="2"/>
  <c r="BH234" i="2"/>
  <c r="BU226" i="2"/>
  <c r="BG226" i="2"/>
  <c r="CT226" i="2"/>
  <c r="CF226" i="2"/>
  <c r="BH226" i="2"/>
  <c r="BY226" i="2"/>
  <c r="BK226" i="2"/>
  <c r="CP28" i="2"/>
  <c r="BU205" i="2"/>
  <c r="G211" i="25" s="1"/>
  <c r="BG205" i="2"/>
  <c r="BK205" i="2"/>
  <c r="BY205" i="2"/>
  <c r="BH205" i="2"/>
  <c r="CF205" i="2"/>
  <c r="CT205" i="2"/>
  <c r="BU197" i="2"/>
  <c r="G203" i="25" s="1"/>
  <c r="BY197" i="2"/>
  <c r="BH197" i="2"/>
  <c r="BK197" i="2"/>
  <c r="BG197" i="2"/>
  <c r="CT197" i="2"/>
  <c r="CF197" i="2"/>
  <c r="BU173" i="2"/>
  <c r="G179" i="25" s="1"/>
  <c r="BY173" i="2"/>
  <c r="BK173" i="2"/>
  <c r="BG173" i="2"/>
  <c r="BH173" i="2"/>
  <c r="CF173" i="2"/>
  <c r="CT173" i="2"/>
  <c r="BU165" i="2"/>
  <c r="G171" i="25" s="1"/>
  <c r="BY165" i="2"/>
  <c r="BH165" i="2"/>
  <c r="BG165" i="2"/>
  <c r="CT165" i="2"/>
  <c r="BK165" i="2"/>
  <c r="CF165" i="2"/>
  <c r="BU141" i="2"/>
  <c r="G147" i="25" s="1"/>
  <c r="BY141" i="2"/>
  <c r="BG141" i="2"/>
  <c r="BK141" i="2"/>
  <c r="BH141" i="2"/>
  <c r="CT141" i="2"/>
  <c r="CF141" i="2"/>
  <c r="BU133" i="2"/>
  <c r="G139" i="25" s="1"/>
  <c r="BY133" i="2"/>
  <c r="BH133" i="2"/>
  <c r="BK133" i="2"/>
  <c r="CF133" i="2"/>
  <c r="CT133" i="2"/>
  <c r="BG133" i="2"/>
  <c r="BU109" i="2"/>
  <c r="G115" i="25" s="1"/>
  <c r="BY109" i="2"/>
  <c r="BK109" i="2"/>
  <c r="BH109" i="2"/>
  <c r="BG109" i="2"/>
  <c r="CT109" i="2"/>
  <c r="CF109" i="2"/>
  <c r="BU85" i="2"/>
  <c r="G91" i="25" s="1"/>
  <c r="BY85" i="2"/>
  <c r="BH85" i="2"/>
  <c r="BG85" i="2"/>
  <c r="CT85" i="2"/>
  <c r="BK85" i="2"/>
  <c r="CF85" i="2"/>
  <c r="BY77" i="2"/>
  <c r="BK77" i="2"/>
  <c r="BU77" i="2"/>
  <c r="G83" i="25" s="1"/>
  <c r="BG77" i="2"/>
  <c r="CT77" i="2"/>
  <c r="CF77" i="2"/>
  <c r="BH77" i="2"/>
  <c r="BY53" i="2"/>
  <c r="BU53" i="2"/>
  <c r="G59" i="25" s="1"/>
  <c r="BH53" i="2"/>
  <c r="BG53" i="2"/>
  <c r="CT53" i="2"/>
  <c r="BK53" i="2"/>
  <c r="CF53" i="2"/>
  <c r="BU45" i="2"/>
  <c r="G51" i="25" s="1"/>
  <c r="BY45" i="2"/>
  <c r="BK45" i="2"/>
  <c r="BG45" i="2"/>
  <c r="BH45" i="2"/>
  <c r="CT45" i="2"/>
  <c r="CF45" i="2"/>
  <c r="BU21" i="2"/>
  <c r="BG21" i="2"/>
  <c r="BH21" i="2"/>
  <c r="BK21" i="2"/>
  <c r="BY21" i="2"/>
  <c r="CT21" i="2"/>
  <c r="CF21" i="2"/>
  <c r="BU13" i="2"/>
  <c r="BH13" i="2"/>
  <c r="BG13" i="2"/>
  <c r="BK13" i="2"/>
  <c r="BY13" i="2"/>
  <c r="CF13" i="2"/>
  <c r="CT13" i="2"/>
  <c r="BU200" i="2"/>
  <c r="G206" i="25" s="1"/>
  <c r="BH200" i="2"/>
  <c r="BK200" i="2"/>
  <c r="BY200" i="2"/>
  <c r="CF200" i="2"/>
  <c r="BG200" i="2"/>
  <c r="CT200" i="2"/>
  <c r="BY192" i="2"/>
  <c r="BU192" i="2"/>
  <c r="G198" i="25" s="1"/>
  <c r="BK192" i="2"/>
  <c r="BH192" i="2"/>
  <c r="BG192" i="2"/>
  <c r="CF192" i="2"/>
  <c r="CT192" i="2"/>
  <c r="BY168" i="2"/>
  <c r="BH168" i="2"/>
  <c r="BU168" i="2"/>
  <c r="G174" i="25" s="1"/>
  <c r="BG168" i="2"/>
  <c r="CT168" i="2"/>
  <c r="BK168" i="2"/>
  <c r="CF168" i="2"/>
  <c r="BY144" i="2"/>
  <c r="BU144" i="2"/>
  <c r="G150" i="25" s="1"/>
  <c r="BH144" i="2"/>
  <c r="BK144" i="2"/>
  <c r="BG144" i="2"/>
  <c r="CF144" i="2"/>
  <c r="CT144" i="2"/>
  <c r="BU136" i="2"/>
  <c r="G142" i="25" s="1"/>
  <c r="BH136" i="2"/>
  <c r="BY136" i="2"/>
  <c r="BK136" i="2"/>
  <c r="BG136" i="2"/>
  <c r="CF136" i="2"/>
  <c r="CT136" i="2"/>
  <c r="BU112" i="2"/>
  <c r="G118" i="25" s="1"/>
  <c r="BY112" i="2"/>
  <c r="BG112" i="2"/>
  <c r="BK112" i="2"/>
  <c r="BH112" i="2"/>
  <c r="CF112" i="2"/>
  <c r="CT112" i="2"/>
  <c r="BY104" i="2"/>
  <c r="BU104" i="2"/>
  <c r="G110" i="25" s="1"/>
  <c r="BH104" i="2"/>
  <c r="BK104" i="2"/>
  <c r="BG104" i="2"/>
  <c r="CF104" i="2"/>
  <c r="CT104" i="2"/>
  <c r="BU80" i="2"/>
  <c r="G86" i="25" s="1"/>
  <c r="BY80" i="2"/>
  <c r="BG80" i="2"/>
  <c r="CT80" i="2"/>
  <c r="BH80" i="2"/>
  <c r="CF80" i="2"/>
  <c r="BK80" i="2"/>
  <c r="BU72" i="2"/>
  <c r="G78" i="25" s="1"/>
  <c r="BY72" i="2"/>
  <c r="BH72" i="2"/>
  <c r="BG72" i="2"/>
  <c r="CT72" i="2"/>
  <c r="BK72" i="2"/>
  <c r="CF72" i="2"/>
  <c r="BU48" i="2"/>
  <c r="G54" i="25" s="1"/>
  <c r="BY48" i="2"/>
  <c r="BK48" i="2"/>
  <c r="BG48" i="2"/>
  <c r="BH48" i="2"/>
  <c r="CT48" i="2"/>
  <c r="CF48" i="2"/>
  <c r="BU40" i="2"/>
  <c r="G46" i="25" s="1"/>
  <c r="BH40" i="2"/>
  <c r="BY40" i="2"/>
  <c r="BG40" i="2"/>
  <c r="BK40" i="2"/>
  <c r="CT40" i="2"/>
  <c r="CF40" i="2"/>
  <c r="BH16" i="2"/>
  <c r="BG16" i="2"/>
  <c r="BK16" i="2"/>
  <c r="BU219" i="2"/>
  <c r="G225" i="25" s="1"/>
  <c r="BY219" i="2"/>
  <c r="BK219" i="2"/>
  <c r="BG219" i="2"/>
  <c r="BH219" i="2"/>
  <c r="CT219" i="2"/>
  <c r="CF219" i="2"/>
  <c r="BY211" i="2"/>
  <c r="BG211" i="2"/>
  <c r="BK211" i="2"/>
  <c r="BU211" i="2"/>
  <c r="G217" i="25" s="1"/>
  <c r="BH211" i="2"/>
  <c r="CF211" i="2"/>
  <c r="CT211" i="2"/>
  <c r="BY203" i="2"/>
  <c r="BH203" i="2"/>
  <c r="BU203" i="2"/>
  <c r="G209" i="25" s="1"/>
  <c r="BG203" i="2"/>
  <c r="BK203" i="2"/>
  <c r="CT203" i="2"/>
  <c r="CF203" i="2"/>
  <c r="BG195" i="2"/>
  <c r="BK195" i="2"/>
  <c r="BU195" i="2"/>
  <c r="G201" i="25" s="1"/>
  <c r="BY195" i="2"/>
  <c r="BH195" i="2"/>
  <c r="CT195" i="2"/>
  <c r="CF195" i="2"/>
  <c r="BG179" i="2"/>
  <c r="BK179" i="2"/>
  <c r="BY179" i="2"/>
  <c r="BU179" i="2"/>
  <c r="G185" i="25" s="1"/>
  <c r="BH179" i="2"/>
  <c r="CT179" i="2"/>
  <c r="CF179" i="2"/>
  <c r="BY171" i="2"/>
  <c r="BU171" i="2"/>
  <c r="G177" i="25" s="1"/>
  <c r="BK171" i="2"/>
  <c r="BG171" i="2"/>
  <c r="BH171" i="2"/>
  <c r="CT171" i="2"/>
  <c r="CF171" i="2"/>
  <c r="BU155" i="2"/>
  <c r="G161" i="25" s="1"/>
  <c r="BY155" i="2"/>
  <c r="BK155" i="2"/>
  <c r="BH155" i="2"/>
  <c r="CF155" i="2"/>
  <c r="BG155" i="2"/>
  <c r="CT155" i="2"/>
  <c r="BY147" i="2"/>
  <c r="BU147" i="2"/>
  <c r="G153" i="25" s="1"/>
  <c r="BK147" i="2"/>
  <c r="BG147" i="2"/>
  <c r="BH147" i="2"/>
  <c r="CT147" i="2"/>
  <c r="CF147" i="2"/>
  <c r="BY139" i="2"/>
  <c r="BH139" i="2"/>
  <c r="BU139" i="2"/>
  <c r="G145" i="25" s="1"/>
  <c r="BG139" i="2"/>
  <c r="BK139" i="2"/>
  <c r="CF139" i="2"/>
  <c r="CT139" i="2"/>
  <c r="BY131" i="2"/>
  <c r="BK131" i="2"/>
  <c r="BU131" i="2"/>
  <c r="G137" i="25" s="1"/>
  <c r="BG131" i="2"/>
  <c r="BH131" i="2"/>
  <c r="CT131" i="2"/>
  <c r="CF131" i="2"/>
  <c r="BU123" i="2"/>
  <c r="G129" i="25" s="1"/>
  <c r="BY123" i="2"/>
  <c r="BH123" i="2"/>
  <c r="BK123" i="2"/>
  <c r="BG123" i="2"/>
  <c r="CT123" i="2"/>
  <c r="CF123" i="2"/>
  <c r="BU115" i="2"/>
  <c r="G121" i="25" s="1"/>
  <c r="BY115" i="2"/>
  <c r="BK115" i="2"/>
  <c r="BH115" i="2"/>
  <c r="CF115" i="2"/>
  <c r="CT115" i="2"/>
  <c r="BG115" i="2"/>
  <c r="BY107" i="2"/>
  <c r="BH107" i="2"/>
  <c r="BU107" i="2"/>
  <c r="G113" i="25" s="1"/>
  <c r="BK107" i="2"/>
  <c r="BG107" i="2"/>
  <c r="CT107" i="2"/>
  <c r="CF107" i="2"/>
  <c r="BY99" i="2"/>
  <c r="BU99" i="2"/>
  <c r="G105" i="25" s="1"/>
  <c r="BK99" i="2"/>
  <c r="BH99" i="2"/>
  <c r="BG99" i="2"/>
  <c r="CT99" i="2"/>
  <c r="CF99" i="2"/>
  <c r="BH91" i="2"/>
  <c r="BU91" i="2"/>
  <c r="G97" i="25" s="1"/>
  <c r="BY91" i="2"/>
  <c r="BG91" i="2"/>
  <c r="CT91" i="2"/>
  <c r="BK91" i="2"/>
  <c r="CF91" i="2"/>
  <c r="BY83" i="2"/>
  <c r="BK83" i="2"/>
  <c r="BU83" i="2"/>
  <c r="G89" i="25" s="1"/>
  <c r="BG83" i="2"/>
  <c r="BH83" i="2"/>
  <c r="CT83" i="2"/>
  <c r="CF83" i="2"/>
  <c r="BU75" i="2"/>
  <c r="G81" i="25" s="1"/>
  <c r="BY75" i="2"/>
  <c r="BH75" i="2"/>
  <c r="BG75" i="2"/>
  <c r="CT75" i="2"/>
  <c r="BK75" i="2"/>
  <c r="CF75" i="2"/>
  <c r="BU67" i="2"/>
  <c r="G73" i="25" s="1"/>
  <c r="BK67" i="2"/>
  <c r="BY67" i="2"/>
  <c r="BG67" i="2"/>
  <c r="CT67" i="2"/>
  <c r="BH67" i="2"/>
  <c r="CF67" i="2"/>
  <c r="BY59" i="2"/>
  <c r="BU59" i="2"/>
  <c r="G65" i="25" s="1"/>
  <c r="BH59" i="2"/>
  <c r="BK59" i="2"/>
  <c r="BG59" i="2"/>
  <c r="CT59" i="2"/>
  <c r="CF59" i="2"/>
  <c r="BU51" i="2"/>
  <c r="G57" i="25" s="1"/>
  <c r="BY51" i="2"/>
  <c r="BK51" i="2"/>
  <c r="BG51" i="2"/>
  <c r="BH51" i="2"/>
  <c r="CT51" i="2"/>
  <c r="CF51" i="2"/>
  <c r="BY43" i="2"/>
  <c r="BH43" i="2"/>
  <c r="BG43" i="2"/>
  <c r="BU43" i="2"/>
  <c r="G49" i="25" s="1"/>
  <c r="CT43" i="2"/>
  <c r="BK43" i="2"/>
  <c r="CF43" i="2"/>
  <c r="BY35" i="2"/>
  <c r="BH35" i="2"/>
  <c r="BK35" i="2"/>
  <c r="BU35" i="2"/>
  <c r="G41" i="25" s="1"/>
  <c r="BG35" i="2"/>
  <c r="CT35" i="2"/>
  <c r="CF35" i="2"/>
  <c r="BH27" i="2"/>
  <c r="BG27" i="2"/>
  <c r="BK27" i="2"/>
  <c r="BY27" i="2"/>
  <c r="BU27" i="2"/>
  <c r="CT27" i="2"/>
  <c r="CF27" i="2"/>
  <c r="BH19" i="2"/>
  <c r="BG19" i="2"/>
  <c r="BU19" i="2"/>
  <c r="BY19" i="2"/>
  <c r="BK19" i="2"/>
  <c r="CT19" i="2"/>
  <c r="CF19" i="2"/>
  <c r="BH11" i="2"/>
  <c r="BU11" i="2"/>
  <c r="BY11" i="2"/>
  <c r="BG11" i="2"/>
  <c r="BK11" i="2"/>
  <c r="CF11" i="2"/>
  <c r="CT11" i="2"/>
  <c r="BU214" i="2"/>
  <c r="G220" i="25" s="1"/>
  <c r="BK214" i="2"/>
  <c r="BY214" i="2"/>
  <c r="BG214" i="2"/>
  <c r="BH214" i="2"/>
  <c r="CF214" i="2"/>
  <c r="CT214" i="2"/>
  <c r="BU206" i="2"/>
  <c r="G212" i="25" s="1"/>
  <c r="BH206" i="2"/>
  <c r="BY206" i="2"/>
  <c r="BK206" i="2"/>
  <c r="BG206" i="2"/>
  <c r="CF206" i="2"/>
  <c r="CT206" i="2"/>
  <c r="BK198" i="2"/>
  <c r="BY198" i="2"/>
  <c r="BU198" i="2"/>
  <c r="G204" i="25" s="1"/>
  <c r="BH198" i="2"/>
  <c r="BG198" i="2"/>
  <c r="CF198" i="2"/>
  <c r="CT198" i="2"/>
  <c r="BH190" i="2"/>
  <c r="BY190" i="2"/>
  <c r="BU190" i="2"/>
  <c r="G196" i="25" s="1"/>
  <c r="BK190" i="2"/>
  <c r="BG190" i="2"/>
  <c r="CT190" i="2"/>
  <c r="CF190" i="2"/>
  <c r="BY182" i="2"/>
  <c r="BK182" i="2"/>
  <c r="BH182" i="2"/>
  <c r="BU182" i="2"/>
  <c r="G188" i="25" s="1"/>
  <c r="BG182" i="2"/>
  <c r="CF182" i="2"/>
  <c r="CT182" i="2"/>
  <c r="BU174" i="2"/>
  <c r="G180" i="25" s="1"/>
  <c r="BH174" i="2"/>
  <c r="BG174" i="2"/>
  <c r="BY174" i="2"/>
  <c r="CT174" i="2"/>
  <c r="CF174" i="2"/>
  <c r="BK174" i="2"/>
  <c r="BY166" i="2"/>
  <c r="BK166" i="2"/>
  <c r="BU166" i="2"/>
  <c r="G172" i="25" s="1"/>
  <c r="BG166" i="2"/>
  <c r="BH166" i="2"/>
  <c r="CF166" i="2"/>
  <c r="CT166" i="2"/>
  <c r="BU158" i="2"/>
  <c r="G164" i="25" s="1"/>
  <c r="BH158" i="2"/>
  <c r="BG158" i="2"/>
  <c r="BY158" i="2"/>
  <c r="CT158" i="2"/>
  <c r="CF158" i="2"/>
  <c r="BK158" i="2"/>
  <c r="BY150" i="2"/>
  <c r="BH150" i="2"/>
  <c r="BG150" i="2"/>
  <c r="BU150" i="2"/>
  <c r="G156" i="25" s="1"/>
  <c r="BK150" i="2"/>
  <c r="CF150" i="2"/>
  <c r="CT150" i="2"/>
  <c r="BU142" i="2"/>
  <c r="G148" i="25" s="1"/>
  <c r="BH142" i="2"/>
  <c r="BY142" i="2"/>
  <c r="BK142" i="2"/>
  <c r="BG142" i="2"/>
  <c r="CT142" i="2"/>
  <c r="CF142" i="2"/>
  <c r="BU134" i="2"/>
  <c r="G140" i="25" s="1"/>
  <c r="BY134" i="2"/>
  <c r="BG134" i="2"/>
  <c r="BK134" i="2"/>
  <c r="BH134" i="2"/>
  <c r="CF134" i="2"/>
  <c r="CT134" i="2"/>
  <c r="BU126" i="2"/>
  <c r="G132" i="25" s="1"/>
  <c r="BY126" i="2"/>
  <c r="BK126" i="2"/>
  <c r="BG126" i="2"/>
  <c r="BH126" i="2"/>
  <c r="CF126" i="2"/>
  <c r="CT126" i="2"/>
  <c r="BY118" i="2"/>
  <c r="BU118" i="2"/>
  <c r="G124" i="25" s="1"/>
  <c r="BG118" i="2"/>
  <c r="BK118" i="2"/>
  <c r="BH118" i="2"/>
  <c r="CT118" i="2"/>
  <c r="CF118" i="2"/>
  <c r="BU110" i="2"/>
  <c r="G116" i="25" s="1"/>
  <c r="BY110" i="2"/>
  <c r="BH110" i="2"/>
  <c r="BK110" i="2"/>
  <c r="BG110" i="2"/>
  <c r="CT110" i="2"/>
  <c r="CF110" i="2"/>
  <c r="BU102" i="2"/>
  <c r="G108" i="25" s="1"/>
  <c r="BY102" i="2"/>
  <c r="BG102" i="2"/>
  <c r="BK102" i="2"/>
  <c r="BH102" i="2"/>
  <c r="CF102" i="2"/>
  <c r="CT102" i="2"/>
  <c r="BY94" i="2"/>
  <c r="BG94" i="2"/>
  <c r="BH94" i="2"/>
  <c r="CT94" i="2"/>
  <c r="BU94" i="2"/>
  <c r="G100" i="25" s="1"/>
  <c r="BK94" i="2"/>
  <c r="CF94" i="2"/>
  <c r="BY86" i="2"/>
  <c r="BG86" i="2"/>
  <c r="BK86" i="2"/>
  <c r="BH86" i="2"/>
  <c r="CT86" i="2"/>
  <c r="BU86" i="2"/>
  <c r="G92" i="25" s="1"/>
  <c r="CF86" i="2"/>
  <c r="BU78" i="2"/>
  <c r="G84" i="25" s="1"/>
  <c r="BY78" i="2"/>
  <c r="BK78" i="2"/>
  <c r="BG78" i="2"/>
  <c r="CT78" i="2"/>
  <c r="BH78" i="2"/>
  <c r="CF78" i="2"/>
  <c r="BU70" i="2"/>
  <c r="G76" i="25" s="1"/>
  <c r="BG70" i="2"/>
  <c r="BK70" i="2"/>
  <c r="BY70" i="2"/>
  <c r="BH70" i="2"/>
  <c r="CT70" i="2"/>
  <c r="CF70" i="2"/>
  <c r="BU62" i="2"/>
  <c r="G68" i="25" s="1"/>
  <c r="BY62" i="2"/>
  <c r="BK62" i="2"/>
  <c r="CT62" i="2"/>
  <c r="BG62" i="2"/>
  <c r="BH62" i="2"/>
  <c r="CF62" i="2"/>
  <c r="BY54" i="2"/>
  <c r="BU54" i="2"/>
  <c r="G60" i="25" s="1"/>
  <c r="BG54" i="2"/>
  <c r="BK54" i="2"/>
  <c r="BH54" i="2"/>
  <c r="CT54" i="2"/>
  <c r="CF54" i="2"/>
  <c r="BY46" i="2"/>
  <c r="BK46" i="2"/>
  <c r="BG46" i="2"/>
  <c r="CT46" i="2"/>
  <c r="BH46" i="2"/>
  <c r="CF46" i="2"/>
  <c r="BU46" i="2"/>
  <c r="G52" i="25" s="1"/>
  <c r="BU38" i="2"/>
  <c r="G44" i="25" s="1"/>
  <c r="BY38" i="2"/>
  <c r="BK38" i="2"/>
  <c r="BG38" i="2"/>
  <c r="CT38" i="2"/>
  <c r="BH38" i="2"/>
  <c r="CF38" i="2"/>
  <c r="BH30" i="2"/>
  <c r="BY30" i="2"/>
  <c r="BG30" i="2"/>
  <c r="BK30" i="2"/>
  <c r="BU30" i="2"/>
  <c r="CF30" i="2"/>
  <c r="CT30" i="2"/>
  <c r="BH22" i="2"/>
  <c r="BK22" i="2"/>
  <c r="BY22" i="2"/>
  <c r="BG22" i="2"/>
  <c r="BU22" i="2"/>
  <c r="CT22" i="2"/>
  <c r="CF22" i="2"/>
  <c r="BH14" i="2"/>
  <c r="BU14" i="2"/>
  <c r="BY14" i="2"/>
  <c r="BK14" i="2"/>
  <c r="BG14" i="2"/>
  <c r="BU189" i="2"/>
  <c r="G195" i="25" s="1"/>
  <c r="BY189" i="2"/>
  <c r="BG189" i="2"/>
  <c r="BK189" i="2"/>
  <c r="BH189" i="2"/>
  <c r="CT189" i="2"/>
  <c r="CF189" i="2"/>
  <c r="BU157" i="2"/>
  <c r="G163" i="25" s="1"/>
  <c r="BY157" i="2"/>
  <c r="BH157" i="2"/>
  <c r="BK157" i="2"/>
  <c r="BG157" i="2"/>
  <c r="CT157" i="2"/>
  <c r="CF157" i="2"/>
  <c r="BY117" i="2"/>
  <c r="BH117" i="2"/>
  <c r="BU117" i="2"/>
  <c r="G123" i="25" s="1"/>
  <c r="BK117" i="2"/>
  <c r="BG117" i="2"/>
  <c r="CT117" i="2"/>
  <c r="CF117" i="2"/>
  <c r="BY93" i="2"/>
  <c r="BK93" i="2"/>
  <c r="BU93" i="2"/>
  <c r="G99" i="25" s="1"/>
  <c r="BG93" i="2"/>
  <c r="BH93" i="2"/>
  <c r="CT93" i="2"/>
  <c r="CF93" i="2"/>
  <c r="BU61" i="2"/>
  <c r="G67" i="25" s="1"/>
  <c r="BY61" i="2"/>
  <c r="BK61" i="2"/>
  <c r="CT61" i="2"/>
  <c r="BG61" i="2"/>
  <c r="BH61" i="2"/>
  <c r="CF61" i="2"/>
  <c r="BU37" i="2"/>
  <c r="G43" i="25" s="1"/>
  <c r="BK37" i="2"/>
  <c r="BY37" i="2"/>
  <c r="BG37" i="2"/>
  <c r="CT37" i="2"/>
  <c r="BH37" i="2"/>
  <c r="CF37" i="2"/>
  <c r="BK208" i="2"/>
  <c r="BY208" i="2"/>
  <c r="BU208" i="2"/>
  <c r="G214" i="25" s="1"/>
  <c r="BG208" i="2"/>
  <c r="BH208" i="2"/>
  <c r="CT208" i="2"/>
  <c r="CF208" i="2"/>
  <c r="BY176" i="2"/>
  <c r="BK176" i="2"/>
  <c r="BU176" i="2"/>
  <c r="G182" i="25" s="1"/>
  <c r="BG176" i="2"/>
  <c r="BH176" i="2"/>
  <c r="CF176" i="2"/>
  <c r="CT176" i="2"/>
  <c r="BY152" i="2"/>
  <c r="BU152" i="2"/>
  <c r="G158" i="25" s="1"/>
  <c r="BG152" i="2"/>
  <c r="BH152" i="2"/>
  <c r="BK152" i="2"/>
  <c r="CT152" i="2"/>
  <c r="CF152" i="2"/>
  <c r="BU120" i="2"/>
  <c r="G126" i="25" s="1"/>
  <c r="BH120" i="2"/>
  <c r="BY120" i="2"/>
  <c r="BG120" i="2"/>
  <c r="BK120" i="2"/>
  <c r="CF120" i="2"/>
  <c r="CT120" i="2"/>
  <c r="BU96" i="2"/>
  <c r="G102" i="25" s="1"/>
  <c r="BY96" i="2"/>
  <c r="BG96" i="2"/>
  <c r="BK96" i="2"/>
  <c r="CT96" i="2"/>
  <c r="BH96" i="2"/>
  <c r="CF96" i="2"/>
  <c r="BU64" i="2"/>
  <c r="G70" i="25" s="1"/>
  <c r="BY64" i="2"/>
  <c r="BH64" i="2"/>
  <c r="CT64" i="2"/>
  <c r="BG64" i="2"/>
  <c r="CF64" i="2"/>
  <c r="BK64" i="2"/>
  <c r="BH24" i="2"/>
  <c r="BU24" i="2"/>
  <c r="BY24" i="2"/>
  <c r="BG24" i="2"/>
  <c r="BK24" i="2"/>
  <c r="CT24" i="2"/>
  <c r="CF24" i="2"/>
  <c r="BG163" i="2"/>
  <c r="BK163" i="2"/>
  <c r="BY163" i="2"/>
  <c r="BH163" i="2"/>
  <c r="BU163" i="2"/>
  <c r="G169" i="25" s="1"/>
  <c r="CT163" i="2"/>
  <c r="CF163" i="2"/>
  <c r="BU217" i="2"/>
  <c r="G223" i="25" s="1"/>
  <c r="BG217" i="2"/>
  <c r="BY217" i="2"/>
  <c r="BK217" i="2"/>
  <c r="BH217" i="2"/>
  <c r="CF217" i="2"/>
  <c r="CT217" i="2"/>
  <c r="BU209" i="2"/>
  <c r="G215" i="25" s="1"/>
  <c r="BY209" i="2"/>
  <c r="BK209" i="2"/>
  <c r="BG209" i="2"/>
  <c r="BH209" i="2"/>
  <c r="CT209" i="2"/>
  <c r="CF209" i="2"/>
  <c r="BY201" i="2"/>
  <c r="BU201" i="2"/>
  <c r="G207" i="25" s="1"/>
  <c r="BG201" i="2"/>
  <c r="BK201" i="2"/>
  <c r="BH201" i="2"/>
  <c r="CT201" i="2"/>
  <c r="CF201" i="2"/>
  <c r="BU193" i="2"/>
  <c r="G199" i="25" s="1"/>
  <c r="BY193" i="2"/>
  <c r="BH193" i="2"/>
  <c r="BG193" i="2"/>
  <c r="BK193" i="2"/>
  <c r="CF193" i="2"/>
  <c r="CT193" i="2"/>
  <c r="BG185" i="2"/>
  <c r="BY185" i="2"/>
  <c r="BU185" i="2"/>
  <c r="G191" i="25" s="1"/>
  <c r="BH185" i="2"/>
  <c r="BK185" i="2"/>
  <c r="CT185" i="2"/>
  <c r="CF185" i="2"/>
  <c r="BY177" i="2"/>
  <c r="BU177" i="2"/>
  <c r="G183" i="25" s="1"/>
  <c r="BG177" i="2"/>
  <c r="BH177" i="2"/>
  <c r="CT177" i="2"/>
  <c r="BK177" i="2"/>
  <c r="CF177" i="2"/>
  <c r="BY169" i="2"/>
  <c r="BG169" i="2"/>
  <c r="BU169" i="2"/>
  <c r="G175" i="25" s="1"/>
  <c r="BH169" i="2"/>
  <c r="BK169" i="2"/>
  <c r="CT169" i="2"/>
  <c r="CF169" i="2"/>
  <c r="BU161" i="2"/>
  <c r="G167" i="25" s="1"/>
  <c r="BY161" i="2"/>
  <c r="BK161" i="2"/>
  <c r="BG161" i="2"/>
  <c r="BH161" i="2"/>
  <c r="CF161" i="2"/>
  <c r="CT161" i="2"/>
  <c r="BY153" i="2"/>
  <c r="BH153" i="2"/>
  <c r="BU153" i="2"/>
  <c r="G159" i="25" s="1"/>
  <c r="BK153" i="2"/>
  <c r="BG153" i="2"/>
  <c r="CT153" i="2"/>
  <c r="CF153" i="2"/>
  <c r="BU145" i="2"/>
  <c r="G151" i="25" s="1"/>
  <c r="BH145" i="2"/>
  <c r="BY145" i="2"/>
  <c r="BG145" i="2"/>
  <c r="BK145" i="2"/>
  <c r="CF145" i="2"/>
  <c r="CT145" i="2"/>
  <c r="BU137" i="2"/>
  <c r="G143" i="25" s="1"/>
  <c r="BK137" i="2"/>
  <c r="BY137" i="2"/>
  <c r="BG137" i="2"/>
  <c r="BH137" i="2"/>
  <c r="CT137" i="2"/>
  <c r="CF137" i="2"/>
  <c r="BH129" i="2"/>
  <c r="BU129" i="2"/>
  <c r="G135" i="25" s="1"/>
  <c r="BY129" i="2"/>
  <c r="BG129" i="2"/>
  <c r="BK129" i="2"/>
  <c r="CT129" i="2"/>
  <c r="CF129" i="2"/>
  <c r="BY121" i="2"/>
  <c r="BK121" i="2"/>
  <c r="BU121" i="2"/>
  <c r="G127" i="25" s="1"/>
  <c r="BG121" i="2"/>
  <c r="BH121" i="2"/>
  <c r="CF121" i="2"/>
  <c r="CT121" i="2"/>
  <c r="BY113" i="2"/>
  <c r="BH113" i="2"/>
  <c r="BU113" i="2"/>
  <c r="G119" i="25" s="1"/>
  <c r="BK113" i="2"/>
  <c r="BG113" i="2"/>
  <c r="CT113" i="2"/>
  <c r="CF113" i="2"/>
  <c r="BU105" i="2"/>
  <c r="G111" i="25" s="1"/>
  <c r="BY105" i="2"/>
  <c r="BK105" i="2"/>
  <c r="BG105" i="2"/>
  <c r="BH105" i="2"/>
  <c r="CF105" i="2"/>
  <c r="CT105" i="2"/>
  <c r="BU97" i="2"/>
  <c r="G103" i="25" s="1"/>
  <c r="BY97" i="2"/>
  <c r="BH97" i="2"/>
  <c r="BK97" i="2"/>
  <c r="CT97" i="2"/>
  <c r="BG97" i="2"/>
  <c r="CF97" i="2"/>
  <c r="BY89" i="2"/>
  <c r="BU89" i="2"/>
  <c r="G95" i="25" s="1"/>
  <c r="BK89" i="2"/>
  <c r="BH89" i="2"/>
  <c r="CT89" i="2"/>
  <c r="BG89" i="2"/>
  <c r="CF89" i="2"/>
  <c r="BU81" i="2"/>
  <c r="G87" i="25" s="1"/>
  <c r="BH81" i="2"/>
  <c r="BY81" i="2"/>
  <c r="BG81" i="2"/>
  <c r="CT81" i="2"/>
  <c r="BK81" i="2"/>
  <c r="CF81" i="2"/>
  <c r="BY73" i="2"/>
  <c r="BK73" i="2"/>
  <c r="BU73" i="2"/>
  <c r="G79" i="25" s="1"/>
  <c r="BG73" i="2"/>
  <c r="BH73" i="2"/>
  <c r="CT73" i="2"/>
  <c r="CF73" i="2"/>
  <c r="BY65" i="2"/>
  <c r="BH65" i="2"/>
  <c r="BU65" i="2"/>
  <c r="G71" i="25" s="1"/>
  <c r="BG65" i="2"/>
  <c r="CT65" i="2"/>
  <c r="BK65" i="2"/>
  <c r="CF65" i="2"/>
  <c r="BU57" i="2"/>
  <c r="G63" i="25" s="1"/>
  <c r="BY57" i="2"/>
  <c r="BK57" i="2"/>
  <c r="BG57" i="2"/>
  <c r="CT57" i="2"/>
  <c r="BH57" i="2"/>
  <c r="CF57" i="2"/>
  <c r="BU49" i="2"/>
  <c r="G55" i="25" s="1"/>
  <c r="BY49" i="2"/>
  <c r="BH49" i="2"/>
  <c r="BG49" i="2"/>
  <c r="BK49" i="2"/>
  <c r="CT49" i="2"/>
  <c r="CF49" i="2"/>
  <c r="BU41" i="2"/>
  <c r="G47" i="25" s="1"/>
  <c r="BK41" i="2"/>
  <c r="BG41" i="2"/>
  <c r="BY41" i="2"/>
  <c r="BH41" i="2"/>
  <c r="CT41" i="2"/>
  <c r="CF41" i="2"/>
  <c r="BK33" i="2"/>
  <c r="BU33" i="2"/>
  <c r="G39" i="25" s="1"/>
  <c r="BG33" i="2"/>
  <c r="BY33" i="2"/>
  <c r="BH33" i="2"/>
  <c r="CT33" i="2"/>
  <c r="CF33" i="2"/>
  <c r="BH25" i="2"/>
  <c r="BY25" i="2"/>
  <c r="BG25" i="2"/>
  <c r="BU25" i="2"/>
  <c r="BK17" i="2"/>
  <c r="BH17" i="2"/>
  <c r="BY17" i="2"/>
  <c r="BG17" i="2"/>
  <c r="BU17" i="2"/>
  <c r="CT17" i="2"/>
  <c r="CF17" i="2"/>
  <c r="BY220" i="2"/>
  <c r="BG220" i="2"/>
  <c r="BU220" i="2"/>
  <c r="G226" i="25" s="1"/>
  <c r="BK220" i="2"/>
  <c r="BH220" i="2"/>
  <c r="CF220" i="2"/>
  <c r="CT220" i="2"/>
  <c r="BU212" i="2"/>
  <c r="G218" i="25" s="1"/>
  <c r="BY212" i="2"/>
  <c r="BH212" i="2"/>
  <c r="BK212" i="2"/>
  <c r="BG212" i="2"/>
  <c r="CT212" i="2"/>
  <c r="CF212" i="2"/>
  <c r="BY204" i="2"/>
  <c r="BG204" i="2"/>
  <c r="BU204" i="2"/>
  <c r="G210" i="25" s="1"/>
  <c r="BH204" i="2"/>
  <c r="BK204" i="2"/>
  <c r="CF204" i="2"/>
  <c r="CT204" i="2"/>
  <c r="BY196" i="2"/>
  <c r="BG196" i="2"/>
  <c r="BU196" i="2"/>
  <c r="G202" i="25" s="1"/>
  <c r="BH196" i="2"/>
  <c r="BK196" i="2"/>
  <c r="CT196" i="2"/>
  <c r="CF196" i="2"/>
  <c r="BY188" i="2"/>
  <c r="BG188" i="2"/>
  <c r="BU188" i="2"/>
  <c r="G194" i="25" s="1"/>
  <c r="BH188" i="2"/>
  <c r="BK188" i="2"/>
  <c r="CF188" i="2"/>
  <c r="CT188" i="2"/>
  <c r="BY180" i="2"/>
  <c r="BU180" i="2"/>
  <c r="G186" i="25" s="1"/>
  <c r="BK180" i="2"/>
  <c r="BG180" i="2"/>
  <c r="BH180" i="2"/>
  <c r="CF180" i="2"/>
  <c r="CT180" i="2"/>
  <c r="BU172" i="2"/>
  <c r="G178" i="25" s="1"/>
  <c r="BG172" i="2"/>
  <c r="BY172" i="2"/>
  <c r="BK172" i="2"/>
  <c r="BH172" i="2"/>
  <c r="CF172" i="2"/>
  <c r="CT172" i="2"/>
  <c r="BU164" i="2"/>
  <c r="G170" i="25" s="1"/>
  <c r="BY164" i="2"/>
  <c r="BK164" i="2"/>
  <c r="BG164" i="2"/>
  <c r="BH164" i="2"/>
  <c r="CF164" i="2"/>
  <c r="CT164" i="2"/>
  <c r="BU156" i="2"/>
  <c r="G162" i="25" s="1"/>
  <c r="BY156" i="2"/>
  <c r="BG156" i="2"/>
  <c r="BK156" i="2"/>
  <c r="BH156" i="2"/>
  <c r="CF156" i="2"/>
  <c r="CT156" i="2"/>
  <c r="BG148" i="2"/>
  <c r="BY148" i="2"/>
  <c r="BU148" i="2"/>
  <c r="G154" i="25" s="1"/>
  <c r="BK148" i="2"/>
  <c r="BH148" i="2"/>
  <c r="CT148" i="2"/>
  <c r="CF148" i="2"/>
  <c r="BY140" i="2"/>
  <c r="BU140" i="2"/>
  <c r="G146" i="25" s="1"/>
  <c r="BG140" i="2"/>
  <c r="BH140" i="2"/>
  <c r="BK140" i="2"/>
  <c r="CF140" i="2"/>
  <c r="CT140" i="2"/>
  <c r="BY132" i="2"/>
  <c r="BK132" i="2"/>
  <c r="BG132" i="2"/>
  <c r="BH132" i="2"/>
  <c r="BU132" i="2"/>
  <c r="G138" i="25" s="1"/>
  <c r="CT132" i="2"/>
  <c r="CF132" i="2"/>
  <c r="BU124" i="2"/>
  <c r="G130" i="25" s="1"/>
  <c r="BY124" i="2"/>
  <c r="BG124" i="2"/>
  <c r="BK124" i="2"/>
  <c r="BH124" i="2"/>
  <c r="CT124" i="2"/>
  <c r="CF124" i="2"/>
  <c r="BY116" i="2"/>
  <c r="BU116" i="2"/>
  <c r="G122" i="25" s="1"/>
  <c r="BK116" i="2"/>
  <c r="BH116" i="2"/>
  <c r="CF116" i="2"/>
  <c r="CT116" i="2"/>
  <c r="BG116" i="2"/>
  <c r="BY108" i="2"/>
  <c r="BU108" i="2"/>
  <c r="G114" i="25" s="1"/>
  <c r="BG108" i="2"/>
  <c r="BK108" i="2"/>
  <c r="BH108" i="2"/>
  <c r="CF108" i="2"/>
  <c r="CT108" i="2"/>
  <c r="BU100" i="2"/>
  <c r="G106" i="25" s="1"/>
  <c r="BY100" i="2"/>
  <c r="BH100" i="2"/>
  <c r="CT100" i="2"/>
  <c r="BK100" i="2"/>
  <c r="BG100" i="2"/>
  <c r="CF100" i="2"/>
  <c r="BU92" i="2"/>
  <c r="G98" i="25" s="1"/>
  <c r="BG92" i="2"/>
  <c r="BH92" i="2"/>
  <c r="BK92" i="2"/>
  <c r="CT92" i="2"/>
  <c r="BY92" i="2"/>
  <c r="CF92" i="2"/>
  <c r="BY84" i="2"/>
  <c r="BU84" i="2"/>
  <c r="G90" i="25" s="1"/>
  <c r="BG84" i="2"/>
  <c r="BH84" i="2"/>
  <c r="CT84" i="2"/>
  <c r="BK84" i="2"/>
  <c r="CF84" i="2"/>
  <c r="BY76" i="2"/>
  <c r="BG76" i="2"/>
  <c r="BU76" i="2"/>
  <c r="G82" i="25" s="1"/>
  <c r="BH76" i="2"/>
  <c r="CT76" i="2"/>
  <c r="BK76" i="2"/>
  <c r="CF76" i="2"/>
  <c r="BU68" i="2"/>
  <c r="G74" i="25" s="1"/>
  <c r="BY68" i="2"/>
  <c r="BK68" i="2"/>
  <c r="BG68" i="2"/>
  <c r="CT68" i="2"/>
  <c r="BH68" i="2"/>
  <c r="CF68" i="2"/>
  <c r="BU60" i="2"/>
  <c r="G66" i="25" s="1"/>
  <c r="BY60" i="2"/>
  <c r="BG60" i="2"/>
  <c r="BK60" i="2"/>
  <c r="CT60" i="2"/>
  <c r="CF60" i="2"/>
  <c r="BH60" i="2"/>
  <c r="BY52" i="2"/>
  <c r="BU52" i="2"/>
  <c r="G58" i="25" s="1"/>
  <c r="BG52" i="2"/>
  <c r="BH52" i="2"/>
  <c r="BK52" i="2"/>
  <c r="CT52" i="2"/>
  <c r="CF52" i="2"/>
  <c r="BY44" i="2"/>
  <c r="BG44" i="2"/>
  <c r="BU44" i="2"/>
  <c r="G50" i="25" s="1"/>
  <c r="BH44" i="2"/>
  <c r="CT44" i="2"/>
  <c r="BK44" i="2"/>
  <c r="CF44" i="2"/>
  <c r="BG36" i="2"/>
  <c r="BY36" i="2"/>
  <c r="BU36" i="2"/>
  <c r="G42" i="25" s="1"/>
  <c r="BK36" i="2"/>
  <c r="CT36" i="2"/>
  <c r="BH36" i="2"/>
  <c r="CF36" i="2"/>
  <c r="BH28" i="2"/>
  <c r="BU28" i="2"/>
  <c r="BG28" i="2"/>
  <c r="BK28" i="2"/>
  <c r="BY28" i="2"/>
  <c r="CT28" i="2"/>
  <c r="CF28" i="2"/>
  <c r="BH20" i="2"/>
  <c r="BU20" i="2"/>
  <c r="BK20" i="2"/>
  <c r="BG20" i="2"/>
  <c r="BY20" i="2"/>
  <c r="CT20" i="2"/>
  <c r="CF20" i="2"/>
  <c r="BH12" i="2"/>
  <c r="BK12" i="2"/>
  <c r="BU12" i="2"/>
  <c r="BY12" i="2"/>
  <c r="BH213" i="2"/>
  <c r="BY213" i="2"/>
  <c r="BU213" i="2"/>
  <c r="G219" i="25" s="1"/>
  <c r="BG213" i="2"/>
  <c r="BK213" i="2"/>
  <c r="CT213" i="2"/>
  <c r="CF213" i="2"/>
  <c r="BU181" i="2"/>
  <c r="G187" i="25" s="1"/>
  <c r="BY181" i="2"/>
  <c r="BH181" i="2"/>
  <c r="BK181" i="2"/>
  <c r="BG181" i="2"/>
  <c r="CF181" i="2"/>
  <c r="CT181" i="2"/>
  <c r="BU149" i="2"/>
  <c r="G155" i="25" s="1"/>
  <c r="BY149" i="2"/>
  <c r="BH149" i="2"/>
  <c r="BK149" i="2"/>
  <c r="BG149" i="2"/>
  <c r="CT149" i="2"/>
  <c r="CF149" i="2"/>
  <c r="BY125" i="2"/>
  <c r="BU125" i="2"/>
  <c r="G131" i="25" s="1"/>
  <c r="BK125" i="2"/>
  <c r="BG125" i="2"/>
  <c r="BH125" i="2"/>
  <c r="CT125" i="2"/>
  <c r="CF125" i="2"/>
  <c r="BY101" i="2"/>
  <c r="BU101" i="2"/>
  <c r="G107" i="25" s="1"/>
  <c r="BH101" i="2"/>
  <c r="BG101" i="2"/>
  <c r="BK101" i="2"/>
  <c r="CT101" i="2"/>
  <c r="CF101" i="2"/>
  <c r="BY69" i="2"/>
  <c r="BU69" i="2"/>
  <c r="G75" i="25" s="1"/>
  <c r="BH69" i="2"/>
  <c r="BK69" i="2"/>
  <c r="CT69" i="2"/>
  <c r="BG69" i="2"/>
  <c r="CF69" i="2"/>
  <c r="BH29" i="2"/>
  <c r="BU29" i="2"/>
  <c r="BG29" i="2"/>
  <c r="BK29" i="2"/>
  <c r="BY29" i="2"/>
  <c r="CT29" i="2"/>
  <c r="CF29" i="2"/>
  <c r="BY216" i="2"/>
  <c r="BU216" i="2"/>
  <c r="G222" i="25" s="1"/>
  <c r="BH216" i="2"/>
  <c r="BK216" i="2"/>
  <c r="CF216" i="2"/>
  <c r="BG216" i="2"/>
  <c r="CT216" i="2"/>
  <c r="BY184" i="2"/>
  <c r="BH184" i="2"/>
  <c r="BU184" i="2"/>
  <c r="G190" i="25" s="1"/>
  <c r="BG184" i="2"/>
  <c r="BK184" i="2"/>
  <c r="CT184" i="2"/>
  <c r="CF184" i="2"/>
  <c r="BY160" i="2"/>
  <c r="BU160" i="2"/>
  <c r="G166" i="25" s="1"/>
  <c r="BK160" i="2"/>
  <c r="BG160" i="2"/>
  <c r="BH160" i="2"/>
  <c r="CF160" i="2"/>
  <c r="CT160" i="2"/>
  <c r="BY128" i="2"/>
  <c r="BH128" i="2"/>
  <c r="BU128" i="2"/>
  <c r="G134" i="25" s="1"/>
  <c r="BK128" i="2"/>
  <c r="CT128" i="2"/>
  <c r="CF128" i="2"/>
  <c r="BG128" i="2"/>
  <c r="BY88" i="2"/>
  <c r="BU88" i="2"/>
  <c r="G94" i="25" s="1"/>
  <c r="BH88" i="2"/>
  <c r="BK88" i="2"/>
  <c r="CT88" i="2"/>
  <c r="BG88" i="2"/>
  <c r="CF88" i="2"/>
  <c r="BU56" i="2"/>
  <c r="G62" i="25" s="1"/>
  <c r="BH56" i="2"/>
  <c r="BG56" i="2"/>
  <c r="BY56" i="2"/>
  <c r="BK56" i="2"/>
  <c r="CT56" i="2"/>
  <c r="CF56" i="2"/>
  <c r="BH32" i="2"/>
  <c r="BG32" i="2"/>
  <c r="BY32" i="2"/>
  <c r="BU32" i="2"/>
  <c r="G38" i="25" s="1"/>
  <c r="CT32" i="2"/>
  <c r="BK32" i="2"/>
  <c r="CF32" i="2"/>
  <c r="BU187" i="2"/>
  <c r="G193" i="25" s="1"/>
  <c r="BY187" i="2"/>
  <c r="BG187" i="2"/>
  <c r="BH187" i="2"/>
  <c r="BK187" i="2"/>
  <c r="CF187" i="2"/>
  <c r="CT187" i="2"/>
  <c r="BU215" i="2"/>
  <c r="G221" i="25" s="1"/>
  <c r="BK215" i="2"/>
  <c r="BG215" i="2"/>
  <c r="BH215" i="2"/>
  <c r="BY215" i="2"/>
  <c r="CT215" i="2"/>
  <c r="CF215" i="2"/>
  <c r="BY207" i="2"/>
  <c r="BG207" i="2"/>
  <c r="BU207" i="2"/>
  <c r="G213" i="25" s="1"/>
  <c r="BK207" i="2"/>
  <c r="BH207" i="2"/>
  <c r="CT207" i="2"/>
  <c r="CF207" i="2"/>
  <c r="BU199" i="2"/>
  <c r="G205" i="25" s="1"/>
  <c r="BY199" i="2"/>
  <c r="BK199" i="2"/>
  <c r="BH199" i="2"/>
  <c r="BG199" i="2"/>
  <c r="CF199" i="2"/>
  <c r="CT199" i="2"/>
  <c r="BG191" i="2"/>
  <c r="BY191" i="2"/>
  <c r="BU191" i="2"/>
  <c r="G197" i="25" s="1"/>
  <c r="BK191" i="2"/>
  <c r="BH191" i="2"/>
  <c r="CT191" i="2"/>
  <c r="CF191" i="2"/>
  <c r="BY183" i="2"/>
  <c r="BH183" i="2"/>
  <c r="BU183" i="2"/>
  <c r="G189" i="25" s="1"/>
  <c r="BG183" i="2"/>
  <c r="BK183" i="2"/>
  <c r="CT183" i="2"/>
  <c r="CF183" i="2"/>
  <c r="BY175" i="2"/>
  <c r="BG175" i="2"/>
  <c r="BU175" i="2"/>
  <c r="G181" i="25" s="1"/>
  <c r="BH175" i="2"/>
  <c r="BK175" i="2"/>
  <c r="CT175" i="2"/>
  <c r="CF175" i="2"/>
  <c r="BU167" i="2"/>
  <c r="G173" i="25" s="1"/>
  <c r="BY167" i="2"/>
  <c r="BG167" i="2"/>
  <c r="BH167" i="2"/>
  <c r="BK167" i="2"/>
  <c r="CF167" i="2"/>
  <c r="CT167" i="2"/>
  <c r="BY159" i="2"/>
  <c r="BG159" i="2"/>
  <c r="BU159" i="2"/>
  <c r="G165" i="25" s="1"/>
  <c r="BH159" i="2"/>
  <c r="BK159" i="2"/>
  <c r="CT159" i="2"/>
  <c r="CF159" i="2"/>
  <c r="BU151" i="2"/>
  <c r="G157" i="25" s="1"/>
  <c r="BG151" i="2"/>
  <c r="BK151" i="2"/>
  <c r="BH151" i="2"/>
  <c r="BY151" i="2"/>
  <c r="CF151" i="2"/>
  <c r="CT151" i="2"/>
  <c r="BY143" i="2"/>
  <c r="BG143" i="2"/>
  <c r="BK143" i="2"/>
  <c r="BU143" i="2"/>
  <c r="G149" i="25" s="1"/>
  <c r="BH143" i="2"/>
  <c r="CT143" i="2"/>
  <c r="CF143" i="2"/>
  <c r="BY135" i="2"/>
  <c r="BU135" i="2"/>
  <c r="G141" i="25" s="1"/>
  <c r="BK135" i="2"/>
  <c r="BG135" i="2"/>
  <c r="BH135" i="2"/>
  <c r="CT135" i="2"/>
  <c r="CF135" i="2"/>
  <c r="BU127" i="2"/>
  <c r="G133" i="25" s="1"/>
  <c r="BG127" i="2"/>
  <c r="BY127" i="2"/>
  <c r="BK127" i="2"/>
  <c r="BH127" i="2"/>
  <c r="CF127" i="2"/>
  <c r="CT127" i="2"/>
  <c r="BU119" i="2"/>
  <c r="G125" i="25" s="1"/>
  <c r="BY119" i="2"/>
  <c r="BH119" i="2"/>
  <c r="BG119" i="2"/>
  <c r="BK119" i="2"/>
  <c r="CT119" i="2"/>
  <c r="CF119" i="2"/>
  <c r="BG111" i="2"/>
  <c r="BU111" i="2"/>
  <c r="G117" i="25" s="1"/>
  <c r="BH111" i="2"/>
  <c r="BK111" i="2"/>
  <c r="BY111" i="2"/>
  <c r="CF111" i="2"/>
  <c r="CT111" i="2"/>
  <c r="BY103" i="2"/>
  <c r="BU103" i="2"/>
  <c r="G109" i="25" s="1"/>
  <c r="BG103" i="2"/>
  <c r="BH103" i="2"/>
  <c r="BK103" i="2"/>
  <c r="CT103" i="2"/>
  <c r="CF103" i="2"/>
  <c r="BU95" i="2"/>
  <c r="G101" i="25" s="1"/>
  <c r="BY95" i="2"/>
  <c r="BG95" i="2"/>
  <c r="BH95" i="2"/>
  <c r="BK95" i="2"/>
  <c r="CT95" i="2"/>
  <c r="CF95" i="2"/>
  <c r="BY87" i="2"/>
  <c r="BU87" i="2"/>
  <c r="G93" i="25" s="1"/>
  <c r="BK87" i="2"/>
  <c r="BG87" i="2"/>
  <c r="CT87" i="2"/>
  <c r="BH87" i="2"/>
  <c r="CF87" i="2"/>
  <c r="BY79" i="2"/>
  <c r="BU79" i="2"/>
  <c r="G85" i="25" s="1"/>
  <c r="BG79" i="2"/>
  <c r="BK79" i="2"/>
  <c r="CT79" i="2"/>
  <c r="BH79" i="2"/>
  <c r="CF79" i="2"/>
  <c r="BY71" i="2"/>
  <c r="BK71" i="2"/>
  <c r="BG71" i="2"/>
  <c r="CT71" i="2"/>
  <c r="BH71" i="2"/>
  <c r="CF71" i="2"/>
  <c r="BU71" i="2"/>
  <c r="G77" i="25" s="1"/>
  <c r="BY63" i="2"/>
  <c r="BU63" i="2"/>
  <c r="G69" i="25" s="1"/>
  <c r="BG63" i="2"/>
  <c r="BK63" i="2"/>
  <c r="CT63" i="2"/>
  <c r="BH63" i="2"/>
  <c r="CF63" i="2"/>
  <c r="BU55" i="2"/>
  <c r="G61" i="25" s="1"/>
  <c r="BY55" i="2"/>
  <c r="BH55" i="2"/>
  <c r="CT55" i="2"/>
  <c r="BK55" i="2"/>
  <c r="BG55" i="2"/>
  <c r="CF55" i="2"/>
  <c r="BU47" i="2"/>
  <c r="G53" i="25" s="1"/>
  <c r="BG47" i="2"/>
  <c r="BK47" i="2"/>
  <c r="CT47" i="2"/>
  <c r="BH47" i="2"/>
  <c r="CF47" i="2"/>
  <c r="BY47" i="2"/>
  <c r="BY39" i="2"/>
  <c r="BU39" i="2"/>
  <c r="G45" i="25" s="1"/>
  <c r="BG39" i="2"/>
  <c r="BK39" i="2"/>
  <c r="BH39" i="2"/>
  <c r="CT39" i="2"/>
  <c r="CF39" i="2"/>
  <c r="BU31" i="2"/>
  <c r="BH31" i="2"/>
  <c r="BY31" i="2"/>
  <c r="BG31" i="2"/>
  <c r="BK31" i="2"/>
  <c r="CF31" i="2"/>
  <c r="CT31" i="2"/>
  <c r="BG23" i="2"/>
  <c r="BY23" i="2"/>
  <c r="BH23" i="2"/>
  <c r="BK23" i="2"/>
  <c r="BU23" i="2"/>
  <c r="CT23" i="2"/>
  <c r="CF23" i="2"/>
  <c r="BY15" i="2"/>
  <c r="BH15" i="2"/>
  <c r="BG15" i="2"/>
  <c r="BK218" i="2"/>
  <c r="BU218" i="2"/>
  <c r="G224" i="25" s="1"/>
  <c r="BY218" i="2"/>
  <c r="BG218" i="2"/>
  <c r="BH218" i="2"/>
  <c r="CT218" i="2"/>
  <c r="CF218" i="2"/>
  <c r="BY210" i="2"/>
  <c r="BH210" i="2"/>
  <c r="BK210" i="2"/>
  <c r="BG210" i="2"/>
  <c r="BU210" i="2"/>
  <c r="G216" i="25" s="1"/>
  <c r="CF210" i="2"/>
  <c r="CT210" i="2"/>
  <c r="BU202" i="2"/>
  <c r="G208" i="25" s="1"/>
  <c r="BK202" i="2"/>
  <c r="BY202" i="2"/>
  <c r="BH202" i="2"/>
  <c r="BG202" i="2"/>
  <c r="CT202" i="2"/>
  <c r="CF202" i="2"/>
  <c r="BU194" i="2"/>
  <c r="G200" i="25" s="1"/>
  <c r="BH194" i="2"/>
  <c r="BY194" i="2"/>
  <c r="BG194" i="2"/>
  <c r="BK194" i="2"/>
  <c r="CF194" i="2"/>
  <c r="CT194" i="2"/>
  <c r="BU186" i="2"/>
  <c r="G192" i="25" s="1"/>
  <c r="BK186" i="2"/>
  <c r="BY186" i="2"/>
  <c r="BG186" i="2"/>
  <c r="BH186" i="2"/>
  <c r="CF186" i="2"/>
  <c r="CT186" i="2"/>
  <c r="BU178" i="2"/>
  <c r="G184" i="25" s="1"/>
  <c r="BH178" i="2"/>
  <c r="BY178" i="2"/>
  <c r="BG178" i="2"/>
  <c r="BK178" i="2"/>
  <c r="CT178" i="2"/>
  <c r="CF178" i="2"/>
  <c r="BU170" i="2"/>
  <c r="G176" i="25" s="1"/>
  <c r="BY170" i="2"/>
  <c r="BK170" i="2"/>
  <c r="BG170" i="2"/>
  <c r="BH170" i="2"/>
  <c r="CF170" i="2"/>
  <c r="CT170" i="2"/>
  <c r="BU162" i="2"/>
  <c r="G168" i="25" s="1"/>
  <c r="BH162" i="2"/>
  <c r="BY162" i="2"/>
  <c r="BK162" i="2"/>
  <c r="BG162" i="2"/>
  <c r="CT162" i="2"/>
  <c r="CF162" i="2"/>
  <c r="BU154" i="2"/>
  <c r="G160" i="25" s="1"/>
  <c r="BY154" i="2"/>
  <c r="BK154" i="2"/>
  <c r="BH154" i="2"/>
  <c r="CF154" i="2"/>
  <c r="CT154" i="2"/>
  <c r="BG154" i="2"/>
  <c r="BU146" i="2"/>
  <c r="G152" i="25" s="1"/>
  <c r="BK146" i="2"/>
  <c r="BY146" i="2"/>
  <c r="BG146" i="2"/>
  <c r="BH146" i="2"/>
  <c r="CF146" i="2"/>
  <c r="CT146" i="2"/>
  <c r="BY138" i="2"/>
  <c r="BU138" i="2"/>
  <c r="G144" i="25" s="1"/>
  <c r="BG138" i="2"/>
  <c r="BH138" i="2"/>
  <c r="BK138" i="2"/>
  <c r="CT138" i="2"/>
  <c r="CF138" i="2"/>
  <c r="BU130" i="2"/>
  <c r="G136" i="25" s="1"/>
  <c r="BG130" i="2"/>
  <c r="BH130" i="2"/>
  <c r="BY130" i="2"/>
  <c r="BK130" i="2"/>
  <c r="CF130" i="2"/>
  <c r="CT130" i="2"/>
  <c r="BY122" i="2"/>
  <c r="BU122" i="2"/>
  <c r="G128" i="25" s="1"/>
  <c r="BK122" i="2"/>
  <c r="BG122" i="2"/>
  <c r="BH122" i="2"/>
  <c r="CF122" i="2"/>
  <c r="CT122" i="2"/>
  <c r="BY114" i="2"/>
  <c r="BG114" i="2"/>
  <c r="BU114" i="2"/>
  <c r="G120" i="25" s="1"/>
  <c r="BK114" i="2"/>
  <c r="BH114" i="2"/>
  <c r="CT114" i="2"/>
  <c r="CF114" i="2"/>
  <c r="BY106" i="2"/>
  <c r="BU106" i="2"/>
  <c r="G112" i="25" s="1"/>
  <c r="BK106" i="2"/>
  <c r="BG106" i="2"/>
  <c r="CT106" i="2"/>
  <c r="CF106" i="2"/>
  <c r="BH106" i="2"/>
  <c r="BU98" i="2"/>
  <c r="G104" i="25" s="1"/>
  <c r="BG98" i="2"/>
  <c r="BY98" i="2"/>
  <c r="BK98" i="2"/>
  <c r="CT98" i="2"/>
  <c r="BH98" i="2"/>
  <c r="CF98" i="2"/>
  <c r="BU90" i="2"/>
  <c r="G96" i="25" s="1"/>
  <c r="BY90" i="2"/>
  <c r="BH90" i="2"/>
  <c r="BG90" i="2"/>
  <c r="CT90" i="2"/>
  <c r="BK90" i="2"/>
  <c r="CF90" i="2"/>
  <c r="BY82" i="2"/>
  <c r="BG82" i="2"/>
  <c r="BU82" i="2"/>
  <c r="G88" i="25" s="1"/>
  <c r="BH82" i="2"/>
  <c r="CT82" i="2"/>
  <c r="BK82" i="2"/>
  <c r="CF82" i="2"/>
  <c r="BY74" i="2"/>
  <c r="BU74" i="2"/>
  <c r="G80" i="25" s="1"/>
  <c r="BG74" i="2"/>
  <c r="BH74" i="2"/>
  <c r="CT74" i="2"/>
  <c r="BK74" i="2"/>
  <c r="CF74" i="2"/>
  <c r="BU66" i="2"/>
  <c r="G72" i="25" s="1"/>
  <c r="BY66" i="2"/>
  <c r="BG66" i="2"/>
  <c r="BH66" i="2"/>
  <c r="CT66" i="2"/>
  <c r="BK66" i="2"/>
  <c r="CF66" i="2"/>
  <c r="BU58" i="2"/>
  <c r="G64" i="25" s="1"/>
  <c r="BY58" i="2"/>
  <c r="BK58" i="2"/>
  <c r="BG58" i="2"/>
  <c r="CT58" i="2"/>
  <c r="BH58" i="2"/>
  <c r="CF58" i="2"/>
  <c r="BU50" i="2"/>
  <c r="G56" i="25" s="1"/>
  <c r="BY50" i="2"/>
  <c r="BG50" i="2"/>
  <c r="BH50" i="2"/>
  <c r="CT50" i="2"/>
  <c r="BK50" i="2"/>
  <c r="CF50" i="2"/>
  <c r="BY42" i="2"/>
  <c r="BU42" i="2"/>
  <c r="G48" i="25" s="1"/>
  <c r="BG42" i="2"/>
  <c r="BH42" i="2"/>
  <c r="BK42" i="2"/>
  <c r="CT42" i="2"/>
  <c r="CF42" i="2"/>
  <c r="BU34" i="2"/>
  <c r="G40" i="25" s="1"/>
  <c r="BK34" i="2"/>
  <c r="BG34" i="2"/>
  <c r="BY34" i="2"/>
  <c r="BH34" i="2"/>
  <c r="CT34" i="2"/>
  <c r="CF34" i="2"/>
  <c r="BH26" i="2"/>
  <c r="BY26" i="2"/>
  <c r="BU26" i="2"/>
  <c r="BG26" i="2"/>
  <c r="BK26" i="2"/>
  <c r="CF26" i="2"/>
  <c r="CT26" i="2"/>
  <c r="BH18" i="2"/>
  <c r="BG18" i="2"/>
  <c r="BU18" i="2"/>
  <c r="BK18" i="2"/>
  <c r="BY18" i="2"/>
  <c r="CF18" i="2"/>
  <c r="CT18" i="2"/>
  <c r="CT14" i="2"/>
  <c r="CF14" i="2"/>
  <c r="CP29" i="2"/>
  <c r="CP30" i="2"/>
  <c r="CP14" i="2"/>
  <c r="CP27" i="2"/>
  <c r="CI362" i="2"/>
  <c r="CI279" i="2"/>
  <c r="CI167" i="2"/>
  <c r="I173" i="25" s="1"/>
  <c r="CI55" i="2"/>
  <c r="I61" i="25" s="1"/>
  <c r="CI250" i="2"/>
  <c r="CI154" i="2"/>
  <c r="I160" i="25" s="1"/>
  <c r="CI42" i="2"/>
  <c r="I48" i="25" s="1"/>
  <c r="CI399" i="2"/>
  <c r="CI392" i="2"/>
  <c r="CI312" i="2"/>
  <c r="CI293" i="2"/>
  <c r="CI213" i="2"/>
  <c r="I219" i="25" s="1"/>
  <c r="CI149" i="2"/>
  <c r="I155" i="25" s="1"/>
  <c r="CI69" i="2"/>
  <c r="I75" i="25" s="1"/>
  <c r="CI296" i="2"/>
  <c r="CI232" i="2"/>
  <c r="CI168" i="2"/>
  <c r="I174" i="25" s="1"/>
  <c r="CI120" i="2"/>
  <c r="I126" i="25" s="1"/>
  <c r="CI88" i="2"/>
  <c r="I94" i="25" s="1"/>
  <c r="CI40" i="2"/>
  <c r="I46" i="25" s="1"/>
  <c r="CI389" i="2"/>
  <c r="CI317" i="2"/>
  <c r="CI357" i="2"/>
  <c r="CI387" i="2"/>
  <c r="CI406" i="2"/>
  <c r="CI390" i="2"/>
  <c r="CI374" i="2"/>
  <c r="CI358" i="2"/>
  <c r="CI342" i="2"/>
  <c r="CI326" i="2"/>
  <c r="CI310" i="2"/>
  <c r="CI363" i="2"/>
  <c r="CI353" i="2"/>
  <c r="CI341" i="2"/>
  <c r="CI291" i="2"/>
  <c r="CI275" i="2"/>
  <c r="CI259" i="2"/>
  <c r="CI243" i="2"/>
  <c r="CI227" i="2"/>
  <c r="CI211" i="2"/>
  <c r="I217" i="25" s="1"/>
  <c r="CI195" i="2"/>
  <c r="I201" i="25" s="1"/>
  <c r="CI179" i="2"/>
  <c r="I185" i="25" s="1"/>
  <c r="CI163" i="2"/>
  <c r="I169" i="25" s="1"/>
  <c r="CI147" i="2"/>
  <c r="I153" i="25" s="1"/>
  <c r="CI131" i="2"/>
  <c r="I137" i="25" s="1"/>
  <c r="CI115" i="2"/>
  <c r="I121" i="25" s="1"/>
  <c r="CI99" i="2"/>
  <c r="I105" i="25" s="1"/>
  <c r="CI83" i="2"/>
  <c r="I89" i="25" s="1"/>
  <c r="CI67" i="2"/>
  <c r="I73" i="25" s="1"/>
  <c r="CI51" i="2"/>
  <c r="I57" i="25" s="1"/>
  <c r="CI35" i="2"/>
  <c r="I41" i="25" s="1"/>
  <c r="CI19" i="2"/>
  <c r="CI294" i="2"/>
  <c r="CI278" i="2"/>
  <c r="CI262" i="2"/>
  <c r="CI246" i="2"/>
  <c r="CI230" i="2"/>
  <c r="CI214" i="2"/>
  <c r="I220" i="25" s="1"/>
  <c r="CI198" i="2"/>
  <c r="I204" i="25" s="1"/>
  <c r="CI182" i="2"/>
  <c r="I188" i="25" s="1"/>
  <c r="CI166" i="2"/>
  <c r="I172" i="25" s="1"/>
  <c r="CI150" i="2"/>
  <c r="I156" i="25" s="1"/>
  <c r="CI134" i="2"/>
  <c r="I140" i="25" s="1"/>
  <c r="CI118" i="2"/>
  <c r="I124" i="25" s="1"/>
  <c r="CI102" i="2"/>
  <c r="I108" i="25" s="1"/>
  <c r="CI86" i="2"/>
  <c r="I92" i="25" s="1"/>
  <c r="CI70" i="2"/>
  <c r="I76" i="25" s="1"/>
  <c r="CI54" i="2"/>
  <c r="I60" i="25" s="1"/>
  <c r="CI38" i="2"/>
  <c r="I44" i="25" s="1"/>
  <c r="CI22" i="2"/>
  <c r="CI407" i="2"/>
  <c r="CI10" i="2"/>
  <c r="BH10" i="2"/>
  <c r="CI346" i="2"/>
  <c r="CI383" i="2"/>
  <c r="CI247" i="2"/>
  <c r="CI183" i="2"/>
  <c r="I189" i="25" s="1"/>
  <c r="CI119" i="2"/>
  <c r="I125" i="25" s="1"/>
  <c r="CI39" i="2"/>
  <c r="I45" i="25" s="1"/>
  <c r="CI282" i="2"/>
  <c r="CI234" i="2"/>
  <c r="CI186" i="2"/>
  <c r="I192" i="25" s="1"/>
  <c r="CI74" i="2"/>
  <c r="I80" i="25" s="1"/>
  <c r="CI329" i="2"/>
  <c r="CI403" i="2"/>
  <c r="CI376" i="2"/>
  <c r="CI344" i="2"/>
  <c r="CI377" i="2"/>
  <c r="CI355" i="2"/>
  <c r="CI261" i="2"/>
  <c r="CI229" i="2"/>
  <c r="CI181" i="2"/>
  <c r="I187" i="25" s="1"/>
  <c r="CI133" i="2"/>
  <c r="I139" i="25" s="1"/>
  <c r="CI101" i="2"/>
  <c r="I107" i="25" s="1"/>
  <c r="CI53" i="2"/>
  <c r="I59" i="25" s="1"/>
  <c r="CI21" i="2"/>
  <c r="CI264" i="2"/>
  <c r="CI216" i="2"/>
  <c r="I222" i="25" s="1"/>
  <c r="CI56" i="2"/>
  <c r="I62" i="25" s="1"/>
  <c r="CI379" i="2"/>
  <c r="CI309" i="2"/>
  <c r="CI345" i="2"/>
  <c r="CI375" i="2"/>
  <c r="CI404" i="2"/>
  <c r="CI388" i="2"/>
  <c r="CI372" i="2"/>
  <c r="CI356" i="2"/>
  <c r="CI340" i="2"/>
  <c r="CI324" i="2"/>
  <c r="CI308" i="2"/>
  <c r="CI349" i="2"/>
  <c r="CI339" i="2"/>
  <c r="CI327" i="2"/>
  <c r="CI289" i="2"/>
  <c r="CI273" i="2"/>
  <c r="CI257" i="2"/>
  <c r="CI241" i="2"/>
  <c r="CI225" i="2"/>
  <c r="CI209" i="2"/>
  <c r="I215" i="25" s="1"/>
  <c r="CI193" i="2"/>
  <c r="I199" i="25" s="1"/>
  <c r="CI177" i="2"/>
  <c r="I183" i="25" s="1"/>
  <c r="CI161" i="2"/>
  <c r="I167" i="25" s="1"/>
  <c r="CI145" i="2"/>
  <c r="I151" i="25" s="1"/>
  <c r="CI129" i="2"/>
  <c r="I135" i="25" s="1"/>
  <c r="CI113" i="2"/>
  <c r="I119" i="25" s="1"/>
  <c r="CI97" i="2"/>
  <c r="I103" i="25" s="1"/>
  <c r="CI81" i="2"/>
  <c r="I87" i="25" s="1"/>
  <c r="CI65" i="2"/>
  <c r="I71" i="25" s="1"/>
  <c r="CI49" i="2"/>
  <c r="I55" i="25" s="1"/>
  <c r="CI33" i="2"/>
  <c r="I39" i="25" s="1"/>
  <c r="CI17" i="2"/>
  <c r="CI292" i="2"/>
  <c r="CI276" i="2"/>
  <c r="CI260" i="2"/>
  <c r="CI244" i="2"/>
  <c r="CI228" i="2"/>
  <c r="CI212" i="2"/>
  <c r="I218" i="25" s="1"/>
  <c r="CI196" i="2"/>
  <c r="I202" i="25" s="1"/>
  <c r="CI180" i="2"/>
  <c r="I186" i="25" s="1"/>
  <c r="CI164" i="2"/>
  <c r="I170" i="25" s="1"/>
  <c r="CI148" i="2"/>
  <c r="I154" i="25" s="1"/>
  <c r="CI132" i="2"/>
  <c r="I138" i="25" s="1"/>
  <c r="CI116" i="2"/>
  <c r="I122" i="25" s="1"/>
  <c r="CI100" i="2"/>
  <c r="I106" i="25" s="1"/>
  <c r="CI84" i="2"/>
  <c r="I90" i="25" s="1"/>
  <c r="CI68" i="2"/>
  <c r="I74" i="25" s="1"/>
  <c r="CI52" i="2"/>
  <c r="I58" i="25" s="1"/>
  <c r="CI36" i="2"/>
  <c r="I42" i="25" s="1"/>
  <c r="CI20" i="2"/>
  <c r="CI373" i="2"/>
  <c r="CI378" i="2"/>
  <c r="CI314" i="2"/>
  <c r="CI295" i="2"/>
  <c r="CI231" i="2"/>
  <c r="CI151" i="2"/>
  <c r="I157" i="25" s="1"/>
  <c r="CI103" i="2"/>
  <c r="I109" i="25" s="1"/>
  <c r="CI298" i="2"/>
  <c r="CI266" i="2"/>
  <c r="CI202" i="2"/>
  <c r="I208" i="25" s="1"/>
  <c r="CI170" i="2"/>
  <c r="I176" i="25" s="1"/>
  <c r="CI138" i="2"/>
  <c r="I144" i="25" s="1"/>
  <c r="CI122" i="2"/>
  <c r="I128" i="25" s="1"/>
  <c r="CI26" i="2"/>
  <c r="CI365" i="2"/>
  <c r="CI408" i="2"/>
  <c r="CI360" i="2"/>
  <c r="CI328" i="2"/>
  <c r="CI367" i="2"/>
  <c r="CI277" i="2"/>
  <c r="CI245" i="2"/>
  <c r="CI197" i="2"/>
  <c r="I203" i="25" s="1"/>
  <c r="CI165" i="2"/>
  <c r="I171" i="25" s="1"/>
  <c r="CI117" i="2"/>
  <c r="I123" i="25" s="1"/>
  <c r="CI85" i="2"/>
  <c r="I91" i="25" s="1"/>
  <c r="CI37" i="2"/>
  <c r="I43" i="25" s="1"/>
  <c r="CI280" i="2"/>
  <c r="CI248" i="2"/>
  <c r="CI200" i="2"/>
  <c r="I206" i="25" s="1"/>
  <c r="CI184" i="2"/>
  <c r="I190" i="25" s="1"/>
  <c r="CI152" i="2"/>
  <c r="I158" i="25" s="1"/>
  <c r="CI136" i="2"/>
  <c r="I142" i="25" s="1"/>
  <c r="CI104" i="2"/>
  <c r="I110" i="25" s="1"/>
  <c r="CI72" i="2"/>
  <c r="I78" i="25" s="1"/>
  <c r="CI24" i="2"/>
  <c r="CI371" i="2"/>
  <c r="CI409" i="2"/>
  <c r="CI335" i="2"/>
  <c r="CI361" i="2"/>
  <c r="CI402" i="2"/>
  <c r="CI386" i="2"/>
  <c r="CI370" i="2"/>
  <c r="CI354" i="2"/>
  <c r="CI338" i="2"/>
  <c r="CI322" i="2"/>
  <c r="CI306" i="2"/>
  <c r="CI331" i="2"/>
  <c r="CI323" i="2"/>
  <c r="CI303" i="2"/>
  <c r="CI287" i="2"/>
  <c r="CI271" i="2"/>
  <c r="CI255" i="2"/>
  <c r="CI239" i="2"/>
  <c r="CI223" i="2"/>
  <c r="CI207" i="2"/>
  <c r="I213" i="25" s="1"/>
  <c r="CI191" i="2"/>
  <c r="I197" i="25" s="1"/>
  <c r="CI175" i="2"/>
  <c r="I181" i="25" s="1"/>
  <c r="CI159" i="2"/>
  <c r="I165" i="25" s="1"/>
  <c r="CI143" i="2"/>
  <c r="I149" i="25" s="1"/>
  <c r="CI127" i="2"/>
  <c r="I133" i="25" s="1"/>
  <c r="CI111" i="2"/>
  <c r="I117" i="25" s="1"/>
  <c r="CI95" i="2"/>
  <c r="I101" i="25" s="1"/>
  <c r="CI79" i="2"/>
  <c r="I85" i="25" s="1"/>
  <c r="CI63" i="2"/>
  <c r="I69" i="25" s="1"/>
  <c r="CI47" i="2"/>
  <c r="I53" i="25" s="1"/>
  <c r="CI31" i="2"/>
  <c r="CI290" i="2"/>
  <c r="CI274" i="2"/>
  <c r="CI258" i="2"/>
  <c r="CI242" i="2"/>
  <c r="CI226" i="2"/>
  <c r="CI210" i="2"/>
  <c r="I216" i="25" s="1"/>
  <c r="CI194" i="2"/>
  <c r="I200" i="25" s="1"/>
  <c r="CI178" i="2"/>
  <c r="I184" i="25" s="1"/>
  <c r="CI162" i="2"/>
  <c r="I168" i="25" s="1"/>
  <c r="CI146" i="2"/>
  <c r="I152" i="25" s="1"/>
  <c r="CI130" i="2"/>
  <c r="I136" i="25" s="1"/>
  <c r="CI114" i="2"/>
  <c r="I120" i="25" s="1"/>
  <c r="CI98" i="2"/>
  <c r="I104" i="25" s="1"/>
  <c r="CI82" i="2"/>
  <c r="I88" i="25" s="1"/>
  <c r="CI66" i="2"/>
  <c r="I72" i="25" s="1"/>
  <c r="CI50" i="2"/>
  <c r="I56" i="25" s="1"/>
  <c r="CI34" i="2"/>
  <c r="I40" i="25" s="1"/>
  <c r="CI18" i="2"/>
  <c r="CI337" i="2"/>
  <c r="CI330" i="2"/>
  <c r="CI263" i="2"/>
  <c r="CI135" i="2"/>
  <c r="I141" i="25" s="1"/>
  <c r="CI23" i="2"/>
  <c r="CI218" i="2"/>
  <c r="I224" i="25" s="1"/>
  <c r="CI58" i="2"/>
  <c r="I64" i="25" s="1"/>
  <c r="CI359" i="2"/>
  <c r="CI401" i="2"/>
  <c r="CI325" i="2"/>
  <c r="CI347" i="2"/>
  <c r="CI400" i="2"/>
  <c r="CI384" i="2"/>
  <c r="CI368" i="2"/>
  <c r="CI352" i="2"/>
  <c r="CI336" i="2"/>
  <c r="CI320" i="2"/>
  <c r="CI304" i="2"/>
  <c r="CI319" i="2"/>
  <c r="CI305" i="2"/>
  <c r="CI301" i="2"/>
  <c r="CI285" i="2"/>
  <c r="CI269" i="2"/>
  <c r="CI253" i="2"/>
  <c r="CI237" i="2"/>
  <c r="CI221" i="2"/>
  <c r="CI205" i="2"/>
  <c r="I211" i="25" s="1"/>
  <c r="CI189" i="2"/>
  <c r="I195" i="25" s="1"/>
  <c r="CI173" i="2"/>
  <c r="I179" i="25" s="1"/>
  <c r="CI157" i="2"/>
  <c r="I163" i="25" s="1"/>
  <c r="CI141" i="2"/>
  <c r="I147" i="25" s="1"/>
  <c r="CI125" i="2"/>
  <c r="I131" i="25" s="1"/>
  <c r="CI109" i="2"/>
  <c r="I115" i="25" s="1"/>
  <c r="CI93" i="2"/>
  <c r="I99" i="25" s="1"/>
  <c r="CI77" i="2"/>
  <c r="I83" i="25" s="1"/>
  <c r="CI61" i="2"/>
  <c r="I67" i="25" s="1"/>
  <c r="CI45" i="2"/>
  <c r="I51" i="25" s="1"/>
  <c r="CI29" i="2"/>
  <c r="CI13" i="2"/>
  <c r="CI288" i="2"/>
  <c r="CI272" i="2"/>
  <c r="CI256" i="2"/>
  <c r="CI240" i="2"/>
  <c r="CI224" i="2"/>
  <c r="CI208" i="2"/>
  <c r="I214" i="25" s="1"/>
  <c r="CI192" i="2"/>
  <c r="I198" i="25" s="1"/>
  <c r="CI176" i="2"/>
  <c r="I182" i="25" s="1"/>
  <c r="CI160" i="2"/>
  <c r="I166" i="25" s="1"/>
  <c r="CI144" i="2"/>
  <c r="I150" i="25" s="1"/>
  <c r="CI128" i="2"/>
  <c r="I134" i="25" s="1"/>
  <c r="CI112" i="2"/>
  <c r="I118" i="25" s="1"/>
  <c r="CI96" i="2"/>
  <c r="I102" i="25" s="1"/>
  <c r="CI80" i="2"/>
  <c r="I86" i="25" s="1"/>
  <c r="CI64" i="2"/>
  <c r="I70" i="25" s="1"/>
  <c r="CI48" i="2"/>
  <c r="I54" i="25" s="1"/>
  <c r="CI32" i="2"/>
  <c r="I38" i="25" s="1"/>
  <c r="CI16" i="2"/>
  <c r="CI394" i="2"/>
  <c r="CI369" i="2"/>
  <c r="CI215" i="2"/>
  <c r="I221" i="25" s="1"/>
  <c r="CI71" i="2"/>
  <c r="I77" i="25" s="1"/>
  <c r="CI90" i="2"/>
  <c r="I96" i="25" s="1"/>
  <c r="CI351" i="2"/>
  <c r="CI393" i="2"/>
  <c r="CI315" i="2"/>
  <c r="CI333" i="2"/>
  <c r="CI398" i="2"/>
  <c r="CI382" i="2"/>
  <c r="CI366" i="2"/>
  <c r="CI350" i="2"/>
  <c r="CI334" i="2"/>
  <c r="CI318" i="2"/>
  <c r="CI302" i="2"/>
  <c r="CI311" i="2"/>
  <c r="CI397" i="2"/>
  <c r="CI299" i="2"/>
  <c r="CI283" i="2"/>
  <c r="CI267" i="2"/>
  <c r="CI251" i="2"/>
  <c r="CI235" i="2"/>
  <c r="CI219" i="2"/>
  <c r="I225" i="25" s="1"/>
  <c r="CI203" i="2"/>
  <c r="I209" i="25" s="1"/>
  <c r="CI187" i="2"/>
  <c r="I193" i="25" s="1"/>
  <c r="CI171" i="2"/>
  <c r="I177" i="25" s="1"/>
  <c r="CI155" i="2"/>
  <c r="I161" i="25" s="1"/>
  <c r="CI139" i="2"/>
  <c r="I145" i="25" s="1"/>
  <c r="CI123" i="2"/>
  <c r="I129" i="25" s="1"/>
  <c r="CI107" i="2"/>
  <c r="I113" i="25" s="1"/>
  <c r="CI91" i="2"/>
  <c r="I97" i="25" s="1"/>
  <c r="CI75" i="2"/>
  <c r="I81" i="25" s="1"/>
  <c r="CI59" i="2"/>
  <c r="I65" i="25" s="1"/>
  <c r="CI43" i="2"/>
  <c r="I49" i="25" s="1"/>
  <c r="CI27" i="2"/>
  <c r="CI11" i="2"/>
  <c r="CI286" i="2"/>
  <c r="CI270" i="2"/>
  <c r="CI254" i="2"/>
  <c r="CI238" i="2"/>
  <c r="CI222" i="2"/>
  <c r="CI206" i="2"/>
  <c r="I212" i="25" s="1"/>
  <c r="CI190" i="2"/>
  <c r="I196" i="25" s="1"/>
  <c r="CI174" i="2"/>
  <c r="I180" i="25" s="1"/>
  <c r="CI158" i="2"/>
  <c r="I164" i="25" s="1"/>
  <c r="CI142" i="2"/>
  <c r="I148" i="25" s="1"/>
  <c r="CI126" i="2"/>
  <c r="I132" i="25" s="1"/>
  <c r="CI110" i="2"/>
  <c r="I116" i="25" s="1"/>
  <c r="CI94" i="2"/>
  <c r="I100" i="25" s="1"/>
  <c r="CI78" i="2"/>
  <c r="I84" i="25" s="1"/>
  <c r="CI62" i="2"/>
  <c r="I68" i="25" s="1"/>
  <c r="CI46" i="2"/>
  <c r="I52" i="25" s="1"/>
  <c r="CI30" i="2"/>
  <c r="CI14" i="2"/>
  <c r="CI313" i="2"/>
  <c r="CI391" i="2"/>
  <c r="CI199" i="2"/>
  <c r="I205" i="25" s="1"/>
  <c r="CI87" i="2"/>
  <c r="I93" i="25" s="1"/>
  <c r="CI106" i="2"/>
  <c r="I112" i="25" s="1"/>
  <c r="CI343" i="2"/>
  <c r="CI381" i="2"/>
  <c r="CI307" i="2"/>
  <c r="CI321" i="2"/>
  <c r="CI396" i="2"/>
  <c r="CI380" i="2"/>
  <c r="CI364" i="2"/>
  <c r="CI348" i="2"/>
  <c r="CI332" i="2"/>
  <c r="CI316" i="2"/>
  <c r="CI405" i="2"/>
  <c r="CI395" i="2"/>
  <c r="CI385" i="2"/>
  <c r="CI297" i="2"/>
  <c r="CI281" i="2"/>
  <c r="CI265" i="2"/>
  <c r="CI249" i="2"/>
  <c r="CI233" i="2"/>
  <c r="CI217" i="2"/>
  <c r="I223" i="25" s="1"/>
  <c r="CI201" i="2"/>
  <c r="I207" i="25" s="1"/>
  <c r="CI185" i="2"/>
  <c r="I191" i="25" s="1"/>
  <c r="CI169" i="2"/>
  <c r="I175" i="25" s="1"/>
  <c r="CI153" i="2"/>
  <c r="I159" i="25" s="1"/>
  <c r="CI137" i="2"/>
  <c r="I143" i="25" s="1"/>
  <c r="CI121" i="2"/>
  <c r="I127" i="25" s="1"/>
  <c r="CI105" i="2"/>
  <c r="I111" i="25" s="1"/>
  <c r="CI89" i="2"/>
  <c r="I95" i="25" s="1"/>
  <c r="CI73" i="2"/>
  <c r="I79" i="25" s="1"/>
  <c r="CI57" i="2"/>
  <c r="I63" i="25" s="1"/>
  <c r="CI41" i="2"/>
  <c r="I47" i="25" s="1"/>
  <c r="CI300" i="2"/>
  <c r="CI284" i="2"/>
  <c r="CI268" i="2"/>
  <c r="CI252" i="2"/>
  <c r="CI236" i="2"/>
  <c r="CI220" i="2"/>
  <c r="I226" i="25" s="1"/>
  <c r="CI204" i="2"/>
  <c r="I210" i="25" s="1"/>
  <c r="CI188" i="2"/>
  <c r="I194" i="25" s="1"/>
  <c r="CI172" i="2"/>
  <c r="I178" i="25" s="1"/>
  <c r="CI156" i="2"/>
  <c r="I162" i="25" s="1"/>
  <c r="CI140" i="2"/>
  <c r="I146" i="25" s="1"/>
  <c r="CI124" i="2"/>
  <c r="I130" i="25" s="1"/>
  <c r="CI108" i="2"/>
  <c r="I114" i="25" s="1"/>
  <c r="CI92" i="2"/>
  <c r="I98" i="25" s="1"/>
  <c r="CI76" i="2"/>
  <c r="I82" i="25" s="1"/>
  <c r="CI60" i="2"/>
  <c r="I66" i="25" s="1"/>
  <c r="CI44" i="2"/>
  <c r="I50" i="25" s="1"/>
  <c r="CI28" i="2"/>
  <c r="CP26" i="2"/>
  <c r="CP389" i="2"/>
  <c r="CW389" i="2"/>
  <c r="DA389" i="2"/>
  <c r="CM389" i="2"/>
  <c r="CP317" i="2"/>
  <c r="DA317" i="2"/>
  <c r="CW317" i="2"/>
  <c r="CM317" i="2"/>
  <c r="CP357" i="2"/>
  <c r="DA357" i="2"/>
  <c r="CW357" i="2"/>
  <c r="CM357" i="2"/>
  <c r="CP387" i="2"/>
  <c r="CW387" i="2"/>
  <c r="DA387" i="2"/>
  <c r="CM387" i="2"/>
  <c r="CP406" i="2"/>
  <c r="DA406" i="2"/>
  <c r="CW406" i="2"/>
  <c r="CM406" i="2"/>
  <c r="CP390" i="2"/>
  <c r="DA390" i="2"/>
  <c r="CW390" i="2"/>
  <c r="CM390" i="2"/>
  <c r="CP374" i="2"/>
  <c r="DA374" i="2"/>
  <c r="CW374" i="2"/>
  <c r="CM374" i="2"/>
  <c r="CP358" i="2"/>
  <c r="CW358" i="2"/>
  <c r="DA358" i="2"/>
  <c r="CM358" i="2"/>
  <c r="CP342" i="2"/>
  <c r="CW342" i="2"/>
  <c r="DA342" i="2"/>
  <c r="CM342" i="2"/>
  <c r="CP326" i="2"/>
  <c r="CW326" i="2"/>
  <c r="DA326" i="2"/>
  <c r="CM326" i="2"/>
  <c r="CP310" i="2"/>
  <c r="CW310" i="2"/>
  <c r="DA310" i="2"/>
  <c r="CM310" i="2"/>
  <c r="CP363" i="2"/>
  <c r="DA363" i="2"/>
  <c r="CW363" i="2"/>
  <c r="CM363" i="2"/>
  <c r="CP353" i="2"/>
  <c r="DA353" i="2"/>
  <c r="CW353" i="2"/>
  <c r="CM353" i="2"/>
  <c r="CP341" i="2"/>
  <c r="DA341" i="2"/>
  <c r="CW341" i="2"/>
  <c r="CM341" i="2"/>
  <c r="CP291" i="2"/>
  <c r="DA291" i="2"/>
  <c r="CW291" i="2"/>
  <c r="CM291" i="2"/>
  <c r="CP275" i="2"/>
  <c r="DA275" i="2"/>
  <c r="CW275" i="2"/>
  <c r="CM275" i="2"/>
  <c r="CP259" i="2"/>
  <c r="DA259" i="2"/>
  <c r="CW259" i="2"/>
  <c r="CM259" i="2"/>
  <c r="CP243" i="2"/>
  <c r="DA243" i="2"/>
  <c r="CW243" i="2"/>
  <c r="CM243" i="2"/>
  <c r="CP227" i="2"/>
  <c r="DA227" i="2"/>
  <c r="CW227" i="2"/>
  <c r="CM227" i="2"/>
  <c r="CP211" i="2"/>
  <c r="J217" i="25" s="1"/>
  <c r="CW211" i="2"/>
  <c r="K217" i="25" s="1"/>
  <c r="DA211" i="2"/>
  <c r="CM211" i="2"/>
  <c r="CP195" i="2"/>
  <c r="J201" i="25" s="1"/>
  <c r="CW195" i="2"/>
  <c r="K201" i="25" s="1"/>
  <c r="DA195" i="2"/>
  <c r="CM195" i="2"/>
  <c r="CP179" i="2"/>
  <c r="J185" i="25" s="1"/>
  <c r="CW179" i="2"/>
  <c r="K185" i="25" s="1"/>
  <c r="DA179" i="2"/>
  <c r="CM179" i="2"/>
  <c r="CP163" i="2"/>
  <c r="J169" i="25" s="1"/>
  <c r="CW163" i="2"/>
  <c r="K169" i="25" s="1"/>
  <c r="DA163" i="2"/>
  <c r="CM163" i="2"/>
  <c r="CP147" i="2"/>
  <c r="J153" i="25" s="1"/>
  <c r="CW147" i="2"/>
  <c r="K153" i="25" s="1"/>
  <c r="DA147" i="2"/>
  <c r="CM147" i="2"/>
  <c r="CP131" i="2"/>
  <c r="J137" i="25" s="1"/>
  <c r="CW131" i="2"/>
  <c r="K137" i="25" s="1"/>
  <c r="DA131" i="2"/>
  <c r="CM131" i="2"/>
  <c r="CP115" i="2"/>
  <c r="J121" i="25" s="1"/>
  <c r="CW115" i="2"/>
  <c r="K121" i="25" s="1"/>
  <c r="DA115" i="2"/>
  <c r="CM115" i="2"/>
  <c r="CP99" i="2"/>
  <c r="J105" i="25" s="1"/>
  <c r="CW99" i="2"/>
  <c r="K105" i="25" s="1"/>
  <c r="DA99" i="2"/>
  <c r="CM99" i="2"/>
  <c r="CP83" i="2"/>
  <c r="J89" i="25" s="1"/>
  <c r="CW83" i="2"/>
  <c r="K89" i="25" s="1"/>
  <c r="DA83" i="2"/>
  <c r="CM83" i="2"/>
  <c r="CP67" i="2"/>
  <c r="J73" i="25" s="1"/>
  <c r="DA67" i="2"/>
  <c r="CW67" i="2"/>
  <c r="K73" i="25" s="1"/>
  <c r="CM67" i="2"/>
  <c r="CP51" i="2"/>
  <c r="J57" i="25" s="1"/>
  <c r="DA51" i="2"/>
  <c r="CW51" i="2"/>
  <c r="K57" i="25" s="1"/>
  <c r="CM51" i="2"/>
  <c r="CP35" i="2"/>
  <c r="J41" i="25" s="1"/>
  <c r="CW35" i="2"/>
  <c r="K41" i="25" s="1"/>
  <c r="DA35" i="2"/>
  <c r="CM35" i="2"/>
  <c r="CP19" i="2"/>
  <c r="CM19" i="2"/>
  <c r="DA19" i="2"/>
  <c r="CW19" i="2"/>
  <c r="CP294" i="2"/>
  <c r="CW294" i="2"/>
  <c r="DA294" i="2"/>
  <c r="CM294" i="2"/>
  <c r="CP278" i="2"/>
  <c r="CW278" i="2"/>
  <c r="DA278" i="2"/>
  <c r="CM278" i="2"/>
  <c r="CP262" i="2"/>
  <c r="CW262" i="2"/>
  <c r="DA262" i="2"/>
  <c r="CM262" i="2"/>
  <c r="CP246" i="2"/>
  <c r="CW246" i="2"/>
  <c r="DA246" i="2"/>
  <c r="CM246" i="2"/>
  <c r="CP230" i="2"/>
  <c r="CW230" i="2"/>
  <c r="DA230" i="2"/>
  <c r="CM230" i="2"/>
  <c r="CP214" i="2"/>
  <c r="J220" i="25" s="1"/>
  <c r="CW214" i="2"/>
  <c r="K220" i="25" s="1"/>
  <c r="DA214" i="2"/>
  <c r="CM214" i="2"/>
  <c r="CP198" i="2"/>
  <c r="J204" i="25" s="1"/>
  <c r="CW198" i="2"/>
  <c r="K204" i="25" s="1"/>
  <c r="DA198" i="2"/>
  <c r="CM198" i="2"/>
  <c r="CP182" i="2"/>
  <c r="J188" i="25" s="1"/>
  <c r="CW182" i="2"/>
  <c r="K188" i="25" s="1"/>
  <c r="DA182" i="2"/>
  <c r="CM182" i="2"/>
  <c r="CP166" i="2"/>
  <c r="J172" i="25" s="1"/>
  <c r="CW166" i="2"/>
  <c r="K172" i="25" s="1"/>
  <c r="DA166" i="2"/>
  <c r="CM166" i="2"/>
  <c r="CP150" i="2"/>
  <c r="J156" i="25" s="1"/>
  <c r="CW150" i="2"/>
  <c r="K156" i="25" s="1"/>
  <c r="DA150" i="2"/>
  <c r="CM150" i="2"/>
  <c r="CP134" i="2"/>
  <c r="J140" i="25" s="1"/>
  <c r="CW134" i="2"/>
  <c r="K140" i="25" s="1"/>
  <c r="DA134" i="2"/>
  <c r="CM134" i="2"/>
  <c r="CP118" i="2"/>
  <c r="J124" i="25" s="1"/>
  <c r="CW118" i="2"/>
  <c r="K124" i="25" s="1"/>
  <c r="DA118" i="2"/>
  <c r="CM118" i="2"/>
  <c r="CP102" i="2"/>
  <c r="J108" i="25" s="1"/>
  <c r="DA102" i="2"/>
  <c r="CW102" i="2"/>
  <c r="K108" i="25" s="1"/>
  <c r="CM102" i="2"/>
  <c r="CP86" i="2"/>
  <c r="J92" i="25" s="1"/>
  <c r="DA86" i="2"/>
  <c r="CW86" i="2"/>
  <c r="K92" i="25" s="1"/>
  <c r="CM86" i="2"/>
  <c r="CP70" i="2"/>
  <c r="J76" i="25" s="1"/>
  <c r="DA70" i="2"/>
  <c r="CW70" i="2"/>
  <c r="K76" i="25" s="1"/>
  <c r="CM70" i="2"/>
  <c r="CP54" i="2"/>
  <c r="J60" i="25" s="1"/>
  <c r="DA54" i="2"/>
  <c r="CW54" i="2"/>
  <c r="K60" i="25" s="1"/>
  <c r="CM54" i="2"/>
  <c r="CP38" i="2"/>
  <c r="J44" i="25" s="1"/>
  <c r="DA38" i="2"/>
  <c r="CW38" i="2"/>
  <c r="K44" i="25" s="1"/>
  <c r="CM38" i="2"/>
  <c r="CP22" i="2"/>
  <c r="CW22" i="2"/>
  <c r="CM22" i="2"/>
  <c r="DA22" i="2"/>
  <c r="CP379" i="2"/>
  <c r="CW379" i="2"/>
  <c r="DA379" i="2"/>
  <c r="CM379" i="2"/>
  <c r="CP309" i="2"/>
  <c r="DA309" i="2"/>
  <c r="CW309" i="2"/>
  <c r="CM309" i="2"/>
  <c r="CP345" i="2"/>
  <c r="DA345" i="2"/>
  <c r="CW345" i="2"/>
  <c r="CM345" i="2"/>
  <c r="CP375" i="2"/>
  <c r="CW375" i="2"/>
  <c r="DA375" i="2"/>
  <c r="CM375" i="2"/>
  <c r="CP404" i="2"/>
  <c r="DA404" i="2"/>
  <c r="CW404" i="2"/>
  <c r="CM404" i="2"/>
  <c r="CP388" i="2"/>
  <c r="DA388" i="2"/>
  <c r="CW388" i="2"/>
  <c r="CM388" i="2"/>
  <c r="CP372" i="2"/>
  <c r="CW372" i="2"/>
  <c r="DA372" i="2"/>
  <c r="CM372" i="2"/>
  <c r="CP356" i="2"/>
  <c r="CW356" i="2"/>
  <c r="DA356" i="2"/>
  <c r="CM356" i="2"/>
  <c r="CP340" i="2"/>
  <c r="CW340" i="2"/>
  <c r="DA340" i="2"/>
  <c r="CM340" i="2"/>
  <c r="CP324" i="2"/>
  <c r="CW324" i="2"/>
  <c r="DA324" i="2"/>
  <c r="CM324" i="2"/>
  <c r="CP308" i="2"/>
  <c r="CW308" i="2"/>
  <c r="DA308" i="2"/>
  <c r="CM308" i="2"/>
  <c r="CP349" i="2"/>
  <c r="DA349" i="2"/>
  <c r="CW349" i="2"/>
  <c r="CM349" i="2"/>
  <c r="CP339" i="2"/>
  <c r="DA339" i="2"/>
  <c r="CW339" i="2"/>
  <c r="CM339" i="2"/>
  <c r="CP327" i="2"/>
  <c r="DA327" i="2"/>
  <c r="CW327" i="2"/>
  <c r="CM327" i="2"/>
  <c r="CP289" i="2"/>
  <c r="DA289" i="2"/>
  <c r="CW289" i="2"/>
  <c r="CM289" i="2"/>
  <c r="CP273" i="2"/>
  <c r="DA273" i="2"/>
  <c r="CW273" i="2"/>
  <c r="CM273" i="2"/>
  <c r="CP257" i="2"/>
  <c r="DA257" i="2"/>
  <c r="CW257" i="2"/>
  <c r="CM257" i="2"/>
  <c r="CP241" i="2"/>
  <c r="DA241" i="2"/>
  <c r="CW241" i="2"/>
  <c r="CM241" i="2"/>
  <c r="CP225" i="2"/>
  <c r="DA225" i="2"/>
  <c r="CW225" i="2"/>
  <c r="CM225" i="2"/>
  <c r="CP209" i="2"/>
  <c r="J215" i="25" s="1"/>
  <c r="CW209" i="2"/>
  <c r="K215" i="25" s="1"/>
  <c r="DA209" i="2"/>
  <c r="CM209" i="2"/>
  <c r="CP193" i="2"/>
  <c r="J199" i="25" s="1"/>
  <c r="CW193" i="2"/>
  <c r="K199" i="25" s="1"/>
  <c r="DA193" i="2"/>
  <c r="CM193" i="2"/>
  <c r="CP177" i="2"/>
  <c r="J183" i="25" s="1"/>
  <c r="CW177" i="2"/>
  <c r="K183" i="25" s="1"/>
  <c r="DA177" i="2"/>
  <c r="CM177" i="2"/>
  <c r="CP161" i="2"/>
  <c r="J167" i="25" s="1"/>
  <c r="CW161" i="2"/>
  <c r="K167" i="25" s="1"/>
  <c r="DA161" i="2"/>
  <c r="CM161" i="2"/>
  <c r="CP145" i="2"/>
  <c r="J151" i="25" s="1"/>
  <c r="CW145" i="2"/>
  <c r="K151" i="25" s="1"/>
  <c r="DA145" i="2"/>
  <c r="CM145" i="2"/>
  <c r="CP129" i="2"/>
  <c r="J135" i="25" s="1"/>
  <c r="CW129" i="2"/>
  <c r="K135" i="25" s="1"/>
  <c r="DA129" i="2"/>
  <c r="CM129" i="2"/>
  <c r="CP113" i="2"/>
  <c r="J119" i="25" s="1"/>
  <c r="DA113" i="2"/>
  <c r="CW113" i="2"/>
  <c r="K119" i="25" s="1"/>
  <c r="CM113" i="2"/>
  <c r="CP97" i="2"/>
  <c r="J103" i="25" s="1"/>
  <c r="DA97" i="2"/>
  <c r="CW97" i="2"/>
  <c r="K103" i="25" s="1"/>
  <c r="CM97" i="2"/>
  <c r="CP81" i="2"/>
  <c r="J87" i="25" s="1"/>
  <c r="DA81" i="2"/>
  <c r="CW81" i="2"/>
  <c r="K87" i="25" s="1"/>
  <c r="CM81" i="2"/>
  <c r="CP65" i="2"/>
  <c r="J71" i="25" s="1"/>
  <c r="DA65" i="2"/>
  <c r="CW65" i="2"/>
  <c r="K71" i="25" s="1"/>
  <c r="CM65" i="2"/>
  <c r="CP49" i="2"/>
  <c r="J55" i="25" s="1"/>
  <c r="DA49" i="2"/>
  <c r="CW49" i="2"/>
  <c r="K55" i="25" s="1"/>
  <c r="CM49" i="2"/>
  <c r="CP33" i="2"/>
  <c r="J39" i="25" s="1"/>
  <c r="DA33" i="2"/>
  <c r="CW33" i="2"/>
  <c r="K39" i="25" s="1"/>
  <c r="CM33" i="2"/>
  <c r="CP17" i="2"/>
  <c r="CW17" i="2"/>
  <c r="CM17" i="2"/>
  <c r="DA17" i="2"/>
  <c r="CP292" i="2"/>
  <c r="CW292" i="2"/>
  <c r="DA292" i="2"/>
  <c r="CM292" i="2"/>
  <c r="CP276" i="2"/>
  <c r="CW276" i="2"/>
  <c r="DA276" i="2"/>
  <c r="CM276" i="2"/>
  <c r="CP260" i="2"/>
  <c r="CW260" i="2"/>
  <c r="DA260" i="2"/>
  <c r="CM260" i="2"/>
  <c r="CP244" i="2"/>
  <c r="CW244" i="2"/>
  <c r="DA244" i="2"/>
  <c r="CM244" i="2"/>
  <c r="CP228" i="2"/>
  <c r="CW228" i="2"/>
  <c r="DA228" i="2"/>
  <c r="CM228" i="2"/>
  <c r="CP212" i="2"/>
  <c r="J218" i="25" s="1"/>
  <c r="CW212" i="2"/>
  <c r="K218" i="25" s="1"/>
  <c r="DA212" i="2"/>
  <c r="CM212" i="2"/>
  <c r="CP196" i="2"/>
  <c r="J202" i="25" s="1"/>
  <c r="CW196" i="2"/>
  <c r="K202" i="25" s="1"/>
  <c r="DA196" i="2"/>
  <c r="CM196" i="2"/>
  <c r="CP180" i="2"/>
  <c r="J186" i="25" s="1"/>
  <c r="CW180" i="2"/>
  <c r="K186" i="25" s="1"/>
  <c r="DA180" i="2"/>
  <c r="CM180" i="2"/>
  <c r="CP164" i="2"/>
  <c r="J170" i="25" s="1"/>
  <c r="CW164" i="2"/>
  <c r="K170" i="25" s="1"/>
  <c r="DA164" i="2"/>
  <c r="CM164" i="2"/>
  <c r="CP148" i="2"/>
  <c r="J154" i="25" s="1"/>
  <c r="CW148" i="2"/>
  <c r="K154" i="25" s="1"/>
  <c r="DA148" i="2"/>
  <c r="CM148" i="2"/>
  <c r="CP132" i="2"/>
  <c r="J138" i="25" s="1"/>
  <c r="CW132" i="2"/>
  <c r="K138" i="25" s="1"/>
  <c r="DA132" i="2"/>
  <c r="CM132" i="2"/>
  <c r="CP116" i="2"/>
  <c r="J122" i="25" s="1"/>
  <c r="CW116" i="2"/>
  <c r="K122" i="25" s="1"/>
  <c r="DA116" i="2"/>
  <c r="CM116" i="2"/>
  <c r="CP100" i="2"/>
  <c r="J106" i="25" s="1"/>
  <c r="DA100" i="2"/>
  <c r="CW100" i="2"/>
  <c r="K106" i="25" s="1"/>
  <c r="CM100" i="2"/>
  <c r="CP84" i="2"/>
  <c r="J90" i="25" s="1"/>
  <c r="DA84" i="2"/>
  <c r="CW84" i="2"/>
  <c r="K90" i="25" s="1"/>
  <c r="CM84" i="2"/>
  <c r="CP68" i="2"/>
  <c r="J74" i="25" s="1"/>
  <c r="DA68" i="2"/>
  <c r="CW68" i="2"/>
  <c r="K74" i="25" s="1"/>
  <c r="CM68" i="2"/>
  <c r="CP52" i="2"/>
  <c r="J58" i="25" s="1"/>
  <c r="DA52" i="2"/>
  <c r="CW52" i="2"/>
  <c r="K58" i="25" s="1"/>
  <c r="CM52" i="2"/>
  <c r="CP36" i="2"/>
  <c r="J42" i="25" s="1"/>
  <c r="DA36" i="2"/>
  <c r="CW36" i="2"/>
  <c r="K42" i="25" s="1"/>
  <c r="CM36" i="2"/>
  <c r="CP20" i="2"/>
  <c r="DA20" i="2"/>
  <c r="CW20" i="2"/>
  <c r="CM20" i="2"/>
  <c r="CP371" i="2"/>
  <c r="DA371" i="2"/>
  <c r="CW371" i="2"/>
  <c r="CM371" i="2"/>
  <c r="CP409" i="2"/>
  <c r="CW409" i="2"/>
  <c r="DA409" i="2"/>
  <c r="CM409" i="2"/>
  <c r="CP335" i="2"/>
  <c r="DA335" i="2"/>
  <c r="CW335" i="2"/>
  <c r="CM335" i="2"/>
  <c r="CP361" i="2"/>
  <c r="DA361" i="2"/>
  <c r="CW361" i="2"/>
  <c r="CM361" i="2"/>
  <c r="CP402" i="2"/>
  <c r="DA402" i="2"/>
  <c r="CW402" i="2"/>
  <c r="CM402" i="2"/>
  <c r="CP386" i="2"/>
  <c r="DA386" i="2"/>
  <c r="CW386" i="2"/>
  <c r="CM386" i="2"/>
  <c r="CP370" i="2"/>
  <c r="CW370" i="2"/>
  <c r="DA370" i="2"/>
  <c r="CM370" i="2"/>
  <c r="CP354" i="2"/>
  <c r="CW354" i="2"/>
  <c r="DA354" i="2"/>
  <c r="CM354" i="2"/>
  <c r="CP338" i="2"/>
  <c r="CW338" i="2"/>
  <c r="DA338" i="2"/>
  <c r="CM338" i="2"/>
  <c r="CP322" i="2"/>
  <c r="CW322" i="2"/>
  <c r="DA322" i="2"/>
  <c r="CM322" i="2"/>
  <c r="CP306" i="2"/>
  <c r="CW306" i="2"/>
  <c r="DA306" i="2"/>
  <c r="CM306" i="2"/>
  <c r="CP331" i="2"/>
  <c r="DA331" i="2"/>
  <c r="CW331" i="2"/>
  <c r="CM331" i="2"/>
  <c r="CP323" i="2"/>
  <c r="DA323" i="2"/>
  <c r="CW323" i="2"/>
  <c r="CM323" i="2"/>
  <c r="CP303" i="2"/>
  <c r="DA303" i="2"/>
  <c r="CW303" i="2"/>
  <c r="CM303" i="2"/>
  <c r="CP287" i="2"/>
  <c r="DA287" i="2"/>
  <c r="CW287" i="2"/>
  <c r="CM287" i="2"/>
  <c r="CP271" i="2"/>
  <c r="DA271" i="2"/>
  <c r="CW271" i="2"/>
  <c r="CM271" i="2"/>
  <c r="DA255" i="2"/>
  <c r="CP255" i="2"/>
  <c r="CW255" i="2"/>
  <c r="CM255" i="2"/>
  <c r="CP239" i="2"/>
  <c r="DA239" i="2"/>
  <c r="CW239" i="2"/>
  <c r="CM239" i="2"/>
  <c r="CP223" i="2"/>
  <c r="DA223" i="2"/>
  <c r="CW223" i="2"/>
  <c r="CM223" i="2"/>
  <c r="CP207" i="2"/>
  <c r="J213" i="25" s="1"/>
  <c r="DA207" i="2"/>
  <c r="CW207" i="2"/>
  <c r="K213" i="25" s="1"/>
  <c r="CM207" i="2"/>
  <c r="CP191" i="2"/>
  <c r="J197" i="25" s="1"/>
  <c r="DA191" i="2"/>
  <c r="CW191" i="2"/>
  <c r="K197" i="25" s="1"/>
  <c r="CM191" i="2"/>
  <c r="CP175" i="2"/>
  <c r="J181" i="25" s="1"/>
  <c r="DA175" i="2"/>
  <c r="CW175" i="2"/>
  <c r="K181" i="25" s="1"/>
  <c r="CM175" i="2"/>
  <c r="CP159" i="2"/>
  <c r="J165" i="25" s="1"/>
  <c r="DA159" i="2"/>
  <c r="CW159" i="2"/>
  <c r="K165" i="25" s="1"/>
  <c r="CM159" i="2"/>
  <c r="CP143" i="2"/>
  <c r="J149" i="25" s="1"/>
  <c r="DA143" i="2"/>
  <c r="CW143" i="2"/>
  <c r="K149" i="25" s="1"/>
  <c r="CM143" i="2"/>
  <c r="DA127" i="2"/>
  <c r="CP127" i="2"/>
  <c r="J133" i="25" s="1"/>
  <c r="CW127" i="2"/>
  <c r="K133" i="25" s="1"/>
  <c r="CM127" i="2"/>
  <c r="DA111" i="2"/>
  <c r="CP111" i="2"/>
  <c r="J117" i="25" s="1"/>
  <c r="CW111" i="2"/>
  <c r="K117" i="25" s="1"/>
  <c r="CM111" i="2"/>
  <c r="CP95" i="2"/>
  <c r="J101" i="25" s="1"/>
  <c r="DA95" i="2"/>
  <c r="CW95" i="2"/>
  <c r="K101" i="25" s="1"/>
  <c r="CM95" i="2"/>
  <c r="DA79" i="2"/>
  <c r="CP79" i="2"/>
  <c r="J85" i="25" s="1"/>
  <c r="CW79" i="2"/>
  <c r="K85" i="25" s="1"/>
  <c r="CM79" i="2"/>
  <c r="CP63" i="2"/>
  <c r="J69" i="25" s="1"/>
  <c r="DA63" i="2"/>
  <c r="CW63" i="2"/>
  <c r="K69" i="25" s="1"/>
  <c r="CM63" i="2"/>
  <c r="CP47" i="2"/>
  <c r="J53" i="25" s="1"/>
  <c r="DA47" i="2"/>
  <c r="CW47" i="2"/>
  <c r="K53" i="25" s="1"/>
  <c r="CM47" i="2"/>
  <c r="CM31" i="2"/>
  <c r="CW31" i="2"/>
  <c r="DA31" i="2"/>
  <c r="CP15" i="2"/>
  <c r="DA15" i="2"/>
  <c r="CP290" i="2"/>
  <c r="CW290" i="2"/>
  <c r="DA290" i="2"/>
  <c r="CM290" i="2"/>
  <c r="CP274" i="2"/>
  <c r="CW274" i="2"/>
  <c r="DA274" i="2"/>
  <c r="CM274" i="2"/>
  <c r="CP258" i="2"/>
  <c r="CW258" i="2"/>
  <c r="DA258" i="2"/>
  <c r="CM258" i="2"/>
  <c r="CP242" i="2"/>
  <c r="CW242" i="2"/>
  <c r="DA242" i="2"/>
  <c r="CM242" i="2"/>
  <c r="CP226" i="2"/>
  <c r="CW226" i="2"/>
  <c r="DA226" i="2"/>
  <c r="CM226" i="2"/>
  <c r="CP210" i="2"/>
  <c r="J216" i="25" s="1"/>
  <c r="CW210" i="2"/>
  <c r="K216" i="25" s="1"/>
  <c r="DA210" i="2"/>
  <c r="CM210" i="2"/>
  <c r="CP194" i="2"/>
  <c r="J200" i="25" s="1"/>
  <c r="CW194" i="2"/>
  <c r="K200" i="25" s="1"/>
  <c r="DA194" i="2"/>
  <c r="CM194" i="2"/>
  <c r="CP178" i="2"/>
  <c r="J184" i="25" s="1"/>
  <c r="CW178" i="2"/>
  <c r="K184" i="25" s="1"/>
  <c r="DA178" i="2"/>
  <c r="CM178" i="2"/>
  <c r="CP162" i="2"/>
  <c r="J168" i="25" s="1"/>
  <c r="CW162" i="2"/>
  <c r="K168" i="25" s="1"/>
  <c r="DA162" i="2"/>
  <c r="CM162" i="2"/>
  <c r="CP146" i="2"/>
  <c r="J152" i="25" s="1"/>
  <c r="CW146" i="2"/>
  <c r="K152" i="25" s="1"/>
  <c r="DA146" i="2"/>
  <c r="CM146" i="2"/>
  <c r="CP130" i="2"/>
  <c r="J136" i="25" s="1"/>
  <c r="CW130" i="2"/>
  <c r="K136" i="25" s="1"/>
  <c r="DA130" i="2"/>
  <c r="CM130" i="2"/>
  <c r="CP114" i="2"/>
  <c r="J120" i="25" s="1"/>
  <c r="DA114" i="2"/>
  <c r="CW114" i="2"/>
  <c r="K120" i="25" s="1"/>
  <c r="CM114" i="2"/>
  <c r="CP98" i="2"/>
  <c r="J104" i="25" s="1"/>
  <c r="DA98" i="2"/>
  <c r="CW98" i="2"/>
  <c r="K104" i="25" s="1"/>
  <c r="CM98" i="2"/>
  <c r="CP82" i="2"/>
  <c r="J88" i="25" s="1"/>
  <c r="DA82" i="2"/>
  <c r="CW82" i="2"/>
  <c r="K88" i="25" s="1"/>
  <c r="CM82" i="2"/>
  <c r="CP66" i="2"/>
  <c r="J72" i="25" s="1"/>
  <c r="DA66" i="2"/>
  <c r="CW66" i="2"/>
  <c r="K72" i="25" s="1"/>
  <c r="CM66" i="2"/>
  <c r="CP50" i="2"/>
  <c r="J56" i="25" s="1"/>
  <c r="DA50" i="2"/>
  <c r="CW50" i="2"/>
  <c r="K56" i="25" s="1"/>
  <c r="CM50" i="2"/>
  <c r="CP34" i="2"/>
  <c r="J40" i="25" s="1"/>
  <c r="DA34" i="2"/>
  <c r="CW34" i="2"/>
  <c r="K40" i="25" s="1"/>
  <c r="CM34" i="2"/>
  <c r="CP18" i="2"/>
  <c r="CM18" i="2"/>
  <c r="DA18" i="2"/>
  <c r="CW18" i="2"/>
  <c r="CP359" i="2"/>
  <c r="DA359" i="2"/>
  <c r="CW359" i="2"/>
  <c r="CM359" i="2"/>
  <c r="CP401" i="2"/>
  <c r="CW401" i="2"/>
  <c r="DA401" i="2"/>
  <c r="CM401" i="2"/>
  <c r="CP325" i="2"/>
  <c r="DA325" i="2"/>
  <c r="CW325" i="2"/>
  <c r="CM325" i="2"/>
  <c r="CP347" i="2"/>
  <c r="DA347" i="2"/>
  <c r="CW347" i="2"/>
  <c r="CM347" i="2"/>
  <c r="CP400" i="2"/>
  <c r="DA400" i="2"/>
  <c r="CW400" i="2"/>
  <c r="CM400" i="2"/>
  <c r="CP384" i="2"/>
  <c r="DA384" i="2"/>
  <c r="CW384" i="2"/>
  <c r="CM384" i="2"/>
  <c r="CP368" i="2"/>
  <c r="CW368" i="2"/>
  <c r="DA368" i="2"/>
  <c r="CM368" i="2"/>
  <c r="CP352" i="2"/>
  <c r="CW352" i="2"/>
  <c r="DA352" i="2"/>
  <c r="CM352" i="2"/>
  <c r="CP336" i="2"/>
  <c r="CW336" i="2"/>
  <c r="DA336" i="2"/>
  <c r="CM336" i="2"/>
  <c r="CP320" i="2"/>
  <c r="CW320" i="2"/>
  <c r="DA320" i="2"/>
  <c r="CM320" i="2"/>
  <c r="CP304" i="2"/>
  <c r="CW304" i="2"/>
  <c r="DA304" i="2"/>
  <c r="CM304" i="2"/>
  <c r="CP319" i="2"/>
  <c r="DA319" i="2"/>
  <c r="CW319" i="2"/>
  <c r="CM319" i="2"/>
  <c r="CP305" i="2"/>
  <c r="DA305" i="2"/>
  <c r="CW305" i="2"/>
  <c r="CM305" i="2"/>
  <c r="CP301" i="2"/>
  <c r="DA301" i="2"/>
  <c r="CW301" i="2"/>
  <c r="CM301" i="2"/>
  <c r="CP285" i="2"/>
  <c r="DA285" i="2"/>
  <c r="CW285" i="2"/>
  <c r="CM285" i="2"/>
  <c r="CP269" i="2"/>
  <c r="DA269" i="2"/>
  <c r="CW269" i="2"/>
  <c r="CM269" i="2"/>
  <c r="CP253" i="2"/>
  <c r="DA253" i="2"/>
  <c r="CM253" i="2"/>
  <c r="CW253" i="2"/>
  <c r="CP237" i="2"/>
  <c r="DA237" i="2"/>
  <c r="CW237" i="2"/>
  <c r="CM237" i="2"/>
  <c r="CP221" i="2"/>
  <c r="CW221" i="2"/>
  <c r="DA221" i="2"/>
  <c r="CM221" i="2"/>
  <c r="CP205" i="2"/>
  <c r="J211" i="25" s="1"/>
  <c r="CW205" i="2"/>
  <c r="K211" i="25" s="1"/>
  <c r="DA205" i="2"/>
  <c r="CM205" i="2"/>
  <c r="CP189" i="2"/>
  <c r="J195" i="25" s="1"/>
  <c r="CW189" i="2"/>
  <c r="K195" i="25" s="1"/>
  <c r="DA189" i="2"/>
  <c r="CM189" i="2"/>
  <c r="CP173" i="2"/>
  <c r="J179" i="25" s="1"/>
  <c r="CW173" i="2"/>
  <c r="K179" i="25" s="1"/>
  <c r="DA173" i="2"/>
  <c r="CM173" i="2"/>
  <c r="CP157" i="2"/>
  <c r="J163" i="25" s="1"/>
  <c r="CW157" i="2"/>
  <c r="K163" i="25" s="1"/>
  <c r="DA157" i="2"/>
  <c r="CM157" i="2"/>
  <c r="CP141" i="2"/>
  <c r="J147" i="25" s="1"/>
  <c r="CW141" i="2"/>
  <c r="K147" i="25" s="1"/>
  <c r="DA141" i="2"/>
  <c r="CM141" i="2"/>
  <c r="CP125" i="2"/>
  <c r="J131" i="25" s="1"/>
  <c r="CW125" i="2"/>
  <c r="K131" i="25" s="1"/>
  <c r="DA125" i="2"/>
  <c r="CM125" i="2"/>
  <c r="CP109" i="2"/>
  <c r="J115" i="25" s="1"/>
  <c r="CW109" i="2"/>
  <c r="K115" i="25" s="1"/>
  <c r="DA109" i="2"/>
  <c r="CM109" i="2"/>
  <c r="CP93" i="2"/>
  <c r="J99" i="25" s="1"/>
  <c r="CW93" i="2"/>
  <c r="K99" i="25" s="1"/>
  <c r="DA93" i="2"/>
  <c r="CM93" i="2"/>
  <c r="CP77" i="2"/>
  <c r="J83" i="25" s="1"/>
  <c r="CW77" i="2"/>
  <c r="K83" i="25" s="1"/>
  <c r="DA77" i="2"/>
  <c r="CM77" i="2"/>
  <c r="CP61" i="2"/>
  <c r="J67" i="25" s="1"/>
  <c r="CW61" i="2"/>
  <c r="K67" i="25" s="1"/>
  <c r="DA61" i="2"/>
  <c r="CM61" i="2"/>
  <c r="CP45" i="2"/>
  <c r="J51" i="25" s="1"/>
  <c r="CW45" i="2"/>
  <c r="K51" i="25" s="1"/>
  <c r="DA45" i="2"/>
  <c r="CM45" i="2"/>
  <c r="CW29" i="2"/>
  <c r="CM29" i="2"/>
  <c r="DA29" i="2"/>
  <c r="CP13" i="2"/>
  <c r="CM13" i="2"/>
  <c r="CW13" i="2"/>
  <c r="DA13" i="2"/>
  <c r="CP288" i="2"/>
  <c r="CW288" i="2"/>
  <c r="DA288" i="2"/>
  <c r="CM288" i="2"/>
  <c r="CP272" i="2"/>
  <c r="CW272" i="2"/>
  <c r="DA272" i="2"/>
  <c r="CM272" i="2"/>
  <c r="CP256" i="2"/>
  <c r="CW256" i="2"/>
  <c r="DA256" i="2"/>
  <c r="CM256" i="2"/>
  <c r="CP240" i="2"/>
  <c r="CW240" i="2"/>
  <c r="DA240" i="2"/>
  <c r="CM240" i="2"/>
  <c r="CP224" i="2"/>
  <c r="CW224" i="2"/>
  <c r="DA224" i="2"/>
  <c r="CM224" i="2"/>
  <c r="CP208" i="2"/>
  <c r="J214" i="25" s="1"/>
  <c r="CW208" i="2"/>
  <c r="K214" i="25" s="1"/>
  <c r="DA208" i="2"/>
  <c r="CM208" i="2"/>
  <c r="CP192" i="2"/>
  <c r="J198" i="25" s="1"/>
  <c r="CW192" i="2"/>
  <c r="K198" i="25" s="1"/>
  <c r="DA192" i="2"/>
  <c r="CM192" i="2"/>
  <c r="CP176" i="2"/>
  <c r="J182" i="25" s="1"/>
  <c r="CW176" i="2"/>
  <c r="K182" i="25" s="1"/>
  <c r="DA176" i="2"/>
  <c r="CM176" i="2"/>
  <c r="CP160" i="2"/>
  <c r="J166" i="25" s="1"/>
  <c r="CW160" i="2"/>
  <c r="K166" i="25" s="1"/>
  <c r="DA160" i="2"/>
  <c r="CM160" i="2"/>
  <c r="CP144" i="2"/>
  <c r="J150" i="25" s="1"/>
  <c r="CW144" i="2"/>
  <c r="K150" i="25" s="1"/>
  <c r="DA144" i="2"/>
  <c r="CM144" i="2"/>
  <c r="CP128" i="2"/>
  <c r="J134" i="25" s="1"/>
  <c r="CW128" i="2"/>
  <c r="K134" i="25" s="1"/>
  <c r="DA128" i="2"/>
  <c r="CM128" i="2"/>
  <c r="CP112" i="2"/>
  <c r="J118" i="25" s="1"/>
  <c r="DA112" i="2"/>
  <c r="CW112" i="2"/>
  <c r="K118" i="25" s="1"/>
  <c r="CM112" i="2"/>
  <c r="CP96" i="2"/>
  <c r="J102" i="25" s="1"/>
  <c r="DA96" i="2"/>
  <c r="CW96" i="2"/>
  <c r="K102" i="25" s="1"/>
  <c r="CM96" i="2"/>
  <c r="CP80" i="2"/>
  <c r="J86" i="25" s="1"/>
  <c r="DA80" i="2"/>
  <c r="CW80" i="2"/>
  <c r="K86" i="25" s="1"/>
  <c r="CM80" i="2"/>
  <c r="CP64" i="2"/>
  <c r="J70" i="25" s="1"/>
  <c r="DA64" i="2"/>
  <c r="CW64" i="2"/>
  <c r="K70" i="25" s="1"/>
  <c r="CM64" i="2"/>
  <c r="CP48" i="2"/>
  <c r="J54" i="25" s="1"/>
  <c r="DA48" i="2"/>
  <c r="CW48" i="2"/>
  <c r="K54" i="25" s="1"/>
  <c r="CM48" i="2"/>
  <c r="CP32" i="2"/>
  <c r="J38" i="25" s="1"/>
  <c r="DA32" i="2"/>
  <c r="CW32" i="2"/>
  <c r="K38" i="25" s="1"/>
  <c r="CM32" i="2"/>
  <c r="CW16" i="2"/>
  <c r="CP351" i="2"/>
  <c r="DA351" i="2"/>
  <c r="CW351" i="2"/>
  <c r="CM351" i="2"/>
  <c r="CP393" i="2"/>
  <c r="CW393" i="2"/>
  <c r="DA393" i="2"/>
  <c r="CM393" i="2"/>
  <c r="CP315" i="2"/>
  <c r="DA315" i="2"/>
  <c r="CW315" i="2"/>
  <c r="CM315" i="2"/>
  <c r="CP333" i="2"/>
  <c r="DA333" i="2"/>
  <c r="CW333" i="2"/>
  <c r="CM333" i="2"/>
  <c r="CP398" i="2"/>
  <c r="DA398" i="2"/>
  <c r="CW398" i="2"/>
  <c r="CM398" i="2"/>
  <c r="CP382" i="2"/>
  <c r="DA382" i="2"/>
  <c r="CW382" i="2"/>
  <c r="CM382" i="2"/>
  <c r="CP366" i="2"/>
  <c r="CW366" i="2"/>
  <c r="DA366" i="2"/>
  <c r="CM366" i="2"/>
  <c r="CP350" i="2"/>
  <c r="CW350" i="2"/>
  <c r="DA350" i="2"/>
  <c r="CM350" i="2"/>
  <c r="CP334" i="2"/>
  <c r="CW334" i="2"/>
  <c r="DA334" i="2"/>
  <c r="CM334" i="2"/>
  <c r="CP318" i="2"/>
  <c r="CW318" i="2"/>
  <c r="DA318" i="2"/>
  <c r="CM318" i="2"/>
  <c r="CP302" i="2"/>
  <c r="CW302" i="2"/>
  <c r="DA302" i="2"/>
  <c r="CM302" i="2"/>
  <c r="CP311" i="2"/>
  <c r="DA311" i="2"/>
  <c r="CW311" i="2"/>
  <c r="CM311" i="2"/>
  <c r="CP397" i="2"/>
  <c r="CW397" i="2"/>
  <c r="DA397" i="2"/>
  <c r="CM397" i="2"/>
  <c r="CP299" i="2"/>
  <c r="DA299" i="2"/>
  <c r="CW299" i="2"/>
  <c r="CM299" i="2"/>
  <c r="CP283" i="2"/>
  <c r="DA283" i="2"/>
  <c r="CW283" i="2"/>
  <c r="CM283" i="2"/>
  <c r="CP267" i="2"/>
  <c r="DA267" i="2"/>
  <c r="CW267" i="2"/>
  <c r="CM267" i="2"/>
  <c r="CP251" i="2"/>
  <c r="DA251" i="2"/>
  <c r="CW251" i="2"/>
  <c r="CM251" i="2"/>
  <c r="CP235" i="2"/>
  <c r="DA235" i="2"/>
  <c r="CW235" i="2"/>
  <c r="CM235" i="2"/>
  <c r="CP219" i="2"/>
  <c r="J225" i="25" s="1"/>
  <c r="CW219" i="2"/>
  <c r="K225" i="25" s="1"/>
  <c r="DA219" i="2"/>
  <c r="CM219" i="2"/>
  <c r="CP203" i="2"/>
  <c r="J209" i="25" s="1"/>
  <c r="CW203" i="2"/>
  <c r="K209" i="25" s="1"/>
  <c r="DA203" i="2"/>
  <c r="CM203" i="2"/>
  <c r="CP187" i="2"/>
  <c r="J193" i="25" s="1"/>
  <c r="CW187" i="2"/>
  <c r="K193" i="25" s="1"/>
  <c r="DA187" i="2"/>
  <c r="CM187" i="2"/>
  <c r="CP171" i="2"/>
  <c r="J177" i="25" s="1"/>
  <c r="CW171" i="2"/>
  <c r="K177" i="25" s="1"/>
  <c r="DA171" i="2"/>
  <c r="CM171" i="2"/>
  <c r="CP155" i="2"/>
  <c r="J161" i="25" s="1"/>
  <c r="CW155" i="2"/>
  <c r="K161" i="25" s="1"/>
  <c r="DA155" i="2"/>
  <c r="CM155" i="2"/>
  <c r="CP139" i="2"/>
  <c r="J145" i="25" s="1"/>
  <c r="CW139" i="2"/>
  <c r="K145" i="25" s="1"/>
  <c r="DA139" i="2"/>
  <c r="CM139" i="2"/>
  <c r="CP123" i="2"/>
  <c r="J129" i="25" s="1"/>
  <c r="CW123" i="2"/>
  <c r="K129" i="25" s="1"/>
  <c r="DA123" i="2"/>
  <c r="CM123" i="2"/>
  <c r="CP107" i="2"/>
  <c r="J113" i="25" s="1"/>
  <c r="CW107" i="2"/>
  <c r="K113" i="25" s="1"/>
  <c r="DA107" i="2"/>
  <c r="CM107" i="2"/>
  <c r="CP91" i="2"/>
  <c r="J97" i="25" s="1"/>
  <c r="CW91" i="2"/>
  <c r="K97" i="25" s="1"/>
  <c r="DA91" i="2"/>
  <c r="CM91" i="2"/>
  <c r="CP75" i="2"/>
  <c r="J81" i="25" s="1"/>
  <c r="CW75" i="2"/>
  <c r="K81" i="25" s="1"/>
  <c r="DA75" i="2"/>
  <c r="CM75" i="2"/>
  <c r="CP59" i="2"/>
  <c r="J65" i="25" s="1"/>
  <c r="CW59" i="2"/>
  <c r="K65" i="25" s="1"/>
  <c r="DA59" i="2"/>
  <c r="CM59" i="2"/>
  <c r="CP43" i="2"/>
  <c r="J49" i="25" s="1"/>
  <c r="CW43" i="2"/>
  <c r="K49" i="25" s="1"/>
  <c r="DA43" i="2"/>
  <c r="CM43" i="2"/>
  <c r="CW27" i="2"/>
  <c r="CM27" i="2"/>
  <c r="DA27" i="2"/>
  <c r="CP11" i="2"/>
  <c r="CW11" i="2"/>
  <c r="CM11" i="2"/>
  <c r="DA11" i="2"/>
  <c r="CP286" i="2"/>
  <c r="CW286" i="2"/>
  <c r="DA286" i="2"/>
  <c r="CM286" i="2"/>
  <c r="CP270" i="2"/>
  <c r="CW270" i="2"/>
  <c r="DA270" i="2"/>
  <c r="CM270" i="2"/>
  <c r="CP254" i="2"/>
  <c r="CW254" i="2"/>
  <c r="DA254" i="2"/>
  <c r="CM254" i="2"/>
  <c r="CP238" i="2"/>
  <c r="CW238" i="2"/>
  <c r="DA238" i="2"/>
  <c r="CM238" i="2"/>
  <c r="CP222" i="2"/>
  <c r="CW222" i="2"/>
  <c r="DA222" i="2"/>
  <c r="CM222" i="2"/>
  <c r="CP206" i="2"/>
  <c r="J212" i="25" s="1"/>
  <c r="CW206" i="2"/>
  <c r="K212" i="25" s="1"/>
  <c r="DA206" i="2"/>
  <c r="CM206" i="2"/>
  <c r="CP190" i="2"/>
  <c r="J196" i="25" s="1"/>
  <c r="CW190" i="2"/>
  <c r="K196" i="25" s="1"/>
  <c r="DA190" i="2"/>
  <c r="CM190" i="2"/>
  <c r="CP174" i="2"/>
  <c r="J180" i="25" s="1"/>
  <c r="CW174" i="2"/>
  <c r="K180" i="25" s="1"/>
  <c r="DA174" i="2"/>
  <c r="CM174" i="2"/>
  <c r="CP158" i="2"/>
  <c r="J164" i="25" s="1"/>
  <c r="CW158" i="2"/>
  <c r="K164" i="25" s="1"/>
  <c r="DA158" i="2"/>
  <c r="CM158" i="2"/>
  <c r="CP142" i="2"/>
  <c r="J148" i="25" s="1"/>
  <c r="CW142" i="2"/>
  <c r="K148" i="25" s="1"/>
  <c r="DA142" i="2"/>
  <c r="CM142" i="2"/>
  <c r="CP126" i="2"/>
  <c r="J132" i="25" s="1"/>
  <c r="CW126" i="2"/>
  <c r="K132" i="25" s="1"/>
  <c r="DA126" i="2"/>
  <c r="CM126" i="2"/>
  <c r="CP110" i="2"/>
  <c r="J116" i="25" s="1"/>
  <c r="DA110" i="2"/>
  <c r="CW110" i="2"/>
  <c r="K116" i="25" s="1"/>
  <c r="CM110" i="2"/>
  <c r="CP94" i="2"/>
  <c r="J100" i="25" s="1"/>
  <c r="DA94" i="2"/>
  <c r="CW94" i="2"/>
  <c r="K100" i="25" s="1"/>
  <c r="CM94" i="2"/>
  <c r="CP78" i="2"/>
  <c r="J84" i="25" s="1"/>
  <c r="DA78" i="2"/>
  <c r="CW78" i="2"/>
  <c r="K84" i="25" s="1"/>
  <c r="CM78" i="2"/>
  <c r="CP62" i="2"/>
  <c r="J68" i="25" s="1"/>
  <c r="DA62" i="2"/>
  <c r="CW62" i="2"/>
  <c r="K68" i="25" s="1"/>
  <c r="CM62" i="2"/>
  <c r="CP46" i="2"/>
  <c r="J52" i="25" s="1"/>
  <c r="DA46" i="2"/>
  <c r="CW46" i="2"/>
  <c r="K52" i="25" s="1"/>
  <c r="CM46" i="2"/>
  <c r="CW30" i="2"/>
  <c r="DA30" i="2"/>
  <c r="CM30" i="2"/>
  <c r="CM14" i="2"/>
  <c r="DA14" i="2"/>
  <c r="CW14" i="2"/>
  <c r="CP343" i="2"/>
  <c r="DA343" i="2"/>
  <c r="CW343" i="2"/>
  <c r="CM343" i="2"/>
  <c r="CP381" i="2"/>
  <c r="CW381" i="2"/>
  <c r="DA381" i="2"/>
  <c r="CM381" i="2"/>
  <c r="CP307" i="2"/>
  <c r="DA307" i="2"/>
  <c r="CW307" i="2"/>
  <c r="CM307" i="2"/>
  <c r="CP321" i="2"/>
  <c r="DA321" i="2"/>
  <c r="CW321" i="2"/>
  <c r="CM321" i="2"/>
  <c r="CP396" i="2"/>
  <c r="DA396" i="2"/>
  <c r="CW396" i="2"/>
  <c r="CM396" i="2"/>
  <c r="CP380" i="2"/>
  <c r="DA380" i="2"/>
  <c r="CW380" i="2"/>
  <c r="CM380" i="2"/>
  <c r="CP364" i="2"/>
  <c r="CW364" i="2"/>
  <c r="DA364" i="2"/>
  <c r="CM364" i="2"/>
  <c r="CP348" i="2"/>
  <c r="CW348" i="2"/>
  <c r="DA348" i="2"/>
  <c r="CM348" i="2"/>
  <c r="CP332" i="2"/>
  <c r="CW332" i="2"/>
  <c r="DA332" i="2"/>
  <c r="CM332" i="2"/>
  <c r="CP316" i="2"/>
  <c r="CW316" i="2"/>
  <c r="DA316" i="2"/>
  <c r="CM316" i="2"/>
  <c r="CP405" i="2"/>
  <c r="CW405" i="2"/>
  <c r="DA405" i="2"/>
  <c r="CM405" i="2"/>
  <c r="CP395" i="2"/>
  <c r="CW395" i="2"/>
  <c r="DA395" i="2"/>
  <c r="CM395" i="2"/>
  <c r="CP385" i="2"/>
  <c r="CW385" i="2"/>
  <c r="DA385" i="2"/>
  <c r="CM385" i="2"/>
  <c r="CP297" i="2"/>
  <c r="DA297" i="2"/>
  <c r="CW297" i="2"/>
  <c r="CM297" i="2"/>
  <c r="CP281" i="2"/>
  <c r="DA281" i="2"/>
  <c r="CW281" i="2"/>
  <c r="CM281" i="2"/>
  <c r="CP265" i="2"/>
  <c r="DA265" i="2"/>
  <c r="CW265" i="2"/>
  <c r="CM265" i="2"/>
  <c r="CP249" i="2"/>
  <c r="DA249" i="2"/>
  <c r="CW249" i="2"/>
  <c r="CM249" i="2"/>
  <c r="CP233" i="2"/>
  <c r="DA233" i="2"/>
  <c r="CW233" i="2"/>
  <c r="CM233" i="2"/>
  <c r="CP217" i="2"/>
  <c r="J223" i="25" s="1"/>
  <c r="CW217" i="2"/>
  <c r="K223" i="25" s="1"/>
  <c r="DA217" i="2"/>
  <c r="CM217" i="2"/>
  <c r="CP201" i="2"/>
  <c r="J207" i="25" s="1"/>
  <c r="CW201" i="2"/>
  <c r="K207" i="25" s="1"/>
  <c r="DA201" i="2"/>
  <c r="CM201" i="2"/>
  <c r="CP185" i="2"/>
  <c r="J191" i="25" s="1"/>
  <c r="CW185" i="2"/>
  <c r="K191" i="25" s="1"/>
  <c r="DA185" i="2"/>
  <c r="CM185" i="2"/>
  <c r="CP169" i="2"/>
  <c r="J175" i="25" s="1"/>
  <c r="CW169" i="2"/>
  <c r="K175" i="25" s="1"/>
  <c r="DA169" i="2"/>
  <c r="CM169" i="2"/>
  <c r="CP153" i="2"/>
  <c r="J159" i="25" s="1"/>
  <c r="CW153" i="2"/>
  <c r="K159" i="25" s="1"/>
  <c r="DA153" i="2"/>
  <c r="CM153" i="2"/>
  <c r="CP137" i="2"/>
  <c r="J143" i="25" s="1"/>
  <c r="CW137" i="2"/>
  <c r="K143" i="25" s="1"/>
  <c r="DA137" i="2"/>
  <c r="CM137" i="2"/>
  <c r="CP121" i="2"/>
  <c r="J127" i="25" s="1"/>
  <c r="CW121" i="2"/>
  <c r="K127" i="25" s="1"/>
  <c r="DA121" i="2"/>
  <c r="CM121" i="2"/>
  <c r="CP105" i="2"/>
  <c r="J111" i="25" s="1"/>
  <c r="CW105" i="2"/>
  <c r="K111" i="25" s="1"/>
  <c r="DA105" i="2"/>
  <c r="CM105" i="2"/>
  <c r="CP89" i="2"/>
  <c r="J95" i="25" s="1"/>
  <c r="CW89" i="2"/>
  <c r="K95" i="25" s="1"/>
  <c r="DA89" i="2"/>
  <c r="CM89" i="2"/>
  <c r="CP73" i="2"/>
  <c r="J79" i="25" s="1"/>
  <c r="CW73" i="2"/>
  <c r="K79" i="25" s="1"/>
  <c r="DA73" i="2"/>
  <c r="CM73" i="2"/>
  <c r="CP57" i="2"/>
  <c r="J63" i="25" s="1"/>
  <c r="CW57" i="2"/>
  <c r="K63" i="25" s="1"/>
  <c r="DA57" i="2"/>
  <c r="CM57" i="2"/>
  <c r="CP41" i="2"/>
  <c r="J47" i="25" s="1"/>
  <c r="CW41" i="2"/>
  <c r="K47" i="25" s="1"/>
  <c r="DA41" i="2"/>
  <c r="CM41" i="2"/>
  <c r="DA25" i="2"/>
  <c r="CW25" i="2"/>
  <c r="CP300" i="2"/>
  <c r="CW300" i="2"/>
  <c r="DA300" i="2"/>
  <c r="CM300" i="2"/>
  <c r="CP284" i="2"/>
  <c r="CW284" i="2"/>
  <c r="DA284" i="2"/>
  <c r="CM284" i="2"/>
  <c r="CP268" i="2"/>
  <c r="CW268" i="2"/>
  <c r="DA268" i="2"/>
  <c r="CM268" i="2"/>
  <c r="CP252" i="2"/>
  <c r="CW252" i="2"/>
  <c r="DA252" i="2"/>
  <c r="CM252" i="2"/>
  <c r="CP236" i="2"/>
  <c r="CW236" i="2"/>
  <c r="DA236" i="2"/>
  <c r="CM236" i="2"/>
  <c r="CP220" i="2"/>
  <c r="J226" i="25" s="1"/>
  <c r="CW220" i="2"/>
  <c r="K226" i="25" s="1"/>
  <c r="DA220" i="2"/>
  <c r="CM220" i="2"/>
  <c r="CP204" i="2"/>
  <c r="J210" i="25" s="1"/>
  <c r="CW204" i="2"/>
  <c r="K210" i="25" s="1"/>
  <c r="DA204" i="2"/>
  <c r="CM204" i="2"/>
  <c r="CP188" i="2"/>
  <c r="J194" i="25" s="1"/>
  <c r="CW188" i="2"/>
  <c r="K194" i="25" s="1"/>
  <c r="DA188" i="2"/>
  <c r="CM188" i="2"/>
  <c r="CP172" i="2"/>
  <c r="J178" i="25" s="1"/>
  <c r="CW172" i="2"/>
  <c r="K178" i="25" s="1"/>
  <c r="DA172" i="2"/>
  <c r="CM172" i="2"/>
  <c r="CP156" i="2"/>
  <c r="J162" i="25" s="1"/>
  <c r="CW156" i="2"/>
  <c r="K162" i="25" s="1"/>
  <c r="DA156" i="2"/>
  <c r="CM156" i="2"/>
  <c r="CP140" i="2"/>
  <c r="J146" i="25" s="1"/>
  <c r="CW140" i="2"/>
  <c r="K146" i="25" s="1"/>
  <c r="DA140" i="2"/>
  <c r="CM140" i="2"/>
  <c r="CP124" i="2"/>
  <c r="J130" i="25" s="1"/>
  <c r="CW124" i="2"/>
  <c r="K130" i="25" s="1"/>
  <c r="DA124" i="2"/>
  <c r="CM124" i="2"/>
  <c r="CP108" i="2"/>
  <c r="J114" i="25" s="1"/>
  <c r="DA108" i="2"/>
  <c r="CW108" i="2"/>
  <c r="K114" i="25" s="1"/>
  <c r="CM108" i="2"/>
  <c r="CP92" i="2"/>
  <c r="J98" i="25" s="1"/>
  <c r="DA92" i="2"/>
  <c r="CW92" i="2"/>
  <c r="K98" i="25" s="1"/>
  <c r="CM92" i="2"/>
  <c r="CP76" i="2"/>
  <c r="J82" i="25" s="1"/>
  <c r="DA76" i="2"/>
  <c r="CW76" i="2"/>
  <c r="K82" i="25" s="1"/>
  <c r="CM76" i="2"/>
  <c r="CP60" i="2"/>
  <c r="J66" i="25" s="1"/>
  <c r="DA60" i="2"/>
  <c r="CW60" i="2"/>
  <c r="K66" i="25" s="1"/>
  <c r="CM60" i="2"/>
  <c r="CP44" i="2"/>
  <c r="J50" i="25" s="1"/>
  <c r="DA44" i="2"/>
  <c r="CW44" i="2"/>
  <c r="K50" i="25" s="1"/>
  <c r="CM44" i="2"/>
  <c r="DA28" i="2"/>
  <c r="CM28" i="2"/>
  <c r="CW28" i="2"/>
  <c r="CW12" i="2"/>
  <c r="CP407" i="2"/>
  <c r="CW407" i="2"/>
  <c r="DA407" i="2"/>
  <c r="CM407" i="2"/>
  <c r="CP337" i="2"/>
  <c r="DA337" i="2"/>
  <c r="CW337" i="2"/>
  <c r="CM337" i="2"/>
  <c r="CP373" i="2"/>
  <c r="CW373" i="2"/>
  <c r="DA373" i="2"/>
  <c r="CM373" i="2"/>
  <c r="CW10" i="2"/>
  <c r="DA10" i="2"/>
  <c r="CM10" i="2"/>
  <c r="CP313" i="2"/>
  <c r="DA313" i="2"/>
  <c r="CW313" i="2"/>
  <c r="CM313" i="2"/>
  <c r="CP394" i="2"/>
  <c r="DA394" i="2"/>
  <c r="CW394" i="2"/>
  <c r="CM394" i="2"/>
  <c r="CP378" i="2"/>
  <c r="DA378" i="2"/>
  <c r="CW378" i="2"/>
  <c r="CM378" i="2"/>
  <c r="CP362" i="2"/>
  <c r="CW362" i="2"/>
  <c r="DA362" i="2"/>
  <c r="CM362" i="2"/>
  <c r="CP346" i="2"/>
  <c r="CW346" i="2"/>
  <c r="DA346" i="2"/>
  <c r="CM346" i="2"/>
  <c r="CP330" i="2"/>
  <c r="CW330" i="2"/>
  <c r="DA330" i="2"/>
  <c r="CM330" i="2"/>
  <c r="CP314" i="2"/>
  <c r="CW314" i="2"/>
  <c r="DA314" i="2"/>
  <c r="CM314" i="2"/>
  <c r="CP391" i="2"/>
  <c r="CW391" i="2"/>
  <c r="DA391" i="2"/>
  <c r="CM391" i="2"/>
  <c r="CP383" i="2"/>
  <c r="CW383" i="2"/>
  <c r="DA383" i="2"/>
  <c r="CM383" i="2"/>
  <c r="CP369" i="2"/>
  <c r="DA369" i="2"/>
  <c r="CW369" i="2"/>
  <c r="CM369" i="2"/>
  <c r="DA295" i="2"/>
  <c r="CP295" i="2"/>
  <c r="CW295" i="2"/>
  <c r="CM295" i="2"/>
  <c r="CP279" i="2"/>
  <c r="DA279" i="2"/>
  <c r="CW279" i="2"/>
  <c r="CM279" i="2"/>
  <c r="CP263" i="2"/>
  <c r="DA263" i="2"/>
  <c r="CW263" i="2"/>
  <c r="CM263" i="2"/>
  <c r="CP247" i="2"/>
  <c r="DA247" i="2"/>
  <c r="CW247" i="2"/>
  <c r="CM247" i="2"/>
  <c r="CP231" i="2"/>
  <c r="DA231" i="2"/>
  <c r="CW231" i="2"/>
  <c r="CM231" i="2"/>
  <c r="DA215" i="2"/>
  <c r="CP215" i="2"/>
  <c r="J221" i="25" s="1"/>
  <c r="CW215" i="2"/>
  <c r="K221" i="25" s="1"/>
  <c r="CM215" i="2"/>
  <c r="CP199" i="2"/>
  <c r="J205" i="25" s="1"/>
  <c r="DA199" i="2"/>
  <c r="CW199" i="2"/>
  <c r="K205" i="25" s="1"/>
  <c r="CM199" i="2"/>
  <c r="CP183" i="2"/>
  <c r="J189" i="25" s="1"/>
  <c r="DA183" i="2"/>
  <c r="CW183" i="2"/>
  <c r="K189" i="25" s="1"/>
  <c r="CM183" i="2"/>
  <c r="DA167" i="2"/>
  <c r="CP167" i="2"/>
  <c r="J173" i="25" s="1"/>
  <c r="CW167" i="2"/>
  <c r="K173" i="25" s="1"/>
  <c r="CM167" i="2"/>
  <c r="CP151" i="2"/>
  <c r="J157" i="25" s="1"/>
  <c r="DA151" i="2"/>
  <c r="CW151" i="2"/>
  <c r="K157" i="25" s="1"/>
  <c r="CM151" i="2"/>
  <c r="CP135" i="2"/>
  <c r="J141" i="25" s="1"/>
  <c r="DA135" i="2"/>
  <c r="CW135" i="2"/>
  <c r="K141" i="25" s="1"/>
  <c r="CM135" i="2"/>
  <c r="CP119" i="2"/>
  <c r="J125" i="25" s="1"/>
  <c r="DA119" i="2"/>
  <c r="CW119" i="2"/>
  <c r="K125" i="25" s="1"/>
  <c r="CM119" i="2"/>
  <c r="CP103" i="2"/>
  <c r="J109" i="25" s="1"/>
  <c r="CW103" i="2"/>
  <c r="K109" i="25" s="1"/>
  <c r="DA103" i="2"/>
  <c r="CM103" i="2"/>
  <c r="CW87" i="2"/>
  <c r="K93" i="25" s="1"/>
  <c r="CP87" i="2"/>
  <c r="J93" i="25" s="1"/>
  <c r="DA87" i="2"/>
  <c r="CM87" i="2"/>
  <c r="CP71" i="2"/>
  <c r="J77" i="25" s="1"/>
  <c r="CW71" i="2"/>
  <c r="K77" i="25" s="1"/>
  <c r="DA71" i="2"/>
  <c r="CM71" i="2"/>
  <c r="CP55" i="2"/>
  <c r="J61" i="25" s="1"/>
  <c r="CW55" i="2"/>
  <c r="K61" i="25" s="1"/>
  <c r="DA55" i="2"/>
  <c r="CM55" i="2"/>
  <c r="CP39" i="2"/>
  <c r="J45" i="25" s="1"/>
  <c r="CW39" i="2"/>
  <c r="K45" i="25" s="1"/>
  <c r="DA39" i="2"/>
  <c r="CM39" i="2"/>
  <c r="CP23" i="2"/>
  <c r="CM23" i="2"/>
  <c r="DA23" i="2"/>
  <c r="CW23" i="2"/>
  <c r="CP298" i="2"/>
  <c r="CW298" i="2"/>
  <c r="DA298" i="2"/>
  <c r="CM298" i="2"/>
  <c r="CP282" i="2"/>
  <c r="CW282" i="2"/>
  <c r="DA282" i="2"/>
  <c r="CM282" i="2"/>
  <c r="CP266" i="2"/>
  <c r="CW266" i="2"/>
  <c r="DA266" i="2"/>
  <c r="CM266" i="2"/>
  <c r="CP250" i="2"/>
  <c r="CW250" i="2"/>
  <c r="DA250" i="2"/>
  <c r="CM250" i="2"/>
  <c r="CP234" i="2"/>
  <c r="CW234" i="2"/>
  <c r="DA234" i="2"/>
  <c r="CM234" i="2"/>
  <c r="CP218" i="2"/>
  <c r="J224" i="25" s="1"/>
  <c r="CW218" i="2"/>
  <c r="K224" i="25" s="1"/>
  <c r="DA218" i="2"/>
  <c r="CM218" i="2"/>
  <c r="CP202" i="2"/>
  <c r="J208" i="25" s="1"/>
  <c r="CW202" i="2"/>
  <c r="K208" i="25" s="1"/>
  <c r="DA202" i="2"/>
  <c r="CM202" i="2"/>
  <c r="CP186" i="2"/>
  <c r="J192" i="25" s="1"/>
  <c r="CW186" i="2"/>
  <c r="K192" i="25" s="1"/>
  <c r="DA186" i="2"/>
  <c r="CM186" i="2"/>
  <c r="CP170" i="2"/>
  <c r="J176" i="25" s="1"/>
  <c r="CW170" i="2"/>
  <c r="K176" i="25" s="1"/>
  <c r="DA170" i="2"/>
  <c r="CM170" i="2"/>
  <c r="CP154" i="2"/>
  <c r="J160" i="25" s="1"/>
  <c r="CW154" i="2"/>
  <c r="K160" i="25" s="1"/>
  <c r="DA154" i="2"/>
  <c r="CM154" i="2"/>
  <c r="CP138" i="2"/>
  <c r="J144" i="25" s="1"/>
  <c r="CW138" i="2"/>
  <c r="K144" i="25" s="1"/>
  <c r="DA138" i="2"/>
  <c r="CM138" i="2"/>
  <c r="CP122" i="2"/>
  <c r="J128" i="25" s="1"/>
  <c r="CW122" i="2"/>
  <c r="K128" i="25" s="1"/>
  <c r="DA122" i="2"/>
  <c r="CM122" i="2"/>
  <c r="CP106" i="2"/>
  <c r="J112" i="25" s="1"/>
  <c r="DA106" i="2"/>
  <c r="CW106" i="2"/>
  <c r="K112" i="25" s="1"/>
  <c r="CM106" i="2"/>
  <c r="CP90" i="2"/>
  <c r="J96" i="25" s="1"/>
  <c r="DA90" i="2"/>
  <c r="CW90" i="2"/>
  <c r="K96" i="25" s="1"/>
  <c r="CM90" i="2"/>
  <c r="CP74" i="2"/>
  <c r="J80" i="25" s="1"/>
  <c r="DA74" i="2"/>
  <c r="CW74" i="2"/>
  <c r="K80" i="25" s="1"/>
  <c r="CM74" i="2"/>
  <c r="CP58" i="2"/>
  <c r="J64" i="25" s="1"/>
  <c r="DA58" i="2"/>
  <c r="CW58" i="2"/>
  <c r="K64" i="25" s="1"/>
  <c r="CM58" i="2"/>
  <c r="CP42" i="2"/>
  <c r="J48" i="25" s="1"/>
  <c r="DA42" i="2"/>
  <c r="CW42" i="2"/>
  <c r="K48" i="25" s="1"/>
  <c r="CM42" i="2"/>
  <c r="CM26" i="2"/>
  <c r="CW26" i="2"/>
  <c r="DA26" i="2"/>
  <c r="CP399" i="2"/>
  <c r="CW399" i="2"/>
  <c r="DA399" i="2"/>
  <c r="CM399" i="2"/>
  <c r="CP329" i="2"/>
  <c r="DA329" i="2"/>
  <c r="CW329" i="2"/>
  <c r="CM329" i="2"/>
  <c r="CP365" i="2"/>
  <c r="DA365" i="2"/>
  <c r="CW365" i="2"/>
  <c r="CM365" i="2"/>
  <c r="CP403" i="2"/>
  <c r="CW403" i="2"/>
  <c r="DA403" i="2"/>
  <c r="CM403" i="2"/>
  <c r="CP408" i="2"/>
  <c r="DA408" i="2"/>
  <c r="CW408" i="2"/>
  <c r="CM408" i="2"/>
  <c r="CP392" i="2"/>
  <c r="DA392" i="2"/>
  <c r="CW392" i="2"/>
  <c r="CM392" i="2"/>
  <c r="CP376" i="2"/>
  <c r="DA376" i="2"/>
  <c r="CW376" i="2"/>
  <c r="CM376" i="2"/>
  <c r="CP360" i="2"/>
  <c r="CW360" i="2"/>
  <c r="DA360" i="2"/>
  <c r="CM360" i="2"/>
  <c r="CP344" i="2"/>
  <c r="CW344" i="2"/>
  <c r="DA344" i="2"/>
  <c r="CM344" i="2"/>
  <c r="CP328" i="2"/>
  <c r="CW328" i="2"/>
  <c r="DA328" i="2"/>
  <c r="CM328" i="2"/>
  <c r="CP312" i="2"/>
  <c r="CW312" i="2"/>
  <c r="DA312" i="2"/>
  <c r="CM312" i="2"/>
  <c r="CP377" i="2"/>
  <c r="CW377" i="2"/>
  <c r="DA377" i="2"/>
  <c r="CM377" i="2"/>
  <c r="CP367" i="2"/>
  <c r="DA367" i="2"/>
  <c r="CW367" i="2"/>
  <c r="CM367" i="2"/>
  <c r="DA355" i="2"/>
  <c r="CP355" i="2"/>
  <c r="CW355" i="2"/>
  <c r="CM355" i="2"/>
  <c r="CP293" i="2"/>
  <c r="DA293" i="2"/>
  <c r="CW293" i="2"/>
  <c r="CM293" i="2"/>
  <c r="CP277" i="2"/>
  <c r="DA277" i="2"/>
  <c r="CW277" i="2"/>
  <c r="CM277" i="2"/>
  <c r="CP261" i="2"/>
  <c r="DA261" i="2"/>
  <c r="CW261" i="2"/>
  <c r="CM261" i="2"/>
  <c r="CP245" i="2"/>
  <c r="DA245" i="2"/>
  <c r="CW245" i="2"/>
  <c r="CM245" i="2"/>
  <c r="CP229" i="2"/>
  <c r="DA229" i="2"/>
  <c r="CW229" i="2"/>
  <c r="CM229" i="2"/>
  <c r="CP213" i="2"/>
  <c r="J219" i="25" s="1"/>
  <c r="CW213" i="2"/>
  <c r="K219" i="25" s="1"/>
  <c r="DA213" i="2"/>
  <c r="CM213" i="2"/>
  <c r="CP197" i="2"/>
  <c r="J203" i="25" s="1"/>
  <c r="CW197" i="2"/>
  <c r="K203" i="25" s="1"/>
  <c r="DA197" i="2"/>
  <c r="CM197" i="2"/>
  <c r="CP181" i="2"/>
  <c r="J187" i="25" s="1"/>
  <c r="CW181" i="2"/>
  <c r="K187" i="25" s="1"/>
  <c r="DA181" i="2"/>
  <c r="CM181" i="2"/>
  <c r="CP165" i="2"/>
  <c r="J171" i="25" s="1"/>
  <c r="CW165" i="2"/>
  <c r="K171" i="25" s="1"/>
  <c r="DA165" i="2"/>
  <c r="CM165" i="2"/>
  <c r="CP149" i="2"/>
  <c r="J155" i="25" s="1"/>
  <c r="CW149" i="2"/>
  <c r="K155" i="25" s="1"/>
  <c r="DA149" i="2"/>
  <c r="CM149" i="2"/>
  <c r="CP133" i="2"/>
  <c r="J139" i="25" s="1"/>
  <c r="CW133" i="2"/>
  <c r="K139" i="25" s="1"/>
  <c r="DA133" i="2"/>
  <c r="CM133" i="2"/>
  <c r="CP117" i="2"/>
  <c r="J123" i="25" s="1"/>
  <c r="CW117" i="2"/>
  <c r="K123" i="25" s="1"/>
  <c r="DA117" i="2"/>
  <c r="CM117" i="2"/>
  <c r="CP101" i="2"/>
  <c r="J107" i="25" s="1"/>
  <c r="CW101" i="2"/>
  <c r="K107" i="25" s="1"/>
  <c r="DA101" i="2"/>
  <c r="CM101" i="2"/>
  <c r="CP85" i="2"/>
  <c r="J91" i="25" s="1"/>
  <c r="CW85" i="2"/>
  <c r="K91" i="25" s="1"/>
  <c r="DA85" i="2"/>
  <c r="CM85" i="2"/>
  <c r="CP69" i="2"/>
  <c r="J75" i="25" s="1"/>
  <c r="CW69" i="2"/>
  <c r="K75" i="25" s="1"/>
  <c r="DA69" i="2"/>
  <c r="CM69" i="2"/>
  <c r="CP53" i="2"/>
  <c r="J59" i="25" s="1"/>
  <c r="CW53" i="2"/>
  <c r="K59" i="25" s="1"/>
  <c r="DA53" i="2"/>
  <c r="CM53" i="2"/>
  <c r="CP37" i="2"/>
  <c r="J43" i="25" s="1"/>
  <c r="CW37" i="2"/>
  <c r="K43" i="25" s="1"/>
  <c r="DA37" i="2"/>
  <c r="CM37" i="2"/>
  <c r="CP21" i="2"/>
  <c r="CM21" i="2"/>
  <c r="DA21" i="2"/>
  <c r="CW21" i="2"/>
  <c r="CP296" i="2"/>
  <c r="CW296" i="2"/>
  <c r="DA296" i="2"/>
  <c r="CM296" i="2"/>
  <c r="CP280" i="2"/>
  <c r="CW280" i="2"/>
  <c r="DA280" i="2"/>
  <c r="CM280" i="2"/>
  <c r="CP264" i="2"/>
  <c r="CW264" i="2"/>
  <c r="DA264" i="2"/>
  <c r="CM264" i="2"/>
  <c r="CP248" i="2"/>
  <c r="CW248" i="2"/>
  <c r="DA248" i="2"/>
  <c r="CM248" i="2"/>
  <c r="CP232" i="2"/>
  <c r="CW232" i="2"/>
  <c r="DA232" i="2"/>
  <c r="CM232" i="2"/>
  <c r="CP216" i="2"/>
  <c r="J222" i="25" s="1"/>
  <c r="CW216" i="2"/>
  <c r="K222" i="25" s="1"/>
  <c r="DA216" i="2"/>
  <c r="CM216" i="2"/>
  <c r="CP200" i="2"/>
  <c r="J206" i="25" s="1"/>
  <c r="CW200" i="2"/>
  <c r="K206" i="25" s="1"/>
  <c r="DA200" i="2"/>
  <c r="CM200" i="2"/>
  <c r="CP184" i="2"/>
  <c r="J190" i="25" s="1"/>
  <c r="CW184" i="2"/>
  <c r="K190" i="25" s="1"/>
  <c r="DA184" i="2"/>
  <c r="CM184" i="2"/>
  <c r="CP168" i="2"/>
  <c r="J174" i="25" s="1"/>
  <c r="CW168" i="2"/>
  <c r="K174" i="25" s="1"/>
  <c r="DA168" i="2"/>
  <c r="CM168" i="2"/>
  <c r="CP152" i="2"/>
  <c r="J158" i="25" s="1"/>
  <c r="CW152" i="2"/>
  <c r="K158" i="25" s="1"/>
  <c r="DA152" i="2"/>
  <c r="CM152" i="2"/>
  <c r="CP136" i="2"/>
  <c r="J142" i="25" s="1"/>
  <c r="CW136" i="2"/>
  <c r="K142" i="25" s="1"/>
  <c r="DA136" i="2"/>
  <c r="CM136" i="2"/>
  <c r="CP120" i="2"/>
  <c r="J126" i="25" s="1"/>
  <c r="CW120" i="2"/>
  <c r="K126" i="25" s="1"/>
  <c r="DA120" i="2"/>
  <c r="CM120" i="2"/>
  <c r="CP104" i="2"/>
  <c r="J110" i="25" s="1"/>
  <c r="DA104" i="2"/>
  <c r="CW104" i="2"/>
  <c r="K110" i="25" s="1"/>
  <c r="CM104" i="2"/>
  <c r="CP88" i="2"/>
  <c r="J94" i="25" s="1"/>
  <c r="DA88" i="2"/>
  <c r="CW88" i="2"/>
  <c r="K94" i="25" s="1"/>
  <c r="CM88" i="2"/>
  <c r="CP72" i="2"/>
  <c r="J78" i="25" s="1"/>
  <c r="DA72" i="2"/>
  <c r="CW72" i="2"/>
  <c r="K78" i="25" s="1"/>
  <c r="CM72" i="2"/>
  <c r="DA56" i="2"/>
  <c r="CP56" i="2"/>
  <c r="J62" i="25" s="1"/>
  <c r="CW56" i="2"/>
  <c r="K62" i="25" s="1"/>
  <c r="CM56" i="2"/>
  <c r="CP40" i="2"/>
  <c r="J46" i="25" s="1"/>
  <c r="DA40" i="2"/>
  <c r="CW40" i="2"/>
  <c r="K46" i="25" s="1"/>
  <c r="CM40" i="2"/>
  <c r="CP24" i="2"/>
  <c r="CW24" i="2"/>
  <c r="CM24" i="2"/>
  <c r="DA24" i="2"/>
  <c r="CP31" i="2"/>
  <c r="AI5" i="13"/>
  <c r="AI5" i="20"/>
  <c r="AD5" i="21"/>
  <c r="AG5" i="20"/>
  <c r="AG5" i="13"/>
  <c r="AF5" i="13"/>
  <c r="AF5" i="20"/>
  <c r="AE5" i="20"/>
  <c r="AE5" i="13"/>
  <c r="AJ4" i="20"/>
  <c r="AJ4" i="13"/>
  <c r="AK5" i="20"/>
  <c r="AK5" i="13"/>
  <c r="AK4" i="20"/>
  <c r="AD4" i="20" s="1"/>
  <c r="AK4" i="13"/>
  <c r="AD4" i="13" s="1"/>
  <c r="AE4" i="20"/>
  <c r="AE4" i="13"/>
  <c r="AJ5" i="20"/>
  <c r="AJ5" i="13"/>
  <c r="AH4" i="20"/>
  <c r="AH5" i="20"/>
  <c r="I18" i="21"/>
  <c r="B19" i="21"/>
  <c r="N11" i="20"/>
  <c r="B18" i="20"/>
  <c r="F17" i="20"/>
  <c r="N17" i="20" s="1"/>
  <c r="J17" i="20" s="1"/>
  <c r="F16" i="20"/>
  <c r="N16" i="20" s="1"/>
  <c r="J16" i="20" s="1"/>
  <c r="AD5" i="20" l="1"/>
  <c r="AD5" i="13"/>
  <c r="BI258" i="2"/>
  <c r="CX258" i="2"/>
  <c r="CY258" i="2" s="1"/>
  <c r="CC258" i="2"/>
  <c r="CD258" i="2" s="1"/>
  <c r="CQ258" i="2"/>
  <c r="CR258" i="2" s="1"/>
  <c r="BV258" i="2"/>
  <c r="BW258" i="2" s="1"/>
  <c r="BI271" i="2"/>
  <c r="CX271" i="2"/>
  <c r="CY271" i="2" s="1"/>
  <c r="BV271" i="2"/>
  <c r="BW271" i="2" s="1"/>
  <c r="CQ271" i="2"/>
  <c r="CR271" i="2" s="1"/>
  <c r="CC271" i="2"/>
  <c r="CD271" i="2" s="1"/>
  <c r="BI383" i="2"/>
  <c r="BV383" i="2"/>
  <c r="BW383" i="2" s="1"/>
  <c r="CX383" i="2"/>
  <c r="CY383" i="2" s="1"/>
  <c r="CC383" i="2"/>
  <c r="CD383" i="2" s="1"/>
  <c r="CQ383" i="2"/>
  <c r="CR383" i="2" s="1"/>
  <c r="BI309" i="2"/>
  <c r="CX309" i="2"/>
  <c r="CY309" i="2" s="1"/>
  <c r="CC309" i="2"/>
  <c r="CD309" i="2" s="1"/>
  <c r="BV309" i="2"/>
  <c r="BW309" i="2" s="1"/>
  <c r="CQ309" i="2"/>
  <c r="CR309" i="2" s="1"/>
  <c r="BI300" i="2"/>
  <c r="BV300" i="2"/>
  <c r="BW300" i="2" s="1"/>
  <c r="CC300" i="2"/>
  <c r="CD300" i="2" s="1"/>
  <c r="CQ300" i="2"/>
  <c r="CR300" i="2" s="1"/>
  <c r="CX300" i="2"/>
  <c r="CY300" i="2" s="1"/>
  <c r="BI257" i="2"/>
  <c r="CC257" i="2"/>
  <c r="CD257" i="2" s="1"/>
  <c r="CQ257" i="2"/>
  <c r="CR257" i="2" s="1"/>
  <c r="BV257" i="2"/>
  <c r="BW257" i="2" s="1"/>
  <c r="CX257" i="2"/>
  <c r="CY257" i="2" s="1"/>
  <c r="BI297" i="2"/>
  <c r="CQ297" i="2"/>
  <c r="CR297" i="2" s="1"/>
  <c r="CC297" i="2"/>
  <c r="CD297" i="2" s="1"/>
  <c r="BV297" i="2"/>
  <c r="BW297" i="2" s="1"/>
  <c r="CX297" i="2"/>
  <c r="CY297" i="2" s="1"/>
  <c r="BI349" i="2"/>
  <c r="CX349" i="2"/>
  <c r="CY349" i="2" s="1"/>
  <c r="CQ349" i="2"/>
  <c r="CR349" i="2" s="1"/>
  <c r="BV349" i="2"/>
  <c r="BW349" i="2" s="1"/>
  <c r="CC349" i="2"/>
  <c r="CD349" i="2" s="1"/>
  <c r="BI372" i="2"/>
  <c r="BV372" i="2"/>
  <c r="BW372" i="2" s="1"/>
  <c r="CQ372" i="2"/>
  <c r="CR372" i="2" s="1"/>
  <c r="CC372" i="2"/>
  <c r="CD372" i="2" s="1"/>
  <c r="CX372" i="2"/>
  <c r="CY372" i="2" s="1"/>
  <c r="BI351" i="2"/>
  <c r="CX351" i="2"/>
  <c r="CY351" i="2" s="1"/>
  <c r="CC351" i="2"/>
  <c r="CD351" i="2" s="1"/>
  <c r="BV351" i="2"/>
  <c r="BW351" i="2" s="1"/>
  <c r="CQ351" i="2"/>
  <c r="CR351" i="2" s="1"/>
  <c r="BI398" i="2"/>
  <c r="BV398" i="2"/>
  <c r="BW398" i="2" s="1"/>
  <c r="CX398" i="2"/>
  <c r="CY398" i="2" s="1"/>
  <c r="CC398" i="2"/>
  <c r="CD398" i="2" s="1"/>
  <c r="CQ398" i="2"/>
  <c r="CR398" i="2" s="1"/>
  <c r="BI325" i="2"/>
  <c r="BV325" i="2"/>
  <c r="BW325" i="2" s="1"/>
  <c r="CC325" i="2"/>
  <c r="CD325" i="2" s="1"/>
  <c r="CX325" i="2"/>
  <c r="CY325" i="2" s="1"/>
  <c r="CQ325" i="2"/>
  <c r="CR325" i="2" s="1"/>
  <c r="BI400" i="2"/>
  <c r="CX400" i="2"/>
  <c r="CY400" i="2" s="1"/>
  <c r="CQ400" i="2"/>
  <c r="CR400" i="2" s="1"/>
  <c r="BV400" i="2"/>
  <c r="BW400" i="2" s="1"/>
  <c r="CC400" i="2"/>
  <c r="CD400" i="2" s="1"/>
  <c r="BI291" i="2"/>
  <c r="CC291" i="2"/>
  <c r="CD291" i="2" s="1"/>
  <c r="BV291" i="2"/>
  <c r="BW291" i="2" s="1"/>
  <c r="CX291" i="2"/>
  <c r="CY291" i="2" s="1"/>
  <c r="CQ291" i="2"/>
  <c r="CR291" i="2" s="1"/>
  <c r="BI363" i="2"/>
  <c r="CC363" i="2"/>
  <c r="CD363" i="2" s="1"/>
  <c r="CX363" i="2"/>
  <c r="CY363" i="2" s="1"/>
  <c r="CQ363" i="2"/>
  <c r="CR363" i="2" s="1"/>
  <c r="BV363" i="2"/>
  <c r="BW363" i="2" s="1"/>
  <c r="BI355" i="2"/>
  <c r="CC355" i="2"/>
  <c r="CD355" i="2" s="1"/>
  <c r="BV355" i="2"/>
  <c r="BW355" i="2" s="1"/>
  <c r="CQ355" i="2"/>
  <c r="CR355" i="2" s="1"/>
  <c r="CX355" i="2"/>
  <c r="CY355" i="2" s="1"/>
  <c r="BI298" i="2"/>
  <c r="CC298" i="2"/>
  <c r="CD298" i="2" s="1"/>
  <c r="CQ298" i="2"/>
  <c r="CR298" i="2" s="1"/>
  <c r="CX298" i="2"/>
  <c r="CY298" i="2" s="1"/>
  <c r="BV298" i="2"/>
  <c r="BW298" i="2" s="1"/>
  <c r="BI331" i="2"/>
  <c r="BV331" i="2"/>
  <c r="BW331" i="2" s="1"/>
  <c r="CQ331" i="2"/>
  <c r="CR331" i="2" s="1"/>
  <c r="CX331" i="2"/>
  <c r="CY331" i="2" s="1"/>
  <c r="CC331" i="2"/>
  <c r="CD331" i="2" s="1"/>
  <c r="BI322" i="2"/>
  <c r="CC322" i="2"/>
  <c r="CD322" i="2" s="1"/>
  <c r="CQ322" i="2"/>
  <c r="CR322" i="2" s="1"/>
  <c r="CX322" i="2"/>
  <c r="CY322" i="2" s="1"/>
  <c r="BV322" i="2"/>
  <c r="BW322" i="2" s="1"/>
  <c r="BI362" i="2"/>
  <c r="CQ362" i="2"/>
  <c r="CR362" i="2" s="1"/>
  <c r="CX362" i="2"/>
  <c r="CY362" i="2" s="1"/>
  <c r="CC362" i="2"/>
  <c r="CD362" i="2" s="1"/>
  <c r="BV362" i="2"/>
  <c r="BW362" i="2" s="1"/>
  <c r="BI379" i="2"/>
  <c r="CC379" i="2"/>
  <c r="CD379" i="2" s="1"/>
  <c r="CQ379" i="2"/>
  <c r="CR379" i="2" s="1"/>
  <c r="CX379" i="2"/>
  <c r="CY379" i="2" s="1"/>
  <c r="BV379" i="2"/>
  <c r="BW379" i="2" s="1"/>
  <c r="BI260" i="2"/>
  <c r="CC260" i="2"/>
  <c r="CD260" i="2" s="1"/>
  <c r="CX260" i="2"/>
  <c r="CY260" i="2" s="1"/>
  <c r="BV260" i="2"/>
  <c r="BW260" i="2" s="1"/>
  <c r="CQ260" i="2"/>
  <c r="CR260" i="2" s="1"/>
  <c r="BI405" i="2"/>
  <c r="CC405" i="2"/>
  <c r="CD405" i="2" s="1"/>
  <c r="BV405" i="2"/>
  <c r="BW405" i="2" s="1"/>
  <c r="CQ405" i="2"/>
  <c r="CR405" i="2" s="1"/>
  <c r="CX405" i="2"/>
  <c r="CY405" i="2" s="1"/>
  <c r="BI396" i="2"/>
  <c r="BV396" i="2"/>
  <c r="BW396" i="2" s="1"/>
  <c r="CX396" i="2"/>
  <c r="CY396" i="2" s="1"/>
  <c r="CQ396" i="2"/>
  <c r="CR396" i="2" s="1"/>
  <c r="CC396" i="2"/>
  <c r="CD396" i="2" s="1"/>
  <c r="BI357" i="2"/>
  <c r="CX357" i="2"/>
  <c r="CY357" i="2" s="1"/>
  <c r="CC357" i="2"/>
  <c r="CD357" i="2" s="1"/>
  <c r="CQ357" i="2"/>
  <c r="CR357" i="2" s="1"/>
  <c r="BV357" i="2"/>
  <c r="BW357" i="2" s="1"/>
  <c r="BI299" i="2"/>
  <c r="BV299" i="2"/>
  <c r="BW299" i="2" s="1"/>
  <c r="CC299" i="2"/>
  <c r="CD299" i="2" s="1"/>
  <c r="CQ299" i="2"/>
  <c r="CR299" i="2" s="1"/>
  <c r="CX299" i="2"/>
  <c r="CY299" i="2" s="1"/>
  <c r="BI350" i="2"/>
  <c r="BV350" i="2"/>
  <c r="BW350" i="2" s="1"/>
  <c r="CX350" i="2"/>
  <c r="CY350" i="2" s="1"/>
  <c r="CQ350" i="2"/>
  <c r="CR350" i="2" s="1"/>
  <c r="CC350" i="2"/>
  <c r="CD350" i="2" s="1"/>
  <c r="BI301" i="2"/>
  <c r="BV301" i="2"/>
  <c r="BW301" i="2" s="1"/>
  <c r="CX301" i="2"/>
  <c r="CY301" i="2" s="1"/>
  <c r="CQ301" i="2"/>
  <c r="CR301" i="2" s="1"/>
  <c r="CC301" i="2"/>
  <c r="CD301" i="2" s="1"/>
  <c r="BI320" i="2"/>
  <c r="CX320" i="2"/>
  <c r="CY320" i="2" s="1"/>
  <c r="CQ320" i="2"/>
  <c r="CR320" i="2" s="1"/>
  <c r="CC320" i="2"/>
  <c r="CD320" i="2" s="1"/>
  <c r="BV320" i="2"/>
  <c r="BW320" i="2" s="1"/>
  <c r="BI384" i="2"/>
  <c r="CQ384" i="2"/>
  <c r="CR384" i="2" s="1"/>
  <c r="CC384" i="2"/>
  <c r="CD384" i="2" s="1"/>
  <c r="CX384" i="2"/>
  <c r="CY384" i="2" s="1"/>
  <c r="BV384" i="2"/>
  <c r="BW384" i="2" s="1"/>
  <c r="BI409" i="2"/>
  <c r="CQ409" i="2"/>
  <c r="CR409" i="2" s="1"/>
  <c r="BV409" i="2"/>
  <c r="BW409" i="2" s="1"/>
  <c r="CC409" i="2"/>
  <c r="CD409" i="2" s="1"/>
  <c r="CX409" i="2"/>
  <c r="CY409" i="2" s="1"/>
  <c r="BI262" i="2"/>
  <c r="CC262" i="2"/>
  <c r="CD262" i="2" s="1"/>
  <c r="CQ262" i="2"/>
  <c r="CR262" i="2" s="1"/>
  <c r="BV262" i="2"/>
  <c r="BW262" i="2" s="1"/>
  <c r="CX262" i="2"/>
  <c r="CY262" i="2" s="1"/>
  <c r="BI275" i="2"/>
  <c r="CX275" i="2"/>
  <c r="CY275" i="2" s="1"/>
  <c r="CC275" i="2"/>
  <c r="CD275" i="2" s="1"/>
  <c r="BV275" i="2"/>
  <c r="BW275" i="2" s="1"/>
  <c r="CQ275" i="2"/>
  <c r="CR275" i="2" s="1"/>
  <c r="BI248" i="2"/>
  <c r="CC248" i="2"/>
  <c r="CD248" i="2" s="1"/>
  <c r="BV248" i="2"/>
  <c r="BW248" i="2" s="1"/>
  <c r="CX248" i="2"/>
  <c r="CY248" i="2" s="1"/>
  <c r="CQ248" i="2"/>
  <c r="CR248" i="2" s="1"/>
  <c r="BI250" i="2"/>
  <c r="CX250" i="2"/>
  <c r="CY250" i="2" s="1"/>
  <c r="CQ250" i="2"/>
  <c r="CR250" i="2" s="1"/>
  <c r="BV250" i="2"/>
  <c r="BW250" i="2" s="1"/>
  <c r="CC250" i="2"/>
  <c r="CD250" i="2" s="1"/>
  <c r="BI282" i="2"/>
  <c r="CC282" i="2"/>
  <c r="CD282" i="2" s="1"/>
  <c r="CQ282" i="2"/>
  <c r="CR282" i="2" s="1"/>
  <c r="CX282" i="2"/>
  <c r="CY282" i="2" s="1"/>
  <c r="BV282" i="2"/>
  <c r="BW282" i="2" s="1"/>
  <c r="BI247" i="2"/>
  <c r="BV247" i="2"/>
  <c r="BW247" i="2" s="1"/>
  <c r="CQ247" i="2"/>
  <c r="CR247" i="2" s="1"/>
  <c r="CX247" i="2"/>
  <c r="CY247" i="2" s="1"/>
  <c r="CC247" i="2"/>
  <c r="CD247" i="2" s="1"/>
  <c r="BI279" i="2"/>
  <c r="CX279" i="2"/>
  <c r="CY279" i="2" s="1"/>
  <c r="BV279" i="2"/>
  <c r="BW279" i="2" s="1"/>
  <c r="CC279" i="2"/>
  <c r="CD279" i="2" s="1"/>
  <c r="CQ279" i="2"/>
  <c r="CR279" i="2" s="1"/>
  <c r="BI391" i="2"/>
  <c r="CX391" i="2"/>
  <c r="CY391" i="2" s="1"/>
  <c r="CC391" i="2"/>
  <c r="CD391" i="2" s="1"/>
  <c r="BV391" i="2"/>
  <c r="BW391" i="2" s="1"/>
  <c r="CQ391" i="2"/>
  <c r="CR391" i="2" s="1"/>
  <c r="BI306" i="2"/>
  <c r="CC306" i="2"/>
  <c r="CD306" i="2" s="1"/>
  <c r="CX306" i="2"/>
  <c r="CY306" i="2" s="1"/>
  <c r="CQ306" i="2"/>
  <c r="CR306" i="2" s="1"/>
  <c r="BV306" i="2"/>
  <c r="BW306" i="2" s="1"/>
  <c r="BI314" i="2"/>
  <c r="CQ314" i="2"/>
  <c r="CR314" i="2" s="1"/>
  <c r="CX314" i="2"/>
  <c r="CY314" i="2" s="1"/>
  <c r="BV314" i="2"/>
  <c r="BW314" i="2" s="1"/>
  <c r="CC314" i="2"/>
  <c r="CD314" i="2" s="1"/>
  <c r="BI330" i="2"/>
  <c r="CQ330" i="2"/>
  <c r="CR330" i="2" s="1"/>
  <c r="CC330" i="2"/>
  <c r="CD330" i="2" s="1"/>
  <c r="CX330" i="2"/>
  <c r="CY330" i="2" s="1"/>
  <c r="BV330" i="2"/>
  <c r="BW330" i="2" s="1"/>
  <c r="BI346" i="2"/>
  <c r="CQ346" i="2"/>
  <c r="CR346" i="2" s="1"/>
  <c r="CC346" i="2"/>
  <c r="CD346" i="2" s="1"/>
  <c r="BV346" i="2"/>
  <c r="BW346" i="2" s="1"/>
  <c r="CX346" i="2"/>
  <c r="CY346" i="2" s="1"/>
  <c r="BI378" i="2"/>
  <c r="CC378" i="2"/>
  <c r="CD378" i="2" s="1"/>
  <c r="CQ378" i="2"/>
  <c r="CR378" i="2" s="1"/>
  <c r="BV378" i="2"/>
  <c r="BW378" i="2" s="1"/>
  <c r="CX378" i="2"/>
  <c r="CY378" i="2" s="1"/>
  <c r="BI307" i="2"/>
  <c r="CQ307" i="2"/>
  <c r="CR307" i="2" s="1"/>
  <c r="BV307" i="2"/>
  <c r="BW307" i="2" s="1"/>
  <c r="CX307" i="2"/>
  <c r="CY307" i="2" s="1"/>
  <c r="CC307" i="2"/>
  <c r="CD307" i="2" s="1"/>
  <c r="BI345" i="2"/>
  <c r="CQ345" i="2"/>
  <c r="CR345" i="2" s="1"/>
  <c r="BV345" i="2"/>
  <c r="BW345" i="2" s="1"/>
  <c r="CC345" i="2"/>
  <c r="CD345" i="2" s="1"/>
  <c r="CX345" i="2"/>
  <c r="CY345" i="2" s="1"/>
  <c r="BI343" i="2"/>
  <c r="BV343" i="2"/>
  <c r="BW343" i="2" s="1"/>
  <c r="CC343" i="2"/>
  <c r="CD343" i="2" s="1"/>
  <c r="CQ343" i="2"/>
  <c r="CR343" i="2" s="1"/>
  <c r="CX343" i="2"/>
  <c r="CY343" i="2" s="1"/>
  <c r="BI252" i="2"/>
  <c r="CC252" i="2"/>
  <c r="CD252" i="2" s="1"/>
  <c r="CX252" i="2"/>
  <c r="CY252" i="2" s="1"/>
  <c r="CQ252" i="2"/>
  <c r="CR252" i="2" s="1"/>
  <c r="BV252" i="2"/>
  <c r="BW252" i="2" s="1"/>
  <c r="BI276" i="2"/>
  <c r="BV276" i="2"/>
  <c r="BW276" i="2" s="1"/>
  <c r="CC276" i="2"/>
  <c r="CD276" i="2" s="1"/>
  <c r="CX276" i="2"/>
  <c r="CY276" i="2" s="1"/>
  <c r="CQ276" i="2"/>
  <c r="CR276" i="2" s="1"/>
  <c r="BI273" i="2"/>
  <c r="CC273" i="2"/>
  <c r="CD273" i="2" s="1"/>
  <c r="CQ273" i="2"/>
  <c r="CR273" i="2" s="1"/>
  <c r="BV273" i="2"/>
  <c r="BW273" i="2" s="1"/>
  <c r="CX273" i="2"/>
  <c r="CY273" i="2" s="1"/>
  <c r="BI385" i="2"/>
  <c r="CC385" i="2"/>
  <c r="CD385" i="2" s="1"/>
  <c r="CX385" i="2"/>
  <c r="CY385" i="2" s="1"/>
  <c r="CQ385" i="2"/>
  <c r="CR385" i="2" s="1"/>
  <c r="BV385" i="2"/>
  <c r="BW385" i="2" s="1"/>
  <c r="BI332" i="2"/>
  <c r="BV332" i="2"/>
  <c r="BW332" i="2" s="1"/>
  <c r="CX332" i="2"/>
  <c r="CY332" i="2" s="1"/>
  <c r="CQ332" i="2"/>
  <c r="CR332" i="2" s="1"/>
  <c r="CC332" i="2"/>
  <c r="CD332" i="2" s="1"/>
  <c r="BI348" i="2"/>
  <c r="BV348" i="2"/>
  <c r="BW348" i="2" s="1"/>
  <c r="CX348" i="2"/>
  <c r="CY348" i="2" s="1"/>
  <c r="CC348" i="2"/>
  <c r="CD348" i="2" s="1"/>
  <c r="CQ348" i="2"/>
  <c r="CR348" i="2" s="1"/>
  <c r="BI380" i="2"/>
  <c r="BV380" i="2"/>
  <c r="BW380" i="2" s="1"/>
  <c r="CC380" i="2"/>
  <c r="CD380" i="2" s="1"/>
  <c r="CX380" i="2"/>
  <c r="CY380" i="2" s="1"/>
  <c r="CQ380" i="2"/>
  <c r="CR380" i="2" s="1"/>
  <c r="BI315" i="2"/>
  <c r="CX315" i="2"/>
  <c r="CY315" i="2" s="1"/>
  <c r="CC315" i="2"/>
  <c r="CD315" i="2" s="1"/>
  <c r="BV315" i="2"/>
  <c r="BW315" i="2" s="1"/>
  <c r="CQ315" i="2"/>
  <c r="CR315" i="2" s="1"/>
  <c r="BI254" i="2"/>
  <c r="CC254" i="2"/>
  <c r="CD254" i="2" s="1"/>
  <c r="CQ254" i="2"/>
  <c r="CR254" i="2" s="1"/>
  <c r="CX254" i="2"/>
  <c r="CY254" i="2" s="1"/>
  <c r="BV254" i="2"/>
  <c r="BW254" i="2" s="1"/>
  <c r="BI270" i="2"/>
  <c r="BV270" i="2"/>
  <c r="BW270" i="2" s="1"/>
  <c r="CC270" i="2"/>
  <c r="CD270" i="2" s="1"/>
  <c r="CQ270" i="2"/>
  <c r="CR270" i="2" s="1"/>
  <c r="CX270" i="2"/>
  <c r="CY270" i="2" s="1"/>
  <c r="BI267" i="2"/>
  <c r="BV267" i="2"/>
  <c r="BW267" i="2" s="1"/>
  <c r="CC267" i="2"/>
  <c r="CD267" i="2" s="1"/>
  <c r="CQ267" i="2"/>
  <c r="CR267" i="2" s="1"/>
  <c r="CX267" i="2"/>
  <c r="CY267" i="2" s="1"/>
  <c r="BI311" i="2"/>
  <c r="CQ311" i="2"/>
  <c r="CR311" i="2" s="1"/>
  <c r="BV311" i="2"/>
  <c r="BW311" i="2" s="1"/>
  <c r="CX311" i="2"/>
  <c r="CY311" i="2" s="1"/>
  <c r="CC311" i="2"/>
  <c r="CD311" i="2" s="1"/>
  <c r="BI302" i="2"/>
  <c r="BV302" i="2"/>
  <c r="BW302" i="2" s="1"/>
  <c r="CX302" i="2"/>
  <c r="CY302" i="2" s="1"/>
  <c r="CQ302" i="2"/>
  <c r="CR302" i="2" s="1"/>
  <c r="CC302" i="2"/>
  <c r="CD302" i="2" s="1"/>
  <c r="BI382" i="2"/>
  <c r="CC382" i="2"/>
  <c r="CD382" i="2" s="1"/>
  <c r="CX382" i="2"/>
  <c r="CY382" i="2" s="1"/>
  <c r="BV382" i="2"/>
  <c r="BW382" i="2" s="1"/>
  <c r="CQ382" i="2"/>
  <c r="CR382" i="2" s="1"/>
  <c r="BI333" i="2"/>
  <c r="CX333" i="2"/>
  <c r="CY333" i="2" s="1"/>
  <c r="BV333" i="2"/>
  <c r="BW333" i="2" s="1"/>
  <c r="CQ333" i="2"/>
  <c r="CR333" i="2" s="1"/>
  <c r="CC333" i="2"/>
  <c r="CD333" i="2" s="1"/>
  <c r="BI359" i="2"/>
  <c r="CC359" i="2"/>
  <c r="CD359" i="2" s="1"/>
  <c r="CX359" i="2"/>
  <c r="CY359" i="2" s="1"/>
  <c r="BV359" i="2"/>
  <c r="BW359" i="2" s="1"/>
  <c r="CQ359" i="2"/>
  <c r="CR359" i="2" s="1"/>
  <c r="BI288" i="2"/>
  <c r="CC288" i="2"/>
  <c r="CD288" i="2" s="1"/>
  <c r="CX288" i="2"/>
  <c r="CY288" i="2" s="1"/>
  <c r="CQ288" i="2"/>
  <c r="CR288" i="2" s="1"/>
  <c r="BV288" i="2"/>
  <c r="BW288" i="2" s="1"/>
  <c r="BI269" i="2"/>
  <c r="CQ269" i="2"/>
  <c r="CR269" i="2" s="1"/>
  <c r="CX269" i="2"/>
  <c r="CY269" i="2" s="1"/>
  <c r="BV269" i="2"/>
  <c r="BW269" i="2" s="1"/>
  <c r="CC269" i="2"/>
  <c r="CD269" i="2" s="1"/>
  <c r="BI352" i="2"/>
  <c r="CQ352" i="2"/>
  <c r="CR352" i="2" s="1"/>
  <c r="CC352" i="2"/>
  <c r="CD352" i="2" s="1"/>
  <c r="CX352" i="2"/>
  <c r="CY352" i="2" s="1"/>
  <c r="BV352" i="2"/>
  <c r="BW352" i="2" s="1"/>
  <c r="BI335" i="2"/>
  <c r="CC335" i="2"/>
  <c r="CD335" i="2" s="1"/>
  <c r="CX335" i="2"/>
  <c r="CY335" i="2" s="1"/>
  <c r="BV335" i="2"/>
  <c r="BW335" i="2" s="1"/>
  <c r="CQ335" i="2"/>
  <c r="CR335" i="2" s="1"/>
  <c r="BI371" i="2"/>
  <c r="CQ371" i="2"/>
  <c r="CR371" i="2" s="1"/>
  <c r="BV371" i="2"/>
  <c r="BW371" i="2" s="1"/>
  <c r="CX371" i="2"/>
  <c r="CY371" i="2" s="1"/>
  <c r="CC371" i="2"/>
  <c r="CD371" i="2" s="1"/>
  <c r="BI243" i="2"/>
  <c r="BV243" i="2"/>
  <c r="BW243" i="2" s="1"/>
  <c r="CQ243" i="2"/>
  <c r="CR243" i="2" s="1"/>
  <c r="CC243" i="2"/>
  <c r="CD243" i="2" s="1"/>
  <c r="CX243" i="2"/>
  <c r="CY243" i="2" s="1"/>
  <c r="BI259" i="2"/>
  <c r="BV259" i="2"/>
  <c r="BW259" i="2" s="1"/>
  <c r="CC259" i="2"/>
  <c r="CD259" i="2" s="1"/>
  <c r="CQ259" i="2"/>
  <c r="CR259" i="2" s="1"/>
  <c r="CX259" i="2"/>
  <c r="CY259" i="2" s="1"/>
  <c r="BI342" i="2"/>
  <c r="BV342" i="2"/>
  <c r="BW342" i="2" s="1"/>
  <c r="CX342" i="2"/>
  <c r="CY342" i="2" s="1"/>
  <c r="CC342" i="2"/>
  <c r="CD342" i="2" s="1"/>
  <c r="CQ342" i="2"/>
  <c r="CR342" i="2" s="1"/>
  <c r="BI358" i="2"/>
  <c r="CX358" i="2"/>
  <c r="CY358" i="2" s="1"/>
  <c r="CQ358" i="2"/>
  <c r="CR358" i="2" s="1"/>
  <c r="CC358" i="2"/>
  <c r="CD358" i="2" s="1"/>
  <c r="BV358" i="2"/>
  <c r="BW358" i="2" s="1"/>
  <c r="BI261" i="2"/>
  <c r="BV261" i="2"/>
  <c r="BW261" i="2" s="1"/>
  <c r="CQ261" i="2"/>
  <c r="CR261" i="2" s="1"/>
  <c r="CC261" i="2"/>
  <c r="CD261" i="2" s="1"/>
  <c r="CX261" i="2"/>
  <c r="CY261" i="2" s="1"/>
  <c r="BI277" i="2"/>
  <c r="CQ277" i="2"/>
  <c r="CR277" i="2" s="1"/>
  <c r="CC277" i="2"/>
  <c r="CD277" i="2" s="1"/>
  <c r="BV277" i="2"/>
  <c r="BW277" i="2" s="1"/>
  <c r="CX277" i="2"/>
  <c r="CY277" i="2" s="1"/>
  <c r="BI367" i="2"/>
  <c r="CC367" i="2"/>
  <c r="CD367" i="2" s="1"/>
  <c r="BV367" i="2"/>
  <c r="BW367" i="2" s="1"/>
  <c r="CX367" i="2"/>
  <c r="CY367" i="2" s="1"/>
  <c r="CQ367" i="2"/>
  <c r="CR367" i="2" s="1"/>
  <c r="BI360" i="2"/>
  <c r="CQ360" i="2"/>
  <c r="CR360" i="2" s="1"/>
  <c r="CC360" i="2"/>
  <c r="CD360" i="2" s="1"/>
  <c r="BV360" i="2"/>
  <c r="BW360" i="2" s="1"/>
  <c r="CX360" i="2"/>
  <c r="CY360" i="2" s="1"/>
  <c r="BI373" i="2"/>
  <c r="CX373" i="2"/>
  <c r="CY373" i="2" s="1"/>
  <c r="CC373" i="2"/>
  <c r="CD373" i="2" s="1"/>
  <c r="CQ373" i="2"/>
  <c r="CR373" i="2" s="1"/>
  <c r="BV373" i="2"/>
  <c r="BW373" i="2" s="1"/>
  <c r="BI274" i="2"/>
  <c r="CC274" i="2"/>
  <c r="CD274" i="2" s="1"/>
  <c r="CQ274" i="2"/>
  <c r="CR274" i="2" s="1"/>
  <c r="CX274" i="2"/>
  <c r="CY274" i="2" s="1"/>
  <c r="BV274" i="2"/>
  <c r="BW274" i="2" s="1"/>
  <c r="BI255" i="2"/>
  <c r="CC255" i="2"/>
  <c r="CD255" i="2" s="1"/>
  <c r="BV255" i="2"/>
  <c r="BW255" i="2" s="1"/>
  <c r="CQ255" i="2"/>
  <c r="CR255" i="2" s="1"/>
  <c r="CX255" i="2"/>
  <c r="CY255" i="2" s="1"/>
  <c r="BI303" i="2"/>
  <c r="CX303" i="2"/>
  <c r="CY303" i="2" s="1"/>
  <c r="BV303" i="2"/>
  <c r="BW303" i="2" s="1"/>
  <c r="CC303" i="2"/>
  <c r="CD303" i="2" s="1"/>
  <c r="CQ303" i="2"/>
  <c r="CR303" i="2" s="1"/>
  <c r="BI323" i="2"/>
  <c r="CX323" i="2"/>
  <c r="CY323" i="2" s="1"/>
  <c r="CQ323" i="2"/>
  <c r="CR323" i="2" s="1"/>
  <c r="BV323" i="2"/>
  <c r="BW323" i="2" s="1"/>
  <c r="CC323" i="2"/>
  <c r="CD323" i="2" s="1"/>
  <c r="BI370" i="2"/>
  <c r="CQ370" i="2"/>
  <c r="CR370" i="2" s="1"/>
  <c r="CX370" i="2"/>
  <c r="CY370" i="2" s="1"/>
  <c r="CC370" i="2"/>
  <c r="CD370" i="2" s="1"/>
  <c r="BV370" i="2"/>
  <c r="BW370" i="2" s="1"/>
  <c r="BI268" i="2"/>
  <c r="BV268" i="2"/>
  <c r="BW268" i="2" s="1"/>
  <c r="CX268" i="2"/>
  <c r="CY268" i="2" s="1"/>
  <c r="CC268" i="2"/>
  <c r="CD268" i="2" s="1"/>
  <c r="CQ268" i="2"/>
  <c r="CR268" i="2" s="1"/>
  <c r="BI265" i="2"/>
  <c r="BV265" i="2"/>
  <c r="BW265" i="2" s="1"/>
  <c r="CQ265" i="2"/>
  <c r="CR265" i="2" s="1"/>
  <c r="CC265" i="2"/>
  <c r="CD265" i="2" s="1"/>
  <c r="CX265" i="2"/>
  <c r="CY265" i="2" s="1"/>
  <c r="BI324" i="2"/>
  <c r="BV324" i="2"/>
  <c r="BW324" i="2" s="1"/>
  <c r="CC324" i="2"/>
  <c r="CD324" i="2" s="1"/>
  <c r="CQ324" i="2"/>
  <c r="CR324" i="2" s="1"/>
  <c r="CX324" i="2"/>
  <c r="CY324" i="2" s="1"/>
  <c r="BI340" i="2"/>
  <c r="CC340" i="2"/>
  <c r="CD340" i="2" s="1"/>
  <c r="BV340" i="2"/>
  <c r="BW340" i="2" s="1"/>
  <c r="CX340" i="2"/>
  <c r="CY340" i="2" s="1"/>
  <c r="CQ340" i="2"/>
  <c r="CR340" i="2" s="1"/>
  <c r="BI321" i="2"/>
  <c r="CC321" i="2"/>
  <c r="CD321" i="2" s="1"/>
  <c r="CQ321" i="2"/>
  <c r="CR321" i="2" s="1"/>
  <c r="BV321" i="2"/>
  <c r="BW321" i="2" s="1"/>
  <c r="CX321" i="2"/>
  <c r="CY321" i="2" s="1"/>
  <c r="BI389" i="2"/>
  <c r="BV389" i="2"/>
  <c r="BW389" i="2" s="1"/>
  <c r="CX389" i="2"/>
  <c r="CY389" i="2" s="1"/>
  <c r="CQ389" i="2"/>
  <c r="CR389" i="2" s="1"/>
  <c r="CC389" i="2"/>
  <c r="CD389" i="2" s="1"/>
  <c r="BI251" i="2"/>
  <c r="BV251" i="2"/>
  <c r="BW251" i="2" s="1"/>
  <c r="CX251" i="2"/>
  <c r="CY251" i="2" s="1"/>
  <c r="CC251" i="2"/>
  <c r="CD251" i="2" s="1"/>
  <c r="CQ251" i="2"/>
  <c r="CR251" i="2" s="1"/>
  <c r="BI397" i="2"/>
  <c r="BV397" i="2"/>
  <c r="BW397" i="2" s="1"/>
  <c r="CX397" i="2"/>
  <c r="CY397" i="2" s="1"/>
  <c r="CQ397" i="2"/>
  <c r="CR397" i="2" s="1"/>
  <c r="CC397" i="2"/>
  <c r="CD397" i="2" s="1"/>
  <c r="BI334" i="2"/>
  <c r="BV334" i="2"/>
  <c r="BW334" i="2" s="1"/>
  <c r="CC334" i="2"/>
  <c r="CD334" i="2" s="1"/>
  <c r="CQ334" i="2"/>
  <c r="CR334" i="2" s="1"/>
  <c r="CX334" i="2"/>
  <c r="CY334" i="2" s="1"/>
  <c r="BI366" i="2"/>
  <c r="BV366" i="2"/>
  <c r="BW366" i="2" s="1"/>
  <c r="CC366" i="2"/>
  <c r="CD366" i="2" s="1"/>
  <c r="CQ366" i="2"/>
  <c r="CR366" i="2" s="1"/>
  <c r="CX366" i="2"/>
  <c r="CY366" i="2" s="1"/>
  <c r="BI272" i="2"/>
  <c r="BV272" i="2"/>
  <c r="BW272" i="2" s="1"/>
  <c r="CX272" i="2"/>
  <c r="CY272" i="2" s="1"/>
  <c r="CC272" i="2"/>
  <c r="CD272" i="2" s="1"/>
  <c r="CQ272" i="2"/>
  <c r="CR272" i="2" s="1"/>
  <c r="BI304" i="2"/>
  <c r="CX304" i="2"/>
  <c r="CY304" i="2" s="1"/>
  <c r="BV304" i="2"/>
  <c r="BW304" i="2" s="1"/>
  <c r="CC304" i="2"/>
  <c r="CD304" i="2" s="1"/>
  <c r="CQ304" i="2"/>
  <c r="CR304" i="2" s="1"/>
  <c r="BI246" i="2"/>
  <c r="CX246" i="2"/>
  <c r="CY246" i="2" s="1"/>
  <c r="BV246" i="2"/>
  <c r="BW246" i="2" s="1"/>
  <c r="CQ246" i="2"/>
  <c r="CR246" i="2" s="1"/>
  <c r="CC246" i="2"/>
  <c r="CD246" i="2" s="1"/>
  <c r="BI353" i="2"/>
  <c r="CC353" i="2"/>
  <c r="CD353" i="2" s="1"/>
  <c r="BV353" i="2"/>
  <c r="BW353" i="2" s="1"/>
  <c r="CX353" i="2"/>
  <c r="CY353" i="2" s="1"/>
  <c r="CQ353" i="2"/>
  <c r="CR353" i="2" s="1"/>
  <c r="BI387" i="2"/>
  <c r="CC387" i="2"/>
  <c r="CD387" i="2" s="1"/>
  <c r="CQ387" i="2"/>
  <c r="CR387" i="2" s="1"/>
  <c r="BV387" i="2"/>
  <c r="BW387" i="2" s="1"/>
  <c r="CX387" i="2"/>
  <c r="CY387" i="2" s="1"/>
  <c r="BI329" i="2"/>
  <c r="BV329" i="2"/>
  <c r="BW329" i="2" s="1"/>
  <c r="CC329" i="2"/>
  <c r="CD329" i="2" s="1"/>
  <c r="CQ329" i="2"/>
  <c r="CR329" i="2" s="1"/>
  <c r="CX329" i="2"/>
  <c r="CY329" i="2" s="1"/>
  <c r="BI264" i="2"/>
  <c r="BV264" i="2"/>
  <c r="BW264" i="2" s="1"/>
  <c r="CX264" i="2"/>
  <c r="CY264" i="2" s="1"/>
  <c r="CQ264" i="2"/>
  <c r="CR264" i="2" s="1"/>
  <c r="CC264" i="2"/>
  <c r="CD264" i="2" s="1"/>
  <c r="BI296" i="2"/>
  <c r="CX296" i="2"/>
  <c r="CY296" i="2" s="1"/>
  <c r="CC296" i="2"/>
  <c r="CD296" i="2" s="1"/>
  <c r="BV296" i="2"/>
  <c r="BW296" i="2" s="1"/>
  <c r="CQ296" i="2"/>
  <c r="CR296" i="2" s="1"/>
  <c r="BI403" i="2"/>
  <c r="CQ403" i="2"/>
  <c r="CR403" i="2" s="1"/>
  <c r="CX403" i="2"/>
  <c r="CY403" i="2" s="1"/>
  <c r="BV403" i="2"/>
  <c r="BW403" i="2" s="1"/>
  <c r="CC403" i="2"/>
  <c r="CD403" i="2" s="1"/>
  <c r="BI266" i="2"/>
  <c r="CQ266" i="2"/>
  <c r="CR266" i="2" s="1"/>
  <c r="CX266" i="2"/>
  <c r="CY266" i="2" s="1"/>
  <c r="CC266" i="2"/>
  <c r="CD266" i="2" s="1"/>
  <c r="BV266" i="2"/>
  <c r="BW266" i="2" s="1"/>
  <c r="BI295" i="2"/>
  <c r="CC295" i="2"/>
  <c r="CD295" i="2" s="1"/>
  <c r="BV295" i="2"/>
  <c r="BW295" i="2" s="1"/>
  <c r="CQ295" i="2"/>
  <c r="CR295" i="2" s="1"/>
  <c r="CX295" i="2"/>
  <c r="CY295" i="2" s="1"/>
  <c r="BI369" i="2"/>
  <c r="CC369" i="2"/>
  <c r="CD369" i="2" s="1"/>
  <c r="CX369" i="2"/>
  <c r="CY369" i="2" s="1"/>
  <c r="BV369" i="2"/>
  <c r="BW369" i="2" s="1"/>
  <c r="CQ369" i="2"/>
  <c r="CR369" i="2" s="1"/>
  <c r="BI338" i="2"/>
  <c r="CC338" i="2"/>
  <c r="CD338" i="2" s="1"/>
  <c r="CQ338" i="2"/>
  <c r="CR338" i="2" s="1"/>
  <c r="BV338" i="2"/>
  <c r="BW338" i="2" s="1"/>
  <c r="CX338" i="2"/>
  <c r="CY338" i="2" s="1"/>
  <c r="BI402" i="2"/>
  <c r="CC402" i="2"/>
  <c r="CD402" i="2" s="1"/>
  <c r="BV402" i="2"/>
  <c r="BW402" i="2" s="1"/>
  <c r="CQ402" i="2"/>
  <c r="CR402" i="2" s="1"/>
  <c r="CX402" i="2"/>
  <c r="CY402" i="2" s="1"/>
  <c r="BI244" i="2"/>
  <c r="CC244" i="2"/>
  <c r="CD244" i="2" s="1"/>
  <c r="CQ244" i="2"/>
  <c r="CR244" i="2" s="1"/>
  <c r="CX244" i="2"/>
  <c r="CY244" i="2" s="1"/>
  <c r="BV244" i="2"/>
  <c r="BW244" i="2" s="1"/>
  <c r="BI292" i="2"/>
  <c r="BV292" i="2"/>
  <c r="BW292" i="2" s="1"/>
  <c r="CC292" i="2"/>
  <c r="CD292" i="2" s="1"/>
  <c r="CX292" i="2"/>
  <c r="CY292" i="2" s="1"/>
  <c r="CQ292" i="2"/>
  <c r="CR292" i="2" s="1"/>
  <c r="BI289" i="2"/>
  <c r="CC289" i="2"/>
  <c r="CD289" i="2" s="1"/>
  <c r="BV289" i="2"/>
  <c r="BW289" i="2" s="1"/>
  <c r="CQ289" i="2"/>
  <c r="CR289" i="2" s="1"/>
  <c r="CX289" i="2"/>
  <c r="CY289" i="2" s="1"/>
  <c r="BI395" i="2"/>
  <c r="BV395" i="2"/>
  <c r="BW395" i="2" s="1"/>
  <c r="CQ395" i="2"/>
  <c r="CR395" i="2" s="1"/>
  <c r="CX395" i="2"/>
  <c r="CY395" i="2" s="1"/>
  <c r="CC395" i="2"/>
  <c r="CD395" i="2" s="1"/>
  <c r="BI316" i="2"/>
  <c r="BV316" i="2"/>
  <c r="BW316" i="2" s="1"/>
  <c r="CC316" i="2"/>
  <c r="CD316" i="2" s="1"/>
  <c r="CX316" i="2"/>
  <c r="CY316" i="2" s="1"/>
  <c r="CQ316" i="2"/>
  <c r="CR316" i="2" s="1"/>
  <c r="BI364" i="2"/>
  <c r="BV364" i="2"/>
  <c r="BW364" i="2" s="1"/>
  <c r="CC364" i="2"/>
  <c r="CD364" i="2" s="1"/>
  <c r="CQ364" i="2"/>
  <c r="CR364" i="2" s="1"/>
  <c r="CX364" i="2"/>
  <c r="CY364" i="2" s="1"/>
  <c r="BI375" i="2"/>
  <c r="BV375" i="2"/>
  <c r="BW375" i="2" s="1"/>
  <c r="CQ375" i="2"/>
  <c r="CR375" i="2" s="1"/>
  <c r="CX375" i="2"/>
  <c r="CY375" i="2" s="1"/>
  <c r="CC375" i="2"/>
  <c r="CD375" i="2" s="1"/>
  <c r="BI318" i="2"/>
  <c r="CC318" i="2"/>
  <c r="CD318" i="2" s="1"/>
  <c r="CQ318" i="2"/>
  <c r="CR318" i="2" s="1"/>
  <c r="CX318" i="2"/>
  <c r="CY318" i="2" s="1"/>
  <c r="BV318" i="2"/>
  <c r="BW318" i="2" s="1"/>
  <c r="BI256" i="2"/>
  <c r="BV256" i="2"/>
  <c r="BW256" i="2" s="1"/>
  <c r="CC256" i="2"/>
  <c r="CD256" i="2" s="1"/>
  <c r="CX256" i="2"/>
  <c r="CY256" i="2" s="1"/>
  <c r="CQ256" i="2"/>
  <c r="CR256" i="2" s="1"/>
  <c r="BI253" i="2"/>
  <c r="CQ253" i="2"/>
  <c r="CR253" i="2" s="1"/>
  <c r="CX253" i="2"/>
  <c r="CY253" i="2" s="1"/>
  <c r="BV253" i="2"/>
  <c r="BW253" i="2" s="1"/>
  <c r="CC253" i="2"/>
  <c r="CD253" i="2" s="1"/>
  <c r="BI305" i="2"/>
  <c r="CC305" i="2"/>
  <c r="CD305" i="2" s="1"/>
  <c r="BV305" i="2"/>
  <c r="BW305" i="2" s="1"/>
  <c r="CX305" i="2"/>
  <c r="CY305" i="2" s="1"/>
  <c r="CQ305" i="2"/>
  <c r="CR305" i="2" s="1"/>
  <c r="BI336" i="2"/>
  <c r="BV336" i="2"/>
  <c r="BW336" i="2" s="1"/>
  <c r="CC336" i="2"/>
  <c r="CD336" i="2" s="1"/>
  <c r="CQ336" i="2"/>
  <c r="CR336" i="2" s="1"/>
  <c r="CX336" i="2"/>
  <c r="CY336" i="2" s="1"/>
  <c r="BI294" i="2"/>
  <c r="CC294" i="2"/>
  <c r="CD294" i="2" s="1"/>
  <c r="CQ294" i="2"/>
  <c r="CR294" i="2" s="1"/>
  <c r="CX294" i="2"/>
  <c r="CY294" i="2" s="1"/>
  <c r="BV294" i="2"/>
  <c r="BW294" i="2" s="1"/>
  <c r="BI341" i="2"/>
  <c r="CC341" i="2"/>
  <c r="CD341" i="2" s="1"/>
  <c r="BV341" i="2"/>
  <c r="BW341" i="2" s="1"/>
  <c r="CX341" i="2"/>
  <c r="CY341" i="2" s="1"/>
  <c r="CQ341" i="2"/>
  <c r="CR341" i="2" s="1"/>
  <c r="BI310" i="2"/>
  <c r="BV310" i="2"/>
  <c r="BW310" i="2" s="1"/>
  <c r="CX310" i="2"/>
  <c r="CY310" i="2" s="1"/>
  <c r="CC310" i="2"/>
  <c r="CD310" i="2" s="1"/>
  <c r="CQ310" i="2"/>
  <c r="CR310" i="2" s="1"/>
  <c r="BI390" i="2"/>
  <c r="BV390" i="2"/>
  <c r="BW390" i="2" s="1"/>
  <c r="CC390" i="2"/>
  <c r="CD390" i="2" s="1"/>
  <c r="CQ390" i="2"/>
  <c r="CR390" i="2" s="1"/>
  <c r="CX390" i="2"/>
  <c r="CY390" i="2" s="1"/>
  <c r="BI280" i="2"/>
  <c r="CC280" i="2"/>
  <c r="CD280" i="2" s="1"/>
  <c r="CX280" i="2"/>
  <c r="CY280" i="2" s="1"/>
  <c r="BV280" i="2"/>
  <c r="BW280" i="2" s="1"/>
  <c r="CQ280" i="2"/>
  <c r="CR280" i="2" s="1"/>
  <c r="BI245" i="2"/>
  <c r="CQ245" i="2"/>
  <c r="CR245" i="2" s="1"/>
  <c r="CX245" i="2"/>
  <c r="CY245" i="2" s="1"/>
  <c r="CC245" i="2"/>
  <c r="CD245" i="2" s="1"/>
  <c r="BV245" i="2"/>
  <c r="BW245" i="2" s="1"/>
  <c r="BI377" i="2"/>
  <c r="CX377" i="2"/>
  <c r="CY377" i="2" s="1"/>
  <c r="BV377" i="2"/>
  <c r="BW377" i="2" s="1"/>
  <c r="CC377" i="2"/>
  <c r="CD377" i="2" s="1"/>
  <c r="CQ377" i="2"/>
  <c r="CR377" i="2" s="1"/>
  <c r="BI344" i="2"/>
  <c r="CQ344" i="2"/>
  <c r="CR344" i="2" s="1"/>
  <c r="CX344" i="2"/>
  <c r="CY344" i="2" s="1"/>
  <c r="CC344" i="2"/>
  <c r="CD344" i="2" s="1"/>
  <c r="BV344" i="2"/>
  <c r="BW344" i="2" s="1"/>
  <c r="BI392" i="2"/>
  <c r="BV392" i="2"/>
  <c r="BW392" i="2" s="1"/>
  <c r="CC392" i="2"/>
  <c r="CD392" i="2" s="1"/>
  <c r="CX392" i="2"/>
  <c r="CY392" i="2" s="1"/>
  <c r="CQ392" i="2"/>
  <c r="CR392" i="2" s="1"/>
  <c r="BI407" i="2"/>
  <c r="BV407" i="2"/>
  <c r="BW407" i="2" s="1"/>
  <c r="CC407" i="2"/>
  <c r="CD407" i="2" s="1"/>
  <c r="CQ407" i="2"/>
  <c r="CR407" i="2" s="1"/>
  <c r="CX407" i="2"/>
  <c r="CY407" i="2" s="1"/>
  <c r="BI290" i="2"/>
  <c r="CX290" i="2"/>
  <c r="CY290" i="2" s="1"/>
  <c r="BV290" i="2"/>
  <c r="BW290" i="2" s="1"/>
  <c r="CQ290" i="2"/>
  <c r="CR290" i="2" s="1"/>
  <c r="CC290" i="2"/>
  <c r="CD290" i="2" s="1"/>
  <c r="BI263" i="2"/>
  <c r="BV263" i="2"/>
  <c r="BW263" i="2" s="1"/>
  <c r="CX263" i="2"/>
  <c r="CY263" i="2" s="1"/>
  <c r="CC263" i="2"/>
  <c r="CD263" i="2" s="1"/>
  <c r="CQ263" i="2"/>
  <c r="CR263" i="2" s="1"/>
  <c r="BI287" i="2"/>
  <c r="BV287" i="2"/>
  <c r="BW287" i="2" s="1"/>
  <c r="CQ287" i="2"/>
  <c r="CR287" i="2" s="1"/>
  <c r="CC287" i="2"/>
  <c r="CD287" i="2" s="1"/>
  <c r="CX287" i="2"/>
  <c r="CY287" i="2" s="1"/>
  <c r="BI354" i="2"/>
  <c r="BV354" i="2"/>
  <c r="BW354" i="2" s="1"/>
  <c r="CQ354" i="2"/>
  <c r="CR354" i="2" s="1"/>
  <c r="CC354" i="2"/>
  <c r="CD354" i="2" s="1"/>
  <c r="CX354" i="2"/>
  <c r="CY354" i="2" s="1"/>
  <c r="BI386" i="2"/>
  <c r="CC386" i="2"/>
  <c r="CD386" i="2" s="1"/>
  <c r="CX386" i="2"/>
  <c r="CY386" i="2" s="1"/>
  <c r="CQ386" i="2"/>
  <c r="CR386" i="2" s="1"/>
  <c r="BV386" i="2"/>
  <c r="BW386" i="2" s="1"/>
  <c r="BI394" i="2"/>
  <c r="CQ394" i="2"/>
  <c r="CR394" i="2" s="1"/>
  <c r="CX394" i="2"/>
  <c r="CY394" i="2" s="1"/>
  <c r="CC394" i="2"/>
  <c r="CD394" i="2" s="1"/>
  <c r="BV394" i="2"/>
  <c r="BW394" i="2" s="1"/>
  <c r="BI313" i="2"/>
  <c r="CQ313" i="2"/>
  <c r="CR313" i="2" s="1"/>
  <c r="BV313" i="2"/>
  <c r="BW313" i="2" s="1"/>
  <c r="CC313" i="2"/>
  <c r="CD313" i="2" s="1"/>
  <c r="CX313" i="2"/>
  <c r="CY313" i="2" s="1"/>
  <c r="BI361" i="2"/>
  <c r="CC361" i="2"/>
  <c r="CD361" i="2" s="1"/>
  <c r="CQ361" i="2"/>
  <c r="CR361" i="2" s="1"/>
  <c r="CX361" i="2"/>
  <c r="CY361" i="2" s="1"/>
  <c r="BV361" i="2"/>
  <c r="BW361" i="2" s="1"/>
  <c r="BI381" i="2"/>
  <c r="CX381" i="2"/>
  <c r="CY381" i="2" s="1"/>
  <c r="CQ381" i="2"/>
  <c r="CR381" i="2" s="1"/>
  <c r="BV381" i="2"/>
  <c r="BW381" i="2" s="1"/>
  <c r="CC381" i="2"/>
  <c r="CD381" i="2" s="1"/>
  <c r="BI284" i="2"/>
  <c r="BV284" i="2"/>
  <c r="BW284" i="2" s="1"/>
  <c r="CC284" i="2"/>
  <c r="CD284" i="2" s="1"/>
  <c r="CX284" i="2"/>
  <c r="CY284" i="2" s="1"/>
  <c r="CQ284" i="2"/>
  <c r="CR284" i="2" s="1"/>
  <c r="BI249" i="2"/>
  <c r="CQ249" i="2"/>
  <c r="CR249" i="2" s="1"/>
  <c r="CC249" i="2"/>
  <c r="CD249" i="2" s="1"/>
  <c r="BV249" i="2"/>
  <c r="BW249" i="2" s="1"/>
  <c r="CX249" i="2"/>
  <c r="CY249" i="2" s="1"/>
  <c r="BI281" i="2"/>
  <c r="CQ281" i="2"/>
  <c r="CR281" i="2" s="1"/>
  <c r="BV281" i="2"/>
  <c r="BW281" i="2" s="1"/>
  <c r="CX281" i="2"/>
  <c r="CY281" i="2" s="1"/>
  <c r="CC281" i="2"/>
  <c r="CD281" i="2" s="1"/>
  <c r="BI327" i="2"/>
  <c r="CX327" i="2"/>
  <c r="CY327" i="2" s="1"/>
  <c r="CQ327" i="2"/>
  <c r="CR327" i="2" s="1"/>
  <c r="BV327" i="2"/>
  <c r="BW327" i="2" s="1"/>
  <c r="CC327" i="2"/>
  <c r="CD327" i="2" s="1"/>
  <c r="BI339" i="2"/>
  <c r="CQ339" i="2"/>
  <c r="CR339" i="2" s="1"/>
  <c r="CC339" i="2"/>
  <c r="CD339" i="2" s="1"/>
  <c r="BV339" i="2"/>
  <c r="BW339" i="2" s="1"/>
  <c r="CX339" i="2"/>
  <c r="CY339" i="2" s="1"/>
  <c r="BI308" i="2"/>
  <c r="CC308" i="2"/>
  <c r="CD308" i="2" s="1"/>
  <c r="BV308" i="2"/>
  <c r="BW308" i="2" s="1"/>
  <c r="CQ308" i="2"/>
  <c r="CR308" i="2" s="1"/>
  <c r="CX308" i="2"/>
  <c r="CY308" i="2" s="1"/>
  <c r="BI356" i="2"/>
  <c r="BV356" i="2"/>
  <c r="BW356" i="2" s="1"/>
  <c r="CX356" i="2"/>
  <c r="CY356" i="2" s="1"/>
  <c r="CQ356" i="2"/>
  <c r="CR356" i="2" s="1"/>
  <c r="CC356" i="2"/>
  <c r="CD356" i="2" s="1"/>
  <c r="BI388" i="2"/>
  <c r="BV388" i="2"/>
  <c r="BW388" i="2" s="1"/>
  <c r="CC388" i="2"/>
  <c r="CD388" i="2" s="1"/>
  <c r="CX388" i="2"/>
  <c r="CY388" i="2" s="1"/>
  <c r="CQ388" i="2"/>
  <c r="CR388" i="2" s="1"/>
  <c r="BI404" i="2"/>
  <c r="CC404" i="2"/>
  <c r="CD404" i="2" s="1"/>
  <c r="CX404" i="2"/>
  <c r="CY404" i="2" s="1"/>
  <c r="BV404" i="2"/>
  <c r="BW404" i="2" s="1"/>
  <c r="CQ404" i="2"/>
  <c r="CR404" i="2" s="1"/>
  <c r="BI393" i="2"/>
  <c r="BV393" i="2"/>
  <c r="BW393" i="2" s="1"/>
  <c r="CC393" i="2"/>
  <c r="CD393" i="2" s="1"/>
  <c r="CQ393" i="2"/>
  <c r="CR393" i="2" s="1"/>
  <c r="CX393" i="2"/>
  <c r="CY393" i="2" s="1"/>
  <c r="BI317" i="2"/>
  <c r="CQ317" i="2"/>
  <c r="CR317" i="2" s="1"/>
  <c r="BV317" i="2"/>
  <c r="BW317" i="2" s="1"/>
  <c r="CX317" i="2"/>
  <c r="CY317" i="2" s="1"/>
  <c r="CC317" i="2"/>
  <c r="CD317" i="2" s="1"/>
  <c r="BI286" i="2"/>
  <c r="CX286" i="2"/>
  <c r="CY286" i="2" s="1"/>
  <c r="CQ286" i="2"/>
  <c r="CR286" i="2" s="1"/>
  <c r="BV286" i="2"/>
  <c r="BW286" i="2" s="1"/>
  <c r="CC286" i="2"/>
  <c r="CD286" i="2" s="1"/>
  <c r="BI283" i="2"/>
  <c r="BV283" i="2"/>
  <c r="BW283" i="2" s="1"/>
  <c r="CX283" i="2"/>
  <c r="CY283" i="2" s="1"/>
  <c r="CQ283" i="2"/>
  <c r="CR283" i="2" s="1"/>
  <c r="CC283" i="2"/>
  <c r="CD283" i="2" s="1"/>
  <c r="BI401" i="2"/>
  <c r="CX401" i="2"/>
  <c r="CY401" i="2" s="1"/>
  <c r="BV401" i="2"/>
  <c r="BW401" i="2" s="1"/>
  <c r="CQ401" i="2"/>
  <c r="CR401" i="2" s="1"/>
  <c r="CC401" i="2"/>
  <c r="CD401" i="2" s="1"/>
  <c r="BI285" i="2"/>
  <c r="CQ285" i="2"/>
  <c r="CR285" i="2" s="1"/>
  <c r="BV285" i="2"/>
  <c r="BW285" i="2" s="1"/>
  <c r="CX285" i="2"/>
  <c r="CY285" i="2" s="1"/>
  <c r="CC285" i="2"/>
  <c r="CD285" i="2" s="1"/>
  <c r="BI319" i="2"/>
  <c r="CC319" i="2"/>
  <c r="CD319" i="2" s="1"/>
  <c r="BV319" i="2"/>
  <c r="BW319" i="2" s="1"/>
  <c r="CX319" i="2"/>
  <c r="CY319" i="2" s="1"/>
  <c r="CQ319" i="2"/>
  <c r="CR319" i="2" s="1"/>
  <c r="BI368" i="2"/>
  <c r="CQ368" i="2"/>
  <c r="CR368" i="2" s="1"/>
  <c r="CC368" i="2"/>
  <c r="CD368" i="2" s="1"/>
  <c r="CX368" i="2"/>
  <c r="CY368" i="2" s="1"/>
  <c r="BV368" i="2"/>
  <c r="BW368" i="2" s="1"/>
  <c r="BI347" i="2"/>
  <c r="CX347" i="2"/>
  <c r="CY347" i="2" s="1"/>
  <c r="CQ347" i="2"/>
  <c r="CR347" i="2" s="1"/>
  <c r="CC347" i="2"/>
  <c r="CD347" i="2" s="1"/>
  <c r="BV347" i="2"/>
  <c r="BW347" i="2" s="1"/>
  <c r="BI278" i="2"/>
  <c r="BV278" i="2"/>
  <c r="BW278" i="2" s="1"/>
  <c r="CX278" i="2"/>
  <c r="CY278" i="2" s="1"/>
  <c r="CQ278" i="2"/>
  <c r="CR278" i="2" s="1"/>
  <c r="CC278" i="2"/>
  <c r="CD278" i="2" s="1"/>
  <c r="BI326" i="2"/>
  <c r="CC326" i="2"/>
  <c r="CD326" i="2" s="1"/>
  <c r="CX326" i="2"/>
  <c r="CY326" i="2" s="1"/>
  <c r="BV326" i="2"/>
  <c r="BW326" i="2" s="1"/>
  <c r="CQ326" i="2"/>
  <c r="CR326" i="2" s="1"/>
  <c r="BI374" i="2"/>
  <c r="BV374" i="2"/>
  <c r="BW374" i="2" s="1"/>
  <c r="CC374" i="2"/>
  <c r="CD374" i="2" s="1"/>
  <c r="CX374" i="2"/>
  <c r="CY374" i="2" s="1"/>
  <c r="CQ374" i="2"/>
  <c r="CR374" i="2" s="1"/>
  <c r="BI406" i="2"/>
  <c r="CC406" i="2"/>
  <c r="CD406" i="2" s="1"/>
  <c r="CX406" i="2"/>
  <c r="CY406" i="2" s="1"/>
  <c r="BV406" i="2"/>
  <c r="BW406" i="2" s="1"/>
  <c r="CQ406" i="2"/>
  <c r="CR406" i="2" s="1"/>
  <c r="BI365" i="2"/>
  <c r="BV365" i="2"/>
  <c r="BW365" i="2" s="1"/>
  <c r="CX365" i="2"/>
  <c r="CY365" i="2" s="1"/>
  <c r="CQ365" i="2"/>
  <c r="CR365" i="2" s="1"/>
  <c r="CC365" i="2"/>
  <c r="CD365" i="2" s="1"/>
  <c r="BI399" i="2"/>
  <c r="CX399" i="2"/>
  <c r="CY399" i="2" s="1"/>
  <c r="CC399" i="2"/>
  <c r="CD399" i="2" s="1"/>
  <c r="BV399" i="2"/>
  <c r="BW399" i="2" s="1"/>
  <c r="CQ399" i="2"/>
  <c r="CR399" i="2" s="1"/>
  <c r="BI293" i="2"/>
  <c r="CQ293" i="2"/>
  <c r="CR293" i="2" s="1"/>
  <c r="CC293" i="2"/>
  <c r="CD293" i="2" s="1"/>
  <c r="CX293" i="2"/>
  <c r="CY293" i="2" s="1"/>
  <c r="BV293" i="2"/>
  <c r="BW293" i="2" s="1"/>
  <c r="BI312" i="2"/>
  <c r="CC312" i="2"/>
  <c r="CD312" i="2" s="1"/>
  <c r="CQ312" i="2"/>
  <c r="CR312" i="2" s="1"/>
  <c r="BV312" i="2"/>
  <c r="BW312" i="2" s="1"/>
  <c r="CX312" i="2"/>
  <c r="CY312" i="2" s="1"/>
  <c r="BI328" i="2"/>
  <c r="BV328" i="2"/>
  <c r="BW328" i="2" s="1"/>
  <c r="CQ328" i="2"/>
  <c r="CR328" i="2" s="1"/>
  <c r="CC328" i="2"/>
  <c r="CD328" i="2" s="1"/>
  <c r="CX328" i="2"/>
  <c r="CY328" i="2" s="1"/>
  <c r="BI376" i="2"/>
  <c r="CC376" i="2"/>
  <c r="CD376" i="2" s="1"/>
  <c r="CQ376" i="2"/>
  <c r="CR376" i="2" s="1"/>
  <c r="BV376" i="2"/>
  <c r="BW376" i="2" s="1"/>
  <c r="CX376" i="2"/>
  <c r="CY376" i="2" s="1"/>
  <c r="BI408" i="2"/>
  <c r="CC408" i="2"/>
  <c r="CD408" i="2" s="1"/>
  <c r="CX408" i="2"/>
  <c r="CY408" i="2" s="1"/>
  <c r="BV408" i="2"/>
  <c r="BW408" i="2" s="1"/>
  <c r="CQ408" i="2"/>
  <c r="CR408" i="2" s="1"/>
  <c r="BI337" i="2"/>
  <c r="CC337" i="2"/>
  <c r="CD337" i="2" s="1"/>
  <c r="BV337" i="2"/>
  <c r="BW337" i="2" s="1"/>
  <c r="CX337" i="2"/>
  <c r="CY337" i="2" s="1"/>
  <c r="CQ337" i="2"/>
  <c r="CR337" i="2" s="1"/>
  <c r="CO7" i="2"/>
  <c r="CH7" i="2"/>
  <c r="CS7" i="2"/>
  <c r="CI12" i="2"/>
  <c r="EW12" i="2" s="1"/>
  <c r="BQ7" i="2"/>
  <c r="BJ7" i="2"/>
  <c r="BT7" i="2"/>
  <c r="CP12" i="2"/>
  <c r="CT12" i="2"/>
  <c r="CL7" i="2"/>
  <c r="BF7" i="2"/>
  <c r="CA7" i="2"/>
  <c r="CZ7" i="2"/>
  <c r="BX7" i="2"/>
  <c r="BI226" i="2"/>
  <c r="CC226" i="2"/>
  <c r="CD226" i="2" s="1"/>
  <c r="BV226" i="2"/>
  <c r="BW226" i="2" s="1"/>
  <c r="CQ226" i="2"/>
  <c r="CR226" i="2" s="1"/>
  <c r="CX226" i="2"/>
  <c r="CY226" i="2" s="1"/>
  <c r="BI221" i="2"/>
  <c r="BV221" i="2"/>
  <c r="BW221" i="2" s="1"/>
  <c r="CQ221" i="2"/>
  <c r="CR221" i="2" s="1"/>
  <c r="CC221" i="2"/>
  <c r="CD221" i="2" s="1"/>
  <c r="CX221" i="2"/>
  <c r="CY221" i="2" s="1"/>
  <c r="BI234" i="2"/>
  <c r="CC234" i="2"/>
  <c r="CD234" i="2" s="1"/>
  <c r="CX234" i="2"/>
  <c r="CY234" i="2" s="1"/>
  <c r="CQ234" i="2"/>
  <c r="CR234" i="2" s="1"/>
  <c r="BV234" i="2"/>
  <c r="BW234" i="2" s="1"/>
  <c r="BV231" i="2"/>
  <c r="BW231" i="2" s="1"/>
  <c r="BI231" i="2"/>
  <c r="CQ231" i="2"/>
  <c r="CR231" i="2" s="1"/>
  <c r="CC231" i="2"/>
  <c r="CD231" i="2" s="1"/>
  <c r="CX231" i="2"/>
  <c r="CY231" i="2" s="1"/>
  <c r="CX239" i="2"/>
  <c r="CY239" i="2" s="1"/>
  <c r="CQ239" i="2"/>
  <c r="CR239" i="2" s="1"/>
  <c r="CC239" i="2"/>
  <c r="CD239" i="2" s="1"/>
  <c r="BV239" i="2"/>
  <c r="BW239" i="2" s="1"/>
  <c r="BI239" i="2"/>
  <c r="BI228" i="2"/>
  <c r="BV228" i="2"/>
  <c r="BW228" i="2" s="1"/>
  <c r="CQ228" i="2"/>
  <c r="CR228" i="2" s="1"/>
  <c r="CX228" i="2"/>
  <c r="CY228" i="2" s="1"/>
  <c r="CC228" i="2"/>
  <c r="CD228" i="2" s="1"/>
  <c r="BI230" i="2"/>
  <c r="CX230" i="2"/>
  <c r="CY230" i="2" s="1"/>
  <c r="CC230" i="2"/>
  <c r="CD230" i="2" s="1"/>
  <c r="CQ230" i="2"/>
  <c r="CR230" i="2" s="1"/>
  <c r="BV230" i="2"/>
  <c r="BW230" i="2" s="1"/>
  <c r="BI240" i="2"/>
  <c r="CQ240" i="2"/>
  <c r="CR240" i="2" s="1"/>
  <c r="CX240" i="2"/>
  <c r="CY240" i="2" s="1"/>
  <c r="BV240" i="2"/>
  <c r="BW240" i="2" s="1"/>
  <c r="CC240" i="2"/>
  <c r="CD240" i="2" s="1"/>
  <c r="BI229" i="2"/>
  <c r="BV229" i="2"/>
  <c r="BW229" i="2" s="1"/>
  <c r="CX229" i="2"/>
  <c r="CY229" i="2" s="1"/>
  <c r="CQ229" i="2"/>
  <c r="CR229" i="2" s="1"/>
  <c r="CC229" i="2"/>
  <c r="CD229" i="2" s="1"/>
  <c r="BI236" i="2"/>
  <c r="CX236" i="2"/>
  <c r="CY236" i="2" s="1"/>
  <c r="CQ236" i="2"/>
  <c r="CR236" i="2" s="1"/>
  <c r="BV236" i="2"/>
  <c r="BW236" i="2" s="1"/>
  <c r="CC236" i="2"/>
  <c r="CD236" i="2" s="1"/>
  <c r="BI241" i="2"/>
  <c r="BV241" i="2"/>
  <c r="BW241" i="2" s="1"/>
  <c r="CX241" i="2"/>
  <c r="CY241" i="2" s="1"/>
  <c r="CQ241" i="2"/>
  <c r="CR241" i="2" s="1"/>
  <c r="CC241" i="2"/>
  <c r="CD241" i="2" s="1"/>
  <c r="BI222" i="2"/>
  <c r="BV222" i="2"/>
  <c r="BW222" i="2" s="1"/>
  <c r="CC222" i="2"/>
  <c r="CD222" i="2" s="1"/>
  <c r="CX222" i="2"/>
  <c r="CY222" i="2" s="1"/>
  <c r="CQ222" i="2"/>
  <c r="CR222" i="2" s="1"/>
  <c r="CX227" i="2"/>
  <c r="CY227" i="2" s="1"/>
  <c r="CQ227" i="2"/>
  <c r="CR227" i="2" s="1"/>
  <c r="CC227" i="2"/>
  <c r="CD227" i="2" s="1"/>
  <c r="BV227" i="2"/>
  <c r="BW227" i="2" s="1"/>
  <c r="BI227" i="2"/>
  <c r="BI224" i="2"/>
  <c r="CX224" i="2"/>
  <c r="CY224" i="2" s="1"/>
  <c r="CQ224" i="2"/>
  <c r="CR224" i="2" s="1"/>
  <c r="CC224" i="2"/>
  <c r="CD224" i="2" s="1"/>
  <c r="BV224" i="2"/>
  <c r="BW224" i="2" s="1"/>
  <c r="BI237" i="2"/>
  <c r="CQ237" i="2"/>
  <c r="CR237" i="2" s="1"/>
  <c r="CC237" i="2"/>
  <c r="CD237" i="2" s="1"/>
  <c r="BV237" i="2"/>
  <c r="BW237" i="2" s="1"/>
  <c r="CX237" i="2"/>
  <c r="CY237" i="2" s="1"/>
  <c r="BI242" i="2"/>
  <c r="CC242" i="2"/>
  <c r="CD242" i="2" s="1"/>
  <c r="CQ242" i="2"/>
  <c r="CR242" i="2" s="1"/>
  <c r="BV242" i="2"/>
  <c r="BW242" i="2" s="1"/>
  <c r="CX242" i="2"/>
  <c r="CY242" i="2" s="1"/>
  <c r="BI232" i="2"/>
  <c r="CX232" i="2"/>
  <c r="CY232" i="2" s="1"/>
  <c r="BV232" i="2"/>
  <c r="BW232" i="2" s="1"/>
  <c r="CQ232" i="2"/>
  <c r="CR232" i="2" s="1"/>
  <c r="CC232" i="2"/>
  <c r="CD232" i="2" s="1"/>
  <c r="BI223" i="2"/>
  <c r="BV223" i="2"/>
  <c r="BW223" i="2" s="1"/>
  <c r="CQ223" i="2"/>
  <c r="CR223" i="2" s="1"/>
  <c r="CC223" i="2"/>
  <c r="CD223" i="2" s="1"/>
  <c r="CX223" i="2"/>
  <c r="CY223" i="2" s="1"/>
  <c r="BI233" i="2"/>
  <c r="CQ233" i="2"/>
  <c r="CR233" i="2" s="1"/>
  <c r="CX233" i="2"/>
  <c r="CY233" i="2" s="1"/>
  <c r="CC233" i="2"/>
  <c r="CD233" i="2" s="1"/>
  <c r="BV233" i="2"/>
  <c r="BW233" i="2" s="1"/>
  <c r="BV235" i="2"/>
  <c r="BW235" i="2" s="1"/>
  <c r="BI235" i="2"/>
  <c r="CQ235" i="2"/>
  <c r="CR235" i="2" s="1"/>
  <c r="CC235" i="2"/>
  <c r="CD235" i="2" s="1"/>
  <c r="CX235" i="2"/>
  <c r="CY235" i="2" s="1"/>
  <c r="BI225" i="2"/>
  <c r="CQ225" i="2"/>
  <c r="CR225" i="2" s="1"/>
  <c r="BV225" i="2"/>
  <c r="BW225" i="2" s="1"/>
  <c r="CC225" i="2"/>
  <c r="CD225" i="2" s="1"/>
  <c r="CX225" i="2"/>
  <c r="CY225" i="2" s="1"/>
  <c r="BI238" i="2"/>
  <c r="CC238" i="2"/>
  <c r="CD238" i="2" s="1"/>
  <c r="BV238" i="2"/>
  <c r="BW238" i="2" s="1"/>
  <c r="CQ238" i="2"/>
  <c r="CR238" i="2" s="1"/>
  <c r="CX238" i="2"/>
  <c r="CY238" i="2" s="1"/>
  <c r="BI202" i="2"/>
  <c r="BV202" i="2"/>
  <c r="BW202" i="2" s="1"/>
  <c r="CX202" i="2"/>
  <c r="CY202" i="2" s="1"/>
  <c r="CQ202" i="2"/>
  <c r="CR202" i="2" s="1"/>
  <c r="CC202" i="2"/>
  <c r="CD202" i="2" s="1"/>
  <c r="BV143" i="2"/>
  <c r="BW143" i="2" s="1"/>
  <c r="BI143" i="2"/>
  <c r="CQ143" i="2"/>
  <c r="CR143" i="2" s="1"/>
  <c r="CX143" i="2"/>
  <c r="CY143" i="2" s="1"/>
  <c r="CC143" i="2"/>
  <c r="CD143" i="2" s="1"/>
  <c r="BI207" i="2"/>
  <c r="BV207" i="2"/>
  <c r="BW207" i="2" s="1"/>
  <c r="CX207" i="2"/>
  <c r="CY207" i="2" s="1"/>
  <c r="CQ207" i="2"/>
  <c r="CR207" i="2" s="1"/>
  <c r="CC207" i="2"/>
  <c r="CD207" i="2" s="1"/>
  <c r="BI215" i="2"/>
  <c r="BV215" i="2"/>
  <c r="BW215" i="2" s="1"/>
  <c r="CX215" i="2"/>
  <c r="CY215" i="2" s="1"/>
  <c r="CQ215" i="2"/>
  <c r="CR215" i="2" s="1"/>
  <c r="CC215" i="2"/>
  <c r="CD215" i="2" s="1"/>
  <c r="BI180" i="2"/>
  <c r="BV180" i="2"/>
  <c r="BW180" i="2" s="1"/>
  <c r="CQ180" i="2"/>
  <c r="CR180" i="2" s="1"/>
  <c r="CX180" i="2"/>
  <c r="CY180" i="2" s="1"/>
  <c r="CC180" i="2"/>
  <c r="CD180" i="2" s="1"/>
  <c r="BV153" i="2"/>
  <c r="BW153" i="2" s="1"/>
  <c r="BI153" i="2"/>
  <c r="CX153" i="2"/>
  <c r="CY153" i="2" s="1"/>
  <c r="CQ153" i="2"/>
  <c r="CR153" i="2" s="1"/>
  <c r="CC153" i="2"/>
  <c r="CD153" i="2" s="1"/>
  <c r="BI169" i="2"/>
  <c r="BV169" i="2"/>
  <c r="BW169" i="2" s="1"/>
  <c r="CX169" i="2"/>
  <c r="CY169" i="2" s="1"/>
  <c r="CQ169" i="2"/>
  <c r="CR169" i="2" s="1"/>
  <c r="CC169" i="2"/>
  <c r="CD169" i="2" s="1"/>
  <c r="BI117" i="2"/>
  <c r="BV117" i="2"/>
  <c r="BW117" i="2" s="1"/>
  <c r="CQ117" i="2"/>
  <c r="CR117" i="2" s="1"/>
  <c r="CC117" i="2"/>
  <c r="CD117" i="2" s="1"/>
  <c r="CX117" i="2"/>
  <c r="CY117" i="2" s="1"/>
  <c r="BI14" i="2"/>
  <c r="BV14" i="2"/>
  <c r="BW14" i="2" s="1"/>
  <c r="BV86" i="2"/>
  <c r="BW86" i="2" s="1"/>
  <c r="CX86" i="2"/>
  <c r="CY86" i="2" s="1"/>
  <c r="CQ86" i="2"/>
  <c r="CR86" i="2" s="1"/>
  <c r="BI86" i="2"/>
  <c r="CC86" i="2"/>
  <c r="CD86" i="2" s="1"/>
  <c r="BV94" i="2"/>
  <c r="BW94" i="2" s="1"/>
  <c r="BI94" i="2"/>
  <c r="CQ94" i="2"/>
  <c r="CR94" i="2" s="1"/>
  <c r="CX94" i="2"/>
  <c r="CY94" i="2" s="1"/>
  <c r="CC94" i="2"/>
  <c r="CD94" i="2" s="1"/>
  <c r="BI99" i="2"/>
  <c r="BV99" i="2"/>
  <c r="BW99" i="2" s="1"/>
  <c r="CQ99" i="2"/>
  <c r="CR99" i="2" s="1"/>
  <c r="CX99" i="2"/>
  <c r="CY99" i="2" s="1"/>
  <c r="CC99" i="2"/>
  <c r="CD99" i="2" s="1"/>
  <c r="BI21" i="2"/>
  <c r="BV21" i="2"/>
  <c r="BW21" i="2" s="1"/>
  <c r="BI85" i="2"/>
  <c r="BV85" i="2"/>
  <c r="BW85" i="2" s="1"/>
  <c r="CQ85" i="2"/>
  <c r="CR85" i="2" s="1"/>
  <c r="CX85" i="2"/>
  <c r="CY85" i="2" s="1"/>
  <c r="CC85" i="2"/>
  <c r="CD85" i="2" s="1"/>
  <c r="BV165" i="2"/>
  <c r="BW165" i="2" s="1"/>
  <c r="BI165" i="2"/>
  <c r="CX165" i="2"/>
  <c r="CY165" i="2" s="1"/>
  <c r="CQ165" i="2"/>
  <c r="CR165" i="2" s="1"/>
  <c r="CC165" i="2"/>
  <c r="CD165" i="2" s="1"/>
  <c r="BV26" i="2"/>
  <c r="BW26" i="2" s="1"/>
  <c r="BI26" i="2"/>
  <c r="BI66" i="2"/>
  <c r="BV66" i="2"/>
  <c r="BW66" i="2" s="1"/>
  <c r="CQ66" i="2"/>
  <c r="CR66" i="2" s="1"/>
  <c r="CX66" i="2"/>
  <c r="CY66" i="2" s="1"/>
  <c r="CC66" i="2"/>
  <c r="CD66" i="2" s="1"/>
  <c r="BI106" i="2"/>
  <c r="BV106" i="2"/>
  <c r="BW106" i="2" s="1"/>
  <c r="CQ106" i="2"/>
  <c r="CR106" i="2" s="1"/>
  <c r="CX106" i="2"/>
  <c r="CY106" i="2" s="1"/>
  <c r="CC106" i="2"/>
  <c r="CD106" i="2" s="1"/>
  <c r="BI122" i="2"/>
  <c r="BV122" i="2"/>
  <c r="BW122" i="2" s="1"/>
  <c r="CX122" i="2"/>
  <c r="CY122" i="2" s="1"/>
  <c r="CQ122" i="2"/>
  <c r="CR122" i="2" s="1"/>
  <c r="CC122" i="2"/>
  <c r="CD122" i="2" s="1"/>
  <c r="BI178" i="2"/>
  <c r="BV178" i="2"/>
  <c r="BW178" i="2" s="1"/>
  <c r="CQ178" i="2"/>
  <c r="CR178" i="2" s="1"/>
  <c r="CX178" i="2"/>
  <c r="CY178" i="2" s="1"/>
  <c r="CC178" i="2"/>
  <c r="CD178" i="2" s="1"/>
  <c r="BI186" i="2"/>
  <c r="BV186" i="2"/>
  <c r="BW186" i="2" s="1"/>
  <c r="CX186" i="2"/>
  <c r="CY186" i="2" s="1"/>
  <c r="CQ186" i="2"/>
  <c r="CR186" i="2" s="1"/>
  <c r="CC186" i="2"/>
  <c r="CD186" i="2" s="1"/>
  <c r="BI210" i="2"/>
  <c r="BV210" i="2"/>
  <c r="BW210" i="2" s="1"/>
  <c r="CQ210" i="2"/>
  <c r="CR210" i="2" s="1"/>
  <c r="CX210" i="2"/>
  <c r="CY210" i="2" s="1"/>
  <c r="CC210" i="2"/>
  <c r="CD210" i="2" s="1"/>
  <c r="BI218" i="2"/>
  <c r="BV218" i="2"/>
  <c r="BW218" i="2" s="1"/>
  <c r="CX218" i="2"/>
  <c r="CY218" i="2" s="1"/>
  <c r="CQ218" i="2"/>
  <c r="CR218" i="2" s="1"/>
  <c r="CC218" i="2"/>
  <c r="CD218" i="2" s="1"/>
  <c r="BI23" i="2"/>
  <c r="BV23" i="2"/>
  <c r="BW23" i="2" s="1"/>
  <c r="BI31" i="2"/>
  <c r="BV31" i="2"/>
  <c r="BW31" i="2" s="1"/>
  <c r="BI39" i="2"/>
  <c r="BV39" i="2"/>
  <c r="BW39" i="2" s="1"/>
  <c r="CX39" i="2"/>
  <c r="CY39" i="2" s="1"/>
  <c r="CQ39" i="2"/>
  <c r="CR39" i="2" s="1"/>
  <c r="CC39" i="2"/>
  <c r="CD39" i="2" s="1"/>
  <c r="BI55" i="2"/>
  <c r="BV55" i="2"/>
  <c r="BW55" i="2" s="1"/>
  <c r="CX55" i="2"/>
  <c r="CY55" i="2" s="1"/>
  <c r="CQ55" i="2"/>
  <c r="CR55" i="2" s="1"/>
  <c r="CC55" i="2"/>
  <c r="CD55" i="2" s="1"/>
  <c r="BI63" i="2"/>
  <c r="CX63" i="2"/>
  <c r="CY63" i="2" s="1"/>
  <c r="BV63" i="2"/>
  <c r="BW63" i="2" s="1"/>
  <c r="CQ63" i="2"/>
  <c r="CR63" i="2" s="1"/>
  <c r="CC63" i="2"/>
  <c r="CD63" i="2" s="1"/>
  <c r="BI71" i="2"/>
  <c r="BV71" i="2"/>
  <c r="BW71" i="2" s="1"/>
  <c r="CX71" i="2"/>
  <c r="CY71" i="2" s="1"/>
  <c r="CQ71" i="2"/>
  <c r="CR71" i="2" s="1"/>
  <c r="CC71" i="2"/>
  <c r="CD71" i="2" s="1"/>
  <c r="BI119" i="2"/>
  <c r="BV119" i="2"/>
  <c r="BW119" i="2" s="1"/>
  <c r="CQ119" i="2"/>
  <c r="CR119" i="2" s="1"/>
  <c r="CX119" i="2"/>
  <c r="CY119" i="2" s="1"/>
  <c r="CC119" i="2"/>
  <c r="CD119" i="2" s="1"/>
  <c r="BI135" i="2"/>
  <c r="BV135" i="2"/>
  <c r="BW135" i="2" s="1"/>
  <c r="CX135" i="2"/>
  <c r="CY135" i="2" s="1"/>
  <c r="CQ135" i="2"/>
  <c r="CR135" i="2" s="1"/>
  <c r="CC135" i="2"/>
  <c r="CD135" i="2" s="1"/>
  <c r="BI175" i="2"/>
  <c r="BV175" i="2"/>
  <c r="BW175" i="2" s="1"/>
  <c r="CQ175" i="2"/>
  <c r="CR175" i="2" s="1"/>
  <c r="CX175" i="2"/>
  <c r="CY175" i="2" s="1"/>
  <c r="CC175" i="2"/>
  <c r="CD175" i="2" s="1"/>
  <c r="BV32" i="2"/>
  <c r="BW32" i="2" s="1"/>
  <c r="BI32" i="2"/>
  <c r="CX32" i="2"/>
  <c r="CY32" i="2" s="1"/>
  <c r="CQ32" i="2"/>
  <c r="CR32" i="2" s="1"/>
  <c r="CC32" i="2"/>
  <c r="CD32" i="2" s="1"/>
  <c r="BV88" i="2"/>
  <c r="BW88" i="2" s="1"/>
  <c r="CX88" i="2"/>
  <c r="CY88" i="2" s="1"/>
  <c r="CQ88" i="2"/>
  <c r="CR88" i="2" s="1"/>
  <c r="BI88" i="2"/>
  <c r="CC88" i="2"/>
  <c r="CD88" i="2" s="1"/>
  <c r="BV128" i="2"/>
  <c r="BW128" i="2" s="1"/>
  <c r="BI128" i="2"/>
  <c r="CX128" i="2"/>
  <c r="CY128" i="2" s="1"/>
  <c r="CQ128" i="2"/>
  <c r="CR128" i="2" s="1"/>
  <c r="CC128" i="2"/>
  <c r="CD128" i="2" s="1"/>
  <c r="BI160" i="2"/>
  <c r="BV160" i="2"/>
  <c r="BW160" i="2" s="1"/>
  <c r="CX160" i="2"/>
  <c r="CY160" i="2" s="1"/>
  <c r="CQ160" i="2"/>
  <c r="CR160" i="2" s="1"/>
  <c r="CC160" i="2"/>
  <c r="CD160" i="2" s="1"/>
  <c r="BI216" i="2"/>
  <c r="BV216" i="2"/>
  <c r="BW216" i="2" s="1"/>
  <c r="CQ216" i="2"/>
  <c r="CR216" i="2" s="1"/>
  <c r="CC216" i="2"/>
  <c r="CD216" i="2" s="1"/>
  <c r="CX216" i="2"/>
  <c r="CY216" i="2" s="1"/>
  <c r="BI12" i="2"/>
  <c r="BV12" i="2"/>
  <c r="BW12" i="2" s="1"/>
  <c r="BI36" i="2"/>
  <c r="BV36" i="2"/>
  <c r="BW36" i="2" s="1"/>
  <c r="CX36" i="2"/>
  <c r="CY36" i="2" s="1"/>
  <c r="CQ36" i="2"/>
  <c r="CR36" i="2" s="1"/>
  <c r="CC36" i="2"/>
  <c r="CD36" i="2" s="1"/>
  <c r="BI52" i="2"/>
  <c r="BV52" i="2"/>
  <c r="BW52" i="2" s="1"/>
  <c r="CQ52" i="2"/>
  <c r="CR52" i="2" s="1"/>
  <c r="CX52" i="2"/>
  <c r="CY52" i="2" s="1"/>
  <c r="CC52" i="2"/>
  <c r="CD52" i="2" s="1"/>
  <c r="BI60" i="2"/>
  <c r="BV60" i="2"/>
  <c r="BW60" i="2" s="1"/>
  <c r="CQ60" i="2"/>
  <c r="CR60" i="2" s="1"/>
  <c r="CX60" i="2"/>
  <c r="CY60" i="2" s="1"/>
  <c r="CC60" i="2"/>
  <c r="CD60" i="2" s="1"/>
  <c r="BI68" i="2"/>
  <c r="BV68" i="2"/>
  <c r="BW68" i="2" s="1"/>
  <c r="CQ68" i="2"/>
  <c r="CR68" i="2" s="1"/>
  <c r="CX68" i="2"/>
  <c r="CY68" i="2" s="1"/>
  <c r="CC68" i="2"/>
  <c r="CD68" i="2" s="1"/>
  <c r="BI84" i="2"/>
  <c r="BV84" i="2"/>
  <c r="BW84" i="2" s="1"/>
  <c r="CX84" i="2"/>
  <c r="CY84" i="2" s="1"/>
  <c r="CQ84" i="2"/>
  <c r="CR84" i="2" s="1"/>
  <c r="CC84" i="2"/>
  <c r="CD84" i="2" s="1"/>
  <c r="BI92" i="2"/>
  <c r="BV92" i="2"/>
  <c r="BW92" i="2" s="1"/>
  <c r="CQ92" i="2"/>
  <c r="CR92" i="2" s="1"/>
  <c r="CC92" i="2"/>
  <c r="CD92" i="2" s="1"/>
  <c r="CX92" i="2"/>
  <c r="CY92" i="2" s="1"/>
  <c r="BI108" i="2"/>
  <c r="BV108" i="2"/>
  <c r="BW108" i="2" s="1"/>
  <c r="CX108" i="2"/>
  <c r="CY108" i="2" s="1"/>
  <c r="CQ108" i="2"/>
  <c r="CR108" i="2" s="1"/>
  <c r="CC108" i="2"/>
  <c r="CD108" i="2" s="1"/>
  <c r="BI116" i="2"/>
  <c r="BV116" i="2"/>
  <c r="BW116" i="2" s="1"/>
  <c r="CX116" i="2"/>
  <c r="CY116" i="2" s="1"/>
  <c r="CQ116" i="2"/>
  <c r="CR116" i="2" s="1"/>
  <c r="CC116" i="2"/>
  <c r="CD116" i="2" s="1"/>
  <c r="BI172" i="2"/>
  <c r="BV172" i="2"/>
  <c r="BW172" i="2" s="1"/>
  <c r="CX172" i="2"/>
  <c r="CY172" i="2" s="1"/>
  <c r="CQ172" i="2"/>
  <c r="CR172" i="2" s="1"/>
  <c r="CC172" i="2"/>
  <c r="CD172" i="2" s="1"/>
  <c r="BI17" i="2"/>
  <c r="BV17" i="2"/>
  <c r="BW17" i="2" s="1"/>
  <c r="BI25" i="2"/>
  <c r="BV25" i="2"/>
  <c r="BW25" i="2" s="1"/>
  <c r="BI81" i="2"/>
  <c r="BV81" i="2"/>
  <c r="BW81" i="2" s="1"/>
  <c r="CX81" i="2"/>
  <c r="CY81" i="2" s="1"/>
  <c r="CQ81" i="2"/>
  <c r="CR81" i="2" s="1"/>
  <c r="CC81" i="2"/>
  <c r="CD81" i="2" s="1"/>
  <c r="BI113" i="2"/>
  <c r="BV113" i="2"/>
  <c r="BW113" i="2" s="1"/>
  <c r="CX113" i="2"/>
  <c r="CY113" i="2" s="1"/>
  <c r="CQ113" i="2"/>
  <c r="CR113" i="2" s="1"/>
  <c r="CC113" i="2"/>
  <c r="CD113" i="2" s="1"/>
  <c r="BI121" i="2"/>
  <c r="BV121" i="2"/>
  <c r="BW121" i="2" s="1"/>
  <c r="CQ121" i="2"/>
  <c r="CR121" i="2" s="1"/>
  <c r="CX121" i="2"/>
  <c r="CY121" i="2" s="1"/>
  <c r="CC121" i="2"/>
  <c r="CD121" i="2" s="1"/>
  <c r="BI145" i="2"/>
  <c r="BV145" i="2"/>
  <c r="BW145" i="2" s="1"/>
  <c r="CQ145" i="2"/>
  <c r="CR145" i="2" s="1"/>
  <c r="CX145" i="2"/>
  <c r="CY145" i="2" s="1"/>
  <c r="CC145" i="2"/>
  <c r="CD145" i="2" s="1"/>
  <c r="BI217" i="2"/>
  <c r="BV217" i="2"/>
  <c r="BW217" i="2" s="1"/>
  <c r="CX217" i="2"/>
  <c r="CY217" i="2" s="1"/>
  <c r="CQ217" i="2"/>
  <c r="CR217" i="2" s="1"/>
  <c r="CC217" i="2"/>
  <c r="CD217" i="2" s="1"/>
  <c r="BV163" i="2"/>
  <c r="BW163" i="2" s="1"/>
  <c r="CX163" i="2"/>
  <c r="CY163" i="2" s="1"/>
  <c r="CQ163" i="2"/>
  <c r="CR163" i="2" s="1"/>
  <c r="BI163" i="2"/>
  <c r="CC163" i="2"/>
  <c r="CD163" i="2" s="1"/>
  <c r="BI208" i="2"/>
  <c r="BV208" i="2"/>
  <c r="BW208" i="2" s="1"/>
  <c r="CQ208" i="2"/>
  <c r="CR208" i="2" s="1"/>
  <c r="CX208" i="2"/>
  <c r="CY208" i="2" s="1"/>
  <c r="CC208" i="2"/>
  <c r="CD208" i="2" s="1"/>
  <c r="BV62" i="2"/>
  <c r="BW62" i="2" s="1"/>
  <c r="BI62" i="2"/>
  <c r="CX62" i="2"/>
  <c r="CY62" i="2" s="1"/>
  <c r="CQ62" i="2"/>
  <c r="CR62" i="2" s="1"/>
  <c r="CC62" i="2"/>
  <c r="CD62" i="2" s="1"/>
  <c r="CX70" i="2"/>
  <c r="CY70" i="2" s="1"/>
  <c r="BV70" i="2"/>
  <c r="BW70" i="2" s="1"/>
  <c r="BI70" i="2"/>
  <c r="CQ70" i="2"/>
  <c r="CR70" i="2" s="1"/>
  <c r="CC70" i="2"/>
  <c r="CD70" i="2" s="1"/>
  <c r="BV102" i="2"/>
  <c r="BW102" i="2" s="1"/>
  <c r="BI102" i="2"/>
  <c r="CX102" i="2"/>
  <c r="CY102" i="2" s="1"/>
  <c r="CQ102" i="2"/>
  <c r="CR102" i="2" s="1"/>
  <c r="CC102" i="2"/>
  <c r="CD102" i="2" s="1"/>
  <c r="BV134" i="2"/>
  <c r="BW134" i="2" s="1"/>
  <c r="CX134" i="2"/>
  <c r="CY134" i="2" s="1"/>
  <c r="CQ134" i="2"/>
  <c r="CR134" i="2" s="1"/>
  <c r="BI134" i="2"/>
  <c r="CC134" i="2"/>
  <c r="CD134" i="2" s="1"/>
  <c r="BI158" i="2"/>
  <c r="BV158" i="2"/>
  <c r="BW158" i="2" s="1"/>
  <c r="CX158" i="2"/>
  <c r="CY158" i="2" s="1"/>
  <c r="CQ158" i="2"/>
  <c r="CR158" i="2" s="1"/>
  <c r="CC158" i="2"/>
  <c r="CD158" i="2" s="1"/>
  <c r="BI166" i="2"/>
  <c r="BV166" i="2"/>
  <c r="BW166" i="2" s="1"/>
  <c r="CQ166" i="2"/>
  <c r="CR166" i="2" s="1"/>
  <c r="CX166" i="2"/>
  <c r="CY166" i="2" s="1"/>
  <c r="CC166" i="2"/>
  <c r="CD166" i="2" s="1"/>
  <c r="BI182" i="2"/>
  <c r="BV182" i="2"/>
  <c r="BW182" i="2" s="1"/>
  <c r="CQ182" i="2"/>
  <c r="CR182" i="2" s="1"/>
  <c r="CX182" i="2"/>
  <c r="CY182" i="2" s="1"/>
  <c r="CC182" i="2"/>
  <c r="CD182" i="2" s="1"/>
  <c r="BI19" i="2"/>
  <c r="BV19" i="2"/>
  <c r="BW19" i="2" s="1"/>
  <c r="BI43" i="2"/>
  <c r="BV43" i="2"/>
  <c r="BW43" i="2" s="1"/>
  <c r="CQ43" i="2"/>
  <c r="CR43" i="2" s="1"/>
  <c r="CX43" i="2"/>
  <c r="CY43" i="2" s="1"/>
  <c r="CC43" i="2"/>
  <c r="CD43" i="2" s="1"/>
  <c r="BI51" i="2"/>
  <c r="BV51" i="2"/>
  <c r="BW51" i="2" s="1"/>
  <c r="CX51" i="2"/>
  <c r="CY51" i="2" s="1"/>
  <c r="CQ51" i="2"/>
  <c r="CR51" i="2" s="1"/>
  <c r="CC51" i="2"/>
  <c r="CD51" i="2" s="1"/>
  <c r="BI83" i="2"/>
  <c r="BV83" i="2"/>
  <c r="BW83" i="2" s="1"/>
  <c r="CX83" i="2"/>
  <c r="CY83" i="2" s="1"/>
  <c r="CQ83" i="2"/>
  <c r="CR83" i="2" s="1"/>
  <c r="CC83" i="2"/>
  <c r="CD83" i="2" s="1"/>
  <c r="BI107" i="2"/>
  <c r="BV107" i="2"/>
  <c r="BW107" i="2" s="1"/>
  <c r="CX107" i="2"/>
  <c r="CY107" i="2" s="1"/>
  <c r="CQ107" i="2"/>
  <c r="CR107" i="2" s="1"/>
  <c r="CC107" i="2"/>
  <c r="CD107" i="2" s="1"/>
  <c r="BI139" i="2"/>
  <c r="BV139" i="2"/>
  <c r="BW139" i="2" s="1"/>
  <c r="CX139" i="2"/>
  <c r="CY139" i="2" s="1"/>
  <c r="CQ139" i="2"/>
  <c r="CR139" i="2" s="1"/>
  <c r="CC139" i="2"/>
  <c r="CD139" i="2" s="1"/>
  <c r="BV147" i="2"/>
  <c r="BW147" i="2" s="1"/>
  <c r="BI147" i="2"/>
  <c r="CX147" i="2"/>
  <c r="CY147" i="2" s="1"/>
  <c r="CQ147" i="2"/>
  <c r="CR147" i="2" s="1"/>
  <c r="CC147" i="2"/>
  <c r="CD147" i="2" s="1"/>
  <c r="BI155" i="2"/>
  <c r="BV155" i="2"/>
  <c r="BW155" i="2" s="1"/>
  <c r="CQ155" i="2"/>
  <c r="CR155" i="2" s="1"/>
  <c r="CX155" i="2"/>
  <c r="CY155" i="2" s="1"/>
  <c r="CC155" i="2"/>
  <c r="CD155" i="2" s="1"/>
  <c r="BV195" i="2"/>
  <c r="BW195" i="2" s="1"/>
  <c r="BI195" i="2"/>
  <c r="CX195" i="2"/>
  <c r="CY195" i="2" s="1"/>
  <c r="CQ195" i="2"/>
  <c r="CR195" i="2" s="1"/>
  <c r="CC195" i="2"/>
  <c r="CD195" i="2" s="1"/>
  <c r="CX40" i="2"/>
  <c r="CY40" i="2" s="1"/>
  <c r="BV40" i="2"/>
  <c r="BW40" i="2" s="1"/>
  <c r="BI40" i="2"/>
  <c r="CQ40" i="2"/>
  <c r="CR40" i="2" s="1"/>
  <c r="CC40" i="2"/>
  <c r="CD40" i="2" s="1"/>
  <c r="BV48" i="2"/>
  <c r="BW48" i="2" s="1"/>
  <c r="BI48" i="2"/>
  <c r="CX48" i="2"/>
  <c r="CY48" i="2" s="1"/>
  <c r="CQ48" i="2"/>
  <c r="CR48" i="2" s="1"/>
  <c r="CC48" i="2"/>
  <c r="CD48" i="2" s="1"/>
  <c r="BV112" i="2"/>
  <c r="BW112" i="2" s="1"/>
  <c r="CQ112" i="2"/>
  <c r="CR112" i="2" s="1"/>
  <c r="BI112" i="2"/>
  <c r="CX112" i="2"/>
  <c r="CY112" i="2" s="1"/>
  <c r="CC112" i="2"/>
  <c r="CD112" i="2" s="1"/>
  <c r="BI144" i="2"/>
  <c r="BV144" i="2"/>
  <c r="BW144" i="2" s="1"/>
  <c r="CX144" i="2"/>
  <c r="CY144" i="2" s="1"/>
  <c r="CQ144" i="2"/>
  <c r="CR144" i="2" s="1"/>
  <c r="CC144" i="2"/>
  <c r="CD144" i="2" s="1"/>
  <c r="BI168" i="2"/>
  <c r="BV168" i="2"/>
  <c r="BW168" i="2" s="1"/>
  <c r="CQ168" i="2"/>
  <c r="CR168" i="2" s="1"/>
  <c r="CC168" i="2"/>
  <c r="CD168" i="2" s="1"/>
  <c r="CX168" i="2"/>
  <c r="CY168" i="2" s="1"/>
  <c r="BI45" i="2"/>
  <c r="BV45" i="2"/>
  <c r="BW45" i="2" s="1"/>
  <c r="CX45" i="2"/>
  <c r="CY45" i="2" s="1"/>
  <c r="CQ45" i="2"/>
  <c r="CR45" i="2" s="1"/>
  <c r="CC45" i="2"/>
  <c r="CD45" i="2" s="1"/>
  <c r="BI77" i="2"/>
  <c r="BV77" i="2"/>
  <c r="BW77" i="2" s="1"/>
  <c r="CX77" i="2"/>
  <c r="CY77" i="2" s="1"/>
  <c r="CQ77" i="2"/>
  <c r="CR77" i="2" s="1"/>
  <c r="CC77" i="2"/>
  <c r="CD77" i="2" s="1"/>
  <c r="BV173" i="2"/>
  <c r="BW173" i="2" s="1"/>
  <c r="BI173" i="2"/>
  <c r="CQ173" i="2"/>
  <c r="CR173" i="2" s="1"/>
  <c r="CX173" i="2"/>
  <c r="CY173" i="2" s="1"/>
  <c r="CC173" i="2"/>
  <c r="CD173" i="2" s="1"/>
  <c r="BI74" i="2"/>
  <c r="BV74" i="2"/>
  <c r="BW74" i="2" s="1"/>
  <c r="CQ74" i="2"/>
  <c r="CR74" i="2" s="1"/>
  <c r="CX74" i="2"/>
  <c r="CY74" i="2" s="1"/>
  <c r="CC74" i="2"/>
  <c r="CD74" i="2" s="1"/>
  <c r="BV149" i="2"/>
  <c r="BW149" i="2" s="1"/>
  <c r="BI149" i="2"/>
  <c r="CX149" i="2"/>
  <c r="CY149" i="2" s="1"/>
  <c r="CQ149" i="2"/>
  <c r="CR149" i="2" s="1"/>
  <c r="CC149" i="2"/>
  <c r="CD149" i="2" s="1"/>
  <c r="BV213" i="2"/>
  <c r="BW213" i="2" s="1"/>
  <c r="BI213" i="2"/>
  <c r="CX213" i="2"/>
  <c r="CY213" i="2" s="1"/>
  <c r="CQ213" i="2"/>
  <c r="CR213" i="2" s="1"/>
  <c r="CC213" i="2"/>
  <c r="CD213" i="2" s="1"/>
  <c r="BI100" i="2"/>
  <c r="BV100" i="2"/>
  <c r="BW100" i="2" s="1"/>
  <c r="CX100" i="2"/>
  <c r="CY100" i="2" s="1"/>
  <c r="CQ100" i="2"/>
  <c r="CR100" i="2" s="1"/>
  <c r="CC100" i="2"/>
  <c r="CD100" i="2" s="1"/>
  <c r="BI148" i="2"/>
  <c r="BV148" i="2"/>
  <c r="BW148" i="2" s="1"/>
  <c r="CQ148" i="2"/>
  <c r="CR148" i="2" s="1"/>
  <c r="CX148" i="2"/>
  <c r="CY148" i="2" s="1"/>
  <c r="CC148" i="2"/>
  <c r="CD148" i="2" s="1"/>
  <c r="BI129" i="2"/>
  <c r="BV129" i="2"/>
  <c r="BW129" i="2" s="1"/>
  <c r="CX129" i="2"/>
  <c r="CY129" i="2" s="1"/>
  <c r="CQ129" i="2"/>
  <c r="CR129" i="2" s="1"/>
  <c r="CC129" i="2"/>
  <c r="CD129" i="2" s="1"/>
  <c r="BV64" i="2"/>
  <c r="BW64" i="2" s="1"/>
  <c r="BI64" i="2"/>
  <c r="CX64" i="2"/>
  <c r="CY64" i="2" s="1"/>
  <c r="CQ64" i="2"/>
  <c r="CR64" i="2" s="1"/>
  <c r="CC64" i="2"/>
  <c r="CD64" i="2" s="1"/>
  <c r="BI27" i="2"/>
  <c r="BV27" i="2"/>
  <c r="BW27" i="2" s="1"/>
  <c r="BI18" i="2"/>
  <c r="BV18" i="2"/>
  <c r="BW18" i="2" s="1"/>
  <c r="BI114" i="2"/>
  <c r="BV114" i="2"/>
  <c r="BW114" i="2" s="1"/>
  <c r="CX114" i="2"/>
  <c r="CY114" i="2" s="1"/>
  <c r="CQ114" i="2"/>
  <c r="CR114" i="2" s="1"/>
  <c r="CC114" i="2"/>
  <c r="CD114" i="2" s="1"/>
  <c r="BI130" i="2"/>
  <c r="BV130" i="2"/>
  <c r="BW130" i="2" s="1"/>
  <c r="CX130" i="2"/>
  <c r="CY130" i="2" s="1"/>
  <c r="CQ130" i="2"/>
  <c r="CR130" i="2" s="1"/>
  <c r="CC130" i="2"/>
  <c r="CD130" i="2" s="1"/>
  <c r="BI146" i="2"/>
  <c r="BV146" i="2"/>
  <c r="BW146" i="2" s="1"/>
  <c r="CQ146" i="2"/>
  <c r="CR146" i="2" s="1"/>
  <c r="CX146" i="2"/>
  <c r="CY146" i="2" s="1"/>
  <c r="CC146" i="2"/>
  <c r="CD146" i="2" s="1"/>
  <c r="BI154" i="2"/>
  <c r="BV154" i="2"/>
  <c r="BW154" i="2" s="1"/>
  <c r="CX154" i="2"/>
  <c r="CY154" i="2" s="1"/>
  <c r="CQ154" i="2"/>
  <c r="CR154" i="2" s="1"/>
  <c r="CC154" i="2"/>
  <c r="CD154" i="2" s="1"/>
  <c r="BI15" i="2"/>
  <c r="BV15" i="2"/>
  <c r="BW15" i="2" s="1"/>
  <c r="BI87" i="2"/>
  <c r="BV87" i="2"/>
  <c r="BW87" i="2" s="1"/>
  <c r="CQ87" i="2"/>
  <c r="CR87" i="2" s="1"/>
  <c r="CX87" i="2"/>
  <c r="CY87" i="2" s="1"/>
  <c r="CC87" i="2"/>
  <c r="CD87" i="2" s="1"/>
  <c r="BI103" i="2"/>
  <c r="BV103" i="2"/>
  <c r="BW103" i="2" s="1"/>
  <c r="CX103" i="2"/>
  <c r="CY103" i="2" s="1"/>
  <c r="CQ103" i="2"/>
  <c r="CR103" i="2" s="1"/>
  <c r="CC103" i="2"/>
  <c r="CD103" i="2" s="1"/>
  <c r="BI111" i="2"/>
  <c r="BV111" i="2"/>
  <c r="BW111" i="2" s="1"/>
  <c r="CX111" i="2"/>
  <c r="CY111" i="2" s="1"/>
  <c r="CQ111" i="2"/>
  <c r="CR111" i="2" s="1"/>
  <c r="CC111" i="2"/>
  <c r="CD111" i="2" s="1"/>
  <c r="BI127" i="2"/>
  <c r="BV127" i="2"/>
  <c r="BW127" i="2" s="1"/>
  <c r="CX127" i="2"/>
  <c r="CY127" i="2" s="1"/>
  <c r="CQ127" i="2"/>
  <c r="CR127" i="2" s="1"/>
  <c r="CC127" i="2"/>
  <c r="CD127" i="2" s="1"/>
  <c r="BI167" i="2"/>
  <c r="BV167" i="2"/>
  <c r="BW167" i="2" s="1"/>
  <c r="CX167" i="2"/>
  <c r="CY167" i="2" s="1"/>
  <c r="CQ167" i="2"/>
  <c r="CR167" i="2" s="1"/>
  <c r="CC167" i="2"/>
  <c r="CD167" i="2" s="1"/>
  <c r="BI183" i="2"/>
  <c r="BV183" i="2"/>
  <c r="BW183" i="2" s="1"/>
  <c r="CX183" i="2"/>
  <c r="CY183" i="2" s="1"/>
  <c r="CQ183" i="2"/>
  <c r="CR183" i="2" s="1"/>
  <c r="CC183" i="2"/>
  <c r="CD183" i="2" s="1"/>
  <c r="BI191" i="2"/>
  <c r="BV191" i="2"/>
  <c r="BW191" i="2" s="1"/>
  <c r="CQ191" i="2"/>
  <c r="CR191" i="2" s="1"/>
  <c r="CX191" i="2"/>
  <c r="CY191" i="2" s="1"/>
  <c r="CC191" i="2"/>
  <c r="CD191" i="2" s="1"/>
  <c r="BI199" i="2"/>
  <c r="BV199" i="2"/>
  <c r="BW199" i="2" s="1"/>
  <c r="CQ199" i="2"/>
  <c r="CR199" i="2" s="1"/>
  <c r="CX199" i="2"/>
  <c r="CY199" i="2" s="1"/>
  <c r="CC199" i="2"/>
  <c r="CD199" i="2" s="1"/>
  <c r="BI29" i="2"/>
  <c r="BV29" i="2"/>
  <c r="BW29" i="2" s="1"/>
  <c r="BI101" i="2"/>
  <c r="BV101" i="2"/>
  <c r="BW101" i="2" s="1"/>
  <c r="CX101" i="2"/>
  <c r="CY101" i="2" s="1"/>
  <c r="CQ101" i="2"/>
  <c r="CR101" i="2" s="1"/>
  <c r="CC101" i="2"/>
  <c r="CD101" i="2" s="1"/>
  <c r="BI44" i="2"/>
  <c r="BV44" i="2"/>
  <c r="BW44" i="2" s="1"/>
  <c r="CX44" i="2"/>
  <c r="CY44" i="2" s="1"/>
  <c r="CQ44" i="2"/>
  <c r="CR44" i="2" s="1"/>
  <c r="CC44" i="2"/>
  <c r="CD44" i="2" s="1"/>
  <c r="BI76" i="2"/>
  <c r="BV76" i="2"/>
  <c r="BW76" i="2" s="1"/>
  <c r="CX76" i="2"/>
  <c r="CY76" i="2" s="1"/>
  <c r="CQ76" i="2"/>
  <c r="CR76" i="2" s="1"/>
  <c r="CC76" i="2"/>
  <c r="CD76" i="2" s="1"/>
  <c r="BI140" i="2"/>
  <c r="BV140" i="2"/>
  <c r="BW140" i="2" s="1"/>
  <c r="CX140" i="2"/>
  <c r="CY140" i="2" s="1"/>
  <c r="CQ140" i="2"/>
  <c r="CR140" i="2" s="1"/>
  <c r="CC140" i="2"/>
  <c r="CD140" i="2" s="1"/>
  <c r="BI164" i="2"/>
  <c r="BV164" i="2"/>
  <c r="BW164" i="2" s="1"/>
  <c r="CQ164" i="2"/>
  <c r="CR164" i="2" s="1"/>
  <c r="CX164" i="2"/>
  <c r="CY164" i="2" s="1"/>
  <c r="CC164" i="2"/>
  <c r="CD164" i="2" s="1"/>
  <c r="BI204" i="2"/>
  <c r="BV204" i="2"/>
  <c r="BW204" i="2" s="1"/>
  <c r="CX204" i="2"/>
  <c r="CY204" i="2" s="1"/>
  <c r="CQ204" i="2"/>
  <c r="CR204" i="2" s="1"/>
  <c r="CC204" i="2"/>
  <c r="CD204" i="2" s="1"/>
  <c r="BI212" i="2"/>
  <c r="BV212" i="2"/>
  <c r="BW212" i="2" s="1"/>
  <c r="CQ212" i="2"/>
  <c r="CR212" i="2" s="1"/>
  <c r="CC212" i="2"/>
  <c r="CD212" i="2" s="1"/>
  <c r="CX212" i="2"/>
  <c r="CY212" i="2" s="1"/>
  <c r="BI89" i="2"/>
  <c r="BV89" i="2"/>
  <c r="BW89" i="2" s="1"/>
  <c r="CQ89" i="2"/>
  <c r="CR89" i="2" s="1"/>
  <c r="CX89" i="2"/>
  <c r="CY89" i="2" s="1"/>
  <c r="CC89" i="2"/>
  <c r="CD89" i="2" s="1"/>
  <c r="BI97" i="2"/>
  <c r="BV97" i="2"/>
  <c r="BW97" i="2" s="1"/>
  <c r="CX97" i="2"/>
  <c r="CY97" i="2" s="1"/>
  <c r="CQ97" i="2"/>
  <c r="CR97" i="2" s="1"/>
  <c r="CC97" i="2"/>
  <c r="CD97" i="2" s="1"/>
  <c r="BI185" i="2"/>
  <c r="BV185" i="2"/>
  <c r="BW185" i="2" s="1"/>
  <c r="CX185" i="2"/>
  <c r="CY185" i="2" s="1"/>
  <c r="CQ185" i="2"/>
  <c r="CR185" i="2" s="1"/>
  <c r="CC185" i="2"/>
  <c r="CD185" i="2" s="1"/>
  <c r="BI193" i="2"/>
  <c r="BV193" i="2"/>
  <c r="BW193" i="2" s="1"/>
  <c r="CQ193" i="2"/>
  <c r="CR193" i="2" s="1"/>
  <c r="CX193" i="2"/>
  <c r="CY193" i="2" s="1"/>
  <c r="CC193" i="2"/>
  <c r="CD193" i="2" s="1"/>
  <c r="BI209" i="2"/>
  <c r="BV209" i="2"/>
  <c r="BW209" i="2" s="1"/>
  <c r="CX209" i="2"/>
  <c r="CY209" i="2" s="1"/>
  <c r="CQ209" i="2"/>
  <c r="CR209" i="2" s="1"/>
  <c r="CC209" i="2"/>
  <c r="CD209" i="2" s="1"/>
  <c r="BI176" i="2"/>
  <c r="BV176" i="2"/>
  <c r="BW176" i="2" s="1"/>
  <c r="CX176" i="2"/>
  <c r="CY176" i="2" s="1"/>
  <c r="CQ176" i="2"/>
  <c r="CR176" i="2" s="1"/>
  <c r="CC176" i="2"/>
  <c r="CD176" i="2" s="1"/>
  <c r="BI61" i="2"/>
  <c r="BV61" i="2"/>
  <c r="BW61" i="2" s="1"/>
  <c r="CX61" i="2"/>
  <c r="CY61" i="2" s="1"/>
  <c r="CQ61" i="2"/>
  <c r="CR61" i="2" s="1"/>
  <c r="CC61" i="2"/>
  <c r="CD61" i="2" s="1"/>
  <c r="BI93" i="2"/>
  <c r="BV93" i="2"/>
  <c r="BW93" i="2" s="1"/>
  <c r="CX93" i="2"/>
  <c r="CY93" i="2" s="1"/>
  <c r="CQ93" i="2"/>
  <c r="CR93" i="2" s="1"/>
  <c r="CC93" i="2"/>
  <c r="CD93" i="2" s="1"/>
  <c r="BV157" i="2"/>
  <c r="BW157" i="2" s="1"/>
  <c r="BI157" i="2"/>
  <c r="CQ157" i="2"/>
  <c r="CR157" i="2" s="1"/>
  <c r="CX157" i="2"/>
  <c r="CY157" i="2" s="1"/>
  <c r="CC157" i="2"/>
  <c r="CD157" i="2" s="1"/>
  <c r="BI30" i="2"/>
  <c r="BV30" i="2"/>
  <c r="BW30" i="2" s="1"/>
  <c r="BV110" i="2"/>
  <c r="BW110" i="2" s="1"/>
  <c r="BI110" i="2"/>
  <c r="CX110" i="2"/>
  <c r="CY110" i="2" s="1"/>
  <c r="CQ110" i="2"/>
  <c r="CR110" i="2" s="1"/>
  <c r="CC110" i="2"/>
  <c r="CD110" i="2" s="1"/>
  <c r="BI126" i="2"/>
  <c r="BV126" i="2"/>
  <c r="BW126" i="2" s="1"/>
  <c r="CQ126" i="2"/>
  <c r="CR126" i="2" s="1"/>
  <c r="CX126" i="2"/>
  <c r="CY126" i="2" s="1"/>
  <c r="CC126" i="2"/>
  <c r="CD126" i="2" s="1"/>
  <c r="BI150" i="2"/>
  <c r="BV150" i="2"/>
  <c r="BW150" i="2" s="1"/>
  <c r="CQ150" i="2"/>
  <c r="CR150" i="2" s="1"/>
  <c r="CX150" i="2"/>
  <c r="CY150" i="2" s="1"/>
  <c r="CC150" i="2"/>
  <c r="CD150" i="2" s="1"/>
  <c r="BI190" i="2"/>
  <c r="CX190" i="2"/>
  <c r="CY190" i="2" s="1"/>
  <c r="CQ190" i="2"/>
  <c r="CR190" i="2" s="1"/>
  <c r="BV190" i="2"/>
  <c r="BW190" i="2" s="1"/>
  <c r="CC190" i="2"/>
  <c r="CD190" i="2" s="1"/>
  <c r="BI198" i="2"/>
  <c r="BV198" i="2"/>
  <c r="BW198" i="2" s="1"/>
  <c r="CX198" i="2"/>
  <c r="CY198" i="2" s="1"/>
  <c r="CQ198" i="2"/>
  <c r="CR198" i="2" s="1"/>
  <c r="CC198" i="2"/>
  <c r="CD198" i="2" s="1"/>
  <c r="BI11" i="2"/>
  <c r="BV11" i="2"/>
  <c r="BW11" i="2" s="1"/>
  <c r="BI35" i="2"/>
  <c r="BV35" i="2"/>
  <c r="BW35" i="2" s="1"/>
  <c r="CX35" i="2"/>
  <c r="CY35" i="2" s="1"/>
  <c r="CQ35" i="2"/>
  <c r="CR35" i="2" s="1"/>
  <c r="CC35" i="2"/>
  <c r="CD35" i="2" s="1"/>
  <c r="BI59" i="2"/>
  <c r="BV59" i="2"/>
  <c r="BW59" i="2" s="1"/>
  <c r="CX59" i="2"/>
  <c r="CY59" i="2" s="1"/>
  <c r="CQ59" i="2"/>
  <c r="CR59" i="2" s="1"/>
  <c r="CC59" i="2"/>
  <c r="CD59" i="2" s="1"/>
  <c r="BI67" i="2"/>
  <c r="BV67" i="2"/>
  <c r="BW67" i="2" s="1"/>
  <c r="CX67" i="2"/>
  <c r="CY67" i="2" s="1"/>
  <c r="CQ67" i="2"/>
  <c r="CR67" i="2" s="1"/>
  <c r="CC67" i="2"/>
  <c r="CD67" i="2" s="1"/>
  <c r="BI115" i="2"/>
  <c r="BV115" i="2"/>
  <c r="BW115" i="2" s="1"/>
  <c r="CX115" i="2"/>
  <c r="CY115" i="2" s="1"/>
  <c r="CQ115" i="2"/>
  <c r="CR115" i="2" s="1"/>
  <c r="CC115" i="2"/>
  <c r="CD115" i="2" s="1"/>
  <c r="BI123" i="2"/>
  <c r="BV123" i="2"/>
  <c r="BW123" i="2" s="1"/>
  <c r="CX123" i="2"/>
  <c r="CY123" i="2" s="1"/>
  <c r="CQ123" i="2"/>
  <c r="CR123" i="2" s="1"/>
  <c r="CC123" i="2"/>
  <c r="CD123" i="2" s="1"/>
  <c r="BV179" i="2"/>
  <c r="BW179" i="2" s="1"/>
  <c r="BI179" i="2"/>
  <c r="CX179" i="2"/>
  <c r="CY179" i="2" s="1"/>
  <c r="CQ179" i="2"/>
  <c r="CR179" i="2" s="1"/>
  <c r="CC179" i="2"/>
  <c r="CD179" i="2" s="1"/>
  <c r="BI219" i="2"/>
  <c r="BV219" i="2"/>
  <c r="BW219" i="2" s="1"/>
  <c r="CQ219" i="2"/>
  <c r="CR219" i="2" s="1"/>
  <c r="CX219" i="2"/>
  <c r="CY219" i="2" s="1"/>
  <c r="CC219" i="2"/>
  <c r="CD219" i="2" s="1"/>
  <c r="CX72" i="2"/>
  <c r="CY72" i="2" s="1"/>
  <c r="BI72" i="2"/>
  <c r="BV72" i="2"/>
  <c r="BW72" i="2" s="1"/>
  <c r="CQ72" i="2"/>
  <c r="CR72" i="2" s="1"/>
  <c r="CC72" i="2"/>
  <c r="CD72" i="2" s="1"/>
  <c r="BI192" i="2"/>
  <c r="BV192" i="2"/>
  <c r="BW192" i="2" s="1"/>
  <c r="CX192" i="2"/>
  <c r="CY192" i="2" s="1"/>
  <c r="CQ192" i="2"/>
  <c r="CR192" i="2" s="1"/>
  <c r="CC192" i="2"/>
  <c r="CD192" i="2" s="1"/>
  <c r="BI13" i="2"/>
  <c r="BV13" i="2"/>
  <c r="BW13" i="2" s="1"/>
  <c r="BI53" i="2"/>
  <c r="BV53" i="2"/>
  <c r="BW53" i="2" s="1"/>
  <c r="CX53" i="2"/>
  <c r="CY53" i="2" s="1"/>
  <c r="CQ53" i="2"/>
  <c r="CR53" i="2" s="1"/>
  <c r="CC53" i="2"/>
  <c r="CD53" i="2" s="1"/>
  <c r="BI109" i="2"/>
  <c r="BV109" i="2"/>
  <c r="BW109" i="2" s="1"/>
  <c r="CX109" i="2"/>
  <c r="CY109" i="2" s="1"/>
  <c r="CQ109" i="2"/>
  <c r="CR109" i="2" s="1"/>
  <c r="CC109" i="2"/>
  <c r="CD109" i="2" s="1"/>
  <c r="BI133" i="2"/>
  <c r="BV133" i="2"/>
  <c r="BW133" i="2" s="1"/>
  <c r="CX133" i="2"/>
  <c r="CY133" i="2" s="1"/>
  <c r="CQ133" i="2"/>
  <c r="CR133" i="2" s="1"/>
  <c r="CC133" i="2"/>
  <c r="CD133" i="2" s="1"/>
  <c r="BV197" i="2"/>
  <c r="BW197" i="2" s="1"/>
  <c r="BI197" i="2"/>
  <c r="CX197" i="2"/>
  <c r="CY197" i="2" s="1"/>
  <c r="CQ197" i="2"/>
  <c r="CR197" i="2" s="1"/>
  <c r="CC197" i="2"/>
  <c r="CD197" i="2" s="1"/>
  <c r="BI34" i="2"/>
  <c r="BV34" i="2"/>
  <c r="BW34" i="2" s="1"/>
  <c r="CX34" i="2"/>
  <c r="CY34" i="2" s="1"/>
  <c r="CQ34" i="2"/>
  <c r="CR34" i="2" s="1"/>
  <c r="CC34" i="2"/>
  <c r="CD34" i="2" s="1"/>
  <c r="BI42" i="2"/>
  <c r="BV42" i="2"/>
  <c r="BW42" i="2" s="1"/>
  <c r="CX42" i="2"/>
  <c r="CY42" i="2" s="1"/>
  <c r="CQ42" i="2"/>
  <c r="CR42" i="2" s="1"/>
  <c r="CC42" i="2"/>
  <c r="CD42" i="2" s="1"/>
  <c r="BI58" i="2"/>
  <c r="BV58" i="2"/>
  <c r="BW58" i="2" s="1"/>
  <c r="CQ58" i="2"/>
  <c r="CR58" i="2" s="1"/>
  <c r="CX58" i="2"/>
  <c r="CY58" i="2" s="1"/>
  <c r="CC58" i="2"/>
  <c r="CD58" i="2" s="1"/>
  <c r="BI138" i="2"/>
  <c r="BV138" i="2"/>
  <c r="BW138" i="2" s="1"/>
  <c r="CQ138" i="2"/>
  <c r="CR138" i="2" s="1"/>
  <c r="CX138" i="2"/>
  <c r="CY138" i="2" s="1"/>
  <c r="CC138" i="2"/>
  <c r="CD138" i="2" s="1"/>
  <c r="BI47" i="2"/>
  <c r="BV47" i="2"/>
  <c r="BW47" i="2" s="1"/>
  <c r="CX47" i="2"/>
  <c r="CY47" i="2" s="1"/>
  <c r="CQ47" i="2"/>
  <c r="CR47" i="2" s="1"/>
  <c r="CC47" i="2"/>
  <c r="CD47" i="2" s="1"/>
  <c r="BV151" i="2"/>
  <c r="BW151" i="2" s="1"/>
  <c r="BI151" i="2"/>
  <c r="CX151" i="2"/>
  <c r="CY151" i="2" s="1"/>
  <c r="CQ151" i="2"/>
  <c r="CR151" i="2" s="1"/>
  <c r="CC151" i="2"/>
  <c r="CD151" i="2" s="1"/>
  <c r="BV20" i="2"/>
  <c r="BW20" i="2" s="1"/>
  <c r="BI20" i="2"/>
  <c r="BI188" i="2"/>
  <c r="BV188" i="2"/>
  <c r="BW188" i="2" s="1"/>
  <c r="CX188" i="2"/>
  <c r="CY188" i="2" s="1"/>
  <c r="CQ188" i="2"/>
  <c r="CR188" i="2" s="1"/>
  <c r="CC188" i="2"/>
  <c r="CD188" i="2" s="1"/>
  <c r="BI33" i="2"/>
  <c r="BV33" i="2"/>
  <c r="BW33" i="2" s="1"/>
  <c r="CX33" i="2"/>
  <c r="CY33" i="2" s="1"/>
  <c r="CQ33" i="2"/>
  <c r="CR33" i="2" s="1"/>
  <c r="CC33" i="2"/>
  <c r="CD33" i="2" s="1"/>
  <c r="BI49" i="2"/>
  <c r="BV49" i="2"/>
  <c r="BW49" i="2" s="1"/>
  <c r="CX49" i="2"/>
  <c r="CY49" i="2" s="1"/>
  <c r="CQ49" i="2"/>
  <c r="CR49" i="2" s="1"/>
  <c r="CC49" i="2"/>
  <c r="CD49" i="2" s="1"/>
  <c r="BI57" i="2"/>
  <c r="BV57" i="2"/>
  <c r="BW57" i="2" s="1"/>
  <c r="CX57" i="2"/>
  <c r="CY57" i="2" s="1"/>
  <c r="CQ57" i="2"/>
  <c r="CR57" i="2" s="1"/>
  <c r="CC57" i="2"/>
  <c r="CD57" i="2" s="1"/>
  <c r="BI161" i="2"/>
  <c r="BV161" i="2"/>
  <c r="BW161" i="2" s="1"/>
  <c r="CQ161" i="2"/>
  <c r="CR161" i="2" s="1"/>
  <c r="CX161" i="2"/>
  <c r="CY161" i="2" s="1"/>
  <c r="CC161" i="2"/>
  <c r="CD161" i="2" s="1"/>
  <c r="BV96" i="2"/>
  <c r="BW96" i="2" s="1"/>
  <c r="CX96" i="2"/>
  <c r="CY96" i="2" s="1"/>
  <c r="CQ96" i="2"/>
  <c r="CR96" i="2" s="1"/>
  <c r="CC96" i="2"/>
  <c r="CD96" i="2" s="1"/>
  <c r="BI96" i="2"/>
  <c r="BI152" i="2"/>
  <c r="BV152" i="2"/>
  <c r="BW152" i="2" s="1"/>
  <c r="CQ152" i="2"/>
  <c r="CR152" i="2" s="1"/>
  <c r="CC152" i="2"/>
  <c r="CD152" i="2" s="1"/>
  <c r="CX152" i="2"/>
  <c r="CY152" i="2" s="1"/>
  <c r="BV38" i="2"/>
  <c r="BW38" i="2" s="1"/>
  <c r="BI38" i="2"/>
  <c r="CX38" i="2"/>
  <c r="CY38" i="2" s="1"/>
  <c r="CQ38" i="2"/>
  <c r="CR38" i="2" s="1"/>
  <c r="CC38" i="2"/>
  <c r="CD38" i="2" s="1"/>
  <c r="BV46" i="2"/>
  <c r="BW46" i="2" s="1"/>
  <c r="BI46" i="2"/>
  <c r="CX46" i="2"/>
  <c r="CY46" i="2" s="1"/>
  <c r="CQ46" i="2"/>
  <c r="CR46" i="2" s="1"/>
  <c r="CC46" i="2"/>
  <c r="CD46" i="2" s="1"/>
  <c r="BI75" i="2"/>
  <c r="BV75" i="2"/>
  <c r="BW75" i="2" s="1"/>
  <c r="CX75" i="2"/>
  <c r="CY75" i="2" s="1"/>
  <c r="CQ75" i="2"/>
  <c r="CR75" i="2" s="1"/>
  <c r="CC75" i="2"/>
  <c r="CD75" i="2" s="1"/>
  <c r="BI91" i="2"/>
  <c r="BV91" i="2"/>
  <c r="BW91" i="2" s="1"/>
  <c r="CX91" i="2"/>
  <c r="CY91" i="2" s="1"/>
  <c r="CQ91" i="2"/>
  <c r="CR91" i="2" s="1"/>
  <c r="CC91" i="2"/>
  <c r="CD91" i="2" s="1"/>
  <c r="BV104" i="2"/>
  <c r="BW104" i="2" s="1"/>
  <c r="CX104" i="2"/>
  <c r="CY104" i="2" s="1"/>
  <c r="CQ104" i="2"/>
  <c r="CR104" i="2" s="1"/>
  <c r="CC104" i="2"/>
  <c r="CD104" i="2" s="1"/>
  <c r="BI104" i="2"/>
  <c r="BI50" i="2"/>
  <c r="BV50" i="2"/>
  <c r="BW50" i="2" s="1"/>
  <c r="CX50" i="2"/>
  <c r="CY50" i="2" s="1"/>
  <c r="CQ50" i="2"/>
  <c r="CR50" i="2" s="1"/>
  <c r="CC50" i="2"/>
  <c r="CD50" i="2" s="1"/>
  <c r="BI82" i="2"/>
  <c r="BV82" i="2"/>
  <c r="BW82" i="2" s="1"/>
  <c r="CX82" i="2"/>
  <c r="CY82" i="2" s="1"/>
  <c r="CQ82" i="2"/>
  <c r="CR82" i="2" s="1"/>
  <c r="CC82" i="2"/>
  <c r="CD82" i="2" s="1"/>
  <c r="BI90" i="2"/>
  <c r="BV90" i="2"/>
  <c r="BW90" i="2" s="1"/>
  <c r="CX90" i="2"/>
  <c r="CY90" i="2" s="1"/>
  <c r="CQ90" i="2"/>
  <c r="CR90" i="2" s="1"/>
  <c r="CC90" i="2"/>
  <c r="CD90" i="2" s="1"/>
  <c r="BI98" i="2"/>
  <c r="BV98" i="2"/>
  <c r="BW98" i="2" s="1"/>
  <c r="CX98" i="2"/>
  <c r="CY98" i="2" s="1"/>
  <c r="CQ98" i="2"/>
  <c r="CR98" i="2" s="1"/>
  <c r="CC98" i="2"/>
  <c r="CD98" i="2" s="1"/>
  <c r="BI162" i="2"/>
  <c r="BV162" i="2"/>
  <c r="BW162" i="2" s="1"/>
  <c r="CQ162" i="2"/>
  <c r="CR162" i="2" s="1"/>
  <c r="CX162" i="2"/>
  <c r="CY162" i="2" s="1"/>
  <c r="CC162" i="2"/>
  <c r="CD162" i="2" s="1"/>
  <c r="BI170" i="2"/>
  <c r="BV170" i="2"/>
  <c r="BW170" i="2" s="1"/>
  <c r="CX170" i="2"/>
  <c r="CY170" i="2" s="1"/>
  <c r="CQ170" i="2"/>
  <c r="CR170" i="2" s="1"/>
  <c r="CC170" i="2"/>
  <c r="CD170" i="2" s="1"/>
  <c r="BI194" i="2"/>
  <c r="BV194" i="2"/>
  <c r="BW194" i="2" s="1"/>
  <c r="CQ194" i="2"/>
  <c r="CR194" i="2" s="1"/>
  <c r="CX194" i="2"/>
  <c r="CY194" i="2" s="1"/>
  <c r="CC194" i="2"/>
  <c r="CD194" i="2" s="1"/>
  <c r="BI79" i="2"/>
  <c r="BV79" i="2"/>
  <c r="BW79" i="2" s="1"/>
  <c r="CX79" i="2"/>
  <c r="CY79" i="2" s="1"/>
  <c r="CQ79" i="2"/>
  <c r="CR79" i="2" s="1"/>
  <c r="CC79" i="2"/>
  <c r="CD79" i="2" s="1"/>
  <c r="BI95" i="2"/>
  <c r="BV95" i="2"/>
  <c r="BW95" i="2" s="1"/>
  <c r="CX95" i="2"/>
  <c r="CY95" i="2" s="1"/>
  <c r="CQ95" i="2"/>
  <c r="CR95" i="2" s="1"/>
  <c r="CC95" i="2"/>
  <c r="CD95" i="2" s="1"/>
  <c r="BI159" i="2"/>
  <c r="BV159" i="2"/>
  <c r="BW159" i="2" s="1"/>
  <c r="CQ159" i="2"/>
  <c r="CR159" i="2" s="1"/>
  <c r="CC159" i="2"/>
  <c r="CD159" i="2" s="1"/>
  <c r="CX159" i="2"/>
  <c r="CY159" i="2" s="1"/>
  <c r="BI187" i="2"/>
  <c r="BV187" i="2"/>
  <c r="BW187" i="2" s="1"/>
  <c r="CQ187" i="2"/>
  <c r="CR187" i="2" s="1"/>
  <c r="CX187" i="2"/>
  <c r="CY187" i="2" s="1"/>
  <c r="CC187" i="2"/>
  <c r="CD187" i="2" s="1"/>
  <c r="CX56" i="2"/>
  <c r="CY56" i="2" s="1"/>
  <c r="BV56" i="2"/>
  <c r="BW56" i="2" s="1"/>
  <c r="BI56" i="2"/>
  <c r="CQ56" i="2"/>
  <c r="CR56" i="2" s="1"/>
  <c r="CC56" i="2"/>
  <c r="CD56" i="2" s="1"/>
  <c r="BI184" i="2"/>
  <c r="BV184" i="2"/>
  <c r="BW184" i="2" s="1"/>
  <c r="CQ184" i="2"/>
  <c r="CR184" i="2" s="1"/>
  <c r="CC184" i="2"/>
  <c r="CD184" i="2" s="1"/>
  <c r="CX184" i="2"/>
  <c r="CY184" i="2" s="1"/>
  <c r="BI69" i="2"/>
  <c r="BV69" i="2"/>
  <c r="BW69" i="2" s="1"/>
  <c r="CX69" i="2"/>
  <c r="CY69" i="2" s="1"/>
  <c r="CQ69" i="2"/>
  <c r="CR69" i="2" s="1"/>
  <c r="CC69" i="2"/>
  <c r="CD69" i="2" s="1"/>
  <c r="BI125" i="2"/>
  <c r="BV125" i="2"/>
  <c r="BW125" i="2" s="1"/>
  <c r="CX125" i="2"/>
  <c r="CY125" i="2" s="1"/>
  <c r="CQ125" i="2"/>
  <c r="CR125" i="2" s="1"/>
  <c r="CC125" i="2"/>
  <c r="CD125" i="2" s="1"/>
  <c r="BV181" i="2"/>
  <c r="BW181" i="2" s="1"/>
  <c r="CX181" i="2"/>
  <c r="CY181" i="2" s="1"/>
  <c r="CQ181" i="2"/>
  <c r="CR181" i="2" s="1"/>
  <c r="CC181" i="2"/>
  <c r="CD181" i="2" s="1"/>
  <c r="BI181" i="2"/>
  <c r="BI28" i="2"/>
  <c r="BV28" i="2"/>
  <c r="BW28" i="2" s="1"/>
  <c r="BI124" i="2"/>
  <c r="BV124" i="2"/>
  <c r="BW124" i="2" s="1"/>
  <c r="CQ124" i="2"/>
  <c r="CR124" i="2" s="1"/>
  <c r="CC124" i="2"/>
  <c r="CD124" i="2" s="1"/>
  <c r="CX124" i="2"/>
  <c r="CY124" i="2" s="1"/>
  <c r="BI132" i="2"/>
  <c r="BV132" i="2"/>
  <c r="BW132" i="2" s="1"/>
  <c r="CX132" i="2"/>
  <c r="CY132" i="2" s="1"/>
  <c r="CQ132" i="2"/>
  <c r="CR132" i="2" s="1"/>
  <c r="CC132" i="2"/>
  <c r="CD132" i="2" s="1"/>
  <c r="BI156" i="2"/>
  <c r="BV156" i="2"/>
  <c r="BW156" i="2" s="1"/>
  <c r="CX156" i="2"/>
  <c r="CY156" i="2" s="1"/>
  <c r="CQ156" i="2"/>
  <c r="CR156" i="2" s="1"/>
  <c r="CC156" i="2"/>
  <c r="CD156" i="2" s="1"/>
  <c r="BI196" i="2"/>
  <c r="BV196" i="2"/>
  <c r="BW196" i="2" s="1"/>
  <c r="CQ196" i="2"/>
  <c r="CR196" i="2" s="1"/>
  <c r="CX196" i="2"/>
  <c r="CY196" i="2" s="1"/>
  <c r="CC196" i="2"/>
  <c r="CD196" i="2" s="1"/>
  <c r="BI220" i="2"/>
  <c r="BV220" i="2"/>
  <c r="BW220" i="2" s="1"/>
  <c r="CX220" i="2"/>
  <c r="CY220" i="2" s="1"/>
  <c r="CQ220" i="2"/>
  <c r="CR220" i="2" s="1"/>
  <c r="CC220" i="2"/>
  <c r="CD220" i="2" s="1"/>
  <c r="BI41" i="2"/>
  <c r="BV41" i="2"/>
  <c r="BW41" i="2" s="1"/>
  <c r="CX41" i="2"/>
  <c r="CY41" i="2" s="1"/>
  <c r="CQ41" i="2"/>
  <c r="CR41" i="2" s="1"/>
  <c r="CC41" i="2"/>
  <c r="CD41" i="2" s="1"/>
  <c r="BI65" i="2"/>
  <c r="BV65" i="2"/>
  <c r="BW65" i="2" s="1"/>
  <c r="CX65" i="2"/>
  <c r="CY65" i="2" s="1"/>
  <c r="CQ65" i="2"/>
  <c r="CR65" i="2" s="1"/>
  <c r="CC65" i="2"/>
  <c r="CD65" i="2" s="1"/>
  <c r="BI73" i="2"/>
  <c r="BV73" i="2"/>
  <c r="BW73" i="2" s="1"/>
  <c r="CX73" i="2"/>
  <c r="CY73" i="2" s="1"/>
  <c r="CQ73" i="2"/>
  <c r="CR73" i="2" s="1"/>
  <c r="CC73" i="2"/>
  <c r="CD73" i="2" s="1"/>
  <c r="BI105" i="2"/>
  <c r="BV105" i="2"/>
  <c r="BW105" i="2" s="1"/>
  <c r="CX105" i="2"/>
  <c r="CY105" i="2" s="1"/>
  <c r="CQ105" i="2"/>
  <c r="CR105" i="2" s="1"/>
  <c r="CC105" i="2"/>
  <c r="CD105" i="2" s="1"/>
  <c r="BI137" i="2"/>
  <c r="BV137" i="2"/>
  <c r="BW137" i="2" s="1"/>
  <c r="CX137" i="2"/>
  <c r="CY137" i="2" s="1"/>
  <c r="CQ137" i="2"/>
  <c r="CR137" i="2" s="1"/>
  <c r="CC137" i="2"/>
  <c r="CD137" i="2" s="1"/>
  <c r="BI177" i="2"/>
  <c r="CQ177" i="2"/>
  <c r="CR177" i="2" s="1"/>
  <c r="BV177" i="2"/>
  <c r="BW177" i="2" s="1"/>
  <c r="CC177" i="2"/>
  <c r="CD177" i="2" s="1"/>
  <c r="CX177" i="2"/>
  <c r="CY177" i="2" s="1"/>
  <c r="BI201" i="2"/>
  <c r="BV201" i="2"/>
  <c r="BW201" i="2" s="1"/>
  <c r="CQ201" i="2"/>
  <c r="CR201" i="2" s="1"/>
  <c r="CX201" i="2"/>
  <c r="CY201" i="2" s="1"/>
  <c r="CC201" i="2"/>
  <c r="CD201" i="2" s="1"/>
  <c r="BI24" i="2"/>
  <c r="BV24" i="2"/>
  <c r="BW24" i="2" s="1"/>
  <c r="BV120" i="2"/>
  <c r="BW120" i="2" s="1"/>
  <c r="BI120" i="2"/>
  <c r="CX120" i="2"/>
  <c r="CY120" i="2" s="1"/>
  <c r="CQ120" i="2"/>
  <c r="CR120" i="2" s="1"/>
  <c r="CC120" i="2"/>
  <c r="CD120" i="2" s="1"/>
  <c r="BI37" i="2"/>
  <c r="BV37" i="2"/>
  <c r="BW37" i="2" s="1"/>
  <c r="CX37" i="2"/>
  <c r="CY37" i="2" s="1"/>
  <c r="CQ37" i="2"/>
  <c r="CR37" i="2" s="1"/>
  <c r="CC37" i="2"/>
  <c r="CD37" i="2" s="1"/>
  <c r="BV189" i="2"/>
  <c r="BW189" i="2" s="1"/>
  <c r="BI189" i="2"/>
  <c r="CQ189" i="2"/>
  <c r="CR189" i="2" s="1"/>
  <c r="CC189" i="2"/>
  <c r="CD189" i="2" s="1"/>
  <c r="CX189" i="2"/>
  <c r="CY189" i="2" s="1"/>
  <c r="BI22" i="2"/>
  <c r="BV22" i="2"/>
  <c r="BW22" i="2" s="1"/>
  <c r="BV54" i="2"/>
  <c r="BW54" i="2" s="1"/>
  <c r="CX54" i="2"/>
  <c r="CY54" i="2" s="1"/>
  <c r="BI54" i="2"/>
  <c r="CQ54" i="2"/>
  <c r="CR54" i="2" s="1"/>
  <c r="CC54" i="2"/>
  <c r="CD54" i="2" s="1"/>
  <c r="BV78" i="2"/>
  <c r="BW78" i="2" s="1"/>
  <c r="BI78" i="2"/>
  <c r="CX78" i="2"/>
  <c r="CY78" i="2" s="1"/>
  <c r="CQ78" i="2"/>
  <c r="CR78" i="2" s="1"/>
  <c r="CC78" i="2"/>
  <c r="CD78" i="2" s="1"/>
  <c r="BV118" i="2"/>
  <c r="BW118" i="2" s="1"/>
  <c r="BI118" i="2"/>
  <c r="CX118" i="2"/>
  <c r="CY118" i="2" s="1"/>
  <c r="CQ118" i="2"/>
  <c r="CR118" i="2" s="1"/>
  <c r="CC118" i="2"/>
  <c r="CD118" i="2" s="1"/>
  <c r="BI142" i="2"/>
  <c r="BV142" i="2"/>
  <c r="BW142" i="2" s="1"/>
  <c r="CX142" i="2"/>
  <c r="CY142" i="2" s="1"/>
  <c r="CQ142" i="2"/>
  <c r="CR142" i="2" s="1"/>
  <c r="CC142" i="2"/>
  <c r="CD142" i="2" s="1"/>
  <c r="BI174" i="2"/>
  <c r="BV174" i="2"/>
  <c r="BW174" i="2" s="1"/>
  <c r="CX174" i="2"/>
  <c r="CY174" i="2" s="1"/>
  <c r="CQ174" i="2"/>
  <c r="CR174" i="2" s="1"/>
  <c r="CC174" i="2"/>
  <c r="CD174" i="2" s="1"/>
  <c r="BI206" i="2"/>
  <c r="BV206" i="2"/>
  <c r="BW206" i="2" s="1"/>
  <c r="CQ206" i="2"/>
  <c r="CR206" i="2" s="1"/>
  <c r="CX206" i="2"/>
  <c r="CY206" i="2" s="1"/>
  <c r="CC206" i="2"/>
  <c r="CD206" i="2" s="1"/>
  <c r="BI214" i="2"/>
  <c r="BV214" i="2"/>
  <c r="BW214" i="2" s="1"/>
  <c r="CQ214" i="2"/>
  <c r="CR214" i="2" s="1"/>
  <c r="CX214" i="2"/>
  <c r="CY214" i="2" s="1"/>
  <c r="CC214" i="2"/>
  <c r="CD214" i="2" s="1"/>
  <c r="BI131" i="2"/>
  <c r="BV131" i="2"/>
  <c r="BW131" i="2" s="1"/>
  <c r="CQ131" i="2"/>
  <c r="CR131" i="2" s="1"/>
  <c r="CX131" i="2"/>
  <c r="CY131" i="2" s="1"/>
  <c r="CC131" i="2"/>
  <c r="CD131" i="2" s="1"/>
  <c r="BI171" i="2"/>
  <c r="BV171" i="2"/>
  <c r="BW171" i="2" s="1"/>
  <c r="CQ171" i="2"/>
  <c r="CR171" i="2" s="1"/>
  <c r="CX171" i="2"/>
  <c r="CY171" i="2" s="1"/>
  <c r="CC171" i="2"/>
  <c r="CD171" i="2" s="1"/>
  <c r="BV203" i="2"/>
  <c r="BW203" i="2" s="1"/>
  <c r="BI203" i="2"/>
  <c r="CQ203" i="2"/>
  <c r="CR203" i="2" s="1"/>
  <c r="CX203" i="2"/>
  <c r="CY203" i="2" s="1"/>
  <c r="CC203" i="2"/>
  <c r="CD203" i="2" s="1"/>
  <c r="BV211" i="2"/>
  <c r="BW211" i="2" s="1"/>
  <c r="BI211" i="2"/>
  <c r="CX211" i="2"/>
  <c r="CY211" i="2" s="1"/>
  <c r="CQ211" i="2"/>
  <c r="CR211" i="2" s="1"/>
  <c r="CC211" i="2"/>
  <c r="CD211" i="2" s="1"/>
  <c r="BI16" i="2"/>
  <c r="BV16" i="2"/>
  <c r="BW16" i="2" s="1"/>
  <c r="BI80" i="2"/>
  <c r="CQ80" i="2"/>
  <c r="CR80" i="2" s="1"/>
  <c r="BV80" i="2"/>
  <c r="BW80" i="2" s="1"/>
  <c r="CC80" i="2"/>
  <c r="CD80" i="2" s="1"/>
  <c r="CX80" i="2"/>
  <c r="CY80" i="2" s="1"/>
  <c r="BV136" i="2"/>
  <c r="BW136" i="2" s="1"/>
  <c r="BI136" i="2"/>
  <c r="CX136" i="2"/>
  <c r="CY136" i="2" s="1"/>
  <c r="CQ136" i="2"/>
  <c r="CR136" i="2" s="1"/>
  <c r="CC136" i="2"/>
  <c r="CD136" i="2" s="1"/>
  <c r="BI200" i="2"/>
  <c r="BV200" i="2"/>
  <c r="BW200" i="2" s="1"/>
  <c r="CX200" i="2"/>
  <c r="CY200" i="2" s="1"/>
  <c r="CQ200" i="2"/>
  <c r="CR200" i="2" s="1"/>
  <c r="CC200" i="2"/>
  <c r="CD200" i="2" s="1"/>
  <c r="BV141" i="2"/>
  <c r="BW141" i="2" s="1"/>
  <c r="CQ141" i="2"/>
  <c r="CR141" i="2" s="1"/>
  <c r="BI141" i="2"/>
  <c r="CC141" i="2"/>
  <c r="CD141" i="2" s="1"/>
  <c r="CX141" i="2"/>
  <c r="CY141" i="2" s="1"/>
  <c r="BV205" i="2"/>
  <c r="BW205" i="2" s="1"/>
  <c r="CQ205" i="2"/>
  <c r="CR205" i="2" s="1"/>
  <c r="CX205" i="2"/>
  <c r="CY205" i="2" s="1"/>
  <c r="CC205" i="2"/>
  <c r="CD205" i="2" s="1"/>
  <c r="BI205" i="2"/>
  <c r="CX28" i="2"/>
  <c r="CY28" i="2" s="1"/>
  <c r="CQ28" i="2"/>
  <c r="CR28" i="2" s="1"/>
  <c r="CC28" i="2"/>
  <c r="CD28" i="2" s="1"/>
  <c r="CX21" i="2"/>
  <c r="CY21" i="2" s="1"/>
  <c r="CQ21" i="2"/>
  <c r="CR21" i="2" s="1"/>
  <c r="CC21" i="2"/>
  <c r="CD21" i="2" s="1"/>
  <c r="CQ30" i="2"/>
  <c r="CR30" i="2" s="1"/>
  <c r="CC30" i="2"/>
  <c r="CD30" i="2" s="1"/>
  <c r="CX30" i="2"/>
  <c r="CY30" i="2" s="1"/>
  <c r="CC27" i="2"/>
  <c r="CD27" i="2" s="1"/>
  <c r="CQ27" i="2"/>
  <c r="CR27" i="2" s="1"/>
  <c r="CX27" i="2"/>
  <c r="CY27" i="2" s="1"/>
  <c r="CX23" i="2"/>
  <c r="CY23" i="2" s="1"/>
  <c r="CC23" i="2"/>
  <c r="CD23" i="2" s="1"/>
  <c r="CQ23" i="2"/>
  <c r="CR23" i="2" s="1"/>
  <c r="CC31" i="2"/>
  <c r="CD31" i="2" s="1"/>
  <c r="CX31" i="2"/>
  <c r="CY31" i="2" s="1"/>
  <c r="CQ31" i="2"/>
  <c r="CR31" i="2" s="1"/>
  <c r="CX26" i="2"/>
  <c r="CY26" i="2" s="1"/>
  <c r="CQ26" i="2"/>
  <c r="CR26" i="2" s="1"/>
  <c r="CC26" i="2"/>
  <c r="CD26" i="2" s="1"/>
  <c r="CC19" i="2"/>
  <c r="CD19" i="2" s="1"/>
  <c r="CQ19" i="2"/>
  <c r="CR19" i="2" s="1"/>
  <c r="CX19" i="2"/>
  <c r="CY19" i="2" s="1"/>
  <c r="CX25" i="2"/>
  <c r="CY25" i="2" s="1"/>
  <c r="CQ25" i="2"/>
  <c r="CR25" i="2" s="1"/>
  <c r="CC25" i="2"/>
  <c r="CD25" i="2" s="1"/>
  <c r="CX18" i="2"/>
  <c r="CY18" i="2" s="1"/>
  <c r="CQ18" i="2"/>
  <c r="CR18" i="2" s="1"/>
  <c r="CC18" i="2"/>
  <c r="CD18" i="2" s="1"/>
  <c r="CQ24" i="2"/>
  <c r="CR24" i="2" s="1"/>
  <c r="CC24" i="2"/>
  <c r="CD24" i="2" s="1"/>
  <c r="CX24" i="2"/>
  <c r="CY24" i="2" s="1"/>
  <c r="CX20" i="2"/>
  <c r="CY20" i="2" s="1"/>
  <c r="CQ20" i="2"/>
  <c r="CR20" i="2" s="1"/>
  <c r="CC20" i="2"/>
  <c r="CD20" i="2" s="1"/>
  <c r="CC22" i="2"/>
  <c r="CD22" i="2" s="1"/>
  <c r="CQ22" i="2"/>
  <c r="CR22" i="2" s="1"/>
  <c r="CX22" i="2"/>
  <c r="CY22" i="2" s="1"/>
  <c r="CQ29" i="2"/>
  <c r="CR29" i="2" s="1"/>
  <c r="CX29" i="2"/>
  <c r="CY29" i="2" s="1"/>
  <c r="CC29" i="2"/>
  <c r="CD29" i="2" s="1"/>
  <c r="CX17" i="2"/>
  <c r="CY17" i="2" s="1"/>
  <c r="CC17" i="2"/>
  <c r="CD17" i="2" s="1"/>
  <c r="CQ17" i="2"/>
  <c r="CR17" i="2" s="1"/>
  <c r="CX16" i="2"/>
  <c r="CY16" i="2" s="1"/>
  <c r="CQ16" i="2"/>
  <c r="CR16" i="2" s="1"/>
  <c r="CC16" i="2"/>
  <c r="CD16" i="2" s="1"/>
  <c r="CX15" i="2"/>
  <c r="CY15" i="2" s="1"/>
  <c r="CQ15" i="2"/>
  <c r="CR15" i="2" s="1"/>
  <c r="CC15" i="2"/>
  <c r="CD15" i="2" s="1"/>
  <c r="CX14" i="2"/>
  <c r="CY14" i="2" s="1"/>
  <c r="CQ14" i="2"/>
  <c r="CR14" i="2" s="1"/>
  <c r="CC14" i="2"/>
  <c r="CD14" i="2" s="1"/>
  <c r="CX13" i="2"/>
  <c r="CY13" i="2" s="1"/>
  <c r="CQ13" i="2"/>
  <c r="CR13" i="2" s="1"/>
  <c r="CC13" i="2"/>
  <c r="CD13" i="2" s="1"/>
  <c r="CX12" i="2"/>
  <c r="CY12" i="2" s="1"/>
  <c r="CQ12" i="2"/>
  <c r="CR12" i="2" s="1"/>
  <c r="CC12" i="2"/>
  <c r="CD12" i="2" s="1"/>
  <c r="CX11" i="2"/>
  <c r="CY11" i="2" s="1"/>
  <c r="CC11" i="2"/>
  <c r="CD11" i="2" s="1"/>
  <c r="CQ11" i="2"/>
  <c r="CR11" i="2" s="1"/>
  <c r="CC10" i="2"/>
  <c r="CD10" i="2" s="1"/>
  <c r="CQ10" i="2"/>
  <c r="CR10" i="2" s="1"/>
  <c r="CX10" i="2"/>
  <c r="CY10" i="2" s="1"/>
  <c r="CJ12" i="2"/>
  <c r="CK12" i="2" s="1"/>
  <c r="BO12" i="2"/>
  <c r="BP12" i="2" s="1"/>
  <c r="CJ233" i="2"/>
  <c r="CK233" i="2" s="1"/>
  <c r="BO233" i="2"/>
  <c r="BP233" i="2" s="1"/>
  <c r="CJ222" i="2"/>
  <c r="CK222" i="2" s="1"/>
  <c r="BO222" i="2"/>
  <c r="BP222" i="2" s="1"/>
  <c r="CJ398" i="2"/>
  <c r="CK398" i="2" s="1"/>
  <c r="BO398" i="2"/>
  <c r="BP398" i="2" s="1"/>
  <c r="CJ141" i="2"/>
  <c r="CK141" i="2" s="1"/>
  <c r="BO141" i="2"/>
  <c r="BP141" i="2" s="1"/>
  <c r="CJ34" i="2"/>
  <c r="CK34" i="2" s="1"/>
  <c r="BO34" i="2"/>
  <c r="BP34" i="2" s="1"/>
  <c r="CJ191" i="2"/>
  <c r="CK191" i="2" s="1"/>
  <c r="BO191" i="2"/>
  <c r="BP191" i="2" s="1"/>
  <c r="CJ277" i="2"/>
  <c r="CK277" i="2" s="1"/>
  <c r="BO277" i="2"/>
  <c r="BP277" i="2" s="1"/>
  <c r="CJ148" i="2"/>
  <c r="CK148" i="2" s="1"/>
  <c r="BO148" i="2"/>
  <c r="BP148" i="2" s="1"/>
  <c r="CJ241" i="2"/>
  <c r="CK241" i="2" s="1"/>
  <c r="BO241" i="2"/>
  <c r="BP241" i="2" s="1"/>
  <c r="CJ183" i="2"/>
  <c r="CK183" i="2" s="1"/>
  <c r="BO183" i="2"/>
  <c r="BP183" i="2" s="1"/>
  <c r="CJ387" i="2"/>
  <c r="CK387" i="2" s="1"/>
  <c r="BO387" i="2"/>
  <c r="BP387" i="2" s="1"/>
  <c r="CJ28" i="2"/>
  <c r="CK28" i="2" s="1"/>
  <c r="BO28" i="2"/>
  <c r="BP28" i="2" s="1"/>
  <c r="CJ92" i="2"/>
  <c r="CK92" i="2" s="1"/>
  <c r="BO92" i="2"/>
  <c r="BP92" i="2" s="1"/>
  <c r="CJ156" i="2"/>
  <c r="CK156" i="2" s="1"/>
  <c r="BO156" i="2"/>
  <c r="BP156" i="2" s="1"/>
  <c r="CJ220" i="2"/>
  <c r="CK220" i="2" s="1"/>
  <c r="BO220" i="2"/>
  <c r="BP220" i="2" s="1"/>
  <c r="CJ284" i="2"/>
  <c r="CK284" i="2" s="1"/>
  <c r="BO284" i="2"/>
  <c r="BP284" i="2" s="1"/>
  <c r="CJ57" i="2"/>
  <c r="CK57" i="2" s="1"/>
  <c r="BO57" i="2"/>
  <c r="BP57" i="2" s="1"/>
  <c r="CJ121" i="2"/>
  <c r="CK121" i="2" s="1"/>
  <c r="BO121" i="2"/>
  <c r="BP121" i="2" s="1"/>
  <c r="CJ185" i="2"/>
  <c r="CK185" i="2" s="1"/>
  <c r="BO185" i="2"/>
  <c r="BP185" i="2" s="1"/>
  <c r="CJ249" i="2"/>
  <c r="CK249" i="2" s="1"/>
  <c r="BO249" i="2"/>
  <c r="BP249" i="2" s="1"/>
  <c r="CJ385" i="2"/>
  <c r="CK385" i="2" s="1"/>
  <c r="BO385" i="2"/>
  <c r="BP385" i="2" s="1"/>
  <c r="CJ332" i="2"/>
  <c r="CK332" i="2" s="1"/>
  <c r="BO332" i="2"/>
  <c r="BP332" i="2" s="1"/>
  <c r="CJ396" i="2"/>
  <c r="CK396" i="2" s="1"/>
  <c r="BO396" i="2"/>
  <c r="BP396" i="2" s="1"/>
  <c r="CJ343" i="2"/>
  <c r="CK343" i="2" s="1"/>
  <c r="BO343" i="2"/>
  <c r="BP343" i="2" s="1"/>
  <c r="BO391" i="2"/>
  <c r="BP391" i="2" s="1"/>
  <c r="CJ391" i="2"/>
  <c r="CK391" i="2" s="1"/>
  <c r="CJ46" i="2"/>
  <c r="CK46" i="2" s="1"/>
  <c r="BO46" i="2"/>
  <c r="BP46" i="2" s="1"/>
  <c r="CJ110" i="2"/>
  <c r="CK110" i="2" s="1"/>
  <c r="BO110" i="2"/>
  <c r="BP110" i="2" s="1"/>
  <c r="CJ174" i="2"/>
  <c r="CK174" i="2" s="1"/>
  <c r="BO174" i="2"/>
  <c r="BP174" i="2" s="1"/>
  <c r="CJ238" i="2"/>
  <c r="CK238" i="2" s="1"/>
  <c r="BO238" i="2"/>
  <c r="BP238" i="2" s="1"/>
  <c r="CJ75" i="2"/>
  <c r="CK75" i="2" s="1"/>
  <c r="BO75" i="2"/>
  <c r="BP75" i="2" s="1"/>
  <c r="CJ139" i="2"/>
  <c r="CK139" i="2" s="1"/>
  <c r="BO139" i="2"/>
  <c r="BP139" i="2" s="1"/>
  <c r="CJ203" i="2"/>
  <c r="CK203" i="2" s="1"/>
  <c r="BO203" i="2"/>
  <c r="BP203" i="2" s="1"/>
  <c r="CJ267" i="2"/>
  <c r="CK267" i="2" s="1"/>
  <c r="BO267" i="2"/>
  <c r="BP267" i="2" s="1"/>
  <c r="CJ311" i="2"/>
  <c r="CK311" i="2" s="1"/>
  <c r="BO311" i="2"/>
  <c r="BP311" i="2" s="1"/>
  <c r="CJ350" i="2"/>
  <c r="CK350" i="2" s="1"/>
  <c r="BO350" i="2"/>
  <c r="BP350" i="2" s="1"/>
  <c r="CJ333" i="2"/>
  <c r="CK333" i="2" s="1"/>
  <c r="BO333" i="2"/>
  <c r="BP333" i="2" s="1"/>
  <c r="CJ90" i="2"/>
  <c r="CK90" i="2" s="1"/>
  <c r="BO90" i="2"/>
  <c r="BP90" i="2" s="1"/>
  <c r="CJ394" i="2"/>
  <c r="CK394" i="2" s="1"/>
  <c r="BO394" i="2"/>
  <c r="BP394" i="2" s="1"/>
  <c r="CJ64" i="2"/>
  <c r="CK64" i="2" s="1"/>
  <c r="BO64" i="2"/>
  <c r="BP64" i="2" s="1"/>
  <c r="CJ128" i="2"/>
  <c r="CK128" i="2" s="1"/>
  <c r="BO128" i="2"/>
  <c r="BP128" i="2" s="1"/>
  <c r="CJ192" i="2"/>
  <c r="CK192" i="2" s="1"/>
  <c r="BO192" i="2"/>
  <c r="BP192" i="2" s="1"/>
  <c r="CJ256" i="2"/>
  <c r="CK256" i="2" s="1"/>
  <c r="BO256" i="2"/>
  <c r="BP256" i="2" s="1"/>
  <c r="CJ29" i="2"/>
  <c r="CK29" i="2" s="1"/>
  <c r="BO29" i="2"/>
  <c r="BP29" i="2" s="1"/>
  <c r="CJ93" i="2"/>
  <c r="CK93" i="2" s="1"/>
  <c r="BO93" i="2"/>
  <c r="BP93" i="2" s="1"/>
  <c r="CJ157" i="2"/>
  <c r="CK157" i="2" s="1"/>
  <c r="BO157" i="2"/>
  <c r="BP157" i="2" s="1"/>
  <c r="CJ221" i="2"/>
  <c r="CK221" i="2" s="1"/>
  <c r="BO221" i="2"/>
  <c r="BP221" i="2" s="1"/>
  <c r="CJ285" i="2"/>
  <c r="CK285" i="2" s="1"/>
  <c r="BO285" i="2"/>
  <c r="BP285" i="2" s="1"/>
  <c r="CJ304" i="2"/>
  <c r="CK304" i="2" s="1"/>
  <c r="BO304" i="2"/>
  <c r="BP304" i="2" s="1"/>
  <c r="CJ368" i="2"/>
  <c r="CK368" i="2" s="1"/>
  <c r="BO368" i="2"/>
  <c r="BP368" i="2" s="1"/>
  <c r="CJ325" i="2"/>
  <c r="CK325" i="2" s="1"/>
  <c r="BO325" i="2"/>
  <c r="BP325" i="2" s="1"/>
  <c r="CJ218" i="2"/>
  <c r="CK218" i="2" s="1"/>
  <c r="BO218" i="2"/>
  <c r="BP218" i="2" s="1"/>
  <c r="CJ330" i="2"/>
  <c r="CK330" i="2" s="1"/>
  <c r="BO330" i="2"/>
  <c r="BP330" i="2" s="1"/>
  <c r="CJ50" i="2"/>
  <c r="CK50" i="2" s="1"/>
  <c r="BO50" i="2"/>
  <c r="BP50" i="2" s="1"/>
  <c r="CJ114" i="2"/>
  <c r="CK114" i="2" s="1"/>
  <c r="BO114" i="2"/>
  <c r="BP114" i="2" s="1"/>
  <c r="CJ178" i="2"/>
  <c r="CK178" i="2" s="1"/>
  <c r="BO178" i="2"/>
  <c r="BP178" i="2" s="1"/>
  <c r="CJ242" i="2"/>
  <c r="CK242" i="2" s="1"/>
  <c r="BO242" i="2"/>
  <c r="BP242" i="2" s="1"/>
  <c r="CJ79" i="2"/>
  <c r="CK79" i="2" s="1"/>
  <c r="BO79" i="2"/>
  <c r="BP79" i="2" s="1"/>
  <c r="CJ143" i="2"/>
  <c r="CK143" i="2" s="1"/>
  <c r="BO143" i="2"/>
  <c r="BP143" i="2" s="1"/>
  <c r="CJ207" i="2"/>
  <c r="CK207" i="2" s="1"/>
  <c r="BO207" i="2"/>
  <c r="BP207" i="2" s="1"/>
  <c r="CJ271" i="2"/>
  <c r="CK271" i="2" s="1"/>
  <c r="BO271" i="2"/>
  <c r="BP271" i="2" s="1"/>
  <c r="CJ331" i="2"/>
  <c r="CK331" i="2" s="1"/>
  <c r="BO331" i="2"/>
  <c r="BP331" i="2" s="1"/>
  <c r="CJ354" i="2"/>
  <c r="CK354" i="2" s="1"/>
  <c r="BO354" i="2"/>
  <c r="BP354" i="2" s="1"/>
  <c r="CJ361" i="2"/>
  <c r="CK361" i="2" s="1"/>
  <c r="BO361" i="2"/>
  <c r="BP361" i="2" s="1"/>
  <c r="CJ24" i="2"/>
  <c r="CK24" i="2" s="1"/>
  <c r="BO24" i="2"/>
  <c r="BP24" i="2" s="1"/>
  <c r="CJ152" i="2"/>
  <c r="CK152" i="2" s="1"/>
  <c r="BO152" i="2"/>
  <c r="BP152" i="2" s="1"/>
  <c r="CJ280" i="2"/>
  <c r="CK280" i="2" s="1"/>
  <c r="BO280" i="2"/>
  <c r="BP280" i="2" s="1"/>
  <c r="CJ165" i="2"/>
  <c r="CK165" i="2" s="1"/>
  <c r="BO165" i="2"/>
  <c r="BP165" i="2" s="1"/>
  <c r="CJ367" i="2"/>
  <c r="CK367" i="2" s="1"/>
  <c r="BO367" i="2"/>
  <c r="BP367" i="2" s="1"/>
  <c r="CJ365" i="2"/>
  <c r="CK365" i="2" s="1"/>
  <c r="BO365" i="2"/>
  <c r="BP365" i="2" s="1"/>
  <c r="CJ170" i="2"/>
  <c r="CK170" i="2" s="1"/>
  <c r="BO170" i="2"/>
  <c r="BP170" i="2" s="1"/>
  <c r="CJ103" i="2"/>
  <c r="CK103" i="2" s="1"/>
  <c r="BO103" i="2"/>
  <c r="BP103" i="2" s="1"/>
  <c r="CJ314" i="2"/>
  <c r="CK314" i="2" s="1"/>
  <c r="BO314" i="2"/>
  <c r="BP314" i="2" s="1"/>
  <c r="CJ36" i="2"/>
  <c r="CK36" i="2" s="1"/>
  <c r="BO36" i="2"/>
  <c r="BP36" i="2" s="1"/>
  <c r="CJ100" i="2"/>
  <c r="CK100" i="2" s="1"/>
  <c r="BO100" i="2"/>
  <c r="BP100" i="2" s="1"/>
  <c r="CJ164" i="2"/>
  <c r="CK164" i="2" s="1"/>
  <c r="BO164" i="2"/>
  <c r="BP164" i="2" s="1"/>
  <c r="CJ228" i="2"/>
  <c r="CK228" i="2" s="1"/>
  <c r="BO228" i="2"/>
  <c r="BP228" i="2" s="1"/>
  <c r="CJ292" i="2"/>
  <c r="CK292" i="2" s="1"/>
  <c r="BO292" i="2"/>
  <c r="BP292" i="2" s="1"/>
  <c r="CJ65" i="2"/>
  <c r="CK65" i="2" s="1"/>
  <c r="BO65" i="2"/>
  <c r="BP65" i="2" s="1"/>
  <c r="CJ129" i="2"/>
  <c r="CK129" i="2" s="1"/>
  <c r="BO129" i="2"/>
  <c r="BP129" i="2" s="1"/>
  <c r="CJ193" i="2"/>
  <c r="CK193" i="2" s="1"/>
  <c r="BO193" i="2"/>
  <c r="BP193" i="2" s="1"/>
  <c r="CJ257" i="2"/>
  <c r="CK257" i="2" s="1"/>
  <c r="BO257" i="2"/>
  <c r="BP257" i="2" s="1"/>
  <c r="CJ339" i="2"/>
  <c r="CK339" i="2" s="1"/>
  <c r="BO339" i="2"/>
  <c r="BP339" i="2" s="1"/>
  <c r="CJ340" i="2"/>
  <c r="CK340" i="2" s="1"/>
  <c r="BO340" i="2"/>
  <c r="BP340" i="2" s="1"/>
  <c r="CJ404" i="2"/>
  <c r="CK404" i="2" s="1"/>
  <c r="BO404" i="2"/>
  <c r="BP404" i="2" s="1"/>
  <c r="CJ379" i="2"/>
  <c r="CK379" i="2" s="1"/>
  <c r="BO379" i="2"/>
  <c r="BP379" i="2" s="1"/>
  <c r="CJ21" i="2"/>
  <c r="CK21" i="2" s="1"/>
  <c r="BO21" i="2"/>
  <c r="BP21" i="2" s="1"/>
  <c r="CJ181" i="2"/>
  <c r="CK181" i="2" s="1"/>
  <c r="BO181" i="2"/>
  <c r="BP181" i="2" s="1"/>
  <c r="CJ377" i="2"/>
  <c r="CK377" i="2" s="1"/>
  <c r="BO377" i="2"/>
  <c r="BP377" i="2" s="1"/>
  <c r="CJ329" i="2"/>
  <c r="CK329" i="2" s="1"/>
  <c r="BO329" i="2"/>
  <c r="BP329" i="2" s="1"/>
  <c r="CJ282" i="2"/>
  <c r="CK282" i="2" s="1"/>
  <c r="BO282" i="2"/>
  <c r="BP282" i="2" s="1"/>
  <c r="CJ247" i="2"/>
  <c r="CK247" i="2" s="1"/>
  <c r="BO247" i="2"/>
  <c r="BP247" i="2" s="1"/>
  <c r="CJ407" i="2"/>
  <c r="CK407" i="2" s="1"/>
  <c r="BO407" i="2"/>
  <c r="BP407" i="2" s="1"/>
  <c r="CJ70" i="2"/>
  <c r="CK70" i="2" s="1"/>
  <c r="BO70" i="2"/>
  <c r="BP70" i="2" s="1"/>
  <c r="CJ134" i="2"/>
  <c r="CK134" i="2" s="1"/>
  <c r="BO134" i="2"/>
  <c r="BP134" i="2" s="1"/>
  <c r="CJ198" i="2"/>
  <c r="CK198" i="2" s="1"/>
  <c r="BO198" i="2"/>
  <c r="BP198" i="2" s="1"/>
  <c r="CJ262" i="2"/>
  <c r="CK262" i="2" s="1"/>
  <c r="BO262" i="2"/>
  <c r="BP262" i="2" s="1"/>
  <c r="CJ35" i="2"/>
  <c r="CK35" i="2" s="1"/>
  <c r="BO35" i="2"/>
  <c r="BP35" i="2" s="1"/>
  <c r="CJ99" i="2"/>
  <c r="CK99" i="2" s="1"/>
  <c r="BO99" i="2"/>
  <c r="BP99" i="2" s="1"/>
  <c r="CJ163" i="2"/>
  <c r="CK163" i="2" s="1"/>
  <c r="BO163" i="2"/>
  <c r="BP163" i="2" s="1"/>
  <c r="CJ227" i="2"/>
  <c r="CK227" i="2" s="1"/>
  <c r="BO227" i="2"/>
  <c r="BP227" i="2" s="1"/>
  <c r="CJ291" i="2"/>
  <c r="CK291" i="2" s="1"/>
  <c r="BO291" i="2"/>
  <c r="BP291" i="2" s="1"/>
  <c r="CJ310" i="2"/>
  <c r="CK310" i="2" s="1"/>
  <c r="BO310" i="2"/>
  <c r="BP310" i="2" s="1"/>
  <c r="CJ374" i="2"/>
  <c r="CK374" i="2" s="1"/>
  <c r="BO374" i="2"/>
  <c r="BP374" i="2" s="1"/>
  <c r="CJ357" i="2"/>
  <c r="CK357" i="2" s="1"/>
  <c r="BO357" i="2"/>
  <c r="BP357" i="2" s="1"/>
  <c r="CJ88" i="2"/>
  <c r="CK88" i="2" s="1"/>
  <c r="BO88" i="2"/>
  <c r="BP88" i="2" s="1"/>
  <c r="CJ296" i="2"/>
  <c r="CK296" i="2" s="1"/>
  <c r="BO296" i="2"/>
  <c r="BP296" i="2" s="1"/>
  <c r="CJ293" i="2"/>
  <c r="CK293" i="2" s="1"/>
  <c r="BO293" i="2"/>
  <c r="BP293" i="2" s="1"/>
  <c r="CJ42" i="2"/>
  <c r="CK42" i="2" s="1"/>
  <c r="BO42" i="2"/>
  <c r="BP42" i="2" s="1"/>
  <c r="CJ167" i="2"/>
  <c r="CK167" i="2" s="1"/>
  <c r="BO167" i="2"/>
  <c r="BP167" i="2" s="1"/>
  <c r="CJ76" i="2"/>
  <c r="CK76" i="2" s="1"/>
  <c r="BO76" i="2"/>
  <c r="BP76" i="2" s="1"/>
  <c r="CJ268" i="2"/>
  <c r="CK268" i="2" s="1"/>
  <c r="BO268" i="2"/>
  <c r="BP268" i="2" s="1"/>
  <c r="CJ316" i="2"/>
  <c r="CK316" i="2" s="1"/>
  <c r="BO316" i="2"/>
  <c r="BP316" i="2" s="1"/>
  <c r="CJ381" i="2"/>
  <c r="CK381" i="2" s="1"/>
  <c r="BO381" i="2"/>
  <c r="BP381" i="2" s="1"/>
  <c r="CJ286" i="2"/>
  <c r="CK286" i="2" s="1"/>
  <c r="BO286" i="2"/>
  <c r="BP286" i="2" s="1"/>
  <c r="CJ187" i="2"/>
  <c r="CK187" i="2" s="1"/>
  <c r="BO187" i="2"/>
  <c r="BP187" i="2" s="1"/>
  <c r="CJ351" i="2"/>
  <c r="CK351" i="2" s="1"/>
  <c r="BO351" i="2"/>
  <c r="BP351" i="2" s="1"/>
  <c r="CJ112" i="2"/>
  <c r="CK112" i="2" s="1"/>
  <c r="BO112" i="2"/>
  <c r="BP112" i="2" s="1"/>
  <c r="CJ205" i="2"/>
  <c r="CK205" i="2" s="1"/>
  <c r="BO205" i="2"/>
  <c r="BP205" i="2" s="1"/>
  <c r="CJ352" i="2"/>
  <c r="CK352" i="2" s="1"/>
  <c r="BO352" i="2"/>
  <c r="BP352" i="2" s="1"/>
  <c r="CJ98" i="2"/>
  <c r="CK98" i="2" s="1"/>
  <c r="BO98" i="2"/>
  <c r="BP98" i="2" s="1"/>
  <c r="CJ290" i="2"/>
  <c r="CK290" i="2" s="1"/>
  <c r="BO290" i="2"/>
  <c r="BP290" i="2" s="1"/>
  <c r="CJ323" i="2"/>
  <c r="CK323" i="2" s="1"/>
  <c r="BO323" i="2"/>
  <c r="BP323" i="2" s="1"/>
  <c r="CJ371" i="2"/>
  <c r="CK371" i="2" s="1"/>
  <c r="BO371" i="2"/>
  <c r="BP371" i="2" s="1"/>
  <c r="CJ408" i="2"/>
  <c r="CK408" i="2" s="1"/>
  <c r="BO408" i="2"/>
  <c r="BP408" i="2" s="1"/>
  <c r="CJ298" i="2"/>
  <c r="CK298" i="2" s="1"/>
  <c r="BO298" i="2"/>
  <c r="BP298" i="2" s="1"/>
  <c r="CJ276" i="2"/>
  <c r="CK276" i="2" s="1"/>
  <c r="BO276" i="2"/>
  <c r="BP276" i="2" s="1"/>
  <c r="CJ113" i="2"/>
  <c r="CK113" i="2" s="1"/>
  <c r="BO113" i="2"/>
  <c r="BP113" i="2" s="1"/>
  <c r="CJ324" i="2"/>
  <c r="CK324" i="2" s="1"/>
  <c r="BO324" i="2"/>
  <c r="BP324" i="2" s="1"/>
  <c r="CJ133" i="2"/>
  <c r="CK133" i="2" s="1"/>
  <c r="BO133" i="2"/>
  <c r="BP133" i="2" s="1"/>
  <c r="CJ403" i="2"/>
  <c r="CK403" i="2" s="1"/>
  <c r="BO403" i="2"/>
  <c r="BP403" i="2" s="1"/>
  <c r="CJ54" i="2"/>
  <c r="CK54" i="2" s="1"/>
  <c r="BO54" i="2"/>
  <c r="BP54" i="2" s="1"/>
  <c r="CJ182" i="2"/>
  <c r="CK182" i="2" s="1"/>
  <c r="BO182" i="2"/>
  <c r="BP182" i="2" s="1"/>
  <c r="CJ83" i="2"/>
  <c r="CK83" i="2" s="1"/>
  <c r="BO83" i="2"/>
  <c r="BP83" i="2" s="1"/>
  <c r="CJ211" i="2"/>
  <c r="CK211" i="2" s="1"/>
  <c r="BO211" i="2"/>
  <c r="BP211" i="2" s="1"/>
  <c r="CJ363" i="2"/>
  <c r="CK363" i="2" s="1"/>
  <c r="BO363" i="2"/>
  <c r="BP363" i="2" s="1"/>
  <c r="CJ213" i="2"/>
  <c r="CK213" i="2" s="1"/>
  <c r="BO213" i="2"/>
  <c r="BP213" i="2" s="1"/>
  <c r="CJ11" i="2"/>
  <c r="CK11" i="2" s="1"/>
  <c r="BO11" i="2"/>
  <c r="BP11" i="2" s="1"/>
  <c r="BO15" i="2"/>
  <c r="BP15" i="2" s="1"/>
  <c r="CJ15" i="2"/>
  <c r="CK15" i="2" s="1"/>
  <c r="CJ140" i="2"/>
  <c r="CK140" i="2" s="1"/>
  <c r="BO140" i="2"/>
  <c r="BP140" i="2" s="1"/>
  <c r="CJ41" i="2"/>
  <c r="CK41" i="2" s="1"/>
  <c r="BO41" i="2"/>
  <c r="BP41" i="2" s="1"/>
  <c r="CJ380" i="2"/>
  <c r="CK380" i="2" s="1"/>
  <c r="BO380" i="2"/>
  <c r="BP380" i="2" s="1"/>
  <c r="CJ199" i="2"/>
  <c r="CK199" i="2" s="1"/>
  <c r="BO199" i="2"/>
  <c r="BP199" i="2" s="1"/>
  <c r="CJ59" i="2"/>
  <c r="CK59" i="2" s="1"/>
  <c r="BO59" i="2"/>
  <c r="BP59" i="2" s="1"/>
  <c r="CJ251" i="2"/>
  <c r="CK251" i="2" s="1"/>
  <c r="BO251" i="2"/>
  <c r="BP251" i="2" s="1"/>
  <c r="CJ369" i="2"/>
  <c r="CK369" i="2" s="1"/>
  <c r="BO369" i="2"/>
  <c r="BP369" i="2" s="1"/>
  <c r="CJ176" i="2"/>
  <c r="CK176" i="2" s="1"/>
  <c r="BO176" i="2"/>
  <c r="BP176" i="2" s="1"/>
  <c r="CJ13" i="2"/>
  <c r="CK13" i="2" s="1"/>
  <c r="BO13" i="2"/>
  <c r="BP13" i="2" s="1"/>
  <c r="CJ319" i="2"/>
  <c r="CK319" i="2" s="1"/>
  <c r="BO319" i="2"/>
  <c r="BP319" i="2" s="1"/>
  <c r="CJ263" i="2"/>
  <c r="CK263" i="2" s="1"/>
  <c r="BO263" i="2"/>
  <c r="BP263" i="2" s="1"/>
  <c r="CJ226" i="2"/>
  <c r="CK226" i="2" s="1"/>
  <c r="BO226" i="2"/>
  <c r="BP226" i="2" s="1"/>
  <c r="CJ255" i="2"/>
  <c r="CK255" i="2" s="1"/>
  <c r="BO255" i="2"/>
  <c r="BP255" i="2" s="1"/>
  <c r="CJ402" i="2"/>
  <c r="CK402" i="2" s="1"/>
  <c r="BO402" i="2"/>
  <c r="BP402" i="2" s="1"/>
  <c r="CJ117" i="2"/>
  <c r="CK117" i="2" s="1"/>
  <c r="BO117" i="2"/>
  <c r="BP117" i="2" s="1"/>
  <c r="CJ138" i="2"/>
  <c r="CK138" i="2" s="1"/>
  <c r="BO138" i="2"/>
  <c r="BP138" i="2" s="1"/>
  <c r="CJ212" i="2"/>
  <c r="CK212" i="2" s="1"/>
  <c r="BO212" i="2"/>
  <c r="BP212" i="2" s="1"/>
  <c r="CJ49" i="2"/>
  <c r="CK49" i="2" s="1"/>
  <c r="BO49" i="2"/>
  <c r="BP49" i="2" s="1"/>
  <c r="CJ327" i="2"/>
  <c r="CK327" i="2" s="1"/>
  <c r="BO327" i="2"/>
  <c r="BP327" i="2" s="1"/>
  <c r="CJ264" i="2"/>
  <c r="CK264" i="2" s="1"/>
  <c r="BO264" i="2"/>
  <c r="BP264" i="2" s="1"/>
  <c r="CJ355" i="2"/>
  <c r="CK355" i="2" s="1"/>
  <c r="BO355" i="2"/>
  <c r="BP355" i="2" s="1"/>
  <c r="CJ10" i="2"/>
  <c r="CK10" i="2" s="1"/>
  <c r="BV10" i="2"/>
  <c r="BW10" i="2" s="1"/>
  <c r="BO10" i="2"/>
  <c r="BP10" i="2" s="1"/>
  <c r="BI10" i="2"/>
  <c r="CJ118" i="2"/>
  <c r="CK118" i="2" s="1"/>
  <c r="BO118" i="2"/>
  <c r="BP118" i="2" s="1"/>
  <c r="CJ246" i="2"/>
  <c r="CK246" i="2" s="1"/>
  <c r="BO246" i="2"/>
  <c r="BP246" i="2" s="1"/>
  <c r="CJ19" i="2"/>
  <c r="CK19" i="2" s="1"/>
  <c r="BO19" i="2"/>
  <c r="BP19" i="2" s="1"/>
  <c r="CJ147" i="2"/>
  <c r="CK147" i="2" s="1"/>
  <c r="BO147" i="2"/>
  <c r="BP147" i="2" s="1"/>
  <c r="CJ275" i="2"/>
  <c r="CK275" i="2" s="1"/>
  <c r="BO275" i="2"/>
  <c r="BP275" i="2" s="1"/>
  <c r="CJ358" i="2"/>
  <c r="CK358" i="2" s="1"/>
  <c r="BO358" i="2"/>
  <c r="BP358" i="2" s="1"/>
  <c r="CJ55" i="2"/>
  <c r="CK55" i="2" s="1"/>
  <c r="BO55" i="2"/>
  <c r="BP55" i="2" s="1"/>
  <c r="BO20" i="2"/>
  <c r="BP20" i="2" s="1"/>
  <c r="CJ20" i="2"/>
  <c r="CK20" i="2" s="1"/>
  <c r="CJ44" i="2"/>
  <c r="CK44" i="2" s="1"/>
  <c r="BO44" i="2"/>
  <c r="BP44" i="2" s="1"/>
  <c r="CJ108" i="2"/>
  <c r="CK108" i="2" s="1"/>
  <c r="BO108" i="2"/>
  <c r="BP108" i="2" s="1"/>
  <c r="CJ172" i="2"/>
  <c r="CK172" i="2" s="1"/>
  <c r="BO172" i="2"/>
  <c r="BP172" i="2" s="1"/>
  <c r="CJ236" i="2"/>
  <c r="CK236" i="2" s="1"/>
  <c r="BO236" i="2"/>
  <c r="BP236" i="2" s="1"/>
  <c r="CJ300" i="2"/>
  <c r="CK300" i="2" s="1"/>
  <c r="BO300" i="2"/>
  <c r="BP300" i="2" s="1"/>
  <c r="CJ73" i="2"/>
  <c r="CK73" i="2" s="1"/>
  <c r="BO73" i="2"/>
  <c r="BP73" i="2" s="1"/>
  <c r="CJ137" i="2"/>
  <c r="CK137" i="2" s="1"/>
  <c r="BO137" i="2"/>
  <c r="BP137" i="2" s="1"/>
  <c r="CJ201" i="2"/>
  <c r="CK201" i="2" s="1"/>
  <c r="BO201" i="2"/>
  <c r="BP201" i="2" s="1"/>
  <c r="CJ265" i="2"/>
  <c r="CK265" i="2" s="1"/>
  <c r="BO265" i="2"/>
  <c r="BP265" i="2" s="1"/>
  <c r="CJ395" i="2"/>
  <c r="CK395" i="2" s="1"/>
  <c r="BO395" i="2"/>
  <c r="BP395" i="2" s="1"/>
  <c r="CJ348" i="2"/>
  <c r="CK348" i="2" s="1"/>
  <c r="BO348" i="2"/>
  <c r="BP348" i="2" s="1"/>
  <c r="CJ321" i="2"/>
  <c r="CK321" i="2" s="1"/>
  <c r="BO321" i="2"/>
  <c r="BP321" i="2" s="1"/>
  <c r="CJ106" i="2"/>
  <c r="CK106" i="2" s="1"/>
  <c r="BO106" i="2"/>
  <c r="BP106" i="2" s="1"/>
  <c r="CJ313" i="2"/>
  <c r="CK313" i="2" s="1"/>
  <c r="BO313" i="2"/>
  <c r="BP313" i="2" s="1"/>
  <c r="CJ62" i="2"/>
  <c r="CK62" i="2" s="1"/>
  <c r="BO62" i="2"/>
  <c r="BP62" i="2" s="1"/>
  <c r="CJ126" i="2"/>
  <c r="CK126" i="2" s="1"/>
  <c r="BO126" i="2"/>
  <c r="BP126" i="2" s="1"/>
  <c r="CJ190" i="2"/>
  <c r="CK190" i="2" s="1"/>
  <c r="BO190" i="2"/>
  <c r="BP190" i="2" s="1"/>
  <c r="CJ254" i="2"/>
  <c r="CK254" i="2" s="1"/>
  <c r="BO254" i="2"/>
  <c r="BP254" i="2" s="1"/>
  <c r="CJ27" i="2"/>
  <c r="CK27" i="2" s="1"/>
  <c r="BO27" i="2"/>
  <c r="BP27" i="2" s="1"/>
  <c r="CJ91" i="2"/>
  <c r="CK91" i="2" s="1"/>
  <c r="BO91" i="2"/>
  <c r="BP91" i="2" s="1"/>
  <c r="CJ155" i="2"/>
  <c r="CK155" i="2" s="1"/>
  <c r="BO155" i="2"/>
  <c r="BP155" i="2" s="1"/>
  <c r="CJ219" i="2"/>
  <c r="CK219" i="2" s="1"/>
  <c r="BO219" i="2"/>
  <c r="BP219" i="2" s="1"/>
  <c r="CJ283" i="2"/>
  <c r="CK283" i="2" s="1"/>
  <c r="BO283" i="2"/>
  <c r="BP283" i="2" s="1"/>
  <c r="CJ302" i="2"/>
  <c r="CK302" i="2" s="1"/>
  <c r="BO302" i="2"/>
  <c r="BP302" i="2" s="1"/>
  <c r="CJ366" i="2"/>
  <c r="CK366" i="2" s="1"/>
  <c r="BO366" i="2"/>
  <c r="BP366" i="2" s="1"/>
  <c r="CJ315" i="2"/>
  <c r="CK315" i="2" s="1"/>
  <c r="BO315" i="2"/>
  <c r="BP315" i="2" s="1"/>
  <c r="CJ71" i="2"/>
  <c r="CK71" i="2" s="1"/>
  <c r="BO71" i="2"/>
  <c r="BP71" i="2" s="1"/>
  <c r="CJ16" i="2"/>
  <c r="CK16" i="2" s="1"/>
  <c r="BO16" i="2"/>
  <c r="BP16" i="2" s="1"/>
  <c r="CJ80" i="2"/>
  <c r="CK80" i="2" s="1"/>
  <c r="BO80" i="2"/>
  <c r="BP80" i="2" s="1"/>
  <c r="CJ144" i="2"/>
  <c r="CK144" i="2" s="1"/>
  <c r="BO144" i="2"/>
  <c r="BP144" i="2" s="1"/>
  <c r="CJ208" i="2"/>
  <c r="CK208" i="2" s="1"/>
  <c r="BO208" i="2"/>
  <c r="BP208" i="2" s="1"/>
  <c r="CJ272" i="2"/>
  <c r="CK272" i="2" s="1"/>
  <c r="BO272" i="2"/>
  <c r="BP272" i="2" s="1"/>
  <c r="CJ45" i="2"/>
  <c r="CK45" i="2" s="1"/>
  <c r="BO45" i="2"/>
  <c r="BP45" i="2" s="1"/>
  <c r="CJ109" i="2"/>
  <c r="CK109" i="2" s="1"/>
  <c r="BO109" i="2"/>
  <c r="BP109" i="2" s="1"/>
  <c r="CJ173" i="2"/>
  <c r="CK173" i="2" s="1"/>
  <c r="BO173" i="2"/>
  <c r="BP173" i="2" s="1"/>
  <c r="CJ237" i="2"/>
  <c r="CK237" i="2" s="1"/>
  <c r="BO237" i="2"/>
  <c r="BP237" i="2" s="1"/>
  <c r="CJ301" i="2"/>
  <c r="CK301" i="2" s="1"/>
  <c r="BO301" i="2"/>
  <c r="BP301" i="2" s="1"/>
  <c r="CJ320" i="2"/>
  <c r="CK320" i="2" s="1"/>
  <c r="BO320" i="2"/>
  <c r="BP320" i="2" s="1"/>
  <c r="CJ384" i="2"/>
  <c r="CK384" i="2" s="1"/>
  <c r="BO384" i="2"/>
  <c r="BP384" i="2" s="1"/>
  <c r="CJ401" i="2"/>
  <c r="CK401" i="2" s="1"/>
  <c r="BO401" i="2"/>
  <c r="BP401" i="2" s="1"/>
  <c r="CJ23" i="2"/>
  <c r="CK23" i="2" s="1"/>
  <c r="BO23" i="2"/>
  <c r="BP23" i="2" s="1"/>
  <c r="CJ337" i="2"/>
  <c r="CK337" i="2" s="1"/>
  <c r="BO337" i="2"/>
  <c r="BP337" i="2" s="1"/>
  <c r="CJ66" i="2"/>
  <c r="CK66" i="2" s="1"/>
  <c r="BO66" i="2"/>
  <c r="BP66" i="2" s="1"/>
  <c r="CJ130" i="2"/>
  <c r="CK130" i="2" s="1"/>
  <c r="BO130" i="2"/>
  <c r="BP130" i="2" s="1"/>
  <c r="CJ194" i="2"/>
  <c r="CK194" i="2" s="1"/>
  <c r="BO194" i="2"/>
  <c r="BP194" i="2" s="1"/>
  <c r="CJ258" i="2"/>
  <c r="CK258" i="2" s="1"/>
  <c r="BO258" i="2"/>
  <c r="BP258" i="2" s="1"/>
  <c r="CJ31" i="2"/>
  <c r="CK31" i="2" s="1"/>
  <c r="BO31" i="2"/>
  <c r="BP31" i="2" s="1"/>
  <c r="CJ95" i="2"/>
  <c r="CK95" i="2" s="1"/>
  <c r="BO95" i="2"/>
  <c r="BP95" i="2" s="1"/>
  <c r="CJ159" i="2"/>
  <c r="CK159" i="2" s="1"/>
  <c r="BO159" i="2"/>
  <c r="BP159" i="2" s="1"/>
  <c r="CJ223" i="2"/>
  <c r="CK223" i="2" s="1"/>
  <c r="BO223" i="2"/>
  <c r="BP223" i="2" s="1"/>
  <c r="CJ287" i="2"/>
  <c r="CK287" i="2" s="1"/>
  <c r="BO287" i="2"/>
  <c r="BP287" i="2" s="1"/>
  <c r="CJ306" i="2"/>
  <c r="CK306" i="2" s="1"/>
  <c r="BO306" i="2"/>
  <c r="BP306" i="2" s="1"/>
  <c r="CJ370" i="2"/>
  <c r="CK370" i="2" s="1"/>
  <c r="BO370" i="2"/>
  <c r="BP370" i="2" s="1"/>
  <c r="CJ335" i="2"/>
  <c r="CK335" i="2" s="1"/>
  <c r="BO335" i="2"/>
  <c r="BP335" i="2" s="1"/>
  <c r="CJ72" i="2"/>
  <c r="CK72" i="2" s="1"/>
  <c r="BO72" i="2"/>
  <c r="BP72" i="2" s="1"/>
  <c r="CJ184" i="2"/>
  <c r="CK184" i="2" s="1"/>
  <c r="BO184" i="2"/>
  <c r="BP184" i="2" s="1"/>
  <c r="CJ37" i="2"/>
  <c r="CK37" i="2" s="1"/>
  <c r="BO37" i="2"/>
  <c r="BP37" i="2" s="1"/>
  <c r="CJ197" i="2"/>
  <c r="CK197" i="2" s="1"/>
  <c r="BO197" i="2"/>
  <c r="BP197" i="2" s="1"/>
  <c r="CJ328" i="2"/>
  <c r="CK328" i="2" s="1"/>
  <c r="BO328" i="2"/>
  <c r="BP328" i="2" s="1"/>
  <c r="CJ26" i="2"/>
  <c r="CK26" i="2" s="1"/>
  <c r="BO26" i="2"/>
  <c r="BP26" i="2" s="1"/>
  <c r="CJ202" i="2"/>
  <c r="CK202" i="2" s="1"/>
  <c r="BO202" i="2"/>
  <c r="BP202" i="2" s="1"/>
  <c r="CJ151" i="2"/>
  <c r="CK151" i="2" s="1"/>
  <c r="BO151" i="2"/>
  <c r="BP151" i="2" s="1"/>
  <c r="CJ378" i="2"/>
  <c r="CK378" i="2" s="1"/>
  <c r="BO378" i="2"/>
  <c r="BP378" i="2" s="1"/>
  <c r="CJ52" i="2"/>
  <c r="CK52" i="2" s="1"/>
  <c r="BO52" i="2"/>
  <c r="BP52" i="2" s="1"/>
  <c r="CJ116" i="2"/>
  <c r="CK116" i="2" s="1"/>
  <c r="BO116" i="2"/>
  <c r="BP116" i="2" s="1"/>
  <c r="CJ180" i="2"/>
  <c r="CK180" i="2" s="1"/>
  <c r="BO180" i="2"/>
  <c r="BP180" i="2" s="1"/>
  <c r="CJ244" i="2"/>
  <c r="CK244" i="2" s="1"/>
  <c r="BO244" i="2"/>
  <c r="BP244" i="2" s="1"/>
  <c r="CJ81" i="2"/>
  <c r="CK81" i="2" s="1"/>
  <c r="BO81" i="2"/>
  <c r="BP81" i="2" s="1"/>
  <c r="CJ145" i="2"/>
  <c r="CK145" i="2" s="1"/>
  <c r="BO145" i="2"/>
  <c r="BP145" i="2" s="1"/>
  <c r="CJ209" i="2"/>
  <c r="CK209" i="2" s="1"/>
  <c r="BO209" i="2"/>
  <c r="BP209" i="2" s="1"/>
  <c r="CJ273" i="2"/>
  <c r="CK273" i="2" s="1"/>
  <c r="BO273" i="2"/>
  <c r="BP273" i="2" s="1"/>
  <c r="CJ349" i="2"/>
  <c r="CK349" i="2" s="1"/>
  <c r="BO349" i="2"/>
  <c r="BP349" i="2" s="1"/>
  <c r="CJ356" i="2"/>
  <c r="CK356" i="2" s="1"/>
  <c r="BO356" i="2"/>
  <c r="BP356" i="2" s="1"/>
  <c r="CJ375" i="2"/>
  <c r="CK375" i="2" s="1"/>
  <c r="BO375" i="2"/>
  <c r="BP375" i="2" s="1"/>
  <c r="CJ56" i="2"/>
  <c r="CK56" i="2" s="1"/>
  <c r="BO56" i="2"/>
  <c r="BP56" i="2" s="1"/>
  <c r="CJ53" i="2"/>
  <c r="CK53" i="2" s="1"/>
  <c r="BO53" i="2"/>
  <c r="BP53" i="2" s="1"/>
  <c r="CJ229" i="2"/>
  <c r="CK229" i="2" s="1"/>
  <c r="BO229" i="2"/>
  <c r="BP229" i="2" s="1"/>
  <c r="CJ344" i="2"/>
  <c r="CK344" i="2" s="1"/>
  <c r="BO344" i="2"/>
  <c r="BP344" i="2" s="1"/>
  <c r="CJ74" i="2"/>
  <c r="CK74" i="2" s="1"/>
  <c r="BO74" i="2"/>
  <c r="BP74" i="2" s="1"/>
  <c r="CJ39" i="2"/>
  <c r="CK39" i="2" s="1"/>
  <c r="BO39" i="2"/>
  <c r="BP39" i="2" s="1"/>
  <c r="CJ383" i="2"/>
  <c r="CK383" i="2" s="1"/>
  <c r="BO383" i="2"/>
  <c r="BP383" i="2" s="1"/>
  <c r="CJ86" i="2"/>
  <c r="CK86" i="2" s="1"/>
  <c r="BO86" i="2"/>
  <c r="BP86" i="2" s="1"/>
  <c r="CJ150" i="2"/>
  <c r="CK150" i="2" s="1"/>
  <c r="BO150" i="2"/>
  <c r="BP150" i="2" s="1"/>
  <c r="CJ214" i="2"/>
  <c r="CK214" i="2" s="1"/>
  <c r="BO214" i="2"/>
  <c r="BP214" i="2" s="1"/>
  <c r="CJ278" i="2"/>
  <c r="CK278" i="2" s="1"/>
  <c r="BO278" i="2"/>
  <c r="BP278" i="2" s="1"/>
  <c r="CJ51" i="2"/>
  <c r="CK51" i="2" s="1"/>
  <c r="BO51" i="2"/>
  <c r="BP51" i="2" s="1"/>
  <c r="CJ115" i="2"/>
  <c r="CK115" i="2" s="1"/>
  <c r="BO115" i="2"/>
  <c r="BP115" i="2" s="1"/>
  <c r="CJ179" i="2"/>
  <c r="CK179" i="2" s="1"/>
  <c r="BO179" i="2"/>
  <c r="BP179" i="2" s="1"/>
  <c r="CJ243" i="2"/>
  <c r="CK243" i="2" s="1"/>
  <c r="BO243" i="2"/>
  <c r="BP243" i="2" s="1"/>
  <c r="CJ341" i="2"/>
  <c r="CK341" i="2" s="1"/>
  <c r="BO341" i="2"/>
  <c r="BP341" i="2" s="1"/>
  <c r="CJ326" i="2"/>
  <c r="CK326" i="2" s="1"/>
  <c r="BO326" i="2"/>
  <c r="BP326" i="2" s="1"/>
  <c r="CJ390" i="2"/>
  <c r="CK390" i="2" s="1"/>
  <c r="BO390" i="2"/>
  <c r="BP390" i="2" s="1"/>
  <c r="CJ317" i="2"/>
  <c r="CK317" i="2" s="1"/>
  <c r="BO317" i="2"/>
  <c r="BP317" i="2" s="1"/>
  <c r="CJ120" i="2"/>
  <c r="CK120" i="2" s="1"/>
  <c r="BO120" i="2"/>
  <c r="BP120" i="2" s="1"/>
  <c r="CJ69" i="2"/>
  <c r="CK69" i="2" s="1"/>
  <c r="BO69" i="2"/>
  <c r="BP69" i="2" s="1"/>
  <c r="CJ312" i="2"/>
  <c r="CK312" i="2" s="1"/>
  <c r="BO312" i="2"/>
  <c r="BP312" i="2" s="1"/>
  <c r="CJ154" i="2"/>
  <c r="CK154" i="2" s="1"/>
  <c r="BO154" i="2"/>
  <c r="BP154" i="2" s="1"/>
  <c r="CJ279" i="2"/>
  <c r="CK279" i="2" s="1"/>
  <c r="BO279" i="2"/>
  <c r="BP279" i="2" s="1"/>
  <c r="CJ169" i="2"/>
  <c r="CK169" i="2" s="1"/>
  <c r="BO169" i="2"/>
  <c r="BP169" i="2" s="1"/>
  <c r="CJ158" i="2"/>
  <c r="CK158" i="2" s="1"/>
  <c r="BO158" i="2"/>
  <c r="BP158" i="2" s="1"/>
  <c r="CJ334" i="2"/>
  <c r="CK334" i="2" s="1"/>
  <c r="BO334" i="2"/>
  <c r="BP334" i="2" s="1"/>
  <c r="CJ77" i="2"/>
  <c r="CK77" i="2" s="1"/>
  <c r="BO77" i="2"/>
  <c r="BP77" i="2" s="1"/>
  <c r="CJ58" i="2"/>
  <c r="CK58" i="2" s="1"/>
  <c r="BO58" i="2"/>
  <c r="BP58" i="2" s="1"/>
  <c r="CJ127" i="2"/>
  <c r="CK127" i="2" s="1"/>
  <c r="BO127" i="2"/>
  <c r="BP127" i="2" s="1"/>
  <c r="CJ248" i="2"/>
  <c r="CK248" i="2" s="1"/>
  <c r="BO248" i="2"/>
  <c r="BP248" i="2" s="1"/>
  <c r="CJ84" i="2"/>
  <c r="CK84" i="2" s="1"/>
  <c r="BO84" i="2"/>
  <c r="BP84" i="2" s="1"/>
  <c r="CJ177" i="2"/>
  <c r="CK177" i="2" s="1"/>
  <c r="BO177" i="2"/>
  <c r="BP177" i="2" s="1"/>
  <c r="CJ234" i="2"/>
  <c r="CK234" i="2" s="1"/>
  <c r="BO234" i="2"/>
  <c r="BP234" i="2" s="1"/>
  <c r="CJ399" i="2"/>
  <c r="CK399" i="2" s="1"/>
  <c r="BO399" i="2"/>
  <c r="BP399" i="2" s="1"/>
  <c r="BO17" i="2"/>
  <c r="BP17" i="2" s="1"/>
  <c r="CJ17" i="2"/>
  <c r="CK17" i="2" s="1"/>
  <c r="CJ22" i="2"/>
  <c r="CK22" i="2" s="1"/>
  <c r="BO22" i="2"/>
  <c r="BP22" i="2" s="1"/>
  <c r="CJ204" i="2"/>
  <c r="CK204" i="2" s="1"/>
  <c r="BO204" i="2"/>
  <c r="BP204" i="2" s="1"/>
  <c r="CJ297" i="2"/>
  <c r="CK297" i="2" s="1"/>
  <c r="BO297" i="2"/>
  <c r="BP297" i="2" s="1"/>
  <c r="CJ30" i="2"/>
  <c r="CK30" i="2" s="1"/>
  <c r="BO30" i="2"/>
  <c r="BP30" i="2" s="1"/>
  <c r="CJ123" i="2"/>
  <c r="CK123" i="2" s="1"/>
  <c r="BO123" i="2"/>
  <c r="BP123" i="2" s="1"/>
  <c r="CJ48" i="2"/>
  <c r="CK48" i="2" s="1"/>
  <c r="BO48" i="2"/>
  <c r="BP48" i="2" s="1"/>
  <c r="CJ269" i="2"/>
  <c r="CK269" i="2" s="1"/>
  <c r="BO269" i="2"/>
  <c r="BP269" i="2" s="1"/>
  <c r="CJ162" i="2"/>
  <c r="CK162" i="2" s="1"/>
  <c r="BO162" i="2"/>
  <c r="BP162" i="2" s="1"/>
  <c r="CJ338" i="2"/>
  <c r="CK338" i="2" s="1"/>
  <c r="BO338" i="2"/>
  <c r="BP338" i="2" s="1"/>
  <c r="CJ388" i="2"/>
  <c r="CK388" i="2" s="1"/>
  <c r="BO388" i="2"/>
  <c r="BP388" i="2" s="1"/>
  <c r="CJ40" i="2"/>
  <c r="CK40" i="2" s="1"/>
  <c r="BO40" i="2"/>
  <c r="BP40" i="2" s="1"/>
  <c r="CJ60" i="2"/>
  <c r="CK60" i="2" s="1"/>
  <c r="BO60" i="2"/>
  <c r="BP60" i="2" s="1"/>
  <c r="CJ124" i="2"/>
  <c r="CK124" i="2" s="1"/>
  <c r="BO124" i="2"/>
  <c r="BP124" i="2" s="1"/>
  <c r="CJ188" i="2"/>
  <c r="CK188" i="2" s="1"/>
  <c r="BO188" i="2"/>
  <c r="BP188" i="2" s="1"/>
  <c r="CJ252" i="2"/>
  <c r="CK252" i="2" s="1"/>
  <c r="BO252" i="2"/>
  <c r="BP252" i="2" s="1"/>
  <c r="CJ25" i="2"/>
  <c r="CK25" i="2" s="1"/>
  <c r="BO25" i="2"/>
  <c r="BP25" i="2" s="1"/>
  <c r="CJ89" i="2"/>
  <c r="CK89" i="2" s="1"/>
  <c r="BO89" i="2"/>
  <c r="BP89" i="2" s="1"/>
  <c r="CJ153" i="2"/>
  <c r="CK153" i="2" s="1"/>
  <c r="BO153" i="2"/>
  <c r="BP153" i="2" s="1"/>
  <c r="CJ217" i="2"/>
  <c r="CK217" i="2" s="1"/>
  <c r="BO217" i="2"/>
  <c r="BP217" i="2" s="1"/>
  <c r="CJ281" i="2"/>
  <c r="CK281" i="2" s="1"/>
  <c r="BO281" i="2"/>
  <c r="BP281" i="2" s="1"/>
  <c r="CJ405" i="2"/>
  <c r="CK405" i="2" s="1"/>
  <c r="BO405" i="2"/>
  <c r="BP405" i="2" s="1"/>
  <c r="CJ364" i="2"/>
  <c r="CK364" i="2" s="1"/>
  <c r="BO364" i="2"/>
  <c r="BP364" i="2" s="1"/>
  <c r="CJ307" i="2"/>
  <c r="CK307" i="2" s="1"/>
  <c r="BO307" i="2"/>
  <c r="BP307" i="2" s="1"/>
  <c r="CJ87" i="2"/>
  <c r="CK87" i="2" s="1"/>
  <c r="BO87" i="2"/>
  <c r="BP87" i="2" s="1"/>
  <c r="CJ14" i="2"/>
  <c r="CK14" i="2" s="1"/>
  <c r="BO14" i="2"/>
  <c r="BP14" i="2" s="1"/>
  <c r="CJ78" i="2"/>
  <c r="CK78" i="2" s="1"/>
  <c r="BO78" i="2"/>
  <c r="BP78" i="2" s="1"/>
  <c r="CJ142" i="2"/>
  <c r="CK142" i="2" s="1"/>
  <c r="BO142" i="2"/>
  <c r="BP142" i="2" s="1"/>
  <c r="CJ206" i="2"/>
  <c r="CK206" i="2" s="1"/>
  <c r="BO206" i="2"/>
  <c r="BP206" i="2" s="1"/>
  <c r="CJ270" i="2"/>
  <c r="CK270" i="2" s="1"/>
  <c r="BO270" i="2"/>
  <c r="BP270" i="2" s="1"/>
  <c r="CJ43" i="2"/>
  <c r="CK43" i="2" s="1"/>
  <c r="BO43" i="2"/>
  <c r="BP43" i="2" s="1"/>
  <c r="CJ107" i="2"/>
  <c r="CK107" i="2" s="1"/>
  <c r="BO107" i="2"/>
  <c r="BP107" i="2" s="1"/>
  <c r="CJ171" i="2"/>
  <c r="CK171" i="2" s="1"/>
  <c r="BO171" i="2"/>
  <c r="BP171" i="2" s="1"/>
  <c r="CJ235" i="2"/>
  <c r="CK235" i="2" s="1"/>
  <c r="BO235" i="2"/>
  <c r="BP235" i="2" s="1"/>
  <c r="CJ299" i="2"/>
  <c r="CK299" i="2" s="1"/>
  <c r="BO299" i="2"/>
  <c r="BP299" i="2" s="1"/>
  <c r="CJ318" i="2"/>
  <c r="CK318" i="2" s="1"/>
  <c r="BO318" i="2"/>
  <c r="BP318" i="2" s="1"/>
  <c r="CJ382" i="2"/>
  <c r="CK382" i="2" s="1"/>
  <c r="BO382" i="2"/>
  <c r="BP382" i="2" s="1"/>
  <c r="CJ393" i="2"/>
  <c r="CK393" i="2" s="1"/>
  <c r="BO393" i="2"/>
  <c r="BP393" i="2" s="1"/>
  <c r="CJ215" i="2"/>
  <c r="CK215" i="2" s="1"/>
  <c r="BO215" i="2"/>
  <c r="BP215" i="2" s="1"/>
  <c r="CJ32" i="2"/>
  <c r="CK32" i="2" s="1"/>
  <c r="BO32" i="2"/>
  <c r="BP32" i="2" s="1"/>
  <c r="CJ96" i="2"/>
  <c r="CK96" i="2" s="1"/>
  <c r="BO96" i="2"/>
  <c r="BP96" i="2" s="1"/>
  <c r="CJ160" i="2"/>
  <c r="CK160" i="2" s="1"/>
  <c r="BO160" i="2"/>
  <c r="BP160" i="2" s="1"/>
  <c r="CJ224" i="2"/>
  <c r="CK224" i="2" s="1"/>
  <c r="BO224" i="2"/>
  <c r="BP224" i="2" s="1"/>
  <c r="CJ288" i="2"/>
  <c r="CK288" i="2" s="1"/>
  <c r="BO288" i="2"/>
  <c r="BP288" i="2" s="1"/>
  <c r="CJ61" i="2"/>
  <c r="CK61" i="2" s="1"/>
  <c r="BO61" i="2"/>
  <c r="BP61" i="2" s="1"/>
  <c r="CJ125" i="2"/>
  <c r="CK125" i="2" s="1"/>
  <c r="BO125" i="2"/>
  <c r="BP125" i="2" s="1"/>
  <c r="CJ189" i="2"/>
  <c r="CK189" i="2" s="1"/>
  <c r="BO189" i="2"/>
  <c r="BP189" i="2" s="1"/>
  <c r="CJ253" i="2"/>
  <c r="CK253" i="2" s="1"/>
  <c r="BO253" i="2"/>
  <c r="BP253" i="2" s="1"/>
  <c r="CJ305" i="2"/>
  <c r="CK305" i="2" s="1"/>
  <c r="BO305" i="2"/>
  <c r="BP305" i="2" s="1"/>
  <c r="CJ336" i="2"/>
  <c r="CK336" i="2" s="1"/>
  <c r="BO336" i="2"/>
  <c r="BP336" i="2" s="1"/>
  <c r="CJ400" i="2"/>
  <c r="CK400" i="2" s="1"/>
  <c r="BO400" i="2"/>
  <c r="BP400" i="2" s="1"/>
  <c r="CJ359" i="2"/>
  <c r="CK359" i="2" s="1"/>
  <c r="BO359" i="2"/>
  <c r="BP359" i="2" s="1"/>
  <c r="CJ135" i="2"/>
  <c r="CK135" i="2" s="1"/>
  <c r="BO135" i="2"/>
  <c r="BP135" i="2" s="1"/>
  <c r="CJ18" i="2"/>
  <c r="CK18" i="2" s="1"/>
  <c r="BO18" i="2"/>
  <c r="BP18" i="2" s="1"/>
  <c r="CJ82" i="2"/>
  <c r="CK82" i="2" s="1"/>
  <c r="BO82" i="2"/>
  <c r="BP82" i="2" s="1"/>
  <c r="CJ146" i="2"/>
  <c r="CK146" i="2" s="1"/>
  <c r="BO146" i="2"/>
  <c r="BP146" i="2" s="1"/>
  <c r="CJ210" i="2"/>
  <c r="CK210" i="2" s="1"/>
  <c r="BO210" i="2"/>
  <c r="BP210" i="2" s="1"/>
  <c r="CJ274" i="2"/>
  <c r="CK274" i="2" s="1"/>
  <c r="BO274" i="2"/>
  <c r="BP274" i="2" s="1"/>
  <c r="CJ47" i="2"/>
  <c r="CK47" i="2" s="1"/>
  <c r="BO47" i="2"/>
  <c r="BP47" i="2" s="1"/>
  <c r="CJ111" i="2"/>
  <c r="CK111" i="2" s="1"/>
  <c r="BO111" i="2"/>
  <c r="BP111" i="2" s="1"/>
  <c r="CJ175" i="2"/>
  <c r="CK175" i="2" s="1"/>
  <c r="BO175" i="2"/>
  <c r="BP175" i="2" s="1"/>
  <c r="CJ239" i="2"/>
  <c r="CK239" i="2" s="1"/>
  <c r="BO239" i="2"/>
  <c r="BP239" i="2" s="1"/>
  <c r="CJ303" i="2"/>
  <c r="CK303" i="2" s="1"/>
  <c r="BO303" i="2"/>
  <c r="BP303" i="2" s="1"/>
  <c r="CJ322" i="2"/>
  <c r="CK322" i="2" s="1"/>
  <c r="BO322" i="2"/>
  <c r="BP322" i="2" s="1"/>
  <c r="CJ386" i="2"/>
  <c r="CK386" i="2" s="1"/>
  <c r="BO386" i="2"/>
  <c r="BP386" i="2" s="1"/>
  <c r="CJ409" i="2"/>
  <c r="CK409" i="2" s="1"/>
  <c r="BO409" i="2"/>
  <c r="BP409" i="2" s="1"/>
  <c r="CJ104" i="2"/>
  <c r="CK104" i="2" s="1"/>
  <c r="BO104" i="2"/>
  <c r="BP104" i="2" s="1"/>
  <c r="CJ200" i="2"/>
  <c r="CK200" i="2" s="1"/>
  <c r="BO200" i="2"/>
  <c r="BP200" i="2" s="1"/>
  <c r="CJ85" i="2"/>
  <c r="CK85" i="2" s="1"/>
  <c r="BO85" i="2"/>
  <c r="BP85" i="2" s="1"/>
  <c r="CJ245" i="2"/>
  <c r="CK245" i="2" s="1"/>
  <c r="BO245" i="2"/>
  <c r="BP245" i="2" s="1"/>
  <c r="CJ360" i="2"/>
  <c r="CK360" i="2" s="1"/>
  <c r="BO360" i="2"/>
  <c r="BP360" i="2" s="1"/>
  <c r="CJ122" i="2"/>
  <c r="CK122" i="2" s="1"/>
  <c r="BO122" i="2"/>
  <c r="BP122" i="2" s="1"/>
  <c r="CJ266" i="2"/>
  <c r="CK266" i="2" s="1"/>
  <c r="BO266" i="2"/>
  <c r="BP266" i="2" s="1"/>
  <c r="CJ231" i="2"/>
  <c r="CK231" i="2" s="1"/>
  <c r="BO231" i="2"/>
  <c r="BP231" i="2" s="1"/>
  <c r="CJ373" i="2"/>
  <c r="CK373" i="2" s="1"/>
  <c r="BO373" i="2"/>
  <c r="BP373" i="2" s="1"/>
  <c r="CJ68" i="2"/>
  <c r="CK68" i="2" s="1"/>
  <c r="BO68" i="2"/>
  <c r="BP68" i="2" s="1"/>
  <c r="CJ132" i="2"/>
  <c r="CK132" i="2" s="1"/>
  <c r="BO132" i="2"/>
  <c r="BP132" i="2" s="1"/>
  <c r="CJ196" i="2"/>
  <c r="CK196" i="2" s="1"/>
  <c r="BO196" i="2"/>
  <c r="BP196" i="2" s="1"/>
  <c r="CJ260" i="2"/>
  <c r="CK260" i="2" s="1"/>
  <c r="BO260" i="2"/>
  <c r="BP260" i="2" s="1"/>
  <c r="CJ33" i="2"/>
  <c r="CK33" i="2" s="1"/>
  <c r="BO33" i="2"/>
  <c r="BP33" i="2" s="1"/>
  <c r="CJ97" i="2"/>
  <c r="CK97" i="2" s="1"/>
  <c r="BO97" i="2"/>
  <c r="BP97" i="2" s="1"/>
  <c r="CJ161" i="2"/>
  <c r="CK161" i="2" s="1"/>
  <c r="BO161" i="2"/>
  <c r="BP161" i="2" s="1"/>
  <c r="CJ225" i="2"/>
  <c r="CK225" i="2" s="1"/>
  <c r="BO225" i="2"/>
  <c r="BP225" i="2" s="1"/>
  <c r="CJ289" i="2"/>
  <c r="CK289" i="2" s="1"/>
  <c r="BO289" i="2"/>
  <c r="BP289" i="2" s="1"/>
  <c r="CJ308" i="2"/>
  <c r="CK308" i="2" s="1"/>
  <c r="BO308" i="2"/>
  <c r="BP308" i="2" s="1"/>
  <c r="CJ372" i="2"/>
  <c r="CK372" i="2" s="1"/>
  <c r="BO372" i="2"/>
  <c r="BP372" i="2" s="1"/>
  <c r="CJ345" i="2"/>
  <c r="CK345" i="2" s="1"/>
  <c r="BO345" i="2"/>
  <c r="BP345" i="2" s="1"/>
  <c r="CJ216" i="2"/>
  <c r="CK216" i="2" s="1"/>
  <c r="BO216" i="2"/>
  <c r="BP216" i="2" s="1"/>
  <c r="CJ101" i="2"/>
  <c r="CK101" i="2" s="1"/>
  <c r="BO101" i="2"/>
  <c r="BP101" i="2" s="1"/>
  <c r="CJ261" i="2"/>
  <c r="CK261" i="2" s="1"/>
  <c r="BO261" i="2"/>
  <c r="BP261" i="2" s="1"/>
  <c r="CJ376" i="2"/>
  <c r="CK376" i="2" s="1"/>
  <c r="BO376" i="2"/>
  <c r="BP376" i="2" s="1"/>
  <c r="CJ186" i="2"/>
  <c r="CK186" i="2" s="1"/>
  <c r="BO186" i="2"/>
  <c r="BP186" i="2" s="1"/>
  <c r="CJ119" i="2"/>
  <c r="CK119" i="2" s="1"/>
  <c r="BO119" i="2"/>
  <c r="BP119" i="2" s="1"/>
  <c r="CJ346" i="2"/>
  <c r="CK346" i="2" s="1"/>
  <c r="BO346" i="2"/>
  <c r="BP346" i="2" s="1"/>
  <c r="CJ38" i="2"/>
  <c r="CK38" i="2" s="1"/>
  <c r="BO38" i="2"/>
  <c r="BP38" i="2" s="1"/>
  <c r="CJ102" i="2"/>
  <c r="CK102" i="2" s="1"/>
  <c r="BO102" i="2"/>
  <c r="BP102" i="2" s="1"/>
  <c r="CJ166" i="2"/>
  <c r="CK166" i="2" s="1"/>
  <c r="BO166" i="2"/>
  <c r="BP166" i="2" s="1"/>
  <c r="CJ230" i="2"/>
  <c r="CK230" i="2" s="1"/>
  <c r="BO230" i="2"/>
  <c r="BP230" i="2" s="1"/>
  <c r="CJ294" i="2"/>
  <c r="CK294" i="2" s="1"/>
  <c r="BO294" i="2"/>
  <c r="BP294" i="2" s="1"/>
  <c r="CJ67" i="2"/>
  <c r="CK67" i="2" s="1"/>
  <c r="BO67" i="2"/>
  <c r="BP67" i="2" s="1"/>
  <c r="CJ131" i="2"/>
  <c r="CK131" i="2" s="1"/>
  <c r="BO131" i="2"/>
  <c r="BP131" i="2" s="1"/>
  <c r="CJ195" i="2"/>
  <c r="CK195" i="2" s="1"/>
  <c r="BO195" i="2"/>
  <c r="BP195" i="2" s="1"/>
  <c r="CJ259" i="2"/>
  <c r="CK259" i="2" s="1"/>
  <c r="BO259" i="2"/>
  <c r="BP259" i="2" s="1"/>
  <c r="CJ353" i="2"/>
  <c r="CK353" i="2" s="1"/>
  <c r="BO353" i="2"/>
  <c r="BP353" i="2" s="1"/>
  <c r="CJ342" i="2"/>
  <c r="CK342" i="2" s="1"/>
  <c r="BO342" i="2"/>
  <c r="BP342" i="2" s="1"/>
  <c r="CJ406" i="2"/>
  <c r="CK406" i="2" s="1"/>
  <c r="BO406" i="2"/>
  <c r="BP406" i="2" s="1"/>
  <c r="CJ389" i="2"/>
  <c r="CK389" i="2" s="1"/>
  <c r="BO389" i="2"/>
  <c r="BP389" i="2" s="1"/>
  <c r="CJ168" i="2"/>
  <c r="CK168" i="2" s="1"/>
  <c r="BO168" i="2"/>
  <c r="BP168" i="2" s="1"/>
  <c r="CJ149" i="2"/>
  <c r="CK149" i="2" s="1"/>
  <c r="BO149" i="2"/>
  <c r="BP149" i="2" s="1"/>
  <c r="CJ392" i="2"/>
  <c r="CK392" i="2" s="1"/>
  <c r="BO392" i="2"/>
  <c r="BP392" i="2" s="1"/>
  <c r="CJ250" i="2"/>
  <c r="CK250" i="2" s="1"/>
  <c r="BO250" i="2"/>
  <c r="BP250" i="2" s="1"/>
  <c r="CJ362" i="2"/>
  <c r="CK362" i="2" s="1"/>
  <c r="BO362" i="2"/>
  <c r="BP362" i="2" s="1"/>
  <c r="CJ105" i="2"/>
  <c r="CK105" i="2" s="1"/>
  <c r="BO105" i="2"/>
  <c r="BP105" i="2" s="1"/>
  <c r="CJ94" i="2"/>
  <c r="CK94" i="2" s="1"/>
  <c r="BO94" i="2"/>
  <c r="BP94" i="2" s="1"/>
  <c r="CJ397" i="2"/>
  <c r="CK397" i="2" s="1"/>
  <c r="BO397" i="2"/>
  <c r="BP397" i="2" s="1"/>
  <c r="CJ240" i="2"/>
  <c r="CK240" i="2" s="1"/>
  <c r="BO240" i="2"/>
  <c r="BP240" i="2" s="1"/>
  <c r="CJ347" i="2"/>
  <c r="CK347" i="2" s="1"/>
  <c r="BO347" i="2"/>
  <c r="BP347" i="2" s="1"/>
  <c r="CJ63" i="2"/>
  <c r="CK63" i="2" s="1"/>
  <c r="BO63" i="2"/>
  <c r="BP63" i="2" s="1"/>
  <c r="CJ136" i="2"/>
  <c r="CK136" i="2" s="1"/>
  <c r="BO136" i="2"/>
  <c r="BP136" i="2" s="1"/>
  <c r="CJ295" i="2"/>
  <c r="CK295" i="2" s="1"/>
  <c r="BO295" i="2"/>
  <c r="BP295" i="2" s="1"/>
  <c r="CJ309" i="2"/>
  <c r="CK309" i="2" s="1"/>
  <c r="BO309" i="2"/>
  <c r="BP309" i="2" s="1"/>
  <c r="CJ232" i="2"/>
  <c r="CK232" i="2" s="1"/>
  <c r="BO232" i="2"/>
  <c r="BP232" i="2" s="1"/>
  <c r="EU74" i="2"/>
  <c r="EV74" i="2"/>
  <c r="EW74" i="2"/>
  <c r="FC122" i="2"/>
  <c r="FB122" i="2"/>
  <c r="EZ122" i="2"/>
  <c r="FA122" i="2"/>
  <c r="EV202" i="2"/>
  <c r="EW202" i="2"/>
  <c r="EU202" i="2"/>
  <c r="FA250" i="2"/>
  <c r="FB250" i="2"/>
  <c r="EZ250" i="2"/>
  <c r="FC250" i="2"/>
  <c r="FA39" i="2"/>
  <c r="FB39" i="2"/>
  <c r="FC39" i="2"/>
  <c r="EZ39" i="2"/>
  <c r="EW87" i="2"/>
  <c r="EV87" i="2"/>
  <c r="EU87" i="2"/>
  <c r="FB167" i="2"/>
  <c r="FA167" i="2"/>
  <c r="FC167" i="2"/>
  <c r="EZ167" i="2"/>
  <c r="EU215" i="2"/>
  <c r="EV215" i="2"/>
  <c r="EW215" i="2"/>
  <c r="FA295" i="2"/>
  <c r="FB295" i="2"/>
  <c r="FC295" i="2"/>
  <c r="EZ295" i="2"/>
  <c r="FB391" i="2"/>
  <c r="EZ391" i="2"/>
  <c r="FA391" i="2"/>
  <c r="FC391" i="2"/>
  <c r="EX378" i="2"/>
  <c r="EU378" i="2"/>
  <c r="EV378" i="2"/>
  <c r="EW378" i="2"/>
  <c r="EU337" i="2"/>
  <c r="EV337" i="2"/>
  <c r="EW337" i="2"/>
  <c r="EX337" i="2"/>
  <c r="FB28" i="2"/>
  <c r="FA28" i="2"/>
  <c r="FC28" i="2"/>
  <c r="EZ28" i="2"/>
  <c r="FC60" i="2"/>
  <c r="EZ60" i="2"/>
  <c r="FB60" i="2"/>
  <c r="FA60" i="2"/>
  <c r="EU108" i="2"/>
  <c r="EV108" i="2"/>
  <c r="EW108" i="2"/>
  <c r="EZ188" i="2"/>
  <c r="FA188" i="2"/>
  <c r="FB188" i="2"/>
  <c r="FC188" i="2"/>
  <c r="EV236" i="2"/>
  <c r="EW236" i="2"/>
  <c r="EX236" i="2"/>
  <c r="EU236" i="2"/>
  <c r="EZ25" i="2"/>
  <c r="FB25" i="2"/>
  <c r="FA25" i="2"/>
  <c r="FC25" i="2"/>
  <c r="EW105" i="2"/>
  <c r="EU105" i="2"/>
  <c r="EV105" i="2"/>
  <c r="FB153" i="2"/>
  <c r="FA153" i="2"/>
  <c r="FC153" i="2"/>
  <c r="EZ153" i="2"/>
  <c r="EU233" i="2"/>
  <c r="EV233" i="2"/>
  <c r="EW233" i="2"/>
  <c r="EX233" i="2"/>
  <c r="FA281" i="2"/>
  <c r="EZ281" i="2"/>
  <c r="FB281" i="2"/>
  <c r="FC281" i="2"/>
  <c r="FC316" i="2"/>
  <c r="FA316" i="2"/>
  <c r="FB316" i="2"/>
  <c r="EZ316" i="2"/>
  <c r="EX364" i="2"/>
  <c r="EU364" i="2"/>
  <c r="EW364" i="2"/>
  <c r="EV364" i="2"/>
  <c r="EZ381" i="2"/>
  <c r="FB381" i="2"/>
  <c r="FA381" i="2"/>
  <c r="FC381" i="2"/>
  <c r="EU30" i="2"/>
  <c r="EV30" i="2"/>
  <c r="EW30" i="2"/>
  <c r="I36" i="25"/>
  <c r="FB62" i="2"/>
  <c r="FA62" i="2"/>
  <c r="EZ62" i="2"/>
  <c r="FC62" i="2"/>
  <c r="EV142" i="2"/>
  <c r="EW142" i="2"/>
  <c r="EU142" i="2"/>
  <c r="FB190" i="2"/>
  <c r="EZ190" i="2"/>
  <c r="FC190" i="2"/>
  <c r="FA190" i="2"/>
  <c r="EV270" i="2"/>
  <c r="EW270" i="2"/>
  <c r="EX270" i="2"/>
  <c r="EU270" i="2"/>
  <c r="FC27" i="2"/>
  <c r="FB27" i="2"/>
  <c r="FA27" i="2"/>
  <c r="EZ27" i="2"/>
  <c r="FA59" i="2"/>
  <c r="FB59" i="2"/>
  <c r="EZ59" i="2"/>
  <c r="FC59" i="2"/>
  <c r="EW107" i="2"/>
  <c r="EU107" i="2"/>
  <c r="EV107" i="2"/>
  <c r="EZ187" i="2"/>
  <c r="FC187" i="2"/>
  <c r="FB187" i="2"/>
  <c r="FA187" i="2"/>
  <c r="EU235" i="2"/>
  <c r="EV235" i="2"/>
  <c r="EW235" i="2"/>
  <c r="EX235" i="2"/>
  <c r="FC397" i="2"/>
  <c r="FB397" i="2"/>
  <c r="FA397" i="2"/>
  <c r="EZ397" i="2"/>
  <c r="FC318" i="2"/>
  <c r="FB318" i="2"/>
  <c r="EZ318" i="2"/>
  <c r="FA318" i="2"/>
  <c r="EX398" i="2"/>
  <c r="EU398" i="2"/>
  <c r="EV398" i="2"/>
  <c r="EW398" i="2"/>
  <c r="EZ393" i="2"/>
  <c r="FB393" i="2"/>
  <c r="FA393" i="2"/>
  <c r="FC393" i="2"/>
  <c r="FA64" i="2"/>
  <c r="FC64" i="2"/>
  <c r="FB64" i="2"/>
  <c r="EZ64" i="2"/>
  <c r="EU112" i="2"/>
  <c r="EV112" i="2"/>
  <c r="EW112" i="2"/>
  <c r="EZ192" i="2"/>
  <c r="FB192" i="2"/>
  <c r="FC192" i="2"/>
  <c r="FA192" i="2"/>
  <c r="EV240" i="2"/>
  <c r="EW240" i="2"/>
  <c r="EX240" i="2"/>
  <c r="EU240" i="2"/>
  <c r="EW109" i="2"/>
  <c r="EU109" i="2"/>
  <c r="EV109" i="2"/>
  <c r="FB157" i="2"/>
  <c r="EZ157" i="2"/>
  <c r="FA157" i="2"/>
  <c r="FC157" i="2"/>
  <c r="EU237" i="2"/>
  <c r="EV237" i="2"/>
  <c r="EW237" i="2"/>
  <c r="EX237" i="2"/>
  <c r="FA285" i="2"/>
  <c r="EZ285" i="2"/>
  <c r="FB285" i="2"/>
  <c r="FC285" i="2"/>
  <c r="FC320" i="2"/>
  <c r="EZ320" i="2"/>
  <c r="FA320" i="2"/>
  <c r="FB320" i="2"/>
  <c r="EX368" i="2"/>
  <c r="EU368" i="2"/>
  <c r="EV368" i="2"/>
  <c r="EW368" i="2"/>
  <c r="EU401" i="2"/>
  <c r="EV401" i="2"/>
  <c r="EW401" i="2"/>
  <c r="EX401" i="2"/>
  <c r="FA34" i="2"/>
  <c r="EZ34" i="2"/>
  <c r="FB34" i="2"/>
  <c r="FC34" i="2"/>
  <c r="EU114" i="2"/>
  <c r="EV114" i="2"/>
  <c r="EW114" i="2"/>
  <c r="FA162" i="2"/>
  <c r="FC162" i="2"/>
  <c r="FB162" i="2"/>
  <c r="EZ162" i="2"/>
  <c r="EV242" i="2"/>
  <c r="EW242" i="2"/>
  <c r="EX242" i="2"/>
  <c r="EU242" i="2"/>
  <c r="FA290" i="2"/>
  <c r="FB290" i="2"/>
  <c r="EZ290" i="2"/>
  <c r="FC290" i="2"/>
  <c r="EW79" i="2"/>
  <c r="EV79" i="2"/>
  <c r="EU79" i="2"/>
  <c r="FB159" i="2"/>
  <c r="FA159" i="2"/>
  <c r="EZ159" i="2"/>
  <c r="FC159" i="2"/>
  <c r="EU207" i="2"/>
  <c r="EV207" i="2"/>
  <c r="EW207" i="2"/>
  <c r="EZ287" i="2"/>
  <c r="FA287" i="2"/>
  <c r="FB287" i="2"/>
  <c r="FC287" i="2"/>
  <c r="EU331" i="2"/>
  <c r="EV331" i="2"/>
  <c r="EW331" i="2"/>
  <c r="EX331" i="2"/>
  <c r="EX370" i="2"/>
  <c r="EU370" i="2"/>
  <c r="EV370" i="2"/>
  <c r="EW370" i="2"/>
  <c r="EU361" i="2"/>
  <c r="EV361" i="2"/>
  <c r="EW361" i="2"/>
  <c r="EX361" i="2"/>
  <c r="FA36" i="2"/>
  <c r="FC36" i="2"/>
  <c r="EZ36" i="2"/>
  <c r="FB36" i="2"/>
  <c r="EU84" i="2"/>
  <c r="EV84" i="2"/>
  <c r="EW84" i="2"/>
  <c r="FB164" i="2"/>
  <c r="FC164" i="2"/>
  <c r="EZ164" i="2"/>
  <c r="FA164" i="2"/>
  <c r="EV212" i="2"/>
  <c r="EW212" i="2"/>
  <c r="EU212" i="2"/>
  <c r="FC292" i="2"/>
  <c r="EZ292" i="2"/>
  <c r="FA292" i="2"/>
  <c r="FB292" i="2"/>
  <c r="EU17" i="2"/>
  <c r="EV17" i="2"/>
  <c r="EW17" i="2"/>
  <c r="I23" i="25"/>
  <c r="FA49" i="2"/>
  <c r="EZ49" i="2"/>
  <c r="FB49" i="2"/>
  <c r="FC49" i="2"/>
  <c r="EU129" i="2"/>
  <c r="EV129" i="2"/>
  <c r="EW129" i="2"/>
  <c r="FA177" i="2"/>
  <c r="FB177" i="2"/>
  <c r="FC177" i="2"/>
  <c r="EZ177" i="2"/>
  <c r="EU257" i="2"/>
  <c r="EV257" i="2"/>
  <c r="EW257" i="2"/>
  <c r="EX257" i="2"/>
  <c r="EU327" i="2"/>
  <c r="EV327" i="2"/>
  <c r="EW327" i="2"/>
  <c r="EX327" i="2"/>
  <c r="FB340" i="2"/>
  <c r="FC340" i="2"/>
  <c r="FA340" i="2"/>
  <c r="EZ340" i="2"/>
  <c r="EX388" i="2"/>
  <c r="EU388" i="2"/>
  <c r="EW388" i="2"/>
  <c r="EV388" i="2"/>
  <c r="FB379" i="2"/>
  <c r="EZ379" i="2"/>
  <c r="FA379" i="2"/>
  <c r="FC379" i="2"/>
  <c r="EW22" i="2"/>
  <c r="EU22" i="2"/>
  <c r="EV22" i="2"/>
  <c r="I28" i="25"/>
  <c r="EU54" i="2"/>
  <c r="EV54" i="2"/>
  <c r="EW54" i="2"/>
  <c r="FA102" i="2"/>
  <c r="FC102" i="2"/>
  <c r="EZ102" i="2"/>
  <c r="FB102" i="2"/>
  <c r="EV182" i="2"/>
  <c r="EW182" i="2"/>
  <c r="EU182" i="2"/>
  <c r="FC230" i="2"/>
  <c r="EZ230" i="2"/>
  <c r="FB230" i="2"/>
  <c r="FA230" i="2"/>
  <c r="EW67" i="2"/>
  <c r="EU67" i="2"/>
  <c r="EV67" i="2"/>
  <c r="FB147" i="2"/>
  <c r="FA147" i="2"/>
  <c r="FC147" i="2"/>
  <c r="EZ147" i="2"/>
  <c r="EU195" i="2"/>
  <c r="EV195" i="2"/>
  <c r="EW195" i="2"/>
  <c r="EZ275" i="2"/>
  <c r="FA275" i="2"/>
  <c r="FB275" i="2"/>
  <c r="FC275" i="2"/>
  <c r="EU353" i="2"/>
  <c r="EV353" i="2"/>
  <c r="EW353" i="2"/>
  <c r="EX353" i="2"/>
  <c r="EX358" i="2"/>
  <c r="EU358" i="2"/>
  <c r="EV358" i="2"/>
  <c r="EW358" i="2"/>
  <c r="FB406" i="2"/>
  <c r="EZ406" i="2"/>
  <c r="FA406" i="2"/>
  <c r="FC406" i="2"/>
  <c r="EU149" i="2"/>
  <c r="EV149" i="2"/>
  <c r="EW149" i="2"/>
  <c r="EW24" i="2"/>
  <c r="EV24" i="2"/>
  <c r="EU24" i="2"/>
  <c r="I30" i="25"/>
  <c r="FA277" i="2"/>
  <c r="EZ277" i="2"/>
  <c r="FB277" i="2"/>
  <c r="FC277" i="2"/>
  <c r="EV282" i="2"/>
  <c r="EW282" i="2"/>
  <c r="EX282" i="2"/>
  <c r="EU282" i="2"/>
  <c r="EU167" i="2"/>
  <c r="EV167" i="2"/>
  <c r="EW167" i="2"/>
  <c r="EV330" i="2"/>
  <c r="EW330" i="2"/>
  <c r="EX330" i="2"/>
  <c r="EU330" i="2"/>
  <c r="EZ337" i="2"/>
  <c r="FB337" i="2"/>
  <c r="FA337" i="2"/>
  <c r="FC337" i="2"/>
  <c r="EW57" i="2"/>
  <c r="EU57" i="2"/>
  <c r="EV57" i="2"/>
  <c r="FA233" i="2"/>
  <c r="EZ233" i="2"/>
  <c r="FB233" i="2"/>
  <c r="FC233" i="2"/>
  <c r="EV316" i="2"/>
  <c r="EW316" i="2"/>
  <c r="EX316" i="2"/>
  <c r="EU316" i="2"/>
  <c r="EU94" i="2"/>
  <c r="EV94" i="2"/>
  <c r="EW94" i="2"/>
  <c r="EV222" i="2"/>
  <c r="EW222" i="2"/>
  <c r="EX222" i="2"/>
  <c r="EU222" i="2"/>
  <c r="EZ267" i="2"/>
  <c r="FA267" i="2"/>
  <c r="FB267" i="2"/>
  <c r="FC267" i="2"/>
  <c r="EU397" i="2"/>
  <c r="EV397" i="2"/>
  <c r="EW397" i="2"/>
  <c r="EX397" i="2"/>
  <c r="EV350" i="2"/>
  <c r="EW350" i="2"/>
  <c r="EX350" i="2"/>
  <c r="EU350" i="2"/>
  <c r="FB398" i="2"/>
  <c r="EZ398" i="2"/>
  <c r="FA398" i="2"/>
  <c r="FC398" i="2"/>
  <c r="EU64" i="2"/>
  <c r="EV64" i="2"/>
  <c r="EW64" i="2"/>
  <c r="EZ272" i="2"/>
  <c r="FA272" i="2"/>
  <c r="FB272" i="2"/>
  <c r="FC272" i="2"/>
  <c r="FA29" i="2"/>
  <c r="FC29" i="2"/>
  <c r="EZ29" i="2"/>
  <c r="FB29" i="2"/>
  <c r="EW61" i="2"/>
  <c r="EU61" i="2"/>
  <c r="EV61" i="2"/>
  <c r="FA109" i="2"/>
  <c r="FB109" i="2"/>
  <c r="FC109" i="2"/>
  <c r="EZ109" i="2"/>
  <c r="EU189" i="2"/>
  <c r="EV189" i="2"/>
  <c r="EW189" i="2"/>
  <c r="FA237" i="2"/>
  <c r="EZ237" i="2"/>
  <c r="FB237" i="2"/>
  <c r="FC237" i="2"/>
  <c r="EU305" i="2"/>
  <c r="EV305" i="2"/>
  <c r="EW305" i="2"/>
  <c r="EX305" i="2"/>
  <c r="EV320" i="2"/>
  <c r="EW320" i="2"/>
  <c r="EX320" i="2"/>
  <c r="EU320" i="2"/>
  <c r="FB400" i="2"/>
  <c r="FC400" i="2"/>
  <c r="FA400" i="2"/>
  <c r="EZ400" i="2"/>
  <c r="FB401" i="2"/>
  <c r="FA401" i="2"/>
  <c r="FC401" i="2"/>
  <c r="EZ401" i="2"/>
  <c r="EU66" i="2"/>
  <c r="EV66" i="2"/>
  <c r="EW66" i="2"/>
  <c r="FB114" i="2"/>
  <c r="EZ114" i="2"/>
  <c r="FA114" i="2"/>
  <c r="FC114" i="2"/>
  <c r="EV194" i="2"/>
  <c r="EW194" i="2"/>
  <c r="EU194" i="2"/>
  <c r="FB242" i="2"/>
  <c r="FA242" i="2"/>
  <c r="EZ242" i="2"/>
  <c r="FC242" i="2"/>
  <c r="FB111" i="2"/>
  <c r="EZ111" i="2"/>
  <c r="FA111" i="2"/>
  <c r="FC111" i="2"/>
  <c r="EU159" i="2"/>
  <c r="EV159" i="2"/>
  <c r="EW159" i="2"/>
  <c r="EZ239" i="2"/>
  <c r="FA239" i="2"/>
  <c r="FC239" i="2"/>
  <c r="FB239" i="2"/>
  <c r="EU287" i="2"/>
  <c r="EV287" i="2"/>
  <c r="EW287" i="2"/>
  <c r="EX287" i="2"/>
  <c r="EV322" i="2"/>
  <c r="EW322" i="2"/>
  <c r="EX322" i="2"/>
  <c r="EU322" i="2"/>
  <c r="FB370" i="2"/>
  <c r="EZ370" i="2"/>
  <c r="FA370" i="2"/>
  <c r="FC370" i="2"/>
  <c r="EU409" i="2"/>
  <c r="EV409" i="2"/>
  <c r="EW409" i="2"/>
  <c r="EX409" i="2"/>
  <c r="EU36" i="2"/>
  <c r="EV36" i="2"/>
  <c r="EW36" i="2"/>
  <c r="FA116" i="2"/>
  <c r="FC116" i="2"/>
  <c r="EZ116" i="2"/>
  <c r="FB116" i="2"/>
  <c r="EV164" i="2"/>
  <c r="EW164" i="2"/>
  <c r="EU164" i="2"/>
  <c r="FC244" i="2"/>
  <c r="EZ244" i="2"/>
  <c r="FA244" i="2"/>
  <c r="FB244" i="2"/>
  <c r="EV292" i="2"/>
  <c r="EW292" i="2"/>
  <c r="EX292" i="2"/>
  <c r="EU292" i="2"/>
  <c r="EW81" i="2"/>
  <c r="EU81" i="2"/>
  <c r="EV81" i="2"/>
  <c r="FB129" i="2"/>
  <c r="FC129" i="2"/>
  <c r="EZ129" i="2"/>
  <c r="FA129" i="2"/>
  <c r="EU209" i="2"/>
  <c r="EV209" i="2"/>
  <c r="EW209" i="2"/>
  <c r="FA257" i="2"/>
  <c r="EZ257" i="2"/>
  <c r="FB257" i="2"/>
  <c r="FC257" i="2"/>
  <c r="EU349" i="2"/>
  <c r="EV349" i="2"/>
  <c r="EW349" i="2"/>
  <c r="EX349" i="2"/>
  <c r="EV340" i="2"/>
  <c r="EW340" i="2"/>
  <c r="EX340" i="2"/>
  <c r="EU340" i="2"/>
  <c r="FB375" i="2"/>
  <c r="FC375" i="2"/>
  <c r="EZ375" i="2"/>
  <c r="FA375" i="2"/>
  <c r="EU379" i="2"/>
  <c r="EV379" i="2"/>
  <c r="EW379" i="2"/>
  <c r="EX379" i="2"/>
  <c r="FC54" i="2"/>
  <c r="FA54" i="2"/>
  <c r="EZ54" i="2"/>
  <c r="FB54" i="2"/>
  <c r="EV134" i="2"/>
  <c r="EW134" i="2"/>
  <c r="EU134" i="2"/>
  <c r="EZ182" i="2"/>
  <c r="FA182" i="2"/>
  <c r="FB182" i="2"/>
  <c r="FC182" i="2"/>
  <c r="EV262" i="2"/>
  <c r="EW262" i="2"/>
  <c r="EX262" i="2"/>
  <c r="EU262" i="2"/>
  <c r="EZ99" i="2"/>
  <c r="FA99" i="2"/>
  <c r="FB99" i="2"/>
  <c r="FC99" i="2"/>
  <c r="EU147" i="2"/>
  <c r="EV147" i="2"/>
  <c r="EW147" i="2"/>
  <c r="EZ227" i="2"/>
  <c r="FA227" i="2"/>
  <c r="FB227" i="2"/>
  <c r="FC227" i="2"/>
  <c r="EU275" i="2"/>
  <c r="EV275" i="2"/>
  <c r="EW275" i="2"/>
  <c r="EX275" i="2"/>
  <c r="EV310" i="2"/>
  <c r="EW310" i="2"/>
  <c r="EX310" i="2"/>
  <c r="EU310" i="2"/>
  <c r="FB358" i="2"/>
  <c r="FA358" i="2"/>
  <c r="EZ358" i="2"/>
  <c r="FC358" i="2"/>
  <c r="EV357" i="2"/>
  <c r="EU357" i="2"/>
  <c r="EW357" i="2"/>
  <c r="EX357" i="2"/>
  <c r="FB56" i="2"/>
  <c r="FA56" i="2"/>
  <c r="FC56" i="2"/>
  <c r="EZ56" i="2"/>
  <c r="FA202" i="2"/>
  <c r="EZ202" i="2"/>
  <c r="FC202" i="2"/>
  <c r="FB202" i="2"/>
  <c r="EZ247" i="2"/>
  <c r="FA247" i="2"/>
  <c r="FB247" i="2"/>
  <c r="FC247" i="2"/>
  <c r="EU60" i="2"/>
  <c r="EV60" i="2"/>
  <c r="EW60" i="2"/>
  <c r="FC268" i="2"/>
  <c r="FA268" i="2"/>
  <c r="FB268" i="2"/>
  <c r="EZ268" i="2"/>
  <c r="FB88" i="2"/>
  <c r="FA88" i="2"/>
  <c r="FC88" i="2"/>
  <c r="EZ88" i="2"/>
  <c r="EV136" i="2"/>
  <c r="EW136" i="2"/>
  <c r="EU136" i="2"/>
  <c r="EZ216" i="2"/>
  <c r="FA216" i="2"/>
  <c r="FB216" i="2"/>
  <c r="FC216" i="2"/>
  <c r="EV264" i="2"/>
  <c r="EW264" i="2"/>
  <c r="EX264" i="2"/>
  <c r="EU264" i="2"/>
  <c r="FA21" i="2"/>
  <c r="FC21" i="2"/>
  <c r="EZ21" i="2"/>
  <c r="FB21" i="2"/>
  <c r="EW53" i="2"/>
  <c r="EU53" i="2"/>
  <c r="EV53" i="2"/>
  <c r="FB101" i="2"/>
  <c r="FC101" i="2"/>
  <c r="EZ101" i="2"/>
  <c r="FA101" i="2"/>
  <c r="EU181" i="2"/>
  <c r="EV181" i="2"/>
  <c r="EW181" i="2"/>
  <c r="FA229" i="2"/>
  <c r="EZ229" i="2"/>
  <c r="FB229" i="2"/>
  <c r="FC229" i="2"/>
  <c r="EU355" i="2"/>
  <c r="EV355" i="2"/>
  <c r="EW355" i="2"/>
  <c r="EX355" i="2"/>
  <c r="EV312" i="2"/>
  <c r="EW312" i="2"/>
  <c r="EX312" i="2"/>
  <c r="EU312" i="2"/>
  <c r="FB392" i="2"/>
  <c r="FC392" i="2"/>
  <c r="FA392" i="2"/>
  <c r="EZ392" i="2"/>
  <c r="FC365" i="2"/>
  <c r="FB365" i="2"/>
  <c r="FA365" i="2"/>
  <c r="EZ365" i="2"/>
  <c r="EU106" i="2"/>
  <c r="EV106" i="2"/>
  <c r="EW106" i="2"/>
  <c r="FB154" i="2"/>
  <c r="EZ154" i="2"/>
  <c r="FC154" i="2"/>
  <c r="FA154" i="2"/>
  <c r="EV234" i="2"/>
  <c r="EW234" i="2"/>
  <c r="EX234" i="2"/>
  <c r="EU234" i="2"/>
  <c r="FA282" i="2"/>
  <c r="FB282" i="2"/>
  <c r="EZ282" i="2"/>
  <c r="FC282" i="2"/>
  <c r="EZ71" i="2"/>
  <c r="FA71" i="2"/>
  <c r="FB71" i="2"/>
  <c r="FC71" i="2"/>
  <c r="EU119" i="2"/>
  <c r="EV119" i="2"/>
  <c r="EW119" i="2"/>
  <c r="FB199" i="2"/>
  <c r="FA199" i="2"/>
  <c r="EZ199" i="2"/>
  <c r="FC199" i="2"/>
  <c r="EU247" i="2"/>
  <c r="EV247" i="2"/>
  <c r="EW247" i="2"/>
  <c r="EX247" i="2"/>
  <c r="FB383" i="2"/>
  <c r="FC383" i="2"/>
  <c r="EZ383" i="2"/>
  <c r="FA383" i="2"/>
  <c r="FB330" i="2"/>
  <c r="FA330" i="2"/>
  <c r="EZ330" i="2"/>
  <c r="FC330" i="2"/>
  <c r="EZ313" i="2"/>
  <c r="FA313" i="2"/>
  <c r="FB313" i="2"/>
  <c r="FC313" i="2"/>
  <c r="EW10" i="2"/>
  <c r="EU10" i="2"/>
  <c r="EV10" i="2"/>
  <c r="I16" i="25"/>
  <c r="FC92" i="2"/>
  <c r="EZ92" i="2"/>
  <c r="FB92" i="2"/>
  <c r="FA92" i="2"/>
  <c r="EV140" i="2"/>
  <c r="EW140" i="2"/>
  <c r="EU140" i="2"/>
  <c r="FC220" i="2"/>
  <c r="EZ220" i="2"/>
  <c r="FA220" i="2"/>
  <c r="FB220" i="2"/>
  <c r="EV268" i="2"/>
  <c r="EW268" i="2"/>
  <c r="EX268" i="2"/>
  <c r="EU268" i="2"/>
  <c r="FA57" i="2"/>
  <c r="FB57" i="2"/>
  <c r="FC57" i="2"/>
  <c r="EZ57" i="2"/>
  <c r="EU137" i="2"/>
  <c r="EV137" i="2"/>
  <c r="EW137" i="2"/>
  <c r="FA185" i="2"/>
  <c r="FC185" i="2"/>
  <c r="EZ185" i="2"/>
  <c r="FB185" i="2"/>
  <c r="EU265" i="2"/>
  <c r="EV265" i="2"/>
  <c r="EW265" i="2"/>
  <c r="EX265" i="2"/>
  <c r="FC385" i="2"/>
  <c r="FB385" i="2"/>
  <c r="FA385" i="2"/>
  <c r="EZ385" i="2"/>
  <c r="FB348" i="2"/>
  <c r="FC348" i="2"/>
  <c r="FA348" i="2"/>
  <c r="EZ348" i="2"/>
  <c r="EX396" i="2"/>
  <c r="EU396" i="2"/>
  <c r="EW396" i="2"/>
  <c r="EV396" i="2"/>
  <c r="EU46" i="2"/>
  <c r="EV46" i="2"/>
  <c r="EW46" i="2"/>
  <c r="FB94" i="2"/>
  <c r="FA94" i="2"/>
  <c r="EZ94" i="2"/>
  <c r="FC94" i="2"/>
  <c r="EV174" i="2"/>
  <c r="EW174" i="2"/>
  <c r="EU174" i="2"/>
  <c r="FB222" i="2"/>
  <c r="EZ222" i="2"/>
  <c r="FC222" i="2"/>
  <c r="FA222" i="2"/>
  <c r="EV27" i="2"/>
  <c r="EW27" i="2"/>
  <c r="EU27" i="2"/>
  <c r="I33" i="25"/>
  <c r="EZ91" i="2"/>
  <c r="FC91" i="2"/>
  <c r="FA91" i="2"/>
  <c r="FB91" i="2"/>
  <c r="EU139" i="2"/>
  <c r="EV139" i="2"/>
  <c r="EW139" i="2"/>
  <c r="EZ219" i="2"/>
  <c r="FA219" i="2"/>
  <c r="FB219" i="2"/>
  <c r="FC219" i="2"/>
  <c r="EU267" i="2"/>
  <c r="EV267" i="2"/>
  <c r="EW267" i="2"/>
  <c r="EX267" i="2"/>
  <c r="EV302" i="2"/>
  <c r="EW302" i="2"/>
  <c r="EX302" i="2"/>
  <c r="EU302" i="2"/>
  <c r="FB350" i="2"/>
  <c r="FA350" i="2"/>
  <c r="EZ350" i="2"/>
  <c r="FC350" i="2"/>
  <c r="FA315" i="2"/>
  <c r="FB315" i="2"/>
  <c r="FC315" i="2"/>
  <c r="EZ315" i="2"/>
  <c r="FB96" i="2"/>
  <c r="FA96" i="2"/>
  <c r="FC96" i="2"/>
  <c r="EZ96" i="2"/>
  <c r="EV144" i="2"/>
  <c r="EW144" i="2"/>
  <c r="EU144" i="2"/>
  <c r="FB224" i="2"/>
  <c r="EZ224" i="2"/>
  <c r="FA224" i="2"/>
  <c r="FC224" i="2"/>
  <c r="EV272" i="2"/>
  <c r="EW272" i="2"/>
  <c r="EX272" i="2"/>
  <c r="EU272" i="2"/>
  <c r="EW29" i="2"/>
  <c r="EU29" i="2"/>
  <c r="EV29" i="2"/>
  <c r="I35" i="25"/>
  <c r="EZ61" i="2"/>
  <c r="FB61" i="2"/>
  <c r="FC61" i="2"/>
  <c r="FA61" i="2"/>
  <c r="EU141" i="2"/>
  <c r="EV141" i="2"/>
  <c r="EW141" i="2"/>
  <c r="FB189" i="2"/>
  <c r="EZ189" i="2"/>
  <c r="FA189" i="2"/>
  <c r="FC189" i="2"/>
  <c r="EU269" i="2"/>
  <c r="EV269" i="2"/>
  <c r="EW269" i="2"/>
  <c r="EX269" i="2"/>
  <c r="EZ305" i="2"/>
  <c r="FA305" i="2"/>
  <c r="FB305" i="2"/>
  <c r="FC305" i="2"/>
  <c r="FB352" i="2"/>
  <c r="FA352" i="2"/>
  <c r="FC352" i="2"/>
  <c r="EZ352" i="2"/>
  <c r="EX400" i="2"/>
  <c r="EU400" i="2"/>
  <c r="EV400" i="2"/>
  <c r="EW400" i="2"/>
  <c r="FA66" i="2"/>
  <c r="EZ66" i="2"/>
  <c r="FB66" i="2"/>
  <c r="FC66" i="2"/>
  <c r="EV146" i="2"/>
  <c r="EW146" i="2"/>
  <c r="EU146" i="2"/>
  <c r="FA194" i="2"/>
  <c r="FC194" i="2"/>
  <c r="FB194" i="2"/>
  <c r="EZ194" i="2"/>
  <c r="EV274" i="2"/>
  <c r="EW274" i="2"/>
  <c r="EX274" i="2"/>
  <c r="EU274" i="2"/>
  <c r="FC63" i="2"/>
  <c r="FA63" i="2"/>
  <c r="FB63" i="2"/>
  <c r="EZ63" i="2"/>
  <c r="EW111" i="2"/>
  <c r="EV111" i="2"/>
  <c r="EU111" i="2"/>
  <c r="FC191" i="2"/>
  <c r="FB191" i="2"/>
  <c r="FA191" i="2"/>
  <c r="EZ191" i="2"/>
  <c r="EU239" i="2"/>
  <c r="EV239" i="2"/>
  <c r="EW239" i="2"/>
  <c r="EX239" i="2"/>
  <c r="EU323" i="2"/>
  <c r="EV323" i="2"/>
  <c r="EW323" i="2"/>
  <c r="EX323" i="2"/>
  <c r="FB322" i="2"/>
  <c r="FA322" i="2"/>
  <c r="EZ322" i="2"/>
  <c r="FC322" i="2"/>
  <c r="EX402" i="2"/>
  <c r="EU402" i="2"/>
  <c r="EV402" i="2"/>
  <c r="EW402" i="2"/>
  <c r="FB409" i="2"/>
  <c r="FA409" i="2"/>
  <c r="EZ409" i="2"/>
  <c r="FC409" i="2"/>
  <c r="FA68" i="2"/>
  <c r="FC68" i="2"/>
  <c r="EZ68" i="2"/>
  <c r="FB68" i="2"/>
  <c r="EV116" i="2"/>
  <c r="EW116" i="2"/>
  <c r="EU116" i="2"/>
  <c r="FB196" i="2"/>
  <c r="FC196" i="2"/>
  <c r="EZ196" i="2"/>
  <c r="FA196" i="2"/>
  <c r="EV244" i="2"/>
  <c r="EW244" i="2"/>
  <c r="EX244" i="2"/>
  <c r="EU244" i="2"/>
  <c r="EW33" i="2"/>
  <c r="EU33" i="2"/>
  <c r="EV33" i="2"/>
  <c r="FA81" i="2"/>
  <c r="EZ81" i="2"/>
  <c r="FB81" i="2"/>
  <c r="FC81" i="2"/>
  <c r="EU161" i="2"/>
  <c r="EV161" i="2"/>
  <c r="EW161" i="2"/>
  <c r="FA209" i="2"/>
  <c r="EZ209" i="2"/>
  <c r="FB209" i="2"/>
  <c r="FC209" i="2"/>
  <c r="EU289" i="2"/>
  <c r="EV289" i="2"/>
  <c r="EW289" i="2"/>
  <c r="EX289" i="2"/>
  <c r="EZ349" i="2"/>
  <c r="FB349" i="2"/>
  <c r="FA349" i="2"/>
  <c r="FC349" i="2"/>
  <c r="FB372" i="2"/>
  <c r="FA372" i="2"/>
  <c r="FC372" i="2"/>
  <c r="EZ372" i="2"/>
  <c r="EU375" i="2"/>
  <c r="EV375" i="2"/>
  <c r="EW375" i="2"/>
  <c r="EX375" i="2"/>
  <c r="EU86" i="2"/>
  <c r="EV86" i="2"/>
  <c r="EW86" i="2"/>
  <c r="FA134" i="2"/>
  <c r="FC134" i="2"/>
  <c r="FB134" i="2"/>
  <c r="EZ134" i="2"/>
  <c r="EV214" i="2"/>
  <c r="EW214" i="2"/>
  <c r="EU214" i="2"/>
  <c r="FC262" i="2"/>
  <c r="FB262" i="2"/>
  <c r="EZ262" i="2"/>
  <c r="FA262" i="2"/>
  <c r="EZ19" i="2"/>
  <c r="FC19" i="2"/>
  <c r="FA19" i="2"/>
  <c r="FB19" i="2"/>
  <c r="FA51" i="2"/>
  <c r="FB51" i="2"/>
  <c r="FC51" i="2"/>
  <c r="EZ51" i="2"/>
  <c r="EW99" i="2"/>
  <c r="EU99" i="2"/>
  <c r="EV99" i="2"/>
  <c r="FB179" i="2"/>
  <c r="FA179" i="2"/>
  <c r="FC179" i="2"/>
  <c r="EZ179" i="2"/>
  <c r="EU227" i="2"/>
  <c r="EV227" i="2"/>
  <c r="EW227" i="2"/>
  <c r="EX227" i="2"/>
  <c r="EU341" i="2"/>
  <c r="EV341" i="2"/>
  <c r="EW341" i="2"/>
  <c r="EX341" i="2"/>
  <c r="FC310" i="2"/>
  <c r="FB310" i="2"/>
  <c r="FA310" i="2"/>
  <c r="EZ310" i="2"/>
  <c r="EX390" i="2"/>
  <c r="EU390" i="2"/>
  <c r="EV390" i="2"/>
  <c r="EW390" i="2"/>
  <c r="EZ357" i="2"/>
  <c r="FB357" i="2"/>
  <c r="FA357" i="2"/>
  <c r="FC357" i="2"/>
  <c r="FA184" i="2"/>
  <c r="FB184" i="2"/>
  <c r="FC184" i="2"/>
  <c r="EZ184" i="2"/>
  <c r="EZ69" i="2"/>
  <c r="FB69" i="2"/>
  <c r="FA69" i="2"/>
  <c r="FC69" i="2"/>
  <c r="EU277" i="2"/>
  <c r="EV277" i="2"/>
  <c r="EW277" i="2"/>
  <c r="EX277" i="2"/>
  <c r="EX408" i="2"/>
  <c r="EU408" i="2"/>
  <c r="EV408" i="2"/>
  <c r="EW408" i="2"/>
  <c r="FA136" i="2"/>
  <c r="FC136" i="2"/>
  <c r="EZ136" i="2"/>
  <c r="FB136" i="2"/>
  <c r="EV28" i="2"/>
  <c r="EW28" i="2"/>
  <c r="EU28" i="2"/>
  <c r="I34" i="25"/>
  <c r="EU185" i="2"/>
  <c r="EV185" i="2"/>
  <c r="EW185" i="2"/>
  <c r="FC142" i="2"/>
  <c r="FB142" i="2"/>
  <c r="EZ142" i="2"/>
  <c r="FA142" i="2"/>
  <c r="EV192" i="2"/>
  <c r="EW192" i="2"/>
  <c r="EU192" i="2"/>
  <c r="FB40" i="2"/>
  <c r="FA40" i="2"/>
  <c r="FC40" i="2"/>
  <c r="EZ40" i="2"/>
  <c r="EU88" i="2"/>
  <c r="EV88" i="2"/>
  <c r="EW88" i="2"/>
  <c r="FB168" i="2"/>
  <c r="FC168" i="2"/>
  <c r="EZ168" i="2"/>
  <c r="FA168" i="2"/>
  <c r="EV216" i="2"/>
  <c r="EW216" i="2"/>
  <c r="EU216" i="2"/>
  <c r="FC296" i="2"/>
  <c r="FA296" i="2"/>
  <c r="FB296" i="2"/>
  <c r="EZ296" i="2"/>
  <c r="EU21" i="2"/>
  <c r="EV21" i="2"/>
  <c r="EW21" i="2"/>
  <c r="I27" i="25"/>
  <c r="FB53" i="2"/>
  <c r="FA53" i="2"/>
  <c r="FC53" i="2"/>
  <c r="EZ53" i="2"/>
  <c r="EU133" i="2"/>
  <c r="EV133" i="2"/>
  <c r="EW133" i="2"/>
  <c r="EZ181" i="2"/>
  <c r="FB181" i="2"/>
  <c r="FC181" i="2"/>
  <c r="FA181" i="2"/>
  <c r="EU261" i="2"/>
  <c r="EV261" i="2"/>
  <c r="EW261" i="2"/>
  <c r="EX261" i="2"/>
  <c r="FB355" i="2"/>
  <c r="EZ355" i="2"/>
  <c r="FA355" i="2"/>
  <c r="FC355" i="2"/>
  <c r="FB344" i="2"/>
  <c r="FC344" i="2"/>
  <c r="FA344" i="2"/>
  <c r="EZ344" i="2"/>
  <c r="EX392" i="2"/>
  <c r="EU392" i="2"/>
  <c r="EV392" i="2"/>
  <c r="EW392" i="2"/>
  <c r="EU399" i="2"/>
  <c r="EV399" i="2"/>
  <c r="EW399" i="2"/>
  <c r="EX399" i="2"/>
  <c r="EU26" i="2"/>
  <c r="EW26" i="2"/>
  <c r="EV26" i="2"/>
  <c r="I32" i="25"/>
  <c r="EU58" i="2"/>
  <c r="EV58" i="2"/>
  <c r="EW58" i="2"/>
  <c r="EZ106" i="2"/>
  <c r="FA106" i="2"/>
  <c r="FC106" i="2"/>
  <c r="FB106" i="2"/>
  <c r="EV186" i="2"/>
  <c r="EW186" i="2"/>
  <c r="EU186" i="2"/>
  <c r="FA234" i="2"/>
  <c r="FB234" i="2"/>
  <c r="EZ234" i="2"/>
  <c r="FC234" i="2"/>
  <c r="EW71" i="2"/>
  <c r="EV71" i="2"/>
  <c r="EU71" i="2"/>
  <c r="FC151" i="2"/>
  <c r="FB151" i="2"/>
  <c r="EZ151" i="2"/>
  <c r="FA151" i="2"/>
  <c r="EU199" i="2"/>
  <c r="EV199" i="2"/>
  <c r="EW199" i="2"/>
  <c r="EZ279" i="2"/>
  <c r="FA279" i="2"/>
  <c r="FC279" i="2"/>
  <c r="FB279" i="2"/>
  <c r="EU383" i="2"/>
  <c r="EV383" i="2"/>
  <c r="EW383" i="2"/>
  <c r="EX383" i="2"/>
  <c r="EX362" i="2"/>
  <c r="EU362" i="2"/>
  <c r="EV362" i="2"/>
  <c r="EW362" i="2"/>
  <c r="EU313" i="2"/>
  <c r="EV313" i="2"/>
  <c r="EW313" i="2"/>
  <c r="EX313" i="2"/>
  <c r="FC373" i="2"/>
  <c r="FB373" i="2"/>
  <c r="FA373" i="2"/>
  <c r="EZ373" i="2"/>
  <c r="FA12" i="2"/>
  <c r="FB12" i="2"/>
  <c r="FC12" i="2"/>
  <c r="EZ12" i="2"/>
  <c r="FB44" i="2"/>
  <c r="FA44" i="2"/>
  <c r="FC44" i="2"/>
  <c r="EZ44" i="2"/>
  <c r="EU92" i="2"/>
  <c r="EW92" i="2"/>
  <c r="EV92" i="2"/>
  <c r="FB172" i="2"/>
  <c r="FC172" i="2"/>
  <c r="FA172" i="2"/>
  <c r="EZ172" i="2"/>
  <c r="EV220" i="2"/>
  <c r="EW220" i="2"/>
  <c r="EX220" i="2"/>
  <c r="EU220" i="2"/>
  <c r="FC300" i="2"/>
  <c r="FA300" i="2"/>
  <c r="FB300" i="2"/>
  <c r="EZ300" i="2"/>
  <c r="EW89" i="2"/>
  <c r="EU89" i="2"/>
  <c r="EV89" i="2"/>
  <c r="FA137" i="2"/>
  <c r="FB137" i="2"/>
  <c r="EZ137" i="2"/>
  <c r="FC137" i="2"/>
  <c r="EU217" i="2"/>
  <c r="EV217" i="2"/>
  <c r="EW217" i="2"/>
  <c r="EX217" i="2"/>
  <c r="FA265" i="2"/>
  <c r="EZ265" i="2"/>
  <c r="FB265" i="2"/>
  <c r="FC265" i="2"/>
  <c r="EU405" i="2"/>
  <c r="EV405" i="2"/>
  <c r="EW405" i="2"/>
  <c r="EX405" i="2"/>
  <c r="EV348" i="2"/>
  <c r="EW348" i="2"/>
  <c r="EX348" i="2"/>
  <c r="EU348" i="2"/>
  <c r="FA307" i="2"/>
  <c r="FB307" i="2"/>
  <c r="FC307" i="2"/>
  <c r="EZ307" i="2"/>
  <c r="EW14" i="2"/>
  <c r="EU14" i="2"/>
  <c r="EV14" i="2"/>
  <c r="I20" i="25"/>
  <c r="EZ46" i="2"/>
  <c r="FC46" i="2"/>
  <c r="FB46" i="2"/>
  <c r="FA46" i="2"/>
  <c r="EV126" i="2"/>
  <c r="EW126" i="2"/>
  <c r="EU126" i="2"/>
  <c r="FA174" i="2"/>
  <c r="FB174" i="2"/>
  <c r="EZ174" i="2"/>
  <c r="FC174" i="2"/>
  <c r="EV254" i="2"/>
  <c r="EW254" i="2"/>
  <c r="EX254" i="2"/>
  <c r="EU254" i="2"/>
  <c r="FA11" i="2"/>
  <c r="EZ11" i="2"/>
  <c r="FB11" i="2"/>
  <c r="FC11" i="2"/>
  <c r="FC43" i="2"/>
  <c r="FA43" i="2"/>
  <c r="FB43" i="2"/>
  <c r="EZ43" i="2"/>
  <c r="EW91" i="2"/>
  <c r="EU91" i="2"/>
  <c r="EV91" i="2"/>
  <c r="EZ171" i="2"/>
  <c r="FC171" i="2"/>
  <c r="FB171" i="2"/>
  <c r="FA171" i="2"/>
  <c r="EU219" i="2"/>
  <c r="EV219" i="2"/>
  <c r="EW219" i="2"/>
  <c r="EX219" i="2"/>
  <c r="FA299" i="2"/>
  <c r="FB299" i="2"/>
  <c r="FC299" i="2"/>
  <c r="EZ299" i="2"/>
  <c r="FC302" i="2"/>
  <c r="FB302" i="2"/>
  <c r="EZ302" i="2"/>
  <c r="FA302" i="2"/>
  <c r="EX382" i="2"/>
  <c r="EU382" i="2"/>
  <c r="EV382" i="2"/>
  <c r="EW382" i="2"/>
  <c r="EU315" i="2"/>
  <c r="EV315" i="2"/>
  <c r="EW315" i="2"/>
  <c r="EX315" i="2"/>
  <c r="EW16" i="2"/>
  <c r="EV16" i="2"/>
  <c r="EU16" i="2"/>
  <c r="I22" i="25"/>
  <c r="EZ48" i="2"/>
  <c r="FA48" i="2"/>
  <c r="FC48" i="2"/>
  <c r="FB48" i="2"/>
  <c r="EU96" i="2"/>
  <c r="EV96" i="2"/>
  <c r="EW96" i="2"/>
  <c r="FB176" i="2"/>
  <c r="FC176" i="2"/>
  <c r="EZ176" i="2"/>
  <c r="FA176" i="2"/>
  <c r="EV224" i="2"/>
  <c r="EW224" i="2"/>
  <c r="EX224" i="2"/>
  <c r="EU224" i="2"/>
  <c r="EW93" i="2"/>
  <c r="EU93" i="2"/>
  <c r="EV93" i="2"/>
  <c r="FA141" i="2"/>
  <c r="FB141" i="2"/>
  <c r="FC141" i="2"/>
  <c r="EZ141" i="2"/>
  <c r="EU221" i="2"/>
  <c r="EV221" i="2"/>
  <c r="EW221" i="2"/>
  <c r="EX221" i="2"/>
  <c r="FA269" i="2"/>
  <c r="EZ269" i="2"/>
  <c r="FB269" i="2"/>
  <c r="FC269" i="2"/>
  <c r="FC304" i="2"/>
  <c r="EZ304" i="2"/>
  <c r="FA304" i="2"/>
  <c r="FB304" i="2"/>
  <c r="EV352" i="2"/>
  <c r="EW352" i="2"/>
  <c r="EX352" i="2"/>
  <c r="EU352" i="2"/>
  <c r="EU325" i="2"/>
  <c r="EV325" i="2"/>
  <c r="EW325" i="2"/>
  <c r="EX325" i="2"/>
  <c r="EU98" i="2"/>
  <c r="EV98" i="2"/>
  <c r="EW98" i="2"/>
  <c r="FA146" i="2"/>
  <c r="FC146" i="2"/>
  <c r="FB146" i="2"/>
  <c r="EZ146" i="2"/>
  <c r="EV226" i="2"/>
  <c r="EW226" i="2"/>
  <c r="EX226" i="2"/>
  <c r="EU226" i="2"/>
  <c r="FB274" i="2"/>
  <c r="FA274" i="2"/>
  <c r="EZ274" i="2"/>
  <c r="FC274" i="2"/>
  <c r="FC31" i="2"/>
  <c r="FB31" i="2"/>
  <c r="FA31" i="2"/>
  <c r="EZ31" i="2"/>
  <c r="EW63" i="2"/>
  <c r="EV63" i="2"/>
  <c r="EU63" i="2"/>
  <c r="FB143" i="2"/>
  <c r="EZ143" i="2"/>
  <c r="FA143" i="2"/>
  <c r="FC143" i="2"/>
  <c r="EU191" i="2"/>
  <c r="EV191" i="2"/>
  <c r="EW191" i="2"/>
  <c r="EZ271" i="2"/>
  <c r="FA271" i="2"/>
  <c r="FB271" i="2"/>
  <c r="FC271" i="2"/>
  <c r="FB323" i="2"/>
  <c r="EZ323" i="2"/>
  <c r="FA323" i="2"/>
  <c r="FC323" i="2"/>
  <c r="EV354" i="2"/>
  <c r="EW354" i="2"/>
  <c r="EX354" i="2"/>
  <c r="EU354" i="2"/>
  <c r="FB402" i="2"/>
  <c r="FA402" i="2"/>
  <c r="EZ402" i="2"/>
  <c r="FC402" i="2"/>
  <c r="FB20" i="2"/>
  <c r="FA20" i="2"/>
  <c r="FC20" i="2"/>
  <c r="EZ20" i="2"/>
  <c r="EU68" i="2"/>
  <c r="EV68" i="2"/>
  <c r="EW68" i="2"/>
  <c r="FB148" i="2"/>
  <c r="FC148" i="2"/>
  <c r="EZ148" i="2"/>
  <c r="FA148" i="2"/>
  <c r="EV196" i="2"/>
  <c r="EW196" i="2"/>
  <c r="EU196" i="2"/>
  <c r="FC276" i="2"/>
  <c r="EZ276" i="2"/>
  <c r="FA276" i="2"/>
  <c r="FB276" i="2"/>
  <c r="FC33" i="2"/>
  <c r="FB33" i="2"/>
  <c r="FA33" i="2"/>
  <c r="EZ33" i="2"/>
  <c r="EW113" i="2"/>
  <c r="EU113" i="2"/>
  <c r="EV113" i="2"/>
  <c r="FC161" i="2"/>
  <c r="FB161" i="2"/>
  <c r="EZ161" i="2"/>
  <c r="FA161" i="2"/>
  <c r="EU241" i="2"/>
  <c r="EV241" i="2"/>
  <c r="EW241" i="2"/>
  <c r="EX241" i="2"/>
  <c r="FA289" i="2"/>
  <c r="EZ289" i="2"/>
  <c r="FB289" i="2"/>
  <c r="FC289" i="2"/>
  <c r="FB324" i="2"/>
  <c r="FC324" i="2"/>
  <c r="FA324" i="2"/>
  <c r="EZ324" i="2"/>
  <c r="EX372" i="2"/>
  <c r="EU372" i="2"/>
  <c r="EW372" i="2"/>
  <c r="EV372" i="2"/>
  <c r="EU309" i="2"/>
  <c r="EV309" i="2"/>
  <c r="EW309" i="2"/>
  <c r="EX309" i="2"/>
  <c r="EU38" i="2"/>
  <c r="EV38" i="2"/>
  <c r="EW38" i="2"/>
  <c r="FA86" i="2"/>
  <c r="EZ86" i="2"/>
  <c r="FB86" i="2"/>
  <c r="FC86" i="2"/>
  <c r="EV166" i="2"/>
  <c r="EW166" i="2"/>
  <c r="EU166" i="2"/>
  <c r="FB214" i="2"/>
  <c r="EZ214" i="2"/>
  <c r="FC214" i="2"/>
  <c r="FA214" i="2"/>
  <c r="EV294" i="2"/>
  <c r="EW294" i="2"/>
  <c r="EX294" i="2"/>
  <c r="EU294" i="2"/>
  <c r="EU19" i="2"/>
  <c r="EV19" i="2"/>
  <c r="EW19" i="2"/>
  <c r="I25" i="25"/>
  <c r="EW51" i="2"/>
  <c r="EU51" i="2"/>
  <c r="EV51" i="2"/>
  <c r="FC131" i="2"/>
  <c r="FB131" i="2"/>
  <c r="EZ131" i="2"/>
  <c r="FA131" i="2"/>
  <c r="EU179" i="2"/>
  <c r="EV179" i="2"/>
  <c r="EW179" i="2"/>
  <c r="EZ259" i="2"/>
  <c r="FA259" i="2"/>
  <c r="FB259" i="2"/>
  <c r="FC259" i="2"/>
  <c r="EZ341" i="2"/>
  <c r="FB341" i="2"/>
  <c r="FA341" i="2"/>
  <c r="FC341" i="2"/>
  <c r="EV342" i="2"/>
  <c r="EW342" i="2"/>
  <c r="EX342" i="2"/>
  <c r="EU342" i="2"/>
  <c r="FB390" i="2"/>
  <c r="EZ390" i="2"/>
  <c r="FA390" i="2"/>
  <c r="FC390" i="2"/>
  <c r="EU389" i="2"/>
  <c r="EV389" i="2"/>
  <c r="EW389" i="2"/>
  <c r="EX389" i="2"/>
  <c r="EV232" i="2"/>
  <c r="EW232" i="2"/>
  <c r="EX232" i="2"/>
  <c r="EU232" i="2"/>
  <c r="FB367" i="2"/>
  <c r="EZ367" i="2"/>
  <c r="FA367" i="2"/>
  <c r="FC367" i="2"/>
  <c r="EU56" i="2"/>
  <c r="EV56" i="2"/>
  <c r="EW56" i="2"/>
  <c r="FC74" i="2"/>
  <c r="FA74" i="2"/>
  <c r="EZ74" i="2"/>
  <c r="FB74" i="2"/>
  <c r="FB119" i="2"/>
  <c r="EZ119" i="2"/>
  <c r="FA119" i="2"/>
  <c r="FC119" i="2"/>
  <c r="FB378" i="2"/>
  <c r="FA378" i="2"/>
  <c r="EZ378" i="2"/>
  <c r="FC378" i="2"/>
  <c r="EW25" i="2"/>
  <c r="EU25" i="2"/>
  <c r="EV25" i="2"/>
  <c r="I31" i="25"/>
  <c r="EU40" i="2"/>
  <c r="EV40" i="2"/>
  <c r="EW40" i="2"/>
  <c r="FB120" i="2"/>
  <c r="FA120" i="2"/>
  <c r="FC120" i="2"/>
  <c r="EZ120" i="2"/>
  <c r="EV168" i="2"/>
  <c r="EW168" i="2"/>
  <c r="EU168" i="2"/>
  <c r="EZ248" i="2"/>
  <c r="FA248" i="2"/>
  <c r="FB248" i="2"/>
  <c r="FC248" i="2"/>
  <c r="EV296" i="2"/>
  <c r="EW296" i="2"/>
  <c r="EX296" i="2"/>
  <c r="EU296" i="2"/>
  <c r="EW85" i="2"/>
  <c r="EU85" i="2"/>
  <c r="EV85" i="2"/>
  <c r="EZ133" i="2"/>
  <c r="FA133" i="2"/>
  <c r="FB133" i="2"/>
  <c r="FC133" i="2"/>
  <c r="EU213" i="2"/>
  <c r="EV213" i="2"/>
  <c r="EW213" i="2"/>
  <c r="FA261" i="2"/>
  <c r="EZ261" i="2"/>
  <c r="FB261" i="2"/>
  <c r="FC261" i="2"/>
  <c r="EU377" i="2"/>
  <c r="EV377" i="2"/>
  <c r="EW377" i="2"/>
  <c r="EX377" i="2"/>
  <c r="EV344" i="2"/>
  <c r="EW344" i="2"/>
  <c r="EX344" i="2"/>
  <c r="EU344" i="2"/>
  <c r="EU403" i="2"/>
  <c r="EV403" i="2"/>
  <c r="EW403" i="2"/>
  <c r="EX403" i="2"/>
  <c r="FC399" i="2"/>
  <c r="FB399" i="2"/>
  <c r="EZ399" i="2"/>
  <c r="FA399" i="2"/>
  <c r="FA58" i="2"/>
  <c r="EZ58" i="2"/>
  <c r="FC58" i="2"/>
  <c r="FB58" i="2"/>
  <c r="EV138" i="2"/>
  <c r="EW138" i="2"/>
  <c r="EU138" i="2"/>
  <c r="FC186" i="2"/>
  <c r="FB186" i="2"/>
  <c r="EZ186" i="2"/>
  <c r="FA186" i="2"/>
  <c r="EV266" i="2"/>
  <c r="EW266" i="2"/>
  <c r="EX266" i="2"/>
  <c r="EU266" i="2"/>
  <c r="FA103" i="2"/>
  <c r="FC103" i="2"/>
  <c r="FB103" i="2"/>
  <c r="EZ103" i="2"/>
  <c r="EU151" i="2"/>
  <c r="EV151" i="2"/>
  <c r="EW151" i="2"/>
  <c r="EZ231" i="2"/>
  <c r="FA231" i="2"/>
  <c r="FC231" i="2"/>
  <c r="FB231" i="2"/>
  <c r="EU279" i="2"/>
  <c r="EV279" i="2"/>
  <c r="EW279" i="2"/>
  <c r="EX279" i="2"/>
  <c r="EV314" i="2"/>
  <c r="EW314" i="2"/>
  <c r="EX314" i="2"/>
  <c r="EU314" i="2"/>
  <c r="FB362" i="2"/>
  <c r="EZ362" i="2"/>
  <c r="FA362" i="2"/>
  <c r="FC362" i="2"/>
  <c r="EU373" i="2"/>
  <c r="EV373" i="2"/>
  <c r="EW373" i="2"/>
  <c r="EX373" i="2"/>
  <c r="EU44" i="2"/>
  <c r="EV44" i="2"/>
  <c r="EW44" i="2"/>
  <c r="EZ124" i="2"/>
  <c r="FB124" i="2"/>
  <c r="FA124" i="2"/>
  <c r="FC124" i="2"/>
  <c r="EV172" i="2"/>
  <c r="EW172" i="2"/>
  <c r="EU172" i="2"/>
  <c r="FC252" i="2"/>
  <c r="EZ252" i="2"/>
  <c r="FA252" i="2"/>
  <c r="FB252" i="2"/>
  <c r="EV300" i="2"/>
  <c r="EW300" i="2"/>
  <c r="EX300" i="2"/>
  <c r="EU300" i="2"/>
  <c r="EW41" i="2"/>
  <c r="EU41" i="2"/>
  <c r="EV41" i="2"/>
  <c r="FA89" i="2"/>
  <c r="FB89" i="2"/>
  <c r="FC89" i="2"/>
  <c r="EZ89" i="2"/>
  <c r="EU169" i="2"/>
  <c r="EV169" i="2"/>
  <c r="EW169" i="2"/>
  <c r="FA217" i="2"/>
  <c r="EZ217" i="2"/>
  <c r="FB217" i="2"/>
  <c r="FC217" i="2"/>
  <c r="EU297" i="2"/>
  <c r="EV297" i="2"/>
  <c r="EW297" i="2"/>
  <c r="EX297" i="2"/>
  <c r="FC405" i="2"/>
  <c r="FB405" i="2"/>
  <c r="FA405" i="2"/>
  <c r="EZ405" i="2"/>
  <c r="FB380" i="2"/>
  <c r="FC380" i="2"/>
  <c r="FA380" i="2"/>
  <c r="EZ380" i="2"/>
  <c r="EU307" i="2"/>
  <c r="EV307" i="2"/>
  <c r="EW307" i="2"/>
  <c r="EX307" i="2"/>
  <c r="EU78" i="2"/>
  <c r="EV78" i="2"/>
  <c r="EW78" i="2"/>
  <c r="FB126" i="2"/>
  <c r="EZ126" i="2"/>
  <c r="FC126" i="2"/>
  <c r="FA126" i="2"/>
  <c r="EV206" i="2"/>
  <c r="EW206" i="2"/>
  <c r="EU206" i="2"/>
  <c r="EZ254" i="2"/>
  <c r="FC254" i="2"/>
  <c r="FB254" i="2"/>
  <c r="FA254" i="2"/>
  <c r="EW43" i="2"/>
  <c r="EU43" i="2"/>
  <c r="EV43" i="2"/>
  <c r="FC123" i="2"/>
  <c r="FB123" i="2"/>
  <c r="EZ123" i="2"/>
  <c r="FA123" i="2"/>
  <c r="EU171" i="2"/>
  <c r="EV171" i="2"/>
  <c r="EW171" i="2"/>
  <c r="EZ251" i="2"/>
  <c r="FA251" i="2"/>
  <c r="FB251" i="2"/>
  <c r="FC251" i="2"/>
  <c r="EU299" i="2"/>
  <c r="EV299" i="2"/>
  <c r="EW299" i="2"/>
  <c r="EX299" i="2"/>
  <c r="EV334" i="2"/>
  <c r="EW334" i="2"/>
  <c r="EX334" i="2"/>
  <c r="EU334" i="2"/>
  <c r="FB382" i="2"/>
  <c r="FA382" i="2"/>
  <c r="EZ382" i="2"/>
  <c r="FC382" i="2"/>
  <c r="FB351" i="2"/>
  <c r="FC351" i="2"/>
  <c r="EZ351" i="2"/>
  <c r="FA351" i="2"/>
  <c r="EU48" i="2"/>
  <c r="EV48" i="2"/>
  <c r="EW48" i="2"/>
  <c r="FB128" i="2"/>
  <c r="FA128" i="2"/>
  <c r="FC128" i="2"/>
  <c r="EZ128" i="2"/>
  <c r="EV176" i="2"/>
  <c r="EW176" i="2"/>
  <c r="EU176" i="2"/>
  <c r="FB256" i="2"/>
  <c r="EZ256" i="2"/>
  <c r="FA256" i="2"/>
  <c r="FC256" i="2"/>
  <c r="EW45" i="2"/>
  <c r="EU45" i="2"/>
  <c r="EV45" i="2"/>
  <c r="FC93" i="2"/>
  <c r="FA93" i="2"/>
  <c r="EZ93" i="2"/>
  <c r="FB93" i="2"/>
  <c r="EU173" i="2"/>
  <c r="EV173" i="2"/>
  <c r="EW173" i="2"/>
  <c r="FA221" i="2"/>
  <c r="EZ221" i="2"/>
  <c r="FB221" i="2"/>
  <c r="FC221" i="2"/>
  <c r="EU301" i="2"/>
  <c r="EV301" i="2"/>
  <c r="EW301" i="2"/>
  <c r="EX301" i="2"/>
  <c r="EV304" i="2"/>
  <c r="EW304" i="2"/>
  <c r="EX304" i="2"/>
  <c r="EU304" i="2"/>
  <c r="FB384" i="2"/>
  <c r="FC384" i="2"/>
  <c r="FA384" i="2"/>
  <c r="EZ384" i="2"/>
  <c r="EZ325" i="2"/>
  <c r="FB325" i="2"/>
  <c r="FA325" i="2"/>
  <c r="FC325" i="2"/>
  <c r="FA18" i="2"/>
  <c r="EZ18" i="2"/>
  <c r="FB18" i="2"/>
  <c r="FC18" i="2"/>
  <c r="EU50" i="2"/>
  <c r="EV50" i="2"/>
  <c r="EW50" i="2"/>
  <c r="FB98" i="2"/>
  <c r="EZ98" i="2"/>
  <c r="FA98" i="2"/>
  <c r="FC98" i="2"/>
  <c r="EV178" i="2"/>
  <c r="EW178" i="2"/>
  <c r="EU178" i="2"/>
  <c r="FA226" i="2"/>
  <c r="FB226" i="2"/>
  <c r="EZ226" i="2"/>
  <c r="FC226" i="2"/>
  <c r="FA15" i="2"/>
  <c r="EZ15" i="2"/>
  <c r="FB15" i="2"/>
  <c r="FC15" i="2"/>
  <c r="EW31" i="2"/>
  <c r="EV31" i="2"/>
  <c r="EU31" i="2"/>
  <c r="I37" i="25"/>
  <c r="FA95" i="2"/>
  <c r="FB95" i="2"/>
  <c r="EZ95" i="2"/>
  <c r="FC95" i="2"/>
  <c r="EU143" i="2"/>
  <c r="EV143" i="2"/>
  <c r="EW143" i="2"/>
  <c r="EZ223" i="2"/>
  <c r="FA223" i="2"/>
  <c r="FC223" i="2"/>
  <c r="FB223" i="2"/>
  <c r="EU271" i="2"/>
  <c r="EV271" i="2"/>
  <c r="EW271" i="2"/>
  <c r="EX271" i="2"/>
  <c r="EV306" i="2"/>
  <c r="EW306" i="2"/>
  <c r="EX306" i="2"/>
  <c r="EU306" i="2"/>
  <c r="FB354" i="2"/>
  <c r="EZ354" i="2"/>
  <c r="FA354" i="2"/>
  <c r="FC354" i="2"/>
  <c r="FB335" i="2"/>
  <c r="FC335" i="2"/>
  <c r="EZ335" i="2"/>
  <c r="FA335" i="2"/>
  <c r="FB100" i="2"/>
  <c r="EZ100" i="2"/>
  <c r="FA100" i="2"/>
  <c r="FC100" i="2"/>
  <c r="EV148" i="2"/>
  <c r="EW148" i="2"/>
  <c r="EU148" i="2"/>
  <c r="FC228" i="2"/>
  <c r="EZ228" i="2"/>
  <c r="FA228" i="2"/>
  <c r="FB228" i="2"/>
  <c r="EV276" i="2"/>
  <c r="EW276" i="2"/>
  <c r="EX276" i="2"/>
  <c r="EU276" i="2"/>
  <c r="EW65" i="2"/>
  <c r="EU65" i="2"/>
  <c r="EV65" i="2"/>
  <c r="EZ113" i="2"/>
  <c r="FA113" i="2"/>
  <c r="FB113" i="2"/>
  <c r="FC113" i="2"/>
  <c r="EU193" i="2"/>
  <c r="EV193" i="2"/>
  <c r="EW193" i="2"/>
  <c r="FA241" i="2"/>
  <c r="EZ241" i="2"/>
  <c r="FB241" i="2"/>
  <c r="FC241" i="2"/>
  <c r="FB339" i="2"/>
  <c r="EZ339" i="2"/>
  <c r="FA339" i="2"/>
  <c r="FC339" i="2"/>
  <c r="EV324" i="2"/>
  <c r="EW324" i="2"/>
  <c r="EX324" i="2"/>
  <c r="EU324" i="2"/>
  <c r="FB404" i="2"/>
  <c r="FC404" i="2"/>
  <c r="FA404" i="2"/>
  <c r="EZ404" i="2"/>
  <c r="EZ309" i="2"/>
  <c r="FA309" i="2"/>
  <c r="FB309" i="2"/>
  <c r="FC309" i="2"/>
  <c r="FA38" i="2"/>
  <c r="EZ38" i="2"/>
  <c r="FB38" i="2"/>
  <c r="FC38" i="2"/>
  <c r="EV118" i="2"/>
  <c r="EW118" i="2"/>
  <c r="EU118" i="2"/>
  <c r="FC166" i="2"/>
  <c r="EZ166" i="2"/>
  <c r="FA166" i="2"/>
  <c r="FB166" i="2"/>
  <c r="EV246" i="2"/>
  <c r="EW246" i="2"/>
  <c r="EX246" i="2"/>
  <c r="EU246" i="2"/>
  <c r="FC294" i="2"/>
  <c r="FB294" i="2"/>
  <c r="FA294" i="2"/>
  <c r="EZ294" i="2"/>
  <c r="EZ83" i="2"/>
  <c r="FC83" i="2"/>
  <c r="FA83" i="2"/>
  <c r="FB83" i="2"/>
  <c r="EU131" i="2"/>
  <c r="EV131" i="2"/>
  <c r="EW131" i="2"/>
  <c r="FA211" i="2"/>
  <c r="FC211" i="2"/>
  <c r="EZ211" i="2"/>
  <c r="FB211" i="2"/>
  <c r="EU259" i="2"/>
  <c r="EV259" i="2"/>
  <c r="EW259" i="2"/>
  <c r="EX259" i="2"/>
  <c r="FB363" i="2"/>
  <c r="FC363" i="2"/>
  <c r="EZ363" i="2"/>
  <c r="FA363" i="2"/>
  <c r="FB342" i="2"/>
  <c r="EZ342" i="2"/>
  <c r="FA342" i="2"/>
  <c r="FC342" i="2"/>
  <c r="EU387" i="2"/>
  <c r="EV387" i="2"/>
  <c r="EW387" i="2"/>
  <c r="EX387" i="2"/>
  <c r="FB389" i="2"/>
  <c r="FA389" i="2"/>
  <c r="EZ389" i="2"/>
  <c r="FC389" i="2"/>
  <c r="EU104" i="2"/>
  <c r="EV104" i="2"/>
  <c r="EW104" i="2"/>
  <c r="FC312" i="2"/>
  <c r="FA312" i="2"/>
  <c r="FB312" i="2"/>
  <c r="EZ312" i="2"/>
  <c r="EU365" i="2"/>
  <c r="EV365" i="2"/>
  <c r="EW365" i="2"/>
  <c r="EX365" i="2"/>
  <c r="EV154" i="2"/>
  <c r="EW154" i="2"/>
  <c r="EU154" i="2"/>
  <c r="EW39" i="2"/>
  <c r="EV39" i="2"/>
  <c r="EU39" i="2"/>
  <c r="FB105" i="2"/>
  <c r="FC105" i="2"/>
  <c r="FA105" i="2"/>
  <c r="EZ105" i="2"/>
  <c r="FB396" i="2"/>
  <c r="FC396" i="2"/>
  <c r="FA396" i="2"/>
  <c r="EZ396" i="2"/>
  <c r="EU381" i="2"/>
  <c r="EV381" i="2"/>
  <c r="EW381" i="2"/>
  <c r="EX381" i="2"/>
  <c r="EU187" i="2"/>
  <c r="EV187" i="2"/>
  <c r="EW187" i="2"/>
  <c r="FB144" i="2"/>
  <c r="FA144" i="2"/>
  <c r="FC144" i="2"/>
  <c r="EZ144" i="2"/>
  <c r="EV120" i="2"/>
  <c r="EW120" i="2"/>
  <c r="EU120" i="2"/>
  <c r="FB200" i="2"/>
  <c r="FC200" i="2"/>
  <c r="EZ200" i="2"/>
  <c r="FA200" i="2"/>
  <c r="EZ85" i="2"/>
  <c r="FB85" i="2"/>
  <c r="FA85" i="2"/>
  <c r="FC85" i="2"/>
  <c r="EZ213" i="2"/>
  <c r="FB213" i="2"/>
  <c r="FC213" i="2"/>
  <c r="FA213" i="2"/>
  <c r="EU293" i="2"/>
  <c r="EV293" i="2"/>
  <c r="EW293" i="2"/>
  <c r="EX293" i="2"/>
  <c r="FC377" i="2"/>
  <c r="FB377" i="2"/>
  <c r="FA377" i="2"/>
  <c r="EZ377" i="2"/>
  <c r="FB376" i="2"/>
  <c r="FC376" i="2"/>
  <c r="FA376" i="2"/>
  <c r="EZ376" i="2"/>
  <c r="FB403" i="2"/>
  <c r="FC403" i="2"/>
  <c r="EZ403" i="2"/>
  <c r="FA403" i="2"/>
  <c r="FC26" i="2"/>
  <c r="EZ26" i="2"/>
  <c r="FB26" i="2"/>
  <c r="FA26" i="2"/>
  <c r="EU90" i="2"/>
  <c r="EV90" i="2"/>
  <c r="EW90" i="2"/>
  <c r="FB138" i="2"/>
  <c r="EZ138" i="2"/>
  <c r="FA138" i="2"/>
  <c r="FC138" i="2"/>
  <c r="EV218" i="2"/>
  <c r="EW218" i="2"/>
  <c r="EX218" i="2"/>
  <c r="EU218" i="2"/>
  <c r="FA266" i="2"/>
  <c r="FB266" i="2"/>
  <c r="EZ266" i="2"/>
  <c r="FC266" i="2"/>
  <c r="EZ23" i="2"/>
  <c r="FA23" i="2"/>
  <c r="FB23" i="2"/>
  <c r="FC23" i="2"/>
  <c r="EZ55" i="2"/>
  <c r="FA55" i="2"/>
  <c r="FB55" i="2"/>
  <c r="FC55" i="2"/>
  <c r="EW103" i="2"/>
  <c r="EV103" i="2"/>
  <c r="EU103" i="2"/>
  <c r="FB183" i="2"/>
  <c r="FA183" i="2"/>
  <c r="FC183" i="2"/>
  <c r="EZ183" i="2"/>
  <c r="EU231" i="2"/>
  <c r="EV231" i="2"/>
  <c r="EW231" i="2"/>
  <c r="EX231" i="2"/>
  <c r="EZ369" i="2"/>
  <c r="FB369" i="2"/>
  <c r="FA369" i="2"/>
  <c r="FC369" i="2"/>
  <c r="FC314" i="2"/>
  <c r="FA314" i="2"/>
  <c r="FB314" i="2"/>
  <c r="EZ314" i="2"/>
  <c r="EX394" i="2"/>
  <c r="EU394" i="2"/>
  <c r="EV394" i="2"/>
  <c r="EW394" i="2"/>
  <c r="EU407" i="2"/>
  <c r="EV407" i="2"/>
  <c r="EW407" i="2"/>
  <c r="EX407" i="2"/>
  <c r="EU12" i="2"/>
  <c r="EZ76" i="2"/>
  <c r="FB76" i="2"/>
  <c r="FA76" i="2"/>
  <c r="FC76" i="2"/>
  <c r="EV124" i="2"/>
  <c r="EW124" i="2"/>
  <c r="EU124" i="2"/>
  <c r="FC204" i="2"/>
  <c r="FA204" i="2"/>
  <c r="FB204" i="2"/>
  <c r="EZ204" i="2"/>
  <c r="EV252" i="2"/>
  <c r="EW252" i="2"/>
  <c r="EX252" i="2"/>
  <c r="EU252" i="2"/>
  <c r="FA41" i="2"/>
  <c r="EZ41" i="2"/>
  <c r="FB41" i="2"/>
  <c r="FC41" i="2"/>
  <c r="EU121" i="2"/>
  <c r="EV121" i="2"/>
  <c r="EW121" i="2"/>
  <c r="FB169" i="2"/>
  <c r="FA169" i="2"/>
  <c r="EZ169" i="2"/>
  <c r="FC169" i="2"/>
  <c r="EU249" i="2"/>
  <c r="EV249" i="2"/>
  <c r="EW249" i="2"/>
  <c r="EX249" i="2"/>
  <c r="EZ297" i="2"/>
  <c r="FA297" i="2"/>
  <c r="FB297" i="2"/>
  <c r="FC297" i="2"/>
  <c r="FB332" i="2"/>
  <c r="FC332" i="2"/>
  <c r="FA332" i="2"/>
  <c r="EZ332" i="2"/>
  <c r="EX380" i="2"/>
  <c r="EU380" i="2"/>
  <c r="EW380" i="2"/>
  <c r="EV380" i="2"/>
  <c r="EU343" i="2"/>
  <c r="EV343" i="2"/>
  <c r="EW343" i="2"/>
  <c r="EX343" i="2"/>
  <c r="FC14" i="2"/>
  <c r="FA14" i="2"/>
  <c r="EZ14" i="2"/>
  <c r="FB14" i="2"/>
  <c r="EZ78" i="2"/>
  <c r="FC78" i="2"/>
  <c r="FB78" i="2"/>
  <c r="FA78" i="2"/>
  <c r="EV158" i="2"/>
  <c r="EW158" i="2"/>
  <c r="EU158" i="2"/>
  <c r="FB206" i="2"/>
  <c r="EZ206" i="2"/>
  <c r="FC206" i="2"/>
  <c r="FA206" i="2"/>
  <c r="EV286" i="2"/>
  <c r="EW286" i="2"/>
  <c r="EX286" i="2"/>
  <c r="EU286" i="2"/>
  <c r="EW11" i="2"/>
  <c r="EU11" i="2"/>
  <c r="EV11" i="2"/>
  <c r="I17" i="25"/>
  <c r="FB75" i="2"/>
  <c r="EZ75" i="2"/>
  <c r="FC75" i="2"/>
  <c r="FA75" i="2"/>
  <c r="EU123" i="2"/>
  <c r="EV123" i="2"/>
  <c r="EW123" i="2"/>
  <c r="EZ203" i="2"/>
  <c r="FA203" i="2"/>
  <c r="FC203" i="2"/>
  <c r="FB203" i="2"/>
  <c r="EU251" i="2"/>
  <c r="EV251" i="2"/>
  <c r="EW251" i="2"/>
  <c r="EX251" i="2"/>
  <c r="FA311" i="2"/>
  <c r="FB311" i="2"/>
  <c r="FC311" i="2"/>
  <c r="EZ311" i="2"/>
  <c r="FB334" i="2"/>
  <c r="EZ334" i="2"/>
  <c r="FA334" i="2"/>
  <c r="FC334" i="2"/>
  <c r="EZ333" i="2"/>
  <c r="FB333" i="2"/>
  <c r="FA333" i="2"/>
  <c r="FC333" i="2"/>
  <c r="EU351" i="2"/>
  <c r="EV351" i="2"/>
  <c r="EW351" i="2"/>
  <c r="EX351" i="2"/>
  <c r="EZ80" i="2"/>
  <c r="FA80" i="2"/>
  <c r="FC80" i="2"/>
  <c r="FB80" i="2"/>
  <c r="EV128" i="2"/>
  <c r="EW128" i="2"/>
  <c r="EU128" i="2"/>
  <c r="EZ208" i="2"/>
  <c r="FA208" i="2"/>
  <c r="FB208" i="2"/>
  <c r="FC208" i="2"/>
  <c r="EV256" i="2"/>
  <c r="EW256" i="2"/>
  <c r="EX256" i="2"/>
  <c r="EU256" i="2"/>
  <c r="EZ13" i="2"/>
  <c r="FB13" i="2"/>
  <c r="FA13" i="2"/>
  <c r="FC13" i="2"/>
  <c r="FC45" i="2"/>
  <c r="FA45" i="2"/>
  <c r="EZ45" i="2"/>
  <c r="FB45" i="2"/>
  <c r="EU125" i="2"/>
  <c r="EV125" i="2"/>
  <c r="EW125" i="2"/>
  <c r="FB173" i="2"/>
  <c r="EZ173" i="2"/>
  <c r="FA173" i="2"/>
  <c r="FC173" i="2"/>
  <c r="EU253" i="2"/>
  <c r="EV253" i="2"/>
  <c r="EW253" i="2"/>
  <c r="EX253" i="2"/>
  <c r="EZ301" i="2"/>
  <c r="FA301" i="2"/>
  <c r="FB301" i="2"/>
  <c r="FC301" i="2"/>
  <c r="FB336" i="2"/>
  <c r="FC336" i="2"/>
  <c r="FA336" i="2"/>
  <c r="EZ336" i="2"/>
  <c r="EX384" i="2"/>
  <c r="EU384" i="2"/>
  <c r="EV384" i="2"/>
  <c r="EW384" i="2"/>
  <c r="FB359" i="2"/>
  <c r="FC359" i="2"/>
  <c r="EZ359" i="2"/>
  <c r="FA359" i="2"/>
  <c r="EW18" i="2"/>
  <c r="EU18" i="2"/>
  <c r="EV18" i="2"/>
  <c r="I24" i="25"/>
  <c r="FA50" i="2"/>
  <c r="EZ50" i="2"/>
  <c r="FB50" i="2"/>
  <c r="FC50" i="2"/>
  <c r="EV130" i="2"/>
  <c r="EW130" i="2"/>
  <c r="EU130" i="2"/>
  <c r="FA178" i="2"/>
  <c r="FC178" i="2"/>
  <c r="FB178" i="2"/>
  <c r="EZ178" i="2"/>
  <c r="EV258" i="2"/>
  <c r="EW258" i="2"/>
  <c r="EX258" i="2"/>
  <c r="EU258" i="2"/>
  <c r="FA47" i="2"/>
  <c r="FB47" i="2"/>
  <c r="FC47" i="2"/>
  <c r="EZ47" i="2"/>
  <c r="EW95" i="2"/>
  <c r="EV95" i="2"/>
  <c r="EU95" i="2"/>
  <c r="FA175" i="2"/>
  <c r="EZ175" i="2"/>
  <c r="FB175" i="2"/>
  <c r="FC175" i="2"/>
  <c r="EU223" i="2"/>
  <c r="EV223" i="2"/>
  <c r="EW223" i="2"/>
  <c r="EX223" i="2"/>
  <c r="FA303" i="2"/>
  <c r="FB303" i="2"/>
  <c r="FC303" i="2"/>
  <c r="EZ303" i="2"/>
  <c r="FC306" i="2"/>
  <c r="EZ306" i="2"/>
  <c r="FA306" i="2"/>
  <c r="FB306" i="2"/>
  <c r="EX386" i="2"/>
  <c r="EU386" i="2"/>
  <c r="EV386" i="2"/>
  <c r="EW386" i="2"/>
  <c r="EU335" i="2"/>
  <c r="EV335" i="2"/>
  <c r="EW335" i="2"/>
  <c r="EX335" i="2"/>
  <c r="FA52" i="2"/>
  <c r="FC52" i="2"/>
  <c r="EZ52" i="2"/>
  <c r="FB52" i="2"/>
  <c r="EU100" i="2"/>
  <c r="EV100" i="2"/>
  <c r="EW100" i="2"/>
  <c r="FB180" i="2"/>
  <c r="FC180" i="2"/>
  <c r="EZ180" i="2"/>
  <c r="FA180" i="2"/>
  <c r="EV228" i="2"/>
  <c r="EW228" i="2"/>
  <c r="EX228" i="2"/>
  <c r="EU228" i="2"/>
  <c r="FA65" i="2"/>
  <c r="EZ65" i="2"/>
  <c r="FC65" i="2"/>
  <c r="FB65" i="2"/>
  <c r="EU145" i="2"/>
  <c r="EV145" i="2"/>
  <c r="EW145" i="2"/>
  <c r="FB193" i="2"/>
  <c r="EZ193" i="2"/>
  <c r="FC193" i="2"/>
  <c r="FA193" i="2"/>
  <c r="EU273" i="2"/>
  <c r="EV273" i="2"/>
  <c r="EW273" i="2"/>
  <c r="EX273" i="2"/>
  <c r="EU339" i="2"/>
  <c r="EV339" i="2"/>
  <c r="EW339" i="2"/>
  <c r="EX339" i="2"/>
  <c r="FB356" i="2"/>
  <c r="FC356" i="2"/>
  <c r="FA356" i="2"/>
  <c r="EZ356" i="2"/>
  <c r="EX404" i="2"/>
  <c r="EU404" i="2"/>
  <c r="EW404" i="2"/>
  <c r="EV404" i="2"/>
  <c r="EU70" i="2"/>
  <c r="EV70" i="2"/>
  <c r="EW70" i="2"/>
  <c r="FC118" i="2"/>
  <c r="FA118" i="2"/>
  <c r="FB118" i="2"/>
  <c r="EZ118" i="2"/>
  <c r="EV198" i="2"/>
  <c r="EW198" i="2"/>
  <c r="EU198" i="2"/>
  <c r="EZ246" i="2"/>
  <c r="FC246" i="2"/>
  <c r="FB246" i="2"/>
  <c r="FA246" i="2"/>
  <c r="FC35" i="2"/>
  <c r="FA35" i="2"/>
  <c r="FB35" i="2"/>
  <c r="EZ35" i="2"/>
  <c r="EW83" i="2"/>
  <c r="EU83" i="2"/>
  <c r="EV83" i="2"/>
  <c r="FB163" i="2"/>
  <c r="FA163" i="2"/>
  <c r="EZ163" i="2"/>
  <c r="FC163" i="2"/>
  <c r="EU211" i="2"/>
  <c r="EV211" i="2"/>
  <c r="EW211" i="2"/>
  <c r="EZ291" i="2"/>
  <c r="FA291" i="2"/>
  <c r="FB291" i="2"/>
  <c r="FC291" i="2"/>
  <c r="EU363" i="2"/>
  <c r="EV363" i="2"/>
  <c r="EW363" i="2"/>
  <c r="EX363" i="2"/>
  <c r="EX374" i="2"/>
  <c r="EU374" i="2"/>
  <c r="EV374" i="2"/>
  <c r="EW374" i="2"/>
  <c r="FA387" i="2"/>
  <c r="FB387" i="2"/>
  <c r="FC387" i="2"/>
  <c r="EZ387" i="2"/>
  <c r="EV184" i="2"/>
  <c r="EW184" i="2"/>
  <c r="EU184" i="2"/>
  <c r="EZ149" i="2"/>
  <c r="FA149" i="2"/>
  <c r="FB149" i="2"/>
  <c r="FC149" i="2"/>
  <c r="EU295" i="2"/>
  <c r="EV295" i="2"/>
  <c r="EW295" i="2"/>
  <c r="EX295" i="2"/>
  <c r="EV188" i="2"/>
  <c r="EW188" i="2"/>
  <c r="EU188" i="2"/>
  <c r="EU385" i="2"/>
  <c r="EV385" i="2"/>
  <c r="EW385" i="2"/>
  <c r="EX385" i="2"/>
  <c r="FB270" i="2"/>
  <c r="EZ270" i="2"/>
  <c r="FC270" i="2"/>
  <c r="FA270" i="2"/>
  <c r="EZ16" i="2"/>
  <c r="FA16" i="2"/>
  <c r="FC16" i="2"/>
  <c r="FB16" i="2"/>
  <c r="FA72" i="2"/>
  <c r="FC72" i="2"/>
  <c r="EZ72" i="2"/>
  <c r="FB72" i="2"/>
  <c r="EU165" i="2"/>
  <c r="EV165" i="2"/>
  <c r="EW165" i="2"/>
  <c r="EU72" i="2"/>
  <c r="EV72" i="2"/>
  <c r="EW72" i="2"/>
  <c r="FA152" i="2"/>
  <c r="FB152" i="2"/>
  <c r="FC152" i="2"/>
  <c r="EZ152" i="2"/>
  <c r="EZ280" i="2"/>
  <c r="FA280" i="2"/>
  <c r="FB280" i="2"/>
  <c r="FC280" i="2"/>
  <c r="FB37" i="2"/>
  <c r="FA37" i="2"/>
  <c r="FC37" i="2"/>
  <c r="EZ37" i="2"/>
  <c r="EU117" i="2"/>
  <c r="EV117" i="2"/>
  <c r="EW117" i="2"/>
  <c r="FA165" i="2"/>
  <c r="FB165" i="2"/>
  <c r="FC165" i="2"/>
  <c r="EZ165" i="2"/>
  <c r="EU245" i="2"/>
  <c r="EV245" i="2"/>
  <c r="EW245" i="2"/>
  <c r="EX245" i="2"/>
  <c r="EZ293" i="2"/>
  <c r="FA293" i="2"/>
  <c r="FB293" i="2"/>
  <c r="FC293" i="2"/>
  <c r="FB328" i="2"/>
  <c r="FC328" i="2"/>
  <c r="FA328" i="2"/>
  <c r="EZ328" i="2"/>
  <c r="EX376" i="2"/>
  <c r="EU376" i="2"/>
  <c r="EV376" i="2"/>
  <c r="EW376" i="2"/>
  <c r="EU329" i="2"/>
  <c r="EV329" i="2"/>
  <c r="EW329" i="2"/>
  <c r="EX329" i="2"/>
  <c r="EU42" i="2"/>
  <c r="EV42" i="2"/>
  <c r="EW42" i="2"/>
  <c r="FB90" i="2"/>
  <c r="FC90" i="2"/>
  <c r="FA90" i="2"/>
  <c r="EZ90" i="2"/>
  <c r="EV170" i="2"/>
  <c r="EW170" i="2"/>
  <c r="EU170" i="2"/>
  <c r="FA218" i="2"/>
  <c r="FB218" i="2"/>
  <c r="EZ218" i="2"/>
  <c r="FC218" i="2"/>
  <c r="EV298" i="2"/>
  <c r="EW298" i="2"/>
  <c r="EX298" i="2"/>
  <c r="EU298" i="2"/>
  <c r="EU23" i="2"/>
  <c r="EV23" i="2"/>
  <c r="EW23" i="2"/>
  <c r="I29" i="25"/>
  <c r="EW55" i="2"/>
  <c r="EV55" i="2"/>
  <c r="EU55" i="2"/>
  <c r="FB135" i="2"/>
  <c r="EZ135" i="2"/>
  <c r="FA135" i="2"/>
  <c r="FC135" i="2"/>
  <c r="EU183" i="2"/>
  <c r="EV183" i="2"/>
  <c r="EW183" i="2"/>
  <c r="EZ263" i="2"/>
  <c r="FA263" i="2"/>
  <c r="FC263" i="2"/>
  <c r="FB263" i="2"/>
  <c r="EU369" i="2"/>
  <c r="EV369" i="2"/>
  <c r="EW369" i="2"/>
  <c r="EX369" i="2"/>
  <c r="EV346" i="2"/>
  <c r="EW346" i="2"/>
  <c r="EX346" i="2"/>
  <c r="EU346" i="2"/>
  <c r="FB394" i="2"/>
  <c r="EZ394" i="2"/>
  <c r="FA394" i="2"/>
  <c r="FC394" i="2"/>
  <c r="FA407" i="2"/>
  <c r="FB407" i="2"/>
  <c r="FC407" i="2"/>
  <c r="EZ407" i="2"/>
  <c r="EU76" i="2"/>
  <c r="EV76" i="2"/>
  <c r="EW76" i="2"/>
  <c r="EZ156" i="2"/>
  <c r="FA156" i="2"/>
  <c r="FB156" i="2"/>
  <c r="FC156" i="2"/>
  <c r="EV204" i="2"/>
  <c r="EW204" i="2"/>
  <c r="EU204" i="2"/>
  <c r="FC284" i="2"/>
  <c r="EZ284" i="2"/>
  <c r="FA284" i="2"/>
  <c r="FB284" i="2"/>
  <c r="EW73" i="2"/>
  <c r="EU73" i="2"/>
  <c r="EV73" i="2"/>
  <c r="FB121" i="2"/>
  <c r="FC121" i="2"/>
  <c r="FA121" i="2"/>
  <c r="EZ121" i="2"/>
  <c r="EU201" i="2"/>
  <c r="EV201" i="2"/>
  <c r="EW201" i="2"/>
  <c r="FA249" i="2"/>
  <c r="EZ249" i="2"/>
  <c r="FB249" i="2"/>
  <c r="FC249" i="2"/>
  <c r="FB395" i="2"/>
  <c r="FC395" i="2"/>
  <c r="EZ395" i="2"/>
  <c r="FA395" i="2"/>
  <c r="EV332" i="2"/>
  <c r="EW332" i="2"/>
  <c r="EX332" i="2"/>
  <c r="EU332" i="2"/>
  <c r="EU321" i="2"/>
  <c r="EV321" i="2"/>
  <c r="EW321" i="2"/>
  <c r="EX321" i="2"/>
  <c r="FB343" i="2"/>
  <c r="FC343" i="2"/>
  <c r="EZ343" i="2"/>
  <c r="FA343" i="2"/>
  <c r="FC30" i="2"/>
  <c r="EZ30" i="2"/>
  <c r="FB30" i="2"/>
  <c r="FA30" i="2"/>
  <c r="EU110" i="2"/>
  <c r="EV110" i="2"/>
  <c r="EW110" i="2"/>
  <c r="FB158" i="2"/>
  <c r="EZ158" i="2"/>
  <c r="FA158" i="2"/>
  <c r="FC158" i="2"/>
  <c r="EV238" i="2"/>
  <c r="EW238" i="2"/>
  <c r="EX238" i="2"/>
  <c r="EU238" i="2"/>
  <c r="FB286" i="2"/>
  <c r="EZ286" i="2"/>
  <c r="FC286" i="2"/>
  <c r="FA286" i="2"/>
  <c r="EW75" i="2"/>
  <c r="EU75" i="2"/>
  <c r="EV75" i="2"/>
  <c r="EZ155" i="2"/>
  <c r="FC155" i="2"/>
  <c r="FB155" i="2"/>
  <c r="FA155" i="2"/>
  <c r="EU203" i="2"/>
  <c r="EV203" i="2"/>
  <c r="EW203" i="2"/>
  <c r="EZ283" i="2"/>
  <c r="FA283" i="2"/>
  <c r="FB283" i="2"/>
  <c r="FC283" i="2"/>
  <c r="EU311" i="2"/>
  <c r="EV311" i="2"/>
  <c r="EW311" i="2"/>
  <c r="EX311" i="2"/>
  <c r="EX366" i="2"/>
  <c r="EU366" i="2"/>
  <c r="EV366" i="2"/>
  <c r="EW366" i="2"/>
  <c r="EU333" i="2"/>
  <c r="EV333" i="2"/>
  <c r="EW333" i="2"/>
  <c r="EX333" i="2"/>
  <c r="FA32" i="2"/>
  <c r="FC32" i="2"/>
  <c r="FB32" i="2"/>
  <c r="EZ32" i="2"/>
  <c r="EU80" i="2"/>
  <c r="EV80" i="2"/>
  <c r="EW80" i="2"/>
  <c r="EZ160" i="2"/>
  <c r="FB160" i="2"/>
  <c r="FC160" i="2"/>
  <c r="FA160" i="2"/>
  <c r="EV208" i="2"/>
  <c r="EW208" i="2"/>
  <c r="EU208" i="2"/>
  <c r="FB288" i="2"/>
  <c r="EZ288" i="2"/>
  <c r="FA288" i="2"/>
  <c r="FC288" i="2"/>
  <c r="EW13" i="2"/>
  <c r="EU13" i="2"/>
  <c r="EV13" i="2"/>
  <c r="I19" i="25"/>
  <c r="EW77" i="2"/>
  <c r="EU77" i="2"/>
  <c r="EV77" i="2"/>
  <c r="FB125" i="2"/>
  <c r="FC125" i="2"/>
  <c r="EZ125" i="2"/>
  <c r="FA125" i="2"/>
  <c r="EU205" i="2"/>
  <c r="EV205" i="2"/>
  <c r="EW205" i="2"/>
  <c r="FA319" i="2"/>
  <c r="FB319" i="2"/>
  <c r="FC319" i="2"/>
  <c r="EZ319" i="2"/>
  <c r="EV336" i="2"/>
  <c r="EW336" i="2"/>
  <c r="EX336" i="2"/>
  <c r="EU336" i="2"/>
  <c r="EU347" i="2"/>
  <c r="EV347" i="2"/>
  <c r="EW347" i="2"/>
  <c r="EX347" i="2"/>
  <c r="EU359" i="2"/>
  <c r="EV359" i="2"/>
  <c r="EW359" i="2"/>
  <c r="EX359" i="2"/>
  <c r="EU82" i="2"/>
  <c r="EV82" i="2"/>
  <c r="EW82" i="2"/>
  <c r="FB130" i="2"/>
  <c r="EZ130" i="2"/>
  <c r="FA130" i="2"/>
  <c r="FC130" i="2"/>
  <c r="EV210" i="2"/>
  <c r="EW210" i="2"/>
  <c r="EU210" i="2"/>
  <c r="FA258" i="2"/>
  <c r="FB258" i="2"/>
  <c r="EZ258" i="2"/>
  <c r="FC258" i="2"/>
  <c r="EW47" i="2"/>
  <c r="EV47" i="2"/>
  <c r="EX47" i="2"/>
  <c r="EU47" i="2"/>
  <c r="FA127" i="2"/>
  <c r="FC127" i="2"/>
  <c r="FB127" i="2"/>
  <c r="EZ127" i="2"/>
  <c r="EU175" i="2"/>
  <c r="EV175" i="2"/>
  <c r="EW175" i="2"/>
  <c r="EZ255" i="2"/>
  <c r="FA255" i="2"/>
  <c r="FB255" i="2"/>
  <c r="FC255" i="2"/>
  <c r="EU303" i="2"/>
  <c r="EV303" i="2"/>
  <c r="EW303" i="2"/>
  <c r="EX303" i="2"/>
  <c r="EV338" i="2"/>
  <c r="EW338" i="2"/>
  <c r="EX338" i="2"/>
  <c r="EU338" i="2"/>
  <c r="FB386" i="2"/>
  <c r="FA386" i="2"/>
  <c r="EZ386" i="2"/>
  <c r="FC386" i="2"/>
  <c r="FB371" i="2"/>
  <c r="FC371" i="2"/>
  <c r="EZ371" i="2"/>
  <c r="FA371" i="2"/>
  <c r="EW20" i="2"/>
  <c r="EU20" i="2"/>
  <c r="EV20" i="2"/>
  <c r="I26" i="25"/>
  <c r="EU52" i="2"/>
  <c r="EV52" i="2"/>
  <c r="EW52" i="2"/>
  <c r="EZ132" i="2"/>
  <c r="FB132" i="2"/>
  <c r="FA132" i="2"/>
  <c r="FC132" i="2"/>
  <c r="EV180" i="2"/>
  <c r="EW180" i="2"/>
  <c r="EU180" i="2"/>
  <c r="FC260" i="2"/>
  <c r="EZ260" i="2"/>
  <c r="FA260" i="2"/>
  <c r="FB260" i="2"/>
  <c r="FA17" i="2"/>
  <c r="EZ17" i="2"/>
  <c r="FB17" i="2"/>
  <c r="FC17" i="2"/>
  <c r="EW97" i="2"/>
  <c r="EU97" i="2"/>
  <c r="EV97" i="2"/>
  <c r="EZ145" i="2"/>
  <c r="FA145" i="2"/>
  <c r="FB145" i="2"/>
  <c r="FC145" i="2"/>
  <c r="EU225" i="2"/>
  <c r="EV225" i="2"/>
  <c r="EW225" i="2"/>
  <c r="EX225" i="2"/>
  <c r="FA273" i="2"/>
  <c r="EZ273" i="2"/>
  <c r="FB273" i="2"/>
  <c r="FC273" i="2"/>
  <c r="FC308" i="2"/>
  <c r="EZ308" i="2"/>
  <c r="FA308" i="2"/>
  <c r="FB308" i="2"/>
  <c r="EV356" i="2"/>
  <c r="EW356" i="2"/>
  <c r="EX356" i="2"/>
  <c r="EU356" i="2"/>
  <c r="EU345" i="2"/>
  <c r="EV345" i="2"/>
  <c r="EW345" i="2"/>
  <c r="EX345" i="2"/>
  <c r="FA70" i="2"/>
  <c r="EZ70" i="2"/>
  <c r="FB70" i="2"/>
  <c r="FC70" i="2"/>
  <c r="EV150" i="2"/>
  <c r="EW150" i="2"/>
  <c r="EU150" i="2"/>
  <c r="FC198" i="2"/>
  <c r="EZ198" i="2"/>
  <c r="FA198" i="2"/>
  <c r="FB198" i="2"/>
  <c r="EV278" i="2"/>
  <c r="EW278" i="2"/>
  <c r="EX278" i="2"/>
  <c r="EU278" i="2"/>
  <c r="EW35" i="2"/>
  <c r="EU35" i="2"/>
  <c r="EV35" i="2"/>
  <c r="FA115" i="2"/>
  <c r="FB115" i="2"/>
  <c r="EZ115" i="2"/>
  <c r="FC115" i="2"/>
  <c r="EU163" i="2"/>
  <c r="EV163" i="2"/>
  <c r="EW163" i="2"/>
  <c r="EZ243" i="2"/>
  <c r="FA243" i="2"/>
  <c r="FB243" i="2"/>
  <c r="FC243" i="2"/>
  <c r="EU291" i="2"/>
  <c r="EV291" i="2"/>
  <c r="EW291" i="2"/>
  <c r="EX291" i="2"/>
  <c r="EV326" i="2"/>
  <c r="EW326" i="2"/>
  <c r="EX326" i="2"/>
  <c r="EU326" i="2"/>
  <c r="FB374" i="2"/>
  <c r="FA374" i="2"/>
  <c r="EZ374" i="2"/>
  <c r="FC374" i="2"/>
  <c r="EU317" i="2"/>
  <c r="EV317" i="2"/>
  <c r="EW317" i="2"/>
  <c r="EX317" i="2"/>
  <c r="FB197" i="2"/>
  <c r="FC197" i="2"/>
  <c r="FA197" i="2"/>
  <c r="EZ197" i="2"/>
  <c r="FB360" i="2"/>
  <c r="FA360" i="2"/>
  <c r="FC360" i="2"/>
  <c r="EZ360" i="2"/>
  <c r="EZ264" i="2"/>
  <c r="FA264" i="2"/>
  <c r="FB264" i="2"/>
  <c r="FC264" i="2"/>
  <c r="EW101" i="2"/>
  <c r="EU101" i="2"/>
  <c r="EV101" i="2"/>
  <c r="EU229" i="2"/>
  <c r="EV229" i="2"/>
  <c r="EW229" i="2"/>
  <c r="EX229" i="2"/>
  <c r="EX360" i="2"/>
  <c r="EU360" i="2"/>
  <c r="EV360" i="2"/>
  <c r="EW360" i="2"/>
  <c r="EZ140" i="2"/>
  <c r="FB140" i="2"/>
  <c r="FA140" i="2"/>
  <c r="FC140" i="2"/>
  <c r="EW59" i="2"/>
  <c r="EU59" i="2"/>
  <c r="EV59" i="2"/>
  <c r="EZ139" i="2"/>
  <c r="FA139" i="2"/>
  <c r="FC139" i="2"/>
  <c r="FB139" i="2"/>
  <c r="EV248" i="2"/>
  <c r="EW248" i="2"/>
  <c r="EX248" i="2"/>
  <c r="EU248" i="2"/>
  <c r="EW37" i="2"/>
  <c r="EU37" i="2"/>
  <c r="EV37" i="2"/>
  <c r="EV200" i="2"/>
  <c r="EW200" i="2"/>
  <c r="EU200" i="2"/>
  <c r="FA24" i="2"/>
  <c r="FC24" i="2"/>
  <c r="EZ24" i="2"/>
  <c r="FB24" i="2"/>
  <c r="FB104" i="2"/>
  <c r="FA104" i="2"/>
  <c r="FC104" i="2"/>
  <c r="EZ104" i="2"/>
  <c r="EV152" i="2"/>
  <c r="EW152" i="2"/>
  <c r="EU152" i="2"/>
  <c r="EZ232" i="2"/>
  <c r="FA232" i="2"/>
  <c r="FB232" i="2"/>
  <c r="FC232" i="2"/>
  <c r="EV280" i="2"/>
  <c r="EW280" i="2"/>
  <c r="EX280" i="2"/>
  <c r="EU280" i="2"/>
  <c r="EW69" i="2"/>
  <c r="EU69" i="2"/>
  <c r="EV69" i="2"/>
  <c r="FA117" i="2"/>
  <c r="FB117" i="2"/>
  <c r="FC117" i="2"/>
  <c r="EZ117" i="2"/>
  <c r="EU197" i="2"/>
  <c r="EV197" i="2"/>
  <c r="EW197" i="2"/>
  <c r="FA245" i="2"/>
  <c r="EZ245" i="2"/>
  <c r="FB245" i="2"/>
  <c r="FC245" i="2"/>
  <c r="EU367" i="2"/>
  <c r="EV367" i="2"/>
  <c r="EW367" i="2"/>
  <c r="EX367" i="2"/>
  <c r="EV328" i="2"/>
  <c r="EW328" i="2"/>
  <c r="EX328" i="2"/>
  <c r="EU328" i="2"/>
  <c r="FB408" i="2"/>
  <c r="FC408" i="2"/>
  <c r="FA408" i="2"/>
  <c r="EZ408" i="2"/>
  <c r="EZ329" i="2"/>
  <c r="FB329" i="2"/>
  <c r="FA329" i="2"/>
  <c r="FC329" i="2"/>
  <c r="FC42" i="2"/>
  <c r="FA42" i="2"/>
  <c r="EZ42" i="2"/>
  <c r="FB42" i="2"/>
  <c r="EV122" i="2"/>
  <c r="EW122" i="2"/>
  <c r="EU122" i="2"/>
  <c r="FA170" i="2"/>
  <c r="FC170" i="2"/>
  <c r="FB170" i="2"/>
  <c r="EZ170" i="2"/>
  <c r="EV250" i="2"/>
  <c r="EW250" i="2"/>
  <c r="EX250" i="2"/>
  <c r="EU250" i="2"/>
  <c r="FC298" i="2"/>
  <c r="FA298" i="2"/>
  <c r="FB298" i="2"/>
  <c r="EZ298" i="2"/>
  <c r="EZ87" i="2"/>
  <c r="FB87" i="2"/>
  <c r="FC87" i="2"/>
  <c r="FA87" i="2"/>
  <c r="EU135" i="2"/>
  <c r="EV135" i="2"/>
  <c r="EW135" i="2"/>
  <c r="EZ215" i="2"/>
  <c r="FA215" i="2"/>
  <c r="FB215" i="2"/>
  <c r="FC215" i="2"/>
  <c r="EU263" i="2"/>
  <c r="EV263" i="2"/>
  <c r="EW263" i="2"/>
  <c r="EX263" i="2"/>
  <c r="EU391" i="2"/>
  <c r="EV391" i="2"/>
  <c r="EW391" i="2"/>
  <c r="EX391" i="2"/>
  <c r="FB346" i="2"/>
  <c r="FA346" i="2"/>
  <c r="EZ346" i="2"/>
  <c r="FC346" i="2"/>
  <c r="FC10" i="2"/>
  <c r="FA10" i="2"/>
  <c r="FB10" i="2"/>
  <c r="EZ10" i="2"/>
  <c r="EZ108" i="2"/>
  <c r="FB108" i="2"/>
  <c r="FA108" i="2"/>
  <c r="FC108" i="2"/>
  <c r="EV156" i="2"/>
  <c r="EW156" i="2"/>
  <c r="EU156" i="2"/>
  <c r="FC236" i="2"/>
  <c r="FA236" i="2"/>
  <c r="FB236" i="2"/>
  <c r="EZ236" i="2"/>
  <c r="EV284" i="2"/>
  <c r="EW284" i="2"/>
  <c r="EX284" i="2"/>
  <c r="EU284" i="2"/>
  <c r="FA73" i="2"/>
  <c r="FB73" i="2"/>
  <c r="FC73" i="2"/>
  <c r="EZ73" i="2"/>
  <c r="EU153" i="2"/>
  <c r="EV153" i="2"/>
  <c r="EW153" i="2"/>
  <c r="EZ201" i="2"/>
  <c r="FC201" i="2"/>
  <c r="FB201" i="2"/>
  <c r="FA201" i="2"/>
  <c r="EU281" i="2"/>
  <c r="EV281" i="2"/>
  <c r="EW281" i="2"/>
  <c r="EX281" i="2"/>
  <c r="EU395" i="2"/>
  <c r="EV395" i="2"/>
  <c r="EW395" i="2"/>
  <c r="EX395" i="2"/>
  <c r="FB364" i="2"/>
  <c r="FC364" i="2"/>
  <c r="FA364" i="2"/>
  <c r="EZ364" i="2"/>
  <c r="EZ321" i="2"/>
  <c r="FB321" i="2"/>
  <c r="FA321" i="2"/>
  <c r="FC321" i="2"/>
  <c r="EU62" i="2"/>
  <c r="EV62" i="2"/>
  <c r="EW62" i="2"/>
  <c r="FB110" i="2"/>
  <c r="EZ110" i="2"/>
  <c r="FC110" i="2"/>
  <c r="FA110" i="2"/>
  <c r="EV190" i="2"/>
  <c r="EW190" i="2"/>
  <c r="EU190" i="2"/>
  <c r="EZ238" i="2"/>
  <c r="FC238" i="2"/>
  <c r="FB238" i="2"/>
  <c r="FA238" i="2"/>
  <c r="FC107" i="2"/>
  <c r="FB107" i="2"/>
  <c r="EZ107" i="2"/>
  <c r="FA107" i="2"/>
  <c r="EU155" i="2"/>
  <c r="EV155" i="2"/>
  <c r="EW155" i="2"/>
  <c r="EZ235" i="2"/>
  <c r="FA235" i="2"/>
  <c r="FB235" i="2"/>
  <c r="FC235" i="2"/>
  <c r="EU283" i="2"/>
  <c r="EV283" i="2"/>
  <c r="EW283" i="2"/>
  <c r="EX283" i="2"/>
  <c r="EV318" i="2"/>
  <c r="EW318" i="2"/>
  <c r="EX318" i="2"/>
  <c r="EU318" i="2"/>
  <c r="FB366" i="2"/>
  <c r="FA366" i="2"/>
  <c r="EZ366" i="2"/>
  <c r="FC366" i="2"/>
  <c r="EU393" i="2"/>
  <c r="EV393" i="2"/>
  <c r="EW393" i="2"/>
  <c r="EX393" i="2"/>
  <c r="EU32" i="2"/>
  <c r="EV32" i="2"/>
  <c r="EW32" i="2"/>
  <c r="FC112" i="2"/>
  <c r="EZ112" i="2"/>
  <c r="FB112" i="2"/>
  <c r="FA112" i="2"/>
  <c r="EV160" i="2"/>
  <c r="EW160" i="2"/>
  <c r="EU160" i="2"/>
  <c r="EZ240" i="2"/>
  <c r="FA240" i="2"/>
  <c r="FB240" i="2"/>
  <c r="FC240" i="2"/>
  <c r="EV288" i="2"/>
  <c r="EW288" i="2"/>
  <c r="EX288" i="2"/>
  <c r="EU288" i="2"/>
  <c r="FB77" i="2"/>
  <c r="FC77" i="2"/>
  <c r="FA77" i="2"/>
  <c r="EZ77" i="2"/>
  <c r="EU157" i="2"/>
  <c r="EV157" i="2"/>
  <c r="EW157" i="2"/>
  <c r="FA205" i="2"/>
  <c r="EZ205" i="2"/>
  <c r="FB205" i="2"/>
  <c r="FC205" i="2"/>
  <c r="FA253" i="2"/>
  <c r="EZ253" i="2"/>
  <c r="FB253" i="2"/>
  <c r="FC253" i="2"/>
  <c r="EU285" i="2"/>
  <c r="EV285" i="2"/>
  <c r="EW285" i="2"/>
  <c r="EX285" i="2"/>
  <c r="EU319" i="2"/>
  <c r="EV319" i="2"/>
  <c r="EW319" i="2"/>
  <c r="EX319" i="2"/>
  <c r="FB368" i="2"/>
  <c r="FC368" i="2"/>
  <c r="FA368" i="2"/>
  <c r="EZ368" i="2"/>
  <c r="FB347" i="2"/>
  <c r="EZ347" i="2"/>
  <c r="FA347" i="2"/>
  <c r="FC347" i="2"/>
  <c r="EU34" i="2"/>
  <c r="EV34" i="2"/>
  <c r="EW34" i="2"/>
  <c r="FA82" i="2"/>
  <c r="EZ82" i="2"/>
  <c r="FB82" i="2"/>
  <c r="FC82" i="2"/>
  <c r="EV162" i="2"/>
  <c r="EW162" i="2"/>
  <c r="EU162" i="2"/>
  <c r="FB210" i="2"/>
  <c r="FA210" i="2"/>
  <c r="EZ210" i="2"/>
  <c r="FC210" i="2"/>
  <c r="EV290" i="2"/>
  <c r="EW290" i="2"/>
  <c r="EX290" i="2"/>
  <c r="EU290" i="2"/>
  <c r="EU15" i="2"/>
  <c r="EV15" i="2"/>
  <c r="EW15" i="2"/>
  <c r="I21" i="25"/>
  <c r="FC79" i="2"/>
  <c r="FA79" i="2"/>
  <c r="FB79" i="2"/>
  <c r="EZ79" i="2"/>
  <c r="EU127" i="2"/>
  <c r="EV127" i="2"/>
  <c r="EW127" i="2"/>
  <c r="EZ207" i="2"/>
  <c r="FA207" i="2"/>
  <c r="FC207" i="2"/>
  <c r="FB207" i="2"/>
  <c r="EU255" i="2"/>
  <c r="EV255" i="2"/>
  <c r="EW255" i="2"/>
  <c r="EX255" i="2"/>
  <c r="FB331" i="2"/>
  <c r="EZ331" i="2"/>
  <c r="FA331" i="2"/>
  <c r="FC331" i="2"/>
  <c r="FB338" i="2"/>
  <c r="FA338" i="2"/>
  <c r="EZ338" i="2"/>
  <c r="FC338" i="2"/>
  <c r="FC361" i="2"/>
  <c r="FB361" i="2"/>
  <c r="FA361" i="2"/>
  <c r="EZ361" i="2"/>
  <c r="EU371" i="2"/>
  <c r="EV371" i="2"/>
  <c r="EW371" i="2"/>
  <c r="EX371" i="2"/>
  <c r="FA84" i="2"/>
  <c r="FC84" i="2"/>
  <c r="EZ84" i="2"/>
  <c r="FB84" i="2"/>
  <c r="EV132" i="2"/>
  <c r="EW132" i="2"/>
  <c r="EU132" i="2"/>
  <c r="FC212" i="2"/>
  <c r="EZ212" i="2"/>
  <c r="FA212" i="2"/>
  <c r="FB212" i="2"/>
  <c r="EV260" i="2"/>
  <c r="EW260" i="2"/>
  <c r="EX260" i="2"/>
  <c r="EU260" i="2"/>
  <c r="EW49" i="2"/>
  <c r="EU49" i="2"/>
  <c r="EV49" i="2"/>
  <c r="EZ97" i="2"/>
  <c r="FA97" i="2"/>
  <c r="FB97" i="2"/>
  <c r="FC97" i="2"/>
  <c r="EU177" i="2"/>
  <c r="EV177" i="2"/>
  <c r="EW177" i="2"/>
  <c r="FA225" i="2"/>
  <c r="EZ225" i="2"/>
  <c r="FB225" i="2"/>
  <c r="FC225" i="2"/>
  <c r="FB327" i="2"/>
  <c r="FC327" i="2"/>
  <c r="EZ327" i="2"/>
  <c r="FA327" i="2"/>
  <c r="EV308" i="2"/>
  <c r="EW308" i="2"/>
  <c r="EX308" i="2"/>
  <c r="EU308" i="2"/>
  <c r="FB388" i="2"/>
  <c r="FC388" i="2"/>
  <c r="FA388" i="2"/>
  <c r="EZ388" i="2"/>
  <c r="EZ345" i="2"/>
  <c r="FB345" i="2"/>
  <c r="FA345" i="2"/>
  <c r="FC345" i="2"/>
  <c r="FA22" i="2"/>
  <c r="EZ22" i="2"/>
  <c r="FB22" i="2"/>
  <c r="FC22" i="2"/>
  <c r="EU102" i="2"/>
  <c r="EV102" i="2"/>
  <c r="EW102" i="2"/>
  <c r="EZ150" i="2"/>
  <c r="FA150" i="2"/>
  <c r="FB150" i="2"/>
  <c r="FC150" i="2"/>
  <c r="EV230" i="2"/>
  <c r="EW230" i="2"/>
  <c r="EX230" i="2"/>
  <c r="EU230" i="2"/>
  <c r="FB278" i="2"/>
  <c r="EZ278" i="2"/>
  <c r="FC278" i="2"/>
  <c r="FA278" i="2"/>
  <c r="FA67" i="2"/>
  <c r="FB67" i="2"/>
  <c r="EZ67" i="2"/>
  <c r="FC67" i="2"/>
  <c r="EU115" i="2"/>
  <c r="EV115" i="2"/>
  <c r="EW115" i="2"/>
  <c r="EZ195" i="2"/>
  <c r="FB195" i="2"/>
  <c r="FC195" i="2"/>
  <c r="FA195" i="2"/>
  <c r="EU243" i="2"/>
  <c r="EV243" i="2"/>
  <c r="EW243" i="2"/>
  <c r="EX243" i="2"/>
  <c r="EZ353" i="2"/>
  <c r="FB353" i="2"/>
  <c r="FA353" i="2"/>
  <c r="FC353" i="2"/>
  <c r="FB326" i="2"/>
  <c r="FA326" i="2"/>
  <c r="EZ326" i="2"/>
  <c r="FC326" i="2"/>
  <c r="EX406" i="2"/>
  <c r="EU406" i="2"/>
  <c r="EV406" i="2"/>
  <c r="EW406" i="2"/>
  <c r="EZ317" i="2"/>
  <c r="FA317" i="2"/>
  <c r="FB317" i="2"/>
  <c r="FC317" i="2"/>
  <c r="I19" i="21"/>
  <c r="B20" i="21"/>
  <c r="B19" i="20"/>
  <c r="F18" i="20"/>
  <c r="N18" i="20" s="1"/>
  <c r="J18" i="20" s="1"/>
  <c r="I18" i="25" l="1"/>
  <c r="EV12" i="2"/>
  <c r="I20" i="21"/>
  <c r="B21" i="21"/>
  <c r="B20" i="20"/>
  <c r="F19" i="20"/>
  <c r="N19" i="20" s="1"/>
  <c r="J19" i="20" s="1"/>
  <c r="I21" i="21" l="1"/>
  <c r="B22" i="21"/>
  <c r="B21" i="20"/>
  <c r="F20" i="20"/>
  <c r="N20" i="20" s="1"/>
  <c r="J20" i="20" s="1"/>
  <c r="B66" i="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I22" i="21" l="1"/>
  <c r="B23" i="21"/>
  <c r="B22" i="20"/>
  <c r="F21" i="20"/>
  <c r="N21" i="20" s="1"/>
  <c r="J21" i="20" s="1"/>
  <c r="B24" i="21" l="1"/>
  <c r="I23" i="21"/>
  <c r="B23" i="20"/>
  <c r="F22" i="20"/>
  <c r="N22" i="20" s="1"/>
  <c r="J22" i="20" s="1"/>
  <c r="I24" i="21" l="1"/>
  <c r="B25" i="21"/>
  <c r="B24" i="20"/>
  <c r="F23" i="20"/>
  <c r="N23" i="20" s="1"/>
  <c r="J23" i="20" s="1"/>
  <c r="B26" i="21" l="1"/>
  <c r="I25" i="21"/>
  <c r="B25" i="20"/>
  <c r="F24" i="20"/>
  <c r="N24" i="20" s="1"/>
  <c r="J24" i="20" s="1"/>
  <c r="B27" i="21" l="1"/>
  <c r="I26" i="21"/>
  <c r="B26" i="20"/>
  <c r="F25" i="20"/>
  <c r="N25" i="20" s="1"/>
  <c r="J25" i="20" s="1"/>
  <c r="B28" i="21" l="1"/>
  <c r="I27" i="21"/>
  <c r="B27" i="20"/>
  <c r="F26" i="20"/>
  <c r="N26" i="20" s="1"/>
  <c r="J26" i="20" s="1"/>
  <c r="H7" i="2" l="1"/>
  <c r="L7" i="2"/>
  <c r="I7" i="2"/>
  <c r="J7" i="2"/>
  <c r="K7" i="2"/>
  <c r="B29" i="21"/>
  <c r="I28" i="21"/>
  <c r="B28" i="20"/>
  <c r="F27" i="20"/>
  <c r="N27" i="20" s="1"/>
  <c r="J27" i="20" s="1"/>
  <c r="D28" i="1"/>
  <c r="E28" i="1"/>
  <c r="F28" i="1"/>
  <c r="G28" i="1"/>
  <c r="H28" i="1"/>
  <c r="I28" i="1"/>
  <c r="BM7" i="2" l="1"/>
  <c r="B30" i="21"/>
  <c r="I29" i="21"/>
  <c r="B29" i="20"/>
  <c r="F28" i="20"/>
  <c r="N28" i="20" s="1"/>
  <c r="J28" i="20" s="1"/>
  <c r="D26" i="1"/>
  <c r="E26" i="1"/>
  <c r="F26" i="1"/>
  <c r="G26" i="1"/>
  <c r="H26" i="1"/>
  <c r="I26" i="1"/>
  <c r="H27" i="1"/>
  <c r="G27" i="1"/>
  <c r="F27" i="1"/>
  <c r="E27" i="1"/>
  <c r="D27" i="1"/>
  <c r="I27" i="1"/>
  <c r="BD7" i="2" l="1"/>
  <c r="I30" i="21"/>
  <c r="B31" i="21"/>
  <c r="B30" i="20"/>
  <c r="F29" i="20"/>
  <c r="N29" i="20" s="1"/>
  <c r="J29" i="20" s="1"/>
  <c r="FW228" i="2" l="1"/>
  <c r="FR228" i="2"/>
  <c r="ES228" i="2"/>
  <c r="CB228" i="2"/>
  <c r="EN228" i="2" s="1"/>
  <c r="BR228" i="2"/>
  <c r="BN228" i="2"/>
  <c r="FW253" i="2"/>
  <c r="FR253" i="2"/>
  <c r="ES253" i="2"/>
  <c r="BR253" i="2"/>
  <c r="CB253" i="2"/>
  <c r="EN253" i="2" s="1"/>
  <c r="BN253" i="2"/>
  <c r="FW160" i="2"/>
  <c r="FR160" i="2"/>
  <c r="CB160" i="2"/>
  <c r="BN160" i="2"/>
  <c r="F166" i="25" s="1"/>
  <c r="BR160" i="2"/>
  <c r="FW313" i="2"/>
  <c r="ES313" i="2"/>
  <c r="FR313" i="2"/>
  <c r="BR313" i="2"/>
  <c r="CB313" i="2"/>
  <c r="EN313" i="2" s="1"/>
  <c r="BN313" i="2"/>
  <c r="FW105" i="2"/>
  <c r="FR105" i="2"/>
  <c r="ES105" i="2"/>
  <c r="BR105" i="2"/>
  <c r="CB105" i="2"/>
  <c r="BN105" i="2"/>
  <c r="F111" i="25" s="1"/>
  <c r="FW88" i="2"/>
  <c r="FR88" i="2"/>
  <c r="CB88" i="2"/>
  <c r="ES88" i="2"/>
  <c r="BR88" i="2"/>
  <c r="BN88" i="2"/>
  <c r="F94" i="25" s="1"/>
  <c r="BR173" i="2"/>
  <c r="CB173" i="2"/>
  <c r="H179" i="25" s="1"/>
  <c r="BN173" i="2"/>
  <c r="F179" i="25" s="1"/>
  <c r="FW305" i="2"/>
  <c r="FR305" i="2"/>
  <c r="ES305" i="2"/>
  <c r="BR305" i="2"/>
  <c r="CB305" i="2"/>
  <c r="EN305" i="2" s="1"/>
  <c r="BN305" i="2"/>
  <c r="FW57" i="2"/>
  <c r="FR57" i="2"/>
  <c r="ES57" i="2"/>
  <c r="BR57" i="2"/>
  <c r="CB57" i="2"/>
  <c r="BN57" i="2"/>
  <c r="F63" i="25" s="1"/>
  <c r="FR279" i="2"/>
  <c r="FW279" i="2"/>
  <c r="CB279" i="2"/>
  <c r="EN279" i="2" s="1"/>
  <c r="BR279" i="2"/>
  <c r="ES279" i="2"/>
  <c r="BN279" i="2"/>
  <c r="FW169" i="2"/>
  <c r="FR169" i="2"/>
  <c r="ES169" i="2"/>
  <c r="BR169" i="2"/>
  <c r="CB169" i="2"/>
  <c r="BN169" i="2"/>
  <c r="F175" i="25" s="1"/>
  <c r="CB29" i="2"/>
  <c r="EN29" i="2" s="1"/>
  <c r="ED29" i="2"/>
  <c r="BN29" i="2"/>
  <c r="F35" i="25" s="1"/>
  <c r="DJ29" i="2"/>
  <c r="EI29" i="2"/>
  <c r="BR29" i="2"/>
  <c r="DY29" i="2" s="1"/>
  <c r="FW29" i="2"/>
  <c r="ES29" i="2"/>
  <c r="FW126" i="2"/>
  <c r="FR126" i="2"/>
  <c r="CB126" i="2"/>
  <c r="ES126" i="2"/>
  <c r="BN126" i="2"/>
  <c r="F132" i="25" s="1"/>
  <c r="BR126" i="2"/>
  <c r="FW300" i="2"/>
  <c r="FR300" i="2"/>
  <c r="CB300" i="2"/>
  <c r="EN300" i="2" s="1"/>
  <c r="BR300" i="2"/>
  <c r="ES300" i="2"/>
  <c r="BN300" i="2"/>
  <c r="FW236" i="2"/>
  <c r="FR236" i="2"/>
  <c r="CB236" i="2"/>
  <c r="EN236" i="2" s="1"/>
  <c r="BR236" i="2"/>
  <c r="BN236" i="2"/>
  <c r="ES236" i="2"/>
  <c r="BR132" i="2"/>
  <c r="CB132" i="2"/>
  <c r="H138" i="25" s="1"/>
  <c r="BN132" i="2"/>
  <c r="F138" i="25" s="1"/>
  <c r="FW326" i="2"/>
  <c r="FR326" i="2"/>
  <c r="CB326" i="2"/>
  <c r="EN326" i="2" s="1"/>
  <c r="ES326" i="2"/>
  <c r="BN326" i="2"/>
  <c r="BR326" i="2"/>
  <c r="ED19" i="2"/>
  <c r="CB19" i="2"/>
  <c r="EN19" i="2" s="1"/>
  <c r="DJ19" i="2"/>
  <c r="BN19" i="2"/>
  <c r="F25" i="25" s="1"/>
  <c r="EI19" i="2"/>
  <c r="BR19" i="2"/>
  <c r="DY19" i="2" s="1"/>
  <c r="ES19" i="2"/>
  <c r="FW19" i="2"/>
  <c r="FW49" i="2"/>
  <c r="FR49" i="2"/>
  <c r="ES49" i="2"/>
  <c r="BR49" i="2"/>
  <c r="CB49" i="2"/>
  <c r="BN49" i="2"/>
  <c r="F55" i="25" s="1"/>
  <c r="CB134" i="2"/>
  <c r="H140" i="25" s="1"/>
  <c r="BN134" i="2"/>
  <c r="F140" i="25" s="1"/>
  <c r="BR134" i="2"/>
  <c r="FW152" i="2"/>
  <c r="FR152" i="2"/>
  <c r="CB152" i="2"/>
  <c r="ES152" i="2"/>
  <c r="BR152" i="2"/>
  <c r="BN152" i="2"/>
  <c r="F158" i="25" s="1"/>
  <c r="CB16" i="2"/>
  <c r="EN16" i="2" s="1"/>
  <c r="BN16" i="2"/>
  <c r="EI16" i="2"/>
  <c r="BR16" i="2"/>
  <c r="DY16" i="2" s="1"/>
  <c r="FW16" i="2"/>
  <c r="ES16" i="2"/>
  <c r="FR247" i="2"/>
  <c r="FW247" i="2"/>
  <c r="BR247" i="2"/>
  <c r="CB247" i="2"/>
  <c r="EN247" i="2" s="1"/>
  <c r="ES247" i="2"/>
  <c r="BN247" i="2"/>
  <c r="FW209" i="2"/>
  <c r="FR209" i="2"/>
  <c r="BR209" i="2"/>
  <c r="CB209" i="2"/>
  <c r="BN209" i="2"/>
  <c r="F215" i="25" s="1"/>
  <c r="FW85" i="2"/>
  <c r="FR85" i="2"/>
  <c r="ES85" i="2"/>
  <c r="CB85" i="2"/>
  <c r="BR85" i="2"/>
  <c r="BN85" i="2"/>
  <c r="F91" i="25" s="1"/>
  <c r="CB14" i="2"/>
  <c r="BN14" i="2"/>
  <c r="EI14" i="2"/>
  <c r="BR14" i="2"/>
  <c r="DY14" i="2" s="1"/>
  <c r="FW14" i="2"/>
  <c r="FW308" i="2"/>
  <c r="ES308" i="2"/>
  <c r="FR308" i="2"/>
  <c r="CB308" i="2"/>
  <c r="EN308" i="2" s="1"/>
  <c r="BR308" i="2"/>
  <c r="BN308" i="2"/>
  <c r="FW244" i="2"/>
  <c r="FR244" i="2"/>
  <c r="ES244" i="2"/>
  <c r="CB244" i="2"/>
  <c r="EN244" i="2" s="1"/>
  <c r="BR244" i="2"/>
  <c r="BN244" i="2"/>
  <c r="FW68" i="2"/>
  <c r="FR68" i="2"/>
  <c r="ES68" i="2"/>
  <c r="CB68" i="2"/>
  <c r="BR68" i="2"/>
  <c r="BN68" i="2"/>
  <c r="F74" i="25" s="1"/>
  <c r="FW310" i="2"/>
  <c r="FR310" i="2"/>
  <c r="CB310" i="2"/>
  <c r="EN310" i="2" s="1"/>
  <c r="ES310" i="2"/>
  <c r="BN310" i="2"/>
  <c r="BR310" i="2"/>
  <c r="FR135" i="2"/>
  <c r="FW135" i="2"/>
  <c r="CB135" i="2"/>
  <c r="BR135" i="2"/>
  <c r="BN135" i="2"/>
  <c r="F141" i="25" s="1"/>
  <c r="FR223" i="2"/>
  <c r="ES223" i="2"/>
  <c r="CB223" i="2"/>
  <c r="EN223" i="2" s="1"/>
  <c r="FW223" i="2"/>
  <c r="BR223" i="2"/>
  <c r="BN223" i="2"/>
  <c r="FR87" i="2"/>
  <c r="FW87" i="2"/>
  <c r="ES87" i="2"/>
  <c r="CB87" i="2"/>
  <c r="BR87" i="2"/>
  <c r="BN87" i="2"/>
  <c r="F93" i="25" s="1"/>
  <c r="FW130" i="2"/>
  <c r="FR130" i="2"/>
  <c r="CB130" i="2"/>
  <c r="BR130" i="2"/>
  <c r="BN130" i="2"/>
  <c r="F136" i="25" s="1"/>
  <c r="FR319" i="2"/>
  <c r="FW319" i="2"/>
  <c r="ES319" i="2"/>
  <c r="CB319" i="2"/>
  <c r="EN319" i="2" s="1"/>
  <c r="BR319" i="2"/>
  <c r="BN319" i="2"/>
  <c r="FR255" i="2"/>
  <c r="FW255" i="2"/>
  <c r="ES255" i="2"/>
  <c r="CB255" i="2"/>
  <c r="EN255" i="2" s="1"/>
  <c r="BR255" i="2"/>
  <c r="BN255" i="2"/>
  <c r="FR143" i="2"/>
  <c r="FW143" i="2"/>
  <c r="CB143" i="2"/>
  <c r="BR143" i="2"/>
  <c r="BN143" i="2"/>
  <c r="F149" i="25" s="1"/>
  <c r="CB27" i="2"/>
  <c r="BN27" i="2"/>
  <c r="F33" i="25" s="1"/>
  <c r="ED27" i="2"/>
  <c r="EI27" i="2"/>
  <c r="BR27" i="2"/>
  <c r="DY27" i="2" s="1"/>
  <c r="FW27" i="2"/>
  <c r="FW146" i="2"/>
  <c r="CB146" i="2"/>
  <c r="BR146" i="2"/>
  <c r="BN146" i="2"/>
  <c r="F152" i="25" s="1"/>
  <c r="FW147" i="2"/>
  <c r="CB147" i="2"/>
  <c r="BN147" i="2"/>
  <c r="F153" i="25" s="1"/>
  <c r="BR147" i="2"/>
  <c r="CB15" i="2"/>
  <c r="EN15" i="2" s="1"/>
  <c r="BN15" i="2"/>
  <c r="BR15" i="2"/>
  <c r="DY15" i="2" s="1"/>
  <c r="ES15" i="2"/>
  <c r="FW15" i="2"/>
  <c r="CB394" i="2"/>
  <c r="BR394" i="2"/>
  <c r="BN394" i="2"/>
  <c r="BR397" i="2"/>
  <c r="BN397" i="2"/>
  <c r="CB397" i="2"/>
  <c r="CB360" i="2"/>
  <c r="BR360" i="2"/>
  <c r="BN360" i="2"/>
  <c r="CB347" i="2"/>
  <c r="BR347" i="2"/>
  <c r="BN347" i="2"/>
  <c r="CB380" i="2"/>
  <c r="BR380" i="2"/>
  <c r="BN380" i="2"/>
  <c r="BR381" i="2"/>
  <c r="CB381" i="2"/>
  <c r="BN381" i="2"/>
  <c r="BR376" i="2"/>
  <c r="BN376" i="2"/>
  <c r="CB376" i="2"/>
  <c r="CB390" i="2"/>
  <c r="BN390" i="2"/>
  <c r="BR390" i="2"/>
  <c r="CB403" i="2"/>
  <c r="BR403" i="2"/>
  <c r="BN403" i="2"/>
  <c r="FW144" i="2"/>
  <c r="FR144" i="2"/>
  <c r="CB144" i="2"/>
  <c r="BR144" i="2"/>
  <c r="BN144" i="2"/>
  <c r="F150" i="25" s="1"/>
  <c r="FW213" i="2"/>
  <c r="FR213" i="2"/>
  <c r="BR213" i="2"/>
  <c r="BN213" i="2"/>
  <c r="F219" i="25" s="1"/>
  <c r="CB213" i="2"/>
  <c r="FW72" i="2"/>
  <c r="FR72" i="2"/>
  <c r="CB72" i="2"/>
  <c r="BN72" i="2"/>
  <c r="F78" i="25" s="1"/>
  <c r="ES72" i="2"/>
  <c r="BR72" i="2"/>
  <c r="FW221" i="2"/>
  <c r="FR221" i="2"/>
  <c r="ES221" i="2"/>
  <c r="BR221" i="2"/>
  <c r="CB221" i="2"/>
  <c r="EN221" i="2" s="1"/>
  <c r="BN221" i="2"/>
  <c r="CP10" i="2"/>
  <c r="CB10" i="2"/>
  <c r="BU10" i="2"/>
  <c r="ED10" i="2" s="1"/>
  <c r="BN10" i="2"/>
  <c r="BG10" i="2"/>
  <c r="CF10" i="2"/>
  <c r="BY10" i="2"/>
  <c r="EI10" i="2" s="1"/>
  <c r="BR10" i="2"/>
  <c r="DY10" i="2" s="1"/>
  <c r="FW10" i="2"/>
  <c r="BK10" i="2"/>
  <c r="CT10" i="2"/>
  <c r="FW277" i="2"/>
  <c r="FR277" i="2"/>
  <c r="ES277" i="2"/>
  <c r="BR277" i="2"/>
  <c r="CB277" i="2"/>
  <c r="EN277" i="2" s="1"/>
  <c r="BN277" i="2"/>
  <c r="FW325" i="2"/>
  <c r="FR325" i="2"/>
  <c r="ES325" i="2"/>
  <c r="BR325" i="2"/>
  <c r="CB325" i="2"/>
  <c r="EN325" i="2" s="1"/>
  <c r="BN325" i="2"/>
  <c r="FW197" i="2"/>
  <c r="FR197" i="2"/>
  <c r="ES197" i="2"/>
  <c r="CB197" i="2"/>
  <c r="BR197" i="2"/>
  <c r="BN197" i="2"/>
  <c r="F203" i="25" s="1"/>
  <c r="FW104" i="2"/>
  <c r="FR104" i="2"/>
  <c r="ES104" i="2"/>
  <c r="BR104" i="2"/>
  <c r="BN104" i="2"/>
  <c r="F110" i="25" s="1"/>
  <c r="CB104" i="2"/>
  <c r="BR217" i="2"/>
  <c r="CB217" i="2"/>
  <c r="H223" i="25" s="1"/>
  <c r="BN217" i="2"/>
  <c r="F223" i="25" s="1"/>
  <c r="BR153" i="2"/>
  <c r="CB153" i="2"/>
  <c r="H159" i="25" s="1"/>
  <c r="BN153" i="2"/>
  <c r="F159" i="25" s="1"/>
  <c r="ED13" i="2"/>
  <c r="CB13" i="2"/>
  <c r="BN13" i="2"/>
  <c r="F19" i="25" s="1"/>
  <c r="EI13" i="2"/>
  <c r="BR13" i="2"/>
  <c r="DY13" i="2" s="1"/>
  <c r="FW13" i="2"/>
  <c r="FW118" i="2"/>
  <c r="FR118" i="2"/>
  <c r="CB118" i="2"/>
  <c r="BN118" i="2"/>
  <c r="F124" i="25" s="1"/>
  <c r="ES118" i="2"/>
  <c r="BR118" i="2"/>
  <c r="FW328" i="2"/>
  <c r="FR328" i="2"/>
  <c r="CB328" i="2"/>
  <c r="EN328" i="2" s="1"/>
  <c r="ES328" i="2"/>
  <c r="BR328" i="2"/>
  <c r="BN328" i="2"/>
  <c r="FW264" i="2"/>
  <c r="FR264" i="2"/>
  <c r="CB264" i="2"/>
  <c r="EN264" i="2" s="1"/>
  <c r="ES264" i="2"/>
  <c r="BR264" i="2"/>
  <c r="BN264" i="2"/>
  <c r="FW180" i="2"/>
  <c r="FR180" i="2"/>
  <c r="ES180" i="2"/>
  <c r="CB180" i="2"/>
  <c r="BR180" i="2"/>
  <c r="BN180" i="2"/>
  <c r="F186" i="25" s="1"/>
  <c r="FW108" i="2"/>
  <c r="BR108" i="2"/>
  <c r="CB108" i="2"/>
  <c r="BN108" i="2"/>
  <c r="F114" i="25" s="1"/>
  <c r="FW274" i="2"/>
  <c r="FR274" i="2"/>
  <c r="CB274" i="2"/>
  <c r="EN274" i="2" s="1"/>
  <c r="ES274" i="2"/>
  <c r="BR274" i="2"/>
  <c r="BN274" i="2"/>
  <c r="FW157" i="2"/>
  <c r="FR157" i="2"/>
  <c r="BR157" i="2"/>
  <c r="CB157" i="2"/>
  <c r="BN157" i="2"/>
  <c r="F163" i="25" s="1"/>
  <c r="BR97" i="2"/>
  <c r="CB97" i="2"/>
  <c r="H103" i="25" s="1"/>
  <c r="BN97" i="2"/>
  <c r="F103" i="25" s="1"/>
  <c r="FW33" i="2"/>
  <c r="FR33" i="2"/>
  <c r="BR33" i="2"/>
  <c r="CB33" i="2"/>
  <c r="BN33" i="2"/>
  <c r="F39" i="25" s="1"/>
  <c r="FW230" i="2"/>
  <c r="FR230" i="2"/>
  <c r="CB230" i="2"/>
  <c r="EN230" i="2" s="1"/>
  <c r="ES230" i="2"/>
  <c r="BN230" i="2"/>
  <c r="BR230" i="2"/>
  <c r="FW204" i="2"/>
  <c r="FR204" i="2"/>
  <c r="ES204" i="2"/>
  <c r="BR204" i="2"/>
  <c r="CB204" i="2"/>
  <c r="BN204" i="2"/>
  <c r="F210" i="25" s="1"/>
  <c r="FW64" i="2"/>
  <c r="FR64" i="2"/>
  <c r="CB64" i="2"/>
  <c r="BN64" i="2"/>
  <c r="F70" i="25" s="1"/>
  <c r="ES64" i="2"/>
  <c r="BR64" i="2"/>
  <c r="FW66" i="2"/>
  <c r="FR66" i="2"/>
  <c r="CB66" i="2"/>
  <c r="ES66" i="2"/>
  <c r="BN66" i="2"/>
  <c r="F72" i="25" s="1"/>
  <c r="BR66" i="2"/>
  <c r="FW203" i="2"/>
  <c r="CB203" i="2"/>
  <c r="BN203" i="2"/>
  <c r="F209" i="25" s="1"/>
  <c r="BR203" i="2"/>
  <c r="FW193" i="2"/>
  <c r="BR193" i="2"/>
  <c r="CB193" i="2"/>
  <c r="BN193" i="2"/>
  <c r="F199" i="25" s="1"/>
  <c r="FW69" i="2"/>
  <c r="FR69" i="2"/>
  <c r="ES69" i="2"/>
  <c r="CB69" i="2"/>
  <c r="BR69" i="2"/>
  <c r="BN69" i="2"/>
  <c r="F75" i="25" s="1"/>
  <c r="CB138" i="2"/>
  <c r="H144" i="25" s="1"/>
  <c r="BR138" i="2"/>
  <c r="BN138" i="2"/>
  <c r="F144" i="25" s="1"/>
  <c r="FW304" i="2"/>
  <c r="FR304" i="2"/>
  <c r="CB304" i="2"/>
  <c r="EN304" i="2" s="1"/>
  <c r="ES304" i="2"/>
  <c r="BR304" i="2"/>
  <c r="BN304" i="2"/>
  <c r="FW272" i="2"/>
  <c r="FR272" i="2"/>
  <c r="CB272" i="2"/>
  <c r="EN272" i="2" s="1"/>
  <c r="ES272" i="2"/>
  <c r="BR272" i="2"/>
  <c r="BN272" i="2"/>
  <c r="FW172" i="2"/>
  <c r="FR172" i="2"/>
  <c r="CB172" i="2"/>
  <c r="BR172" i="2"/>
  <c r="BN172" i="2"/>
  <c r="F178" i="25" s="1"/>
  <c r="FW116" i="2"/>
  <c r="FR116" i="2"/>
  <c r="ES116" i="2"/>
  <c r="CB116" i="2"/>
  <c r="BR116" i="2"/>
  <c r="BN116" i="2"/>
  <c r="F122" i="25" s="1"/>
  <c r="FW254" i="2"/>
  <c r="FR254" i="2"/>
  <c r="CB254" i="2"/>
  <c r="EN254" i="2" s="1"/>
  <c r="ES254" i="2"/>
  <c r="BN254" i="2"/>
  <c r="BR254" i="2"/>
  <c r="FW115" i="2"/>
  <c r="CB115" i="2"/>
  <c r="BN115" i="2"/>
  <c r="F121" i="25" s="1"/>
  <c r="BR115" i="2"/>
  <c r="FW38" i="2"/>
  <c r="FR38" i="2"/>
  <c r="CB38" i="2"/>
  <c r="BN38" i="2"/>
  <c r="F44" i="25" s="1"/>
  <c r="ES38" i="2"/>
  <c r="BR38" i="2"/>
  <c r="FW207" i="2"/>
  <c r="CB207" i="2"/>
  <c r="BR207" i="2"/>
  <c r="BN207" i="2"/>
  <c r="F213" i="25" s="1"/>
  <c r="FR71" i="2"/>
  <c r="FW71" i="2"/>
  <c r="ES71" i="2"/>
  <c r="BR71" i="2"/>
  <c r="CB71" i="2"/>
  <c r="BN71" i="2"/>
  <c r="F77" i="25" s="1"/>
  <c r="FW86" i="2"/>
  <c r="FR86" i="2"/>
  <c r="CB86" i="2"/>
  <c r="BN86" i="2"/>
  <c r="F92" i="25" s="1"/>
  <c r="BR86" i="2"/>
  <c r="FW339" i="2"/>
  <c r="FR339" i="2"/>
  <c r="ES339" i="2"/>
  <c r="CB339" i="2"/>
  <c r="EN339" i="2" s="1"/>
  <c r="BR339" i="2"/>
  <c r="BN339" i="2"/>
  <c r="FW275" i="2"/>
  <c r="FR275" i="2"/>
  <c r="CB275" i="2"/>
  <c r="EN275" i="2" s="1"/>
  <c r="BR275" i="2"/>
  <c r="ES275" i="2"/>
  <c r="BN275" i="2"/>
  <c r="FW195" i="2"/>
  <c r="FR195" i="2"/>
  <c r="CB195" i="2"/>
  <c r="ES195" i="2"/>
  <c r="BR195" i="2"/>
  <c r="BN195" i="2"/>
  <c r="F201" i="25" s="1"/>
  <c r="FR127" i="2"/>
  <c r="FW127" i="2"/>
  <c r="ES127" i="2"/>
  <c r="BR127" i="2"/>
  <c r="CB127" i="2"/>
  <c r="BN127" i="2"/>
  <c r="F133" i="25" s="1"/>
  <c r="CB11" i="2"/>
  <c r="BN11" i="2"/>
  <c r="ED11" i="2"/>
  <c r="EI11" i="2"/>
  <c r="BR11" i="2"/>
  <c r="DY11" i="2" s="1"/>
  <c r="FW11" i="2"/>
  <c r="CB94" i="2"/>
  <c r="H100" i="25" s="1"/>
  <c r="BN94" i="2"/>
  <c r="F100" i="25" s="1"/>
  <c r="BR94" i="2"/>
  <c r="FR131" i="2"/>
  <c r="FW131" i="2"/>
  <c r="CB131" i="2"/>
  <c r="ES131" i="2"/>
  <c r="BR131" i="2"/>
  <c r="BN131" i="2"/>
  <c r="F137" i="25" s="1"/>
  <c r="FR63" i="2"/>
  <c r="FW63" i="2"/>
  <c r="CB63" i="2"/>
  <c r="BR63" i="2"/>
  <c r="BN63" i="2"/>
  <c r="F69" i="25" s="1"/>
  <c r="FW70" i="2"/>
  <c r="FR70" i="2"/>
  <c r="CB70" i="2"/>
  <c r="BN70" i="2"/>
  <c r="F76" i="25" s="1"/>
  <c r="ES70" i="2"/>
  <c r="BR70" i="2"/>
  <c r="CB354" i="2"/>
  <c r="BR354" i="2"/>
  <c r="BN354" i="2"/>
  <c r="BR385" i="2"/>
  <c r="CB385" i="2"/>
  <c r="BN385" i="2"/>
  <c r="CB364" i="2"/>
  <c r="BR364" i="2"/>
  <c r="BN364" i="2"/>
  <c r="CB392" i="2"/>
  <c r="BR392" i="2"/>
  <c r="BN392" i="2"/>
  <c r="BR353" i="2"/>
  <c r="CB353" i="2"/>
  <c r="BN353" i="2"/>
  <c r="CB395" i="2"/>
  <c r="BN395" i="2"/>
  <c r="BR395" i="2"/>
  <c r="BR373" i="2"/>
  <c r="CB373" i="2"/>
  <c r="BN373" i="2"/>
  <c r="CB344" i="2"/>
  <c r="BR344" i="2"/>
  <c r="BN344" i="2"/>
  <c r="CB402" i="2"/>
  <c r="BN402" i="2"/>
  <c r="BR402" i="2"/>
  <c r="CB408" i="2"/>
  <c r="BR408" i="2"/>
  <c r="BN408" i="2"/>
  <c r="FW56" i="2"/>
  <c r="FR56" i="2"/>
  <c r="BR56" i="2"/>
  <c r="BN56" i="2"/>
  <c r="F62" i="25" s="1"/>
  <c r="CB56" i="2"/>
  <c r="FW301" i="2"/>
  <c r="FR301" i="2"/>
  <c r="ES301" i="2"/>
  <c r="BR301" i="2"/>
  <c r="CB301" i="2"/>
  <c r="EN301" i="2" s="1"/>
  <c r="BN301" i="2"/>
  <c r="FW181" i="2"/>
  <c r="FR181" i="2"/>
  <c r="ES181" i="2"/>
  <c r="CB181" i="2"/>
  <c r="BR181" i="2"/>
  <c r="BN181" i="2"/>
  <c r="F187" i="25" s="1"/>
  <c r="CB330" i="2"/>
  <c r="BR330" i="2"/>
  <c r="BN330" i="2"/>
  <c r="FW178" i="2"/>
  <c r="FR178" i="2"/>
  <c r="CB178" i="2"/>
  <c r="ES178" i="2"/>
  <c r="BR178" i="2"/>
  <c r="BN178" i="2"/>
  <c r="F184" i="25" s="1"/>
  <c r="FW73" i="2"/>
  <c r="BR73" i="2"/>
  <c r="CB73" i="2"/>
  <c r="BN73" i="2"/>
  <c r="F79" i="25" s="1"/>
  <c r="FW281" i="2"/>
  <c r="ES281" i="2"/>
  <c r="FR281" i="2"/>
  <c r="BR281" i="2"/>
  <c r="CB281" i="2"/>
  <c r="EN281" i="2" s="1"/>
  <c r="BN281" i="2"/>
  <c r="FW189" i="2"/>
  <c r="FR189" i="2"/>
  <c r="ES189" i="2"/>
  <c r="BR189" i="2"/>
  <c r="BN189" i="2"/>
  <c r="F195" i="25" s="1"/>
  <c r="CB189" i="2"/>
  <c r="FW222" i="2"/>
  <c r="FR222" i="2"/>
  <c r="CB222" i="2"/>
  <c r="EN222" i="2" s="1"/>
  <c r="BN222" i="2"/>
  <c r="ES222" i="2"/>
  <c r="BR222" i="2"/>
  <c r="FW196" i="2"/>
  <c r="FR196" i="2"/>
  <c r="CB196" i="2"/>
  <c r="BR196" i="2"/>
  <c r="BN196" i="2"/>
  <c r="F202" i="25" s="1"/>
  <c r="FW262" i="2"/>
  <c r="FR262" i="2"/>
  <c r="CB262" i="2"/>
  <c r="EN262" i="2" s="1"/>
  <c r="BN262" i="2"/>
  <c r="ES262" i="2"/>
  <c r="BR262" i="2"/>
  <c r="FW257" i="2"/>
  <c r="FR257" i="2"/>
  <c r="ES257" i="2"/>
  <c r="BR257" i="2"/>
  <c r="CB257" i="2"/>
  <c r="EN257" i="2" s="1"/>
  <c r="BN257" i="2"/>
  <c r="FW120" i="2"/>
  <c r="FR120" i="2"/>
  <c r="CB120" i="2"/>
  <c r="BR120" i="2"/>
  <c r="BN120" i="2"/>
  <c r="F126" i="25" s="1"/>
  <c r="FW321" i="2"/>
  <c r="FR321" i="2"/>
  <c r="ES321" i="2"/>
  <c r="BR321" i="2"/>
  <c r="CB321" i="2"/>
  <c r="EN321" i="2" s="1"/>
  <c r="BN321" i="2"/>
  <c r="FW269" i="2"/>
  <c r="FR269" i="2"/>
  <c r="ES269" i="2"/>
  <c r="BR269" i="2"/>
  <c r="BN269" i="2"/>
  <c r="CB269" i="2"/>
  <c r="EN269" i="2" s="1"/>
  <c r="FW165" i="2"/>
  <c r="FR165" i="2"/>
  <c r="CB165" i="2"/>
  <c r="BR165" i="2"/>
  <c r="BN165" i="2"/>
  <c r="F171" i="25" s="1"/>
  <c r="CB114" i="2"/>
  <c r="H120" i="25" s="1"/>
  <c r="BN114" i="2"/>
  <c r="F120" i="25" s="1"/>
  <c r="BR114" i="2"/>
  <c r="FW40" i="2"/>
  <c r="FR40" i="2"/>
  <c r="ES40" i="2"/>
  <c r="CB40" i="2"/>
  <c r="BR40" i="2"/>
  <c r="BN40" i="2"/>
  <c r="F46" i="25" s="1"/>
  <c r="FW265" i="2"/>
  <c r="FR265" i="2"/>
  <c r="ES265" i="2"/>
  <c r="BR265" i="2"/>
  <c r="CB265" i="2"/>
  <c r="EN265" i="2" s="1"/>
  <c r="BN265" i="2"/>
  <c r="FW201" i="2"/>
  <c r="FR201" i="2"/>
  <c r="BR201" i="2"/>
  <c r="CB201" i="2"/>
  <c r="BN201" i="2"/>
  <c r="F207" i="25" s="1"/>
  <c r="FW137" i="2"/>
  <c r="FR137" i="2"/>
  <c r="BR137" i="2"/>
  <c r="CB137" i="2"/>
  <c r="BN137" i="2"/>
  <c r="F143" i="25" s="1"/>
  <c r="FW61" i="2"/>
  <c r="FR61" i="2"/>
  <c r="BR61" i="2"/>
  <c r="CB61" i="2"/>
  <c r="BN61" i="2"/>
  <c r="F67" i="25" s="1"/>
  <c r="CB334" i="2"/>
  <c r="BN334" i="2"/>
  <c r="BR334" i="2"/>
  <c r="FW186" i="2"/>
  <c r="FR186" i="2"/>
  <c r="CB186" i="2"/>
  <c r="BR186" i="2"/>
  <c r="BN186" i="2"/>
  <c r="F192" i="25" s="1"/>
  <c r="FW82" i="2"/>
  <c r="CB82" i="2"/>
  <c r="FR82" i="2"/>
  <c r="ES82" i="2"/>
  <c r="BN82" i="2"/>
  <c r="F88" i="25" s="1"/>
  <c r="BR82" i="2"/>
  <c r="BR316" i="2"/>
  <c r="CB316" i="2"/>
  <c r="BN316" i="2"/>
  <c r="FW284" i="2"/>
  <c r="FR284" i="2"/>
  <c r="BR284" i="2"/>
  <c r="ES284" i="2"/>
  <c r="BN284" i="2"/>
  <c r="CB284" i="2"/>
  <c r="EN284" i="2" s="1"/>
  <c r="FW252" i="2"/>
  <c r="FR252" i="2"/>
  <c r="ES252" i="2"/>
  <c r="BR252" i="2"/>
  <c r="CB252" i="2"/>
  <c r="EN252" i="2" s="1"/>
  <c r="BN252" i="2"/>
  <c r="FW216" i="2"/>
  <c r="CB216" i="2"/>
  <c r="BR216" i="2"/>
  <c r="BN216" i="2"/>
  <c r="F222" i="25" s="1"/>
  <c r="FW164" i="2"/>
  <c r="FR164" i="2"/>
  <c r="BR164" i="2"/>
  <c r="CB164" i="2"/>
  <c r="BN164" i="2"/>
  <c r="F170" i="25" s="1"/>
  <c r="FW92" i="2"/>
  <c r="BR92" i="2"/>
  <c r="CB92" i="2"/>
  <c r="BN92" i="2"/>
  <c r="F98" i="25" s="1"/>
  <c r="BN28" i="2"/>
  <c r="F34" i="25" s="1"/>
  <c r="CB28" i="2"/>
  <c r="EI28" i="2"/>
  <c r="BR28" i="2"/>
  <c r="DY28" i="2" s="1"/>
  <c r="FW28" i="2"/>
  <c r="FR295" i="2"/>
  <c r="FW295" i="2"/>
  <c r="ES295" i="2"/>
  <c r="BR295" i="2"/>
  <c r="CB295" i="2"/>
  <c r="EN295" i="2" s="1"/>
  <c r="BN295" i="2"/>
  <c r="FR167" i="2"/>
  <c r="FW167" i="2"/>
  <c r="CB167" i="2"/>
  <c r="BR167" i="2"/>
  <c r="BN167" i="2"/>
  <c r="F173" i="25" s="1"/>
  <c r="FW141" i="2"/>
  <c r="FR141" i="2"/>
  <c r="ES141" i="2"/>
  <c r="BR141" i="2"/>
  <c r="BN141" i="2"/>
  <c r="F147" i="25" s="1"/>
  <c r="CB141" i="2"/>
  <c r="FW81" i="2"/>
  <c r="FR81" i="2"/>
  <c r="BR81" i="2"/>
  <c r="CB81" i="2"/>
  <c r="BN81" i="2"/>
  <c r="F87" i="25" s="1"/>
  <c r="CB17" i="2"/>
  <c r="EN17" i="2" s="1"/>
  <c r="BN17" i="2"/>
  <c r="BR17" i="2"/>
  <c r="DY17" i="2" s="1"/>
  <c r="FW17" i="2"/>
  <c r="ES17" i="2"/>
  <c r="CB190" i="2"/>
  <c r="H196" i="25" s="1"/>
  <c r="BN190" i="2"/>
  <c r="F196" i="25" s="1"/>
  <c r="BR190" i="2"/>
  <c r="FW102" i="2"/>
  <c r="FR102" i="2"/>
  <c r="CB102" i="2"/>
  <c r="BN102" i="2"/>
  <c r="F108" i="25" s="1"/>
  <c r="ES102" i="2"/>
  <c r="BR102" i="2"/>
  <c r="FW188" i="2"/>
  <c r="FR188" i="2"/>
  <c r="ES188" i="2"/>
  <c r="CB188" i="2"/>
  <c r="BR188" i="2"/>
  <c r="BN188" i="2"/>
  <c r="F194" i="25" s="1"/>
  <c r="FW112" i="2"/>
  <c r="FR112" i="2"/>
  <c r="CB112" i="2"/>
  <c r="ES112" i="2"/>
  <c r="BN112" i="2"/>
  <c r="F118" i="25" s="1"/>
  <c r="BR112" i="2"/>
  <c r="FW48" i="2"/>
  <c r="FR48" i="2"/>
  <c r="CB48" i="2"/>
  <c r="BN48" i="2"/>
  <c r="F54" i="25" s="1"/>
  <c r="BR48" i="2"/>
  <c r="FW302" i="2"/>
  <c r="FR302" i="2"/>
  <c r="CB302" i="2"/>
  <c r="EN302" i="2" s="1"/>
  <c r="ES302" i="2"/>
  <c r="BN302" i="2"/>
  <c r="BR302" i="2"/>
  <c r="FR311" i="2"/>
  <c r="FW311" i="2"/>
  <c r="BR311" i="2"/>
  <c r="ES311" i="2"/>
  <c r="CB311" i="2"/>
  <c r="EN311" i="2" s="1"/>
  <c r="BN311" i="2"/>
  <c r="FW99" i="2"/>
  <c r="BR99" i="2"/>
  <c r="BN99" i="2"/>
  <c r="F105" i="25" s="1"/>
  <c r="CB99" i="2"/>
  <c r="H105" i="25" s="1"/>
  <c r="FW245" i="2"/>
  <c r="FR245" i="2"/>
  <c r="ES245" i="2"/>
  <c r="BR245" i="2"/>
  <c r="CB245" i="2"/>
  <c r="EN245" i="2" s="1"/>
  <c r="BN245" i="2"/>
  <c r="FW177" i="2"/>
  <c r="FR177" i="2"/>
  <c r="ES177" i="2"/>
  <c r="BR177" i="2"/>
  <c r="CB177" i="2"/>
  <c r="BN177" i="2"/>
  <c r="F183" i="25" s="1"/>
  <c r="FW117" i="2"/>
  <c r="FR117" i="2"/>
  <c r="CB117" i="2"/>
  <c r="BR117" i="2"/>
  <c r="BN117" i="2"/>
  <c r="F123" i="25" s="1"/>
  <c r="FW53" i="2"/>
  <c r="FR53" i="2"/>
  <c r="ES53" i="2"/>
  <c r="CB53" i="2"/>
  <c r="BR53" i="2"/>
  <c r="BN53" i="2"/>
  <c r="F59" i="25" s="1"/>
  <c r="FW286" i="2"/>
  <c r="CB286" i="2"/>
  <c r="EN286" i="2" s="1"/>
  <c r="ES286" i="2"/>
  <c r="FR286" i="2"/>
  <c r="BN286" i="2"/>
  <c r="BR286" i="2"/>
  <c r="FW106" i="2"/>
  <c r="FR106" i="2"/>
  <c r="CB106" i="2"/>
  <c r="ES106" i="2"/>
  <c r="BN106" i="2"/>
  <c r="F112" i="25" s="1"/>
  <c r="BR106" i="2"/>
  <c r="CB324" i="2"/>
  <c r="BR324" i="2"/>
  <c r="BN324" i="2"/>
  <c r="FW292" i="2"/>
  <c r="FR292" i="2"/>
  <c r="ES292" i="2"/>
  <c r="CB292" i="2"/>
  <c r="EN292" i="2" s="1"/>
  <c r="BR292" i="2"/>
  <c r="BN292" i="2"/>
  <c r="FW260" i="2"/>
  <c r="FR260" i="2"/>
  <c r="ES260" i="2"/>
  <c r="CB260" i="2"/>
  <c r="EN260" i="2" s="1"/>
  <c r="BR260" i="2"/>
  <c r="BN260" i="2"/>
  <c r="FW224" i="2"/>
  <c r="FR224" i="2"/>
  <c r="ES224" i="2"/>
  <c r="CB224" i="2"/>
  <c r="EN224" i="2" s="1"/>
  <c r="BN224" i="2"/>
  <c r="BR224" i="2"/>
  <c r="FW156" i="2"/>
  <c r="FR156" i="2"/>
  <c r="ES156" i="2"/>
  <c r="BR156" i="2"/>
  <c r="CB156" i="2"/>
  <c r="BN156" i="2"/>
  <c r="F162" i="25" s="1"/>
  <c r="FW100" i="2"/>
  <c r="FR100" i="2"/>
  <c r="CB100" i="2"/>
  <c r="BR100" i="2"/>
  <c r="BN100" i="2"/>
  <c r="F106" i="25" s="1"/>
  <c r="FW36" i="2"/>
  <c r="FR36" i="2"/>
  <c r="ES36" i="2"/>
  <c r="BR36" i="2"/>
  <c r="CB36" i="2"/>
  <c r="BN36" i="2"/>
  <c r="F42" i="25" s="1"/>
  <c r="FW166" i="2"/>
  <c r="FR166" i="2"/>
  <c r="CB166" i="2"/>
  <c r="BN166" i="2"/>
  <c r="F172" i="25" s="1"/>
  <c r="BR166" i="2"/>
  <c r="FR263" i="2"/>
  <c r="FW263" i="2"/>
  <c r="BR263" i="2"/>
  <c r="ES263" i="2"/>
  <c r="CB263" i="2"/>
  <c r="EN263" i="2" s="1"/>
  <c r="BN263" i="2"/>
  <c r="FR51" i="2"/>
  <c r="FW51" i="2"/>
  <c r="CB51" i="2"/>
  <c r="BN51" i="2"/>
  <c r="F57" i="25" s="1"/>
  <c r="BR51" i="2"/>
  <c r="ES51" i="2"/>
  <c r="FW198" i="2"/>
  <c r="FR198" i="2"/>
  <c r="CB198" i="2"/>
  <c r="BN198" i="2"/>
  <c r="F204" i="25" s="1"/>
  <c r="BR198" i="2"/>
  <c r="FW331" i="2"/>
  <c r="FR331" i="2"/>
  <c r="ES331" i="2"/>
  <c r="CB331" i="2"/>
  <c r="EN331" i="2" s="1"/>
  <c r="BN331" i="2"/>
  <c r="BR331" i="2"/>
  <c r="FR191" i="2"/>
  <c r="FW191" i="2"/>
  <c r="CB191" i="2"/>
  <c r="BR191" i="2"/>
  <c r="BN191" i="2"/>
  <c r="F197" i="25" s="1"/>
  <c r="BR119" i="2"/>
  <c r="CB119" i="2"/>
  <c r="H125" i="25" s="1"/>
  <c r="BN119" i="2"/>
  <c r="F125" i="25" s="1"/>
  <c r="FR55" i="2"/>
  <c r="FW55" i="2"/>
  <c r="ES55" i="2"/>
  <c r="BR55" i="2"/>
  <c r="CB55" i="2"/>
  <c r="BN55" i="2"/>
  <c r="F61" i="25" s="1"/>
  <c r="FW258" i="2"/>
  <c r="FR258" i="2"/>
  <c r="CB258" i="2"/>
  <c r="EN258" i="2" s="1"/>
  <c r="ES258" i="2"/>
  <c r="BR258" i="2"/>
  <c r="BN258" i="2"/>
  <c r="FW54" i="2"/>
  <c r="FR54" i="2"/>
  <c r="CB54" i="2"/>
  <c r="BN54" i="2"/>
  <c r="F60" i="25" s="1"/>
  <c r="BR54" i="2"/>
  <c r="FR335" i="2"/>
  <c r="FW335" i="2"/>
  <c r="ES335" i="2"/>
  <c r="CB335" i="2"/>
  <c r="EN335" i="2" s="1"/>
  <c r="BR335" i="2"/>
  <c r="BN335" i="2"/>
  <c r="FR303" i="2"/>
  <c r="FW303" i="2"/>
  <c r="ES303" i="2"/>
  <c r="CB303" i="2"/>
  <c r="EN303" i="2" s="1"/>
  <c r="BR303" i="2"/>
  <c r="BN303" i="2"/>
  <c r="FR271" i="2"/>
  <c r="FW271" i="2"/>
  <c r="ES271" i="2"/>
  <c r="CB271" i="2"/>
  <c r="EN271" i="2" s="1"/>
  <c r="BR271" i="2"/>
  <c r="BN271" i="2"/>
  <c r="FR239" i="2"/>
  <c r="FW239" i="2"/>
  <c r="ES239" i="2"/>
  <c r="CB239" i="2"/>
  <c r="EN239" i="2" s="1"/>
  <c r="BR239" i="2"/>
  <c r="BN239" i="2"/>
  <c r="FR175" i="2"/>
  <c r="FW175" i="2"/>
  <c r="ES175" i="2"/>
  <c r="BR175" i="2"/>
  <c r="BN175" i="2"/>
  <c r="F181" i="25" s="1"/>
  <c r="CB175" i="2"/>
  <c r="FR123" i="2"/>
  <c r="FW123" i="2"/>
  <c r="CB123" i="2"/>
  <c r="ES123" i="2"/>
  <c r="BR123" i="2"/>
  <c r="BN123" i="2"/>
  <c r="F129" i="25" s="1"/>
  <c r="FR59" i="2"/>
  <c r="FW59" i="2"/>
  <c r="CB59" i="2"/>
  <c r="ES59" i="2"/>
  <c r="BN59" i="2"/>
  <c r="F65" i="25" s="1"/>
  <c r="BR59" i="2"/>
  <c r="CB270" i="2"/>
  <c r="BN270" i="2"/>
  <c r="BR270" i="2"/>
  <c r="FW62" i="2"/>
  <c r="CB62" i="2"/>
  <c r="BN62" i="2"/>
  <c r="F68" i="25" s="1"/>
  <c r="BR62" i="2"/>
  <c r="FW42" i="2"/>
  <c r="CB42" i="2"/>
  <c r="BN42" i="2"/>
  <c r="F48" i="25" s="1"/>
  <c r="BR42" i="2"/>
  <c r="FW179" i="2"/>
  <c r="FR179" i="2"/>
  <c r="BN179" i="2"/>
  <c r="F185" i="25" s="1"/>
  <c r="ES179" i="2"/>
  <c r="BR179" i="2"/>
  <c r="CB179" i="2"/>
  <c r="CB111" i="2"/>
  <c r="H117" i="25" s="1"/>
  <c r="BR111" i="2"/>
  <c r="BN111" i="2"/>
  <c r="F117" i="25" s="1"/>
  <c r="FR47" i="2"/>
  <c r="FW47" i="2"/>
  <c r="ES47" i="2"/>
  <c r="BR47" i="2"/>
  <c r="BN47" i="2"/>
  <c r="F53" i="25" s="1"/>
  <c r="CB47" i="2"/>
  <c r="FW234" i="2"/>
  <c r="FR234" i="2"/>
  <c r="ES234" i="2"/>
  <c r="CB234" i="2"/>
  <c r="EN234" i="2" s="1"/>
  <c r="BR234" i="2"/>
  <c r="BN234" i="2"/>
  <c r="CB22" i="2"/>
  <c r="EN22" i="2" s="1"/>
  <c r="BN22" i="2"/>
  <c r="ED22" i="2"/>
  <c r="DJ22" i="2"/>
  <c r="EI22" i="2"/>
  <c r="BR22" i="2"/>
  <c r="DY22" i="2" s="1"/>
  <c r="J28" i="25"/>
  <c r="ES22" i="2"/>
  <c r="FW22" i="2"/>
  <c r="CB375" i="2"/>
  <c r="BR375" i="2"/>
  <c r="BN375" i="2"/>
  <c r="CB370" i="2"/>
  <c r="BR370" i="2"/>
  <c r="BN370" i="2"/>
  <c r="CB384" i="2"/>
  <c r="BN384" i="2"/>
  <c r="BR384" i="2"/>
  <c r="BR357" i="2"/>
  <c r="CB357" i="2"/>
  <c r="BN357" i="2"/>
  <c r="CB382" i="2"/>
  <c r="BN382" i="2"/>
  <c r="BR382" i="2"/>
  <c r="CB396" i="2"/>
  <c r="BR396" i="2"/>
  <c r="BN396" i="2"/>
  <c r="CB386" i="2"/>
  <c r="BR386" i="2"/>
  <c r="BN386" i="2"/>
  <c r="BR368" i="2"/>
  <c r="BN368" i="2"/>
  <c r="CB368" i="2"/>
  <c r="BR369" i="2"/>
  <c r="CB369" i="2"/>
  <c r="BN369" i="2"/>
  <c r="BR355" i="2"/>
  <c r="BN355" i="2"/>
  <c r="CB355" i="2"/>
  <c r="CB391" i="2"/>
  <c r="BR391" i="2"/>
  <c r="BN391" i="2"/>
  <c r="CB398" i="2"/>
  <c r="BN398" i="2"/>
  <c r="BR398" i="2"/>
  <c r="BR359" i="2"/>
  <c r="CB359" i="2"/>
  <c r="BN359" i="2"/>
  <c r="CB363" i="2"/>
  <c r="BN363" i="2"/>
  <c r="BR363" i="2"/>
  <c r="CB356" i="2"/>
  <c r="BR356" i="2"/>
  <c r="BN356" i="2"/>
  <c r="BR405" i="2"/>
  <c r="CB405" i="2"/>
  <c r="BN405" i="2"/>
  <c r="CB404" i="2"/>
  <c r="BR404" i="2"/>
  <c r="BN404" i="2"/>
  <c r="FW333" i="2"/>
  <c r="FR333" i="2"/>
  <c r="ES333" i="2"/>
  <c r="BR333" i="2"/>
  <c r="CB333" i="2"/>
  <c r="EN333" i="2" s="1"/>
  <c r="BN333" i="2"/>
  <c r="FW89" i="2"/>
  <c r="FR89" i="2"/>
  <c r="ES89" i="2"/>
  <c r="BR89" i="2"/>
  <c r="CB89" i="2"/>
  <c r="BN89" i="2"/>
  <c r="F95" i="25" s="1"/>
  <c r="FR151" i="2"/>
  <c r="FW151" i="2"/>
  <c r="ES151" i="2"/>
  <c r="BR151" i="2"/>
  <c r="CB151" i="2"/>
  <c r="BN151" i="2"/>
  <c r="F157" i="25" s="1"/>
  <c r="FW241" i="2"/>
  <c r="FR241" i="2"/>
  <c r="ES241" i="2"/>
  <c r="BR241" i="2"/>
  <c r="BN241" i="2"/>
  <c r="CB241" i="2"/>
  <c r="EN241" i="2" s="1"/>
  <c r="FW58" i="2"/>
  <c r="FR58" i="2"/>
  <c r="CB58" i="2"/>
  <c r="ES58" i="2"/>
  <c r="BN58" i="2"/>
  <c r="F64" i="25" s="1"/>
  <c r="BR58" i="2"/>
  <c r="FW293" i="2"/>
  <c r="FR293" i="2"/>
  <c r="ES293" i="2"/>
  <c r="BR293" i="2"/>
  <c r="CB293" i="2"/>
  <c r="EN293" i="2" s="1"/>
  <c r="BN293" i="2"/>
  <c r="FW337" i="2"/>
  <c r="FR337" i="2"/>
  <c r="ES337" i="2"/>
  <c r="BR337" i="2"/>
  <c r="CB337" i="2"/>
  <c r="EN337" i="2" s="1"/>
  <c r="BN337" i="2"/>
  <c r="FW229" i="2"/>
  <c r="FR229" i="2"/>
  <c r="ES229" i="2"/>
  <c r="BR229" i="2"/>
  <c r="CB229" i="2"/>
  <c r="EN229" i="2" s="1"/>
  <c r="BN229" i="2"/>
  <c r="FW128" i="2"/>
  <c r="FR128" i="2"/>
  <c r="CB128" i="2"/>
  <c r="BN128" i="2"/>
  <c r="F134" i="25" s="1"/>
  <c r="BR128" i="2"/>
  <c r="FW233" i="2"/>
  <c r="FR233" i="2"/>
  <c r="ES233" i="2"/>
  <c r="BR233" i="2"/>
  <c r="CB233" i="2"/>
  <c r="EN233" i="2" s="1"/>
  <c r="BN233" i="2"/>
  <c r="BR93" i="2"/>
  <c r="CB93" i="2"/>
  <c r="H99" i="25" s="1"/>
  <c r="BN93" i="2"/>
  <c r="F99" i="25" s="1"/>
  <c r="CB266" i="2"/>
  <c r="BR266" i="2"/>
  <c r="BN266" i="2"/>
  <c r="FW332" i="2"/>
  <c r="FR332" i="2"/>
  <c r="BR332" i="2"/>
  <c r="CB332" i="2"/>
  <c r="EN332" i="2" s="1"/>
  <c r="ES332" i="2"/>
  <c r="BN332" i="2"/>
  <c r="FW268" i="2"/>
  <c r="FR268" i="2"/>
  <c r="ES268" i="2"/>
  <c r="BR268" i="2"/>
  <c r="CB268" i="2"/>
  <c r="EN268" i="2" s="1"/>
  <c r="BN268" i="2"/>
  <c r="FW184" i="2"/>
  <c r="CB184" i="2"/>
  <c r="BR184" i="2"/>
  <c r="BN184" i="2"/>
  <c r="F190" i="25" s="1"/>
  <c r="FR184" i="2"/>
  <c r="FW60" i="2"/>
  <c r="FR60" i="2"/>
  <c r="ES60" i="2"/>
  <c r="CB60" i="2"/>
  <c r="BR60" i="2"/>
  <c r="BN60" i="2"/>
  <c r="F66" i="25" s="1"/>
  <c r="FR231" i="2"/>
  <c r="FW231" i="2"/>
  <c r="ES231" i="2"/>
  <c r="BR231" i="2"/>
  <c r="CB231" i="2"/>
  <c r="EN231" i="2" s="1"/>
  <c r="BN231" i="2"/>
  <c r="FW113" i="2"/>
  <c r="FR113" i="2"/>
  <c r="BR113" i="2"/>
  <c r="BN113" i="2"/>
  <c r="F119" i="25" s="1"/>
  <c r="CB113" i="2"/>
  <c r="CB278" i="2"/>
  <c r="BN278" i="2"/>
  <c r="BR278" i="2"/>
  <c r="FW220" i="2"/>
  <c r="FR220" i="2"/>
  <c r="ES220" i="2"/>
  <c r="BR220" i="2"/>
  <c r="CB220" i="2"/>
  <c r="BN220" i="2"/>
  <c r="F226" i="25" s="1"/>
  <c r="FW80" i="2"/>
  <c r="FR80" i="2"/>
  <c r="CB80" i="2"/>
  <c r="ES80" i="2"/>
  <c r="BN80" i="2"/>
  <c r="F86" i="25" s="1"/>
  <c r="BR80" i="2"/>
  <c r="FW210" i="2"/>
  <c r="FR210" i="2"/>
  <c r="CB210" i="2"/>
  <c r="BR210" i="2"/>
  <c r="BN210" i="2"/>
  <c r="F216" i="25" s="1"/>
  <c r="CB194" i="2"/>
  <c r="H200" i="25" s="1"/>
  <c r="BR194" i="2"/>
  <c r="BN194" i="2"/>
  <c r="F200" i="25" s="1"/>
  <c r="FW145" i="2"/>
  <c r="FR145" i="2"/>
  <c r="ES145" i="2"/>
  <c r="BR145" i="2"/>
  <c r="CB145" i="2"/>
  <c r="BN145" i="2"/>
  <c r="F151" i="25" s="1"/>
  <c r="CB21" i="2"/>
  <c r="ED21" i="2"/>
  <c r="BN21" i="2"/>
  <c r="F27" i="25" s="1"/>
  <c r="EI21" i="2"/>
  <c r="BR21" i="2"/>
  <c r="DY21" i="2" s="1"/>
  <c r="FW21" i="2"/>
  <c r="FW202" i="2"/>
  <c r="CB202" i="2"/>
  <c r="BR202" i="2"/>
  <c r="BN202" i="2"/>
  <c r="F208" i="25" s="1"/>
  <c r="FW276" i="2"/>
  <c r="ES276" i="2"/>
  <c r="FR276" i="2"/>
  <c r="CB276" i="2"/>
  <c r="EN276" i="2" s="1"/>
  <c r="BR276" i="2"/>
  <c r="BN276" i="2"/>
  <c r="FW192" i="2"/>
  <c r="FR192" i="2"/>
  <c r="CB192" i="2"/>
  <c r="BN192" i="2"/>
  <c r="F198" i="25" s="1"/>
  <c r="ES192" i="2"/>
  <c r="BR192" i="2"/>
  <c r="FW124" i="2"/>
  <c r="FR124" i="2"/>
  <c r="ES124" i="2"/>
  <c r="CB124" i="2"/>
  <c r="BR124" i="2"/>
  <c r="BN124" i="2"/>
  <c r="F130" i="25" s="1"/>
  <c r="FR327" i="2"/>
  <c r="FW327" i="2"/>
  <c r="BR327" i="2"/>
  <c r="ES327" i="2"/>
  <c r="BN327" i="2"/>
  <c r="CB327" i="2"/>
  <c r="EN327" i="2" s="1"/>
  <c r="FW170" i="2"/>
  <c r="FR170" i="2"/>
  <c r="CB170" i="2"/>
  <c r="BR170" i="2"/>
  <c r="BN170" i="2"/>
  <c r="F176" i="25" s="1"/>
  <c r="FW78" i="2"/>
  <c r="FR78" i="2"/>
  <c r="CB78" i="2"/>
  <c r="BN78" i="2"/>
  <c r="F84" i="25" s="1"/>
  <c r="BR78" i="2"/>
  <c r="FW155" i="2"/>
  <c r="FR155" i="2"/>
  <c r="CB155" i="2"/>
  <c r="ES155" i="2"/>
  <c r="BR155" i="2"/>
  <c r="BN155" i="2"/>
  <c r="F161" i="25" s="1"/>
  <c r="ED23" i="2"/>
  <c r="BN23" i="2"/>
  <c r="CB23" i="2"/>
  <c r="EN23" i="2" s="1"/>
  <c r="DJ23" i="2"/>
  <c r="EI23" i="2"/>
  <c r="BR23" i="2"/>
  <c r="DY23" i="2" s="1"/>
  <c r="ES23" i="2"/>
  <c r="FW23" i="2"/>
  <c r="CB30" i="2"/>
  <c r="EN30" i="2" s="1"/>
  <c r="BN30" i="2"/>
  <c r="F36" i="25" s="1"/>
  <c r="ED30" i="2"/>
  <c r="EI30" i="2"/>
  <c r="BR30" i="2"/>
  <c r="DY30" i="2" s="1"/>
  <c r="FW30" i="2"/>
  <c r="ES30" i="2"/>
  <c r="FR287" i="2"/>
  <c r="ES287" i="2"/>
  <c r="CB287" i="2"/>
  <c r="EN287" i="2" s="1"/>
  <c r="BR287" i="2"/>
  <c r="FW287" i="2"/>
  <c r="BN287" i="2"/>
  <c r="FW211" i="2"/>
  <c r="FR211" i="2"/>
  <c r="CB211" i="2"/>
  <c r="BR211" i="2"/>
  <c r="BN211" i="2"/>
  <c r="F217" i="25" s="1"/>
  <c r="FR91" i="2"/>
  <c r="FW91" i="2"/>
  <c r="CB91" i="2"/>
  <c r="ES91" i="2"/>
  <c r="BN91" i="2"/>
  <c r="F97" i="25" s="1"/>
  <c r="BR91" i="2"/>
  <c r="FW142" i="2"/>
  <c r="FR142" i="2"/>
  <c r="CB142" i="2"/>
  <c r="BN142" i="2"/>
  <c r="F148" i="25" s="1"/>
  <c r="BR142" i="2"/>
  <c r="FW199" i="2"/>
  <c r="BR199" i="2"/>
  <c r="BN199" i="2"/>
  <c r="F205" i="25" s="1"/>
  <c r="CB199" i="2"/>
  <c r="FR79" i="2"/>
  <c r="FW79" i="2"/>
  <c r="ES79" i="2"/>
  <c r="BR79" i="2"/>
  <c r="BN79" i="2"/>
  <c r="F85" i="25" s="1"/>
  <c r="CB79" i="2"/>
  <c r="FW158" i="2"/>
  <c r="FR158" i="2"/>
  <c r="CB158" i="2"/>
  <c r="BN158" i="2"/>
  <c r="F164" i="25" s="1"/>
  <c r="BR158" i="2"/>
  <c r="BR341" i="2"/>
  <c r="BN341" i="2"/>
  <c r="CB341" i="2"/>
  <c r="BR377" i="2"/>
  <c r="CB377" i="2"/>
  <c r="BN377" i="2"/>
  <c r="CB372" i="2"/>
  <c r="BR372" i="2"/>
  <c r="BN372" i="2"/>
  <c r="CB388" i="2"/>
  <c r="BR388" i="2"/>
  <c r="BN388" i="2"/>
  <c r="BR361" i="2"/>
  <c r="CB361" i="2"/>
  <c r="BN361" i="2"/>
  <c r="CB358" i="2"/>
  <c r="BN358" i="2"/>
  <c r="BR358" i="2"/>
  <c r="BR379" i="2"/>
  <c r="BN379" i="2"/>
  <c r="CB379" i="2"/>
  <c r="CB407" i="2"/>
  <c r="BR407" i="2"/>
  <c r="BN407" i="2"/>
  <c r="FW317" i="2"/>
  <c r="FR317" i="2"/>
  <c r="ES317" i="2"/>
  <c r="BR317" i="2"/>
  <c r="CB317" i="2"/>
  <c r="EN317" i="2" s="1"/>
  <c r="BN317" i="2"/>
  <c r="CB25" i="2"/>
  <c r="EN25" i="2" s="1"/>
  <c r="ED25" i="2"/>
  <c r="BN25" i="2"/>
  <c r="F31" i="25" s="1"/>
  <c r="EI25" i="2"/>
  <c r="BR25" i="2"/>
  <c r="DY25" i="2" s="1"/>
  <c r="FW25" i="2"/>
  <c r="ES25" i="2"/>
  <c r="FW67" i="2"/>
  <c r="CB67" i="2"/>
  <c r="BR67" i="2"/>
  <c r="BN67" i="2"/>
  <c r="F73" i="25" s="1"/>
  <c r="FW297" i="2"/>
  <c r="ES297" i="2"/>
  <c r="BR297" i="2"/>
  <c r="CB297" i="2"/>
  <c r="EN297" i="2" s="1"/>
  <c r="FR297" i="2"/>
  <c r="BN297" i="2"/>
  <c r="FW41" i="2"/>
  <c r="FR41" i="2"/>
  <c r="BR41" i="2"/>
  <c r="BN41" i="2"/>
  <c r="F47" i="25" s="1"/>
  <c r="CB41" i="2"/>
  <c r="ED24" i="2"/>
  <c r="CB24" i="2"/>
  <c r="DJ24" i="2"/>
  <c r="BN24" i="2"/>
  <c r="F30" i="25" s="1"/>
  <c r="EI24" i="2"/>
  <c r="BR24" i="2"/>
  <c r="DY24" i="2" s="1"/>
  <c r="ES24" i="2"/>
  <c r="FW24" i="2"/>
  <c r="FW290" i="2"/>
  <c r="FR290" i="2"/>
  <c r="CB290" i="2"/>
  <c r="EN290" i="2" s="1"/>
  <c r="BR290" i="2"/>
  <c r="BN290" i="2"/>
  <c r="ES290" i="2"/>
  <c r="FW289" i="2"/>
  <c r="FR289" i="2"/>
  <c r="ES289" i="2"/>
  <c r="BR289" i="2"/>
  <c r="CB289" i="2"/>
  <c r="EN289" i="2" s="1"/>
  <c r="BN289" i="2"/>
  <c r="FW242" i="2"/>
  <c r="FR242" i="2"/>
  <c r="CB242" i="2"/>
  <c r="EN242" i="2" s="1"/>
  <c r="BR242" i="2"/>
  <c r="BN242" i="2"/>
  <c r="ES242" i="2"/>
  <c r="FW74" i="2"/>
  <c r="FR74" i="2"/>
  <c r="CB74" i="2"/>
  <c r="ES74" i="2"/>
  <c r="BN74" i="2"/>
  <c r="F80" i="25" s="1"/>
  <c r="BR74" i="2"/>
  <c r="FW77" i="2"/>
  <c r="FR77" i="2"/>
  <c r="BR77" i="2"/>
  <c r="CB77" i="2"/>
  <c r="BN77" i="2"/>
  <c r="F83" i="25" s="1"/>
  <c r="FW226" i="2"/>
  <c r="FR226" i="2"/>
  <c r="CB226" i="2"/>
  <c r="EN226" i="2" s="1"/>
  <c r="BR226" i="2"/>
  <c r="ES226" i="2"/>
  <c r="BN226" i="2"/>
  <c r="FW296" i="2"/>
  <c r="FR296" i="2"/>
  <c r="ES296" i="2"/>
  <c r="CB296" i="2"/>
  <c r="EN296" i="2" s="1"/>
  <c r="BR296" i="2"/>
  <c r="BN296" i="2"/>
  <c r="CB232" i="2"/>
  <c r="BR232" i="2"/>
  <c r="BN232" i="2"/>
  <c r="FW44" i="2"/>
  <c r="FR44" i="2"/>
  <c r="BR44" i="2"/>
  <c r="CB44" i="2"/>
  <c r="BN44" i="2"/>
  <c r="F50" i="25" s="1"/>
  <c r="FW187" i="2"/>
  <c r="FR187" i="2"/>
  <c r="CB187" i="2"/>
  <c r="BR187" i="2"/>
  <c r="BN187" i="2"/>
  <c r="F193" i="25" s="1"/>
  <c r="FW122" i="2"/>
  <c r="FR122" i="2"/>
  <c r="CB122" i="2"/>
  <c r="ES122" i="2"/>
  <c r="BR122" i="2"/>
  <c r="BN122" i="2"/>
  <c r="F128" i="25" s="1"/>
  <c r="FW136" i="2"/>
  <c r="FR136" i="2"/>
  <c r="BN136" i="2"/>
  <c r="F142" i="25" s="1"/>
  <c r="CB136" i="2"/>
  <c r="BR136" i="2"/>
  <c r="ES136" i="2"/>
  <c r="FW338" i="2"/>
  <c r="FR338" i="2"/>
  <c r="CB338" i="2"/>
  <c r="EN338" i="2" s="1"/>
  <c r="ES338" i="2"/>
  <c r="BR338" i="2"/>
  <c r="BN338" i="2"/>
  <c r="FW261" i="2"/>
  <c r="FR261" i="2"/>
  <c r="ES261" i="2"/>
  <c r="BR261" i="2"/>
  <c r="CB261" i="2"/>
  <c r="EN261" i="2" s="1"/>
  <c r="BN261" i="2"/>
  <c r="FW129" i="2"/>
  <c r="FR129" i="2"/>
  <c r="BR129" i="2"/>
  <c r="CB129" i="2"/>
  <c r="BN129" i="2"/>
  <c r="F135" i="25" s="1"/>
  <c r="FW322" i="2"/>
  <c r="FR322" i="2"/>
  <c r="CB322" i="2"/>
  <c r="EN322" i="2" s="1"/>
  <c r="BR322" i="2"/>
  <c r="BN322" i="2"/>
  <c r="ES322" i="2"/>
  <c r="FW336" i="2"/>
  <c r="FR336" i="2"/>
  <c r="CB336" i="2"/>
  <c r="EN336" i="2" s="1"/>
  <c r="ES336" i="2"/>
  <c r="BR336" i="2"/>
  <c r="BN336" i="2"/>
  <c r="FW240" i="2"/>
  <c r="FR240" i="2"/>
  <c r="ES240" i="2"/>
  <c r="CB240" i="2"/>
  <c r="EN240" i="2" s="1"/>
  <c r="BR240" i="2"/>
  <c r="BN240" i="2"/>
  <c r="FW52" i="2"/>
  <c r="FR52" i="2"/>
  <c r="CB52" i="2"/>
  <c r="BR52" i="2"/>
  <c r="BN52" i="2"/>
  <c r="F58" i="25" s="1"/>
  <c r="CB283" i="2"/>
  <c r="BR283" i="2"/>
  <c r="BN283" i="2"/>
  <c r="CB26" i="2"/>
  <c r="EN26" i="2" s="1"/>
  <c r="BN26" i="2"/>
  <c r="F32" i="25" s="1"/>
  <c r="ED26" i="2"/>
  <c r="DJ26" i="2"/>
  <c r="EI26" i="2"/>
  <c r="BR26" i="2"/>
  <c r="DY26" i="2" s="1"/>
  <c r="ES26" i="2"/>
  <c r="FW26" i="2"/>
  <c r="FW139" i="2"/>
  <c r="FR139" i="2"/>
  <c r="CB139" i="2"/>
  <c r="BN139" i="2"/>
  <c r="F145" i="25" s="1"/>
  <c r="BR139" i="2"/>
  <c r="FW306" i="2"/>
  <c r="FR306" i="2"/>
  <c r="CB306" i="2"/>
  <c r="EN306" i="2" s="1"/>
  <c r="ES306" i="2"/>
  <c r="BR306" i="2"/>
  <c r="BN306" i="2"/>
  <c r="FW307" i="2"/>
  <c r="FR307" i="2"/>
  <c r="CB307" i="2"/>
  <c r="EN307" i="2" s="1"/>
  <c r="ES307" i="2"/>
  <c r="BR307" i="2"/>
  <c r="BN307" i="2"/>
  <c r="FW243" i="2"/>
  <c r="FR243" i="2"/>
  <c r="CB243" i="2"/>
  <c r="EN243" i="2" s="1"/>
  <c r="ES243" i="2"/>
  <c r="BR243" i="2"/>
  <c r="BN243" i="2"/>
  <c r="FR75" i="2"/>
  <c r="FW75" i="2"/>
  <c r="CB75" i="2"/>
  <c r="BN75" i="2"/>
  <c r="F81" i="25" s="1"/>
  <c r="BR75" i="2"/>
  <c r="CB98" i="2"/>
  <c r="H104" i="25" s="1"/>
  <c r="BN98" i="2"/>
  <c r="F104" i="25" s="1"/>
  <c r="BR98" i="2"/>
  <c r="FR183" i="2"/>
  <c r="FW183" i="2"/>
  <c r="CB183" i="2"/>
  <c r="BR183" i="2"/>
  <c r="BN183" i="2"/>
  <c r="F189" i="25" s="1"/>
  <c r="FW282" i="2"/>
  <c r="FR282" i="2"/>
  <c r="ES282" i="2"/>
  <c r="CB282" i="2"/>
  <c r="EN282" i="2" s="1"/>
  <c r="BR282" i="2"/>
  <c r="BN282" i="2"/>
  <c r="BR393" i="2"/>
  <c r="CB393" i="2"/>
  <c r="BN393" i="2"/>
  <c r="BR389" i="2"/>
  <c r="CB389" i="2"/>
  <c r="BN389" i="2"/>
  <c r="CB352" i="2"/>
  <c r="BN352" i="2"/>
  <c r="BR352" i="2"/>
  <c r="BR348" i="2"/>
  <c r="CB348" i="2"/>
  <c r="BN348" i="2"/>
  <c r="CB378" i="2"/>
  <c r="BR378" i="2"/>
  <c r="BN378" i="2"/>
  <c r="CB362" i="2"/>
  <c r="BR362" i="2"/>
  <c r="BN362" i="2"/>
  <c r="CB374" i="2"/>
  <c r="BN374" i="2"/>
  <c r="BR374" i="2"/>
  <c r="FW294" i="2"/>
  <c r="FR294" i="2"/>
  <c r="CB294" i="2"/>
  <c r="EN294" i="2" s="1"/>
  <c r="BN294" i="2"/>
  <c r="BR294" i="2"/>
  <c r="ES294" i="2"/>
  <c r="BR285" i="2"/>
  <c r="CB285" i="2"/>
  <c r="BN285" i="2"/>
  <c r="CB133" i="2"/>
  <c r="H139" i="25" s="1"/>
  <c r="BR133" i="2"/>
  <c r="BN133" i="2"/>
  <c r="F139" i="25" s="1"/>
  <c r="CB18" i="2"/>
  <c r="EN18" i="2" s="1"/>
  <c r="BN18" i="2"/>
  <c r="ED18" i="2"/>
  <c r="EI18" i="2"/>
  <c r="BR18" i="2"/>
  <c r="DY18" i="2" s="1"/>
  <c r="FW18" i="2"/>
  <c r="ES18" i="2"/>
  <c r="FW235" i="2"/>
  <c r="FR235" i="2"/>
  <c r="ES235" i="2"/>
  <c r="CB235" i="2"/>
  <c r="EN235" i="2" s="1"/>
  <c r="BN235" i="2"/>
  <c r="BR235" i="2"/>
  <c r="FW329" i="2"/>
  <c r="ES329" i="2"/>
  <c r="BR329" i="2"/>
  <c r="CB329" i="2"/>
  <c r="EN329" i="2" s="1"/>
  <c r="FR329" i="2"/>
  <c r="BN329" i="2"/>
  <c r="FW273" i="2"/>
  <c r="FR273" i="2"/>
  <c r="ES273" i="2"/>
  <c r="BR273" i="2"/>
  <c r="CB273" i="2"/>
  <c r="EN273" i="2" s="1"/>
  <c r="BN273" i="2"/>
  <c r="FW149" i="2"/>
  <c r="CB149" i="2"/>
  <c r="BR149" i="2"/>
  <c r="BN149" i="2"/>
  <c r="F155" i="25" s="1"/>
  <c r="FW150" i="2"/>
  <c r="FR150" i="2"/>
  <c r="CB150" i="2"/>
  <c r="BN150" i="2"/>
  <c r="F156" i="25" s="1"/>
  <c r="BR150" i="2"/>
  <c r="FW176" i="2"/>
  <c r="FR176" i="2"/>
  <c r="CB176" i="2"/>
  <c r="ES176" i="2"/>
  <c r="BR176" i="2"/>
  <c r="BN176" i="2"/>
  <c r="F182" i="25" s="1"/>
  <c r="FW299" i="2"/>
  <c r="FR299" i="2"/>
  <c r="ES299" i="2"/>
  <c r="BN299" i="2"/>
  <c r="BR299" i="2"/>
  <c r="CB299" i="2"/>
  <c r="EN299" i="2" s="1"/>
  <c r="FW205" i="2"/>
  <c r="FR205" i="2"/>
  <c r="BR205" i="2"/>
  <c r="CB205" i="2"/>
  <c r="BN205" i="2"/>
  <c r="F211" i="25" s="1"/>
  <c r="FW340" i="2"/>
  <c r="CB340" i="2"/>
  <c r="BR340" i="2"/>
  <c r="BN340" i="2"/>
  <c r="FR340" i="2"/>
  <c r="FW309" i="2"/>
  <c r="FR309" i="2"/>
  <c r="ES309" i="2"/>
  <c r="BR309" i="2"/>
  <c r="CB309" i="2"/>
  <c r="EN309" i="2" s="1"/>
  <c r="BN309" i="2"/>
  <c r="FW237" i="2"/>
  <c r="FR237" i="2"/>
  <c r="ES237" i="2"/>
  <c r="BR237" i="2"/>
  <c r="CB237" i="2"/>
  <c r="EN237" i="2" s="1"/>
  <c r="BN237" i="2"/>
  <c r="FW121" i="2"/>
  <c r="FR121" i="2"/>
  <c r="ES121" i="2"/>
  <c r="BR121" i="2"/>
  <c r="BN121" i="2"/>
  <c r="F127" i="25" s="1"/>
  <c r="CB121" i="2"/>
  <c r="FW212" i="2"/>
  <c r="FR212" i="2"/>
  <c r="CB212" i="2"/>
  <c r="BR212" i="2"/>
  <c r="BN212" i="2"/>
  <c r="F218" i="25" s="1"/>
  <c r="FW314" i="2"/>
  <c r="FR314" i="2"/>
  <c r="ES314" i="2"/>
  <c r="CB314" i="2"/>
  <c r="EN314" i="2" s="1"/>
  <c r="BR314" i="2"/>
  <c r="BN314" i="2"/>
  <c r="FW249" i="2"/>
  <c r="FR249" i="2"/>
  <c r="ES249" i="2"/>
  <c r="BR249" i="2"/>
  <c r="CB249" i="2"/>
  <c r="EN249" i="2" s="1"/>
  <c r="BN249" i="2"/>
  <c r="BR185" i="2"/>
  <c r="CB185" i="2"/>
  <c r="H191" i="25" s="1"/>
  <c r="BN185" i="2"/>
  <c r="F191" i="25" s="1"/>
  <c r="FW109" i="2"/>
  <c r="FR109" i="2"/>
  <c r="ES109" i="2"/>
  <c r="BR109" i="2"/>
  <c r="CB109" i="2"/>
  <c r="BN109" i="2"/>
  <c r="F115" i="25" s="1"/>
  <c r="FW45" i="2"/>
  <c r="FR45" i="2"/>
  <c r="ES45" i="2"/>
  <c r="BR45" i="2"/>
  <c r="CB45" i="2"/>
  <c r="BN45" i="2"/>
  <c r="F51" i="25" s="1"/>
  <c r="FW298" i="2"/>
  <c r="FR298" i="2"/>
  <c r="ES298" i="2"/>
  <c r="CB298" i="2"/>
  <c r="EN298" i="2" s="1"/>
  <c r="BR298" i="2"/>
  <c r="BN298" i="2"/>
  <c r="FW154" i="2"/>
  <c r="FR154" i="2"/>
  <c r="CB154" i="2"/>
  <c r="ES154" i="2"/>
  <c r="BR154" i="2"/>
  <c r="BN154" i="2"/>
  <c r="F160" i="25" s="1"/>
  <c r="FW34" i="2"/>
  <c r="FR34" i="2"/>
  <c r="CB34" i="2"/>
  <c r="ES34" i="2"/>
  <c r="BN34" i="2"/>
  <c r="F40" i="25" s="1"/>
  <c r="BR34" i="2"/>
  <c r="FW312" i="2"/>
  <c r="FR312" i="2"/>
  <c r="BR312" i="2"/>
  <c r="BN312" i="2"/>
  <c r="CB312" i="2"/>
  <c r="EN312" i="2" s="1"/>
  <c r="ES312" i="2"/>
  <c r="FW280" i="2"/>
  <c r="FR280" i="2"/>
  <c r="ES280" i="2"/>
  <c r="BR280" i="2"/>
  <c r="CB280" i="2"/>
  <c r="EN280" i="2" s="1"/>
  <c r="BN280" i="2"/>
  <c r="BR248" i="2"/>
  <c r="CB248" i="2"/>
  <c r="BN248" i="2"/>
  <c r="FW200" i="2"/>
  <c r="FR200" i="2"/>
  <c r="CB200" i="2"/>
  <c r="BR200" i="2"/>
  <c r="BN200" i="2"/>
  <c r="F206" i="25" s="1"/>
  <c r="FW148" i="2"/>
  <c r="FR148" i="2"/>
  <c r="ES148" i="2"/>
  <c r="CB148" i="2"/>
  <c r="BR148" i="2"/>
  <c r="BN148" i="2"/>
  <c r="F154" i="25" s="1"/>
  <c r="FW76" i="2"/>
  <c r="FR76" i="2"/>
  <c r="ES76" i="2"/>
  <c r="BR76" i="2"/>
  <c r="CB76" i="2"/>
  <c r="BN76" i="2"/>
  <c r="F82" i="25" s="1"/>
  <c r="CB12" i="2"/>
  <c r="BN12" i="2"/>
  <c r="EI12" i="2"/>
  <c r="BR12" i="2"/>
  <c r="DY12" i="2" s="1"/>
  <c r="FW12" i="2"/>
  <c r="FW251" i="2"/>
  <c r="FR251" i="2"/>
  <c r="CB251" i="2"/>
  <c r="EN251" i="2" s="1"/>
  <c r="BR251" i="2"/>
  <c r="ES251" i="2"/>
  <c r="BN251" i="2"/>
  <c r="FW83" i="2"/>
  <c r="CB83" i="2"/>
  <c r="BR83" i="2"/>
  <c r="BN83" i="2"/>
  <c r="F89" i="25" s="1"/>
  <c r="FW125" i="2"/>
  <c r="BR125" i="2"/>
  <c r="CB125" i="2"/>
  <c r="BN125" i="2"/>
  <c r="F131" i="25" s="1"/>
  <c r="FW65" i="2"/>
  <c r="FR65" i="2"/>
  <c r="ES65" i="2"/>
  <c r="BR65" i="2"/>
  <c r="BN65" i="2"/>
  <c r="F71" i="25" s="1"/>
  <c r="CB65" i="2"/>
  <c r="FW318" i="2"/>
  <c r="CB318" i="2"/>
  <c r="EN318" i="2" s="1"/>
  <c r="FR318" i="2"/>
  <c r="BN318" i="2"/>
  <c r="ES318" i="2"/>
  <c r="BR318" i="2"/>
  <c r="FW162" i="2"/>
  <c r="FR162" i="2"/>
  <c r="CB162" i="2"/>
  <c r="BR162" i="2"/>
  <c r="BN162" i="2"/>
  <c r="F168" i="25" s="1"/>
  <c r="FW46" i="2"/>
  <c r="FR46" i="2"/>
  <c r="CB46" i="2"/>
  <c r="BN46" i="2"/>
  <c r="F52" i="25" s="1"/>
  <c r="ES46" i="2"/>
  <c r="BR46" i="2"/>
  <c r="FW168" i="2"/>
  <c r="ES168" i="2"/>
  <c r="FR168" i="2"/>
  <c r="CB168" i="2"/>
  <c r="BN168" i="2"/>
  <c r="F174" i="25" s="1"/>
  <c r="BR168" i="2"/>
  <c r="FW96" i="2"/>
  <c r="FR96" i="2"/>
  <c r="CB96" i="2"/>
  <c r="BN96" i="2"/>
  <c r="F102" i="25" s="1"/>
  <c r="BR96" i="2"/>
  <c r="FW32" i="2"/>
  <c r="FR32" i="2"/>
  <c r="CB32" i="2"/>
  <c r="BN32" i="2"/>
  <c r="F38" i="25" s="1"/>
  <c r="BR32" i="2"/>
  <c r="FW250" i="2"/>
  <c r="FR250" i="2"/>
  <c r="ES250" i="2"/>
  <c r="CB250" i="2"/>
  <c r="EN250" i="2" s="1"/>
  <c r="BR250" i="2"/>
  <c r="BN250" i="2"/>
  <c r="FW267" i="2"/>
  <c r="FR267" i="2"/>
  <c r="ES267" i="2"/>
  <c r="CB267" i="2"/>
  <c r="EN267" i="2" s="1"/>
  <c r="BN267" i="2"/>
  <c r="BR267" i="2"/>
  <c r="FR35" i="2"/>
  <c r="FW35" i="2"/>
  <c r="CB35" i="2"/>
  <c r="BR35" i="2"/>
  <c r="BN35" i="2"/>
  <c r="F41" i="25" s="1"/>
  <c r="FW225" i="2"/>
  <c r="FR225" i="2"/>
  <c r="ES225" i="2"/>
  <c r="BR225" i="2"/>
  <c r="CB225" i="2"/>
  <c r="EN225" i="2" s="1"/>
  <c r="BN225" i="2"/>
  <c r="FW161" i="2"/>
  <c r="FR161" i="2"/>
  <c r="ES161" i="2"/>
  <c r="BR161" i="2"/>
  <c r="CB161" i="2"/>
  <c r="BN161" i="2"/>
  <c r="F167" i="25" s="1"/>
  <c r="CB101" i="2"/>
  <c r="H107" i="25" s="1"/>
  <c r="BR101" i="2"/>
  <c r="BN101" i="2"/>
  <c r="F107" i="25" s="1"/>
  <c r="FW37" i="2"/>
  <c r="FR37" i="2"/>
  <c r="ES37" i="2"/>
  <c r="CB37" i="2"/>
  <c r="BR37" i="2"/>
  <c r="BN37" i="2"/>
  <c r="F43" i="25" s="1"/>
  <c r="CB238" i="2"/>
  <c r="BN238" i="2"/>
  <c r="BR238" i="2"/>
  <c r="FW50" i="2"/>
  <c r="CB50" i="2"/>
  <c r="BN50" i="2"/>
  <c r="F56" i="25" s="1"/>
  <c r="FR50" i="2"/>
  <c r="BR50" i="2"/>
  <c r="FW320" i="2"/>
  <c r="FR320" i="2"/>
  <c r="ES320" i="2"/>
  <c r="CB320" i="2"/>
  <c r="EN320" i="2" s="1"/>
  <c r="BN320" i="2"/>
  <c r="BR320" i="2"/>
  <c r="FW288" i="2"/>
  <c r="FR288" i="2"/>
  <c r="ES288" i="2"/>
  <c r="CB288" i="2"/>
  <c r="EN288" i="2" s="1"/>
  <c r="BN288" i="2"/>
  <c r="BR288" i="2"/>
  <c r="FW256" i="2"/>
  <c r="FR256" i="2"/>
  <c r="BN256" i="2"/>
  <c r="ES256" i="2"/>
  <c r="BR256" i="2"/>
  <c r="CB256" i="2"/>
  <c r="EN256" i="2" s="1"/>
  <c r="CB208" i="2"/>
  <c r="H214" i="25" s="1"/>
  <c r="BR208" i="2"/>
  <c r="BN208" i="2"/>
  <c r="F214" i="25" s="1"/>
  <c r="FW140" i="2"/>
  <c r="FR140" i="2"/>
  <c r="ES140" i="2"/>
  <c r="BR140" i="2"/>
  <c r="CB140" i="2"/>
  <c r="BN140" i="2"/>
  <c r="F146" i="25" s="1"/>
  <c r="FW84" i="2"/>
  <c r="FR84" i="2"/>
  <c r="ES84" i="2"/>
  <c r="BR84" i="2"/>
  <c r="BN84" i="2"/>
  <c r="F90" i="25" s="1"/>
  <c r="CB84" i="2"/>
  <c r="ED20" i="2"/>
  <c r="CB20" i="2"/>
  <c r="BN20" i="2"/>
  <c r="EI20" i="2"/>
  <c r="BR20" i="2"/>
  <c r="DY20" i="2" s="1"/>
  <c r="FW20" i="2"/>
  <c r="FW110" i="2"/>
  <c r="FR110" i="2"/>
  <c r="CB110" i="2"/>
  <c r="BN110" i="2"/>
  <c r="F116" i="25" s="1"/>
  <c r="ES110" i="2"/>
  <c r="BR110" i="2"/>
  <c r="FW219" i="2"/>
  <c r="FR219" i="2"/>
  <c r="CB219" i="2"/>
  <c r="BR219" i="2"/>
  <c r="ES219" i="2"/>
  <c r="BN219" i="2"/>
  <c r="F225" i="25" s="1"/>
  <c r="FW246" i="2"/>
  <c r="FR246" i="2"/>
  <c r="CB246" i="2"/>
  <c r="EN246" i="2" s="1"/>
  <c r="ES246" i="2"/>
  <c r="BN246" i="2"/>
  <c r="BR246" i="2"/>
  <c r="FW174" i="2"/>
  <c r="FR174" i="2"/>
  <c r="CB174" i="2"/>
  <c r="ES174" i="2"/>
  <c r="BN174" i="2"/>
  <c r="F180" i="25" s="1"/>
  <c r="BR174" i="2"/>
  <c r="FW315" i="2"/>
  <c r="FR315" i="2"/>
  <c r="ES315" i="2"/>
  <c r="CB315" i="2"/>
  <c r="EN315" i="2" s="1"/>
  <c r="BR315" i="2"/>
  <c r="BN315" i="2"/>
  <c r="FW171" i="2"/>
  <c r="FR171" i="2"/>
  <c r="CB171" i="2"/>
  <c r="ES171" i="2"/>
  <c r="BN171" i="2"/>
  <c r="F177" i="25" s="1"/>
  <c r="BR171" i="2"/>
  <c r="FR103" i="2"/>
  <c r="FW103" i="2"/>
  <c r="ES103" i="2"/>
  <c r="CB103" i="2"/>
  <c r="BR103" i="2"/>
  <c r="BN103" i="2"/>
  <c r="F109" i="25" s="1"/>
  <c r="FR39" i="2"/>
  <c r="FW39" i="2"/>
  <c r="ES39" i="2"/>
  <c r="CB39" i="2"/>
  <c r="BR39" i="2"/>
  <c r="BN39" i="2"/>
  <c r="F45" i="25" s="1"/>
  <c r="FW206" i="2"/>
  <c r="FR206" i="2"/>
  <c r="CB206" i="2"/>
  <c r="BN206" i="2"/>
  <c r="F212" i="25" s="1"/>
  <c r="BR206" i="2"/>
  <c r="ES206" i="2"/>
  <c r="FW90" i="2"/>
  <c r="FR90" i="2"/>
  <c r="CB90" i="2"/>
  <c r="BN90" i="2"/>
  <c r="F96" i="25" s="1"/>
  <c r="BR90" i="2"/>
  <c r="FW323" i="2"/>
  <c r="FR323" i="2"/>
  <c r="ES323" i="2"/>
  <c r="BR323" i="2"/>
  <c r="CB323" i="2"/>
  <c r="EN323" i="2" s="1"/>
  <c r="BN323" i="2"/>
  <c r="FW291" i="2"/>
  <c r="FR291" i="2"/>
  <c r="ES291" i="2"/>
  <c r="BR291" i="2"/>
  <c r="CB291" i="2"/>
  <c r="EN291" i="2" s="1"/>
  <c r="BN291" i="2"/>
  <c r="FW259" i="2"/>
  <c r="FR259" i="2"/>
  <c r="ES259" i="2"/>
  <c r="CB259" i="2"/>
  <c r="EN259" i="2" s="1"/>
  <c r="BR259" i="2"/>
  <c r="BN259" i="2"/>
  <c r="FW227" i="2"/>
  <c r="FR227" i="2"/>
  <c r="BR227" i="2"/>
  <c r="ES227" i="2"/>
  <c r="BN227" i="2"/>
  <c r="CB227" i="2"/>
  <c r="EN227" i="2" s="1"/>
  <c r="FR159" i="2"/>
  <c r="ES159" i="2"/>
  <c r="FW159" i="2"/>
  <c r="CB159" i="2"/>
  <c r="BR159" i="2"/>
  <c r="BN159" i="2"/>
  <c r="F165" i="25" s="1"/>
  <c r="CB107" i="2"/>
  <c r="H113" i="25" s="1"/>
  <c r="BN107" i="2"/>
  <c r="F113" i="25" s="1"/>
  <c r="BR107" i="2"/>
  <c r="FW43" i="2"/>
  <c r="CB43" i="2"/>
  <c r="BN43" i="2"/>
  <c r="F49" i="25" s="1"/>
  <c r="BR43" i="2"/>
  <c r="FW218" i="2"/>
  <c r="FR218" i="2"/>
  <c r="ES218" i="2"/>
  <c r="CB218" i="2"/>
  <c r="BR218" i="2"/>
  <c r="BN218" i="2"/>
  <c r="F224" i="25" s="1"/>
  <c r="FW214" i="2"/>
  <c r="FR214" i="2"/>
  <c r="CB214" i="2"/>
  <c r="BN214" i="2"/>
  <c r="F220" i="25" s="1"/>
  <c r="BR214" i="2"/>
  <c r="FR215" i="2"/>
  <c r="FW215" i="2"/>
  <c r="CB215" i="2"/>
  <c r="BR215" i="2"/>
  <c r="ES215" i="2"/>
  <c r="BN215" i="2"/>
  <c r="F221" i="25" s="1"/>
  <c r="FW163" i="2"/>
  <c r="FR163" i="2"/>
  <c r="CB163" i="2"/>
  <c r="BR163" i="2"/>
  <c r="BN163" i="2"/>
  <c r="F169" i="25" s="1"/>
  <c r="ES163" i="2"/>
  <c r="FR95" i="2"/>
  <c r="FW95" i="2"/>
  <c r="CB95" i="2"/>
  <c r="BR95" i="2"/>
  <c r="BN95" i="2"/>
  <c r="F101" i="25" s="1"/>
  <c r="CB31" i="2"/>
  <c r="EN31" i="2" s="1"/>
  <c r="ED31" i="2"/>
  <c r="BN31" i="2"/>
  <c r="F37" i="25" s="1"/>
  <c r="EI31" i="2"/>
  <c r="BR31" i="2"/>
  <c r="DY31" i="2" s="1"/>
  <c r="ES31" i="2"/>
  <c r="FW31" i="2"/>
  <c r="CB182" i="2"/>
  <c r="H188" i="25" s="1"/>
  <c r="BN182" i="2"/>
  <c r="F188" i="25" s="1"/>
  <c r="BR182" i="2"/>
  <c r="BR345" i="2"/>
  <c r="CB345" i="2"/>
  <c r="BN345" i="2"/>
  <c r="BR400" i="2"/>
  <c r="CB400" i="2"/>
  <c r="BN400" i="2"/>
  <c r="CB367" i="2"/>
  <c r="BR367" i="2"/>
  <c r="BN367" i="2"/>
  <c r="BR349" i="2"/>
  <c r="CB349" i="2"/>
  <c r="BN349" i="2"/>
  <c r="CB350" i="2"/>
  <c r="BN350" i="2"/>
  <c r="BR350" i="2"/>
  <c r="BR387" i="2"/>
  <c r="CB387" i="2"/>
  <c r="BN387" i="2"/>
  <c r="CB346" i="2"/>
  <c r="BR346" i="2"/>
  <c r="BN346" i="2"/>
  <c r="CB371" i="2"/>
  <c r="BR371" i="2"/>
  <c r="BN371" i="2"/>
  <c r="BR365" i="2"/>
  <c r="CB365" i="2"/>
  <c r="BN365" i="2"/>
  <c r="CB343" i="2"/>
  <c r="BR343" i="2"/>
  <c r="BN343" i="2"/>
  <c r="CB366" i="2"/>
  <c r="BN366" i="2"/>
  <c r="BR366" i="2"/>
  <c r="CB383" i="2"/>
  <c r="BR383" i="2"/>
  <c r="BN383" i="2"/>
  <c r="CB351" i="2"/>
  <c r="BR351" i="2"/>
  <c r="BN351" i="2"/>
  <c r="CB342" i="2"/>
  <c r="BN342" i="2"/>
  <c r="BR342" i="2"/>
  <c r="CB399" i="2"/>
  <c r="BR399" i="2"/>
  <c r="BN399" i="2"/>
  <c r="BR401" i="2"/>
  <c r="CB401" i="2"/>
  <c r="BN401" i="2"/>
  <c r="CB406" i="2"/>
  <c r="BN406" i="2"/>
  <c r="BR406" i="2"/>
  <c r="BR409" i="2"/>
  <c r="CB409" i="2"/>
  <c r="BN409" i="2"/>
  <c r="G35" i="25"/>
  <c r="J32" i="25"/>
  <c r="J33" i="25"/>
  <c r="J34" i="25"/>
  <c r="J35" i="25"/>
  <c r="BB7" i="2"/>
  <c r="CE7" i="2"/>
  <c r="BA7" i="2"/>
  <c r="CT7" i="2" s="1"/>
  <c r="I31" i="21"/>
  <c r="B32" i="21"/>
  <c r="B31" i="20"/>
  <c r="F30" i="20"/>
  <c r="N30" i="20" s="1"/>
  <c r="J30" i="20" s="1"/>
  <c r="DA7" i="2" l="1"/>
  <c r="BK7" i="2"/>
  <c r="BG7" i="2"/>
  <c r="CM7" i="2"/>
  <c r="CI7" i="2"/>
  <c r="CP7" i="2"/>
  <c r="BR7" i="2"/>
  <c r="BY7" i="2"/>
  <c r="CB7" i="2"/>
  <c r="CF7" i="2"/>
  <c r="BU7" i="2"/>
  <c r="BN7" i="2"/>
  <c r="EN215" i="2"/>
  <c r="H221" i="25"/>
  <c r="EN39" i="2"/>
  <c r="H45" i="25"/>
  <c r="EN76" i="2"/>
  <c r="H82" i="25"/>
  <c r="H81" i="25"/>
  <c r="H145" i="25"/>
  <c r="H73" i="25"/>
  <c r="H205" i="25"/>
  <c r="H217" i="25"/>
  <c r="EN155" i="2"/>
  <c r="H161" i="25"/>
  <c r="H216" i="25"/>
  <c r="EN55" i="2"/>
  <c r="H61" i="25"/>
  <c r="H92" i="25"/>
  <c r="H163" i="25"/>
  <c r="H114" i="25"/>
  <c r="H141" i="25"/>
  <c r="EN68" i="2"/>
  <c r="H74" i="25"/>
  <c r="EN85" i="2"/>
  <c r="H91" i="25"/>
  <c r="EN49" i="2"/>
  <c r="H55" i="25"/>
  <c r="H166" i="25"/>
  <c r="H96" i="25"/>
  <c r="EN171" i="2"/>
  <c r="H177" i="25"/>
  <c r="EN174" i="2"/>
  <c r="H180" i="25"/>
  <c r="EN219" i="2"/>
  <c r="H225" i="25"/>
  <c r="EN140" i="2"/>
  <c r="H146" i="25"/>
  <c r="EN168" i="2"/>
  <c r="H174" i="25"/>
  <c r="H89" i="25"/>
  <c r="EN154" i="2"/>
  <c r="H160" i="25"/>
  <c r="EN109" i="2"/>
  <c r="H115" i="25"/>
  <c r="EN176" i="2"/>
  <c r="H182" i="25"/>
  <c r="EN122" i="2"/>
  <c r="H128" i="25"/>
  <c r="H47" i="25"/>
  <c r="H148" i="25"/>
  <c r="H208" i="25"/>
  <c r="EN60" i="2"/>
  <c r="H66" i="25"/>
  <c r="H190" i="25"/>
  <c r="H48" i="25"/>
  <c r="EN175" i="2"/>
  <c r="H181" i="25"/>
  <c r="EN51" i="2"/>
  <c r="H57" i="25"/>
  <c r="H172" i="25"/>
  <c r="EN36" i="2"/>
  <c r="H42" i="25"/>
  <c r="EN156" i="2"/>
  <c r="H162" i="25"/>
  <c r="EN53" i="2"/>
  <c r="H59" i="25"/>
  <c r="EN112" i="2"/>
  <c r="H118" i="25"/>
  <c r="EN102" i="2"/>
  <c r="H108" i="25"/>
  <c r="H87" i="25"/>
  <c r="H98" i="25"/>
  <c r="EN82" i="2"/>
  <c r="H88" i="25"/>
  <c r="H67" i="25"/>
  <c r="H207" i="25"/>
  <c r="EN189" i="2"/>
  <c r="H195" i="25"/>
  <c r="H178" i="25"/>
  <c r="EN66" i="2"/>
  <c r="H72" i="25"/>
  <c r="H215" i="25"/>
  <c r="EN152" i="2"/>
  <c r="H158" i="25"/>
  <c r="EN126" i="2"/>
  <c r="H132" i="25"/>
  <c r="EN169" i="2"/>
  <c r="H175" i="25"/>
  <c r="EN57" i="2"/>
  <c r="H63" i="25"/>
  <c r="H58" i="25"/>
  <c r="EN59" i="2"/>
  <c r="H65" i="25"/>
  <c r="H106" i="25"/>
  <c r="H69" i="25"/>
  <c r="H153" i="25"/>
  <c r="EN163" i="2"/>
  <c r="H169" i="25"/>
  <c r="H220" i="25"/>
  <c r="H49" i="25"/>
  <c r="EN159" i="2"/>
  <c r="H165" i="25"/>
  <c r="EN103" i="2"/>
  <c r="H109" i="25"/>
  <c r="EN84" i="2"/>
  <c r="H90" i="25"/>
  <c r="EN37" i="2"/>
  <c r="H43" i="25"/>
  <c r="EN161" i="2"/>
  <c r="H167" i="25"/>
  <c r="H38" i="25"/>
  <c r="H168" i="25"/>
  <c r="H131" i="25"/>
  <c r="H206" i="25"/>
  <c r="H189" i="25"/>
  <c r="EN136" i="2"/>
  <c r="H142" i="25"/>
  <c r="EN79" i="2"/>
  <c r="H85" i="25"/>
  <c r="H84" i="25"/>
  <c r="EN192" i="2"/>
  <c r="H198" i="25"/>
  <c r="EN145" i="2"/>
  <c r="H151" i="25"/>
  <c r="H134" i="25"/>
  <c r="EN58" i="2"/>
  <c r="H64" i="25"/>
  <c r="EN89" i="2"/>
  <c r="H95" i="25"/>
  <c r="EN123" i="2"/>
  <c r="H129" i="25"/>
  <c r="H60" i="25"/>
  <c r="H197" i="25"/>
  <c r="EN106" i="2"/>
  <c r="H112" i="25"/>
  <c r="EN188" i="2"/>
  <c r="H194" i="25"/>
  <c r="EN141" i="2"/>
  <c r="H147" i="25"/>
  <c r="H173" i="25"/>
  <c r="H222" i="25"/>
  <c r="H192" i="25"/>
  <c r="EN40" i="2"/>
  <c r="H46" i="25"/>
  <c r="H126" i="25"/>
  <c r="H79" i="25"/>
  <c r="EN178" i="2"/>
  <c r="H184" i="25"/>
  <c r="EN181" i="2"/>
  <c r="H187" i="25"/>
  <c r="EN127" i="2"/>
  <c r="H133" i="25"/>
  <c r="EN195" i="2"/>
  <c r="H201" i="25"/>
  <c r="EN38" i="2"/>
  <c r="H44" i="25"/>
  <c r="EN69" i="2"/>
  <c r="H75" i="25"/>
  <c r="H209" i="25"/>
  <c r="EN118" i="2"/>
  <c r="H124" i="25"/>
  <c r="H219" i="25"/>
  <c r="EN88" i="2"/>
  <c r="H94" i="25"/>
  <c r="EN105" i="2"/>
  <c r="H111" i="25"/>
  <c r="H41" i="25"/>
  <c r="H102" i="25"/>
  <c r="EN46" i="2"/>
  <c r="H52" i="25"/>
  <c r="H155" i="25"/>
  <c r="H83" i="25"/>
  <c r="EN74" i="2"/>
  <c r="H80" i="25"/>
  <c r="H176" i="25"/>
  <c r="EN151" i="2"/>
  <c r="H157" i="25"/>
  <c r="EN179" i="2"/>
  <c r="H185" i="25"/>
  <c r="EN177" i="2"/>
  <c r="H183" i="25"/>
  <c r="H62" i="25"/>
  <c r="EN71" i="2"/>
  <c r="H77" i="25"/>
  <c r="H121" i="25"/>
  <c r="H149" i="25"/>
  <c r="EN87" i="2"/>
  <c r="H93" i="25"/>
  <c r="H101" i="25"/>
  <c r="EN218" i="2"/>
  <c r="H224" i="25"/>
  <c r="EN206" i="2"/>
  <c r="H212" i="25"/>
  <c r="EN110" i="2"/>
  <c r="H116" i="25"/>
  <c r="H56" i="25"/>
  <c r="EN65" i="2"/>
  <c r="H71" i="25"/>
  <c r="EN148" i="2"/>
  <c r="H154" i="25"/>
  <c r="EN34" i="2"/>
  <c r="H40" i="25"/>
  <c r="EN45" i="2"/>
  <c r="H51" i="25"/>
  <c r="H218" i="25"/>
  <c r="EN121" i="2"/>
  <c r="H127" i="25"/>
  <c r="H211" i="25"/>
  <c r="H156" i="25"/>
  <c r="H135" i="25"/>
  <c r="H193" i="25"/>
  <c r="H50" i="25"/>
  <c r="H164" i="25"/>
  <c r="EN91" i="2"/>
  <c r="H97" i="25"/>
  <c r="EN124" i="2"/>
  <c r="H130" i="25"/>
  <c r="EN80" i="2"/>
  <c r="H86" i="25"/>
  <c r="EN220" i="2"/>
  <c r="H226" i="25"/>
  <c r="H119" i="25"/>
  <c r="EN47" i="2"/>
  <c r="H53" i="25"/>
  <c r="H68" i="25"/>
  <c r="H204" i="25"/>
  <c r="H123" i="25"/>
  <c r="H54" i="25"/>
  <c r="H170" i="25"/>
  <c r="H143" i="25"/>
  <c r="H171" i="25"/>
  <c r="H202" i="25"/>
  <c r="EN70" i="2"/>
  <c r="H76" i="25"/>
  <c r="EN131" i="2"/>
  <c r="H137" i="25"/>
  <c r="H213" i="25"/>
  <c r="EN116" i="2"/>
  <c r="H122" i="25"/>
  <c r="H199" i="25"/>
  <c r="EN64" i="2"/>
  <c r="H70" i="25"/>
  <c r="EN204" i="2"/>
  <c r="H210" i="25"/>
  <c r="H39" i="25"/>
  <c r="EN180" i="2"/>
  <c r="H186" i="25"/>
  <c r="EN104" i="2"/>
  <c r="H110" i="25"/>
  <c r="EN197" i="2"/>
  <c r="H203" i="25"/>
  <c r="EN72" i="2"/>
  <c r="H78" i="25"/>
  <c r="H150" i="25"/>
  <c r="H152" i="25"/>
  <c r="H136" i="25"/>
  <c r="H36" i="25"/>
  <c r="H19" i="25"/>
  <c r="BH7" i="2"/>
  <c r="G34" i="25"/>
  <c r="H32" i="25"/>
  <c r="G36" i="25"/>
  <c r="H20" i="25"/>
  <c r="H34" i="25"/>
  <c r="G33" i="25"/>
  <c r="H35" i="25"/>
  <c r="F26" i="25"/>
  <c r="F16" i="25"/>
  <c r="F29" i="25"/>
  <c r="F17" i="25"/>
  <c r="F21" i="25"/>
  <c r="F23" i="25"/>
  <c r="F20" i="25"/>
  <c r="H22" i="25"/>
  <c r="F24" i="25"/>
  <c r="F18" i="25"/>
  <c r="F28" i="25"/>
  <c r="F22" i="25"/>
  <c r="FM79" i="2"/>
  <c r="FH91" i="2"/>
  <c r="FH287" i="2"/>
  <c r="FM23" i="2"/>
  <c r="FM327" i="2"/>
  <c r="FH124" i="2"/>
  <c r="FM276" i="2"/>
  <c r="FM80" i="2"/>
  <c r="FM220" i="2"/>
  <c r="FH231" i="2"/>
  <c r="FH60" i="2"/>
  <c r="FH332" i="2"/>
  <c r="FH89" i="2"/>
  <c r="FM333" i="2"/>
  <c r="FM47" i="2"/>
  <c r="FM179" i="2"/>
  <c r="FM239" i="2"/>
  <c r="FH271" i="2"/>
  <c r="FM263" i="2"/>
  <c r="FM156" i="2"/>
  <c r="FM224" i="2"/>
  <c r="FM292" i="2"/>
  <c r="FM106" i="2"/>
  <c r="FH245" i="2"/>
  <c r="FH311" i="2"/>
  <c r="FH188" i="2"/>
  <c r="FM102" i="2"/>
  <c r="FH17" i="2"/>
  <c r="FM141" i="2"/>
  <c r="FH82" i="2"/>
  <c r="FH40" i="2"/>
  <c r="FM222" i="2"/>
  <c r="FH189" i="2"/>
  <c r="FM281" i="2"/>
  <c r="FM178" i="2"/>
  <c r="FM301" i="2"/>
  <c r="FM70" i="2"/>
  <c r="FH131" i="2"/>
  <c r="FH195" i="2"/>
  <c r="FH275" i="2"/>
  <c r="FH71" i="2"/>
  <c r="FH254" i="2"/>
  <c r="FH272" i="2"/>
  <c r="FH204" i="2"/>
  <c r="FM230" i="2"/>
  <c r="FM274" i="2"/>
  <c r="FM118" i="2"/>
  <c r="FH197" i="2"/>
  <c r="FM277" i="2"/>
  <c r="FH255" i="2"/>
  <c r="FM68" i="2"/>
  <c r="FH244" i="2"/>
  <c r="FM49" i="2"/>
  <c r="FM326" i="2"/>
  <c r="FH300" i="2"/>
  <c r="FM126" i="2"/>
  <c r="FH29" i="2"/>
  <c r="FM57" i="2"/>
  <c r="FM88" i="2"/>
  <c r="FM105" i="2"/>
  <c r="FM228" i="2"/>
  <c r="FM306" i="2"/>
  <c r="FM322" i="2"/>
  <c r="FH226" i="2"/>
  <c r="FH297" i="2"/>
  <c r="FM297" i="2"/>
  <c r="FM25" i="2"/>
  <c r="FH163" i="2"/>
  <c r="FM103" i="2"/>
  <c r="FM219" i="2"/>
  <c r="FM140" i="2"/>
  <c r="FH320" i="2"/>
  <c r="FH250" i="2"/>
  <c r="FM65" i="2"/>
  <c r="FH148" i="2"/>
  <c r="FH249" i="2"/>
  <c r="FH314" i="2"/>
  <c r="FH121" i="2"/>
  <c r="FM299" i="2"/>
  <c r="FH235" i="2"/>
  <c r="FM307" i="2"/>
  <c r="FM240" i="2"/>
  <c r="FH240" i="2"/>
  <c r="FH336" i="2"/>
  <c r="FH122" i="2"/>
  <c r="FM296" i="2"/>
  <c r="FM74" i="2"/>
  <c r="FM317" i="2"/>
  <c r="FM145" i="2"/>
  <c r="FH220" i="2"/>
  <c r="FM60" i="2"/>
  <c r="FM268" i="2"/>
  <c r="FM229" i="2"/>
  <c r="FH337" i="2"/>
  <c r="FH293" i="2"/>
  <c r="FH241" i="2"/>
  <c r="FM241" i="2"/>
  <c r="FH151" i="2"/>
  <c r="FH234" i="2"/>
  <c r="FM59" i="2"/>
  <c r="FM271" i="2"/>
  <c r="FH303" i="2"/>
  <c r="FH258" i="2"/>
  <c r="FH55" i="2"/>
  <c r="FM331" i="2"/>
  <c r="FH51" i="2"/>
  <c r="FH36" i="2"/>
  <c r="FH260" i="2"/>
  <c r="FH286" i="2"/>
  <c r="FH53" i="2"/>
  <c r="FM177" i="2"/>
  <c r="FM311" i="2"/>
  <c r="FM302" i="2"/>
  <c r="FM295" i="2"/>
  <c r="FM252" i="2"/>
  <c r="FM40" i="2"/>
  <c r="FH269" i="2"/>
  <c r="FH321" i="2"/>
  <c r="FM321" i="2"/>
  <c r="FH262" i="2"/>
  <c r="FH281" i="2"/>
  <c r="FH181" i="2"/>
  <c r="FH70" i="2"/>
  <c r="FM127" i="2"/>
  <c r="FM195" i="2"/>
  <c r="FM275" i="2"/>
  <c r="FM71" i="2"/>
  <c r="FM254" i="2"/>
  <c r="FH116" i="2"/>
  <c r="FH304" i="2"/>
  <c r="FH69" i="2"/>
  <c r="FH66" i="2"/>
  <c r="FM204" i="2"/>
  <c r="FH274" i="2"/>
  <c r="FH264" i="2"/>
  <c r="FH328" i="2"/>
  <c r="FH104" i="2"/>
  <c r="FH325" i="2"/>
  <c r="FM221" i="2"/>
  <c r="FM15" i="2"/>
  <c r="FH319" i="2"/>
  <c r="FM87" i="2"/>
  <c r="FH223" i="2"/>
  <c r="FH310" i="2"/>
  <c r="FM244" i="2"/>
  <c r="FH85" i="2"/>
  <c r="FH247" i="2"/>
  <c r="FM16" i="2"/>
  <c r="FM236" i="2"/>
  <c r="FH57" i="2"/>
  <c r="FH105" i="2"/>
  <c r="FH313" i="2"/>
  <c r="FH253" i="2"/>
  <c r="FM291" i="2"/>
  <c r="FH103" i="2"/>
  <c r="FH256" i="2"/>
  <c r="FM320" i="2"/>
  <c r="FM154" i="2"/>
  <c r="FH298" i="2"/>
  <c r="FH45" i="2"/>
  <c r="FM109" i="2"/>
  <c r="FH309" i="2"/>
  <c r="FM340" i="2"/>
  <c r="FH273" i="2"/>
  <c r="FM31" i="2"/>
  <c r="FH218" i="2"/>
  <c r="FH159" i="2"/>
  <c r="FM323" i="2"/>
  <c r="FH206" i="2"/>
  <c r="FM246" i="2"/>
  <c r="FM110" i="2"/>
  <c r="FM267" i="2"/>
  <c r="FM76" i="2"/>
  <c r="FH280" i="2"/>
  <c r="FM312" i="2"/>
  <c r="FM298" i="2"/>
  <c r="FH109" i="2"/>
  <c r="FM249" i="2"/>
  <c r="FM237" i="2"/>
  <c r="FM294" i="2"/>
  <c r="FM287" i="2"/>
  <c r="FM30" i="2"/>
  <c r="FH155" i="2"/>
  <c r="FM124" i="2"/>
  <c r="FM192" i="2"/>
  <c r="FM215" i="2"/>
  <c r="FM315" i="2"/>
  <c r="FH37" i="2"/>
  <c r="FM161" i="2"/>
  <c r="FH168" i="2"/>
  <c r="FH318" i="2"/>
  <c r="FH65" i="2"/>
  <c r="FM148" i="2"/>
  <c r="FH312" i="2"/>
  <c r="FH34" i="2"/>
  <c r="FH154" i="2"/>
  <c r="FM282" i="2"/>
  <c r="FH322" i="2"/>
  <c r="FH261" i="2"/>
  <c r="FM136" i="2"/>
  <c r="FH242" i="2"/>
  <c r="FM24" i="2"/>
  <c r="FH25" i="2"/>
  <c r="FH79" i="2"/>
  <c r="FM91" i="2"/>
  <c r="FH30" i="2"/>
  <c r="FM332" i="2"/>
  <c r="FH58" i="2"/>
  <c r="FM151" i="2"/>
  <c r="FH333" i="2"/>
  <c r="FM234" i="2"/>
  <c r="FH47" i="2"/>
  <c r="FH59" i="2"/>
  <c r="FH123" i="2"/>
  <c r="FH175" i="2"/>
  <c r="FM303" i="2"/>
  <c r="FH335" i="2"/>
  <c r="FM36" i="2"/>
  <c r="FH224" i="2"/>
  <c r="FM260" i="2"/>
  <c r="FM286" i="2"/>
  <c r="FH177" i="2"/>
  <c r="FM245" i="2"/>
  <c r="FH112" i="2"/>
  <c r="FM188" i="2"/>
  <c r="FH102" i="2"/>
  <c r="FM17" i="2"/>
  <c r="FH141" i="2"/>
  <c r="FH295" i="2"/>
  <c r="FH252" i="2"/>
  <c r="FM284" i="2"/>
  <c r="FM82" i="2"/>
  <c r="FH265" i="2"/>
  <c r="FM257" i="2"/>
  <c r="FM262" i="2"/>
  <c r="FH222" i="2"/>
  <c r="FM189" i="2"/>
  <c r="FH301" i="2"/>
  <c r="FM131" i="2"/>
  <c r="FM339" i="2"/>
  <c r="FH339" i="2"/>
  <c r="FH38" i="2"/>
  <c r="FM116" i="2"/>
  <c r="FM272" i="2"/>
  <c r="FH64" i="2"/>
  <c r="FH230" i="2"/>
  <c r="FH180" i="2"/>
  <c r="FM264" i="2"/>
  <c r="FM104" i="2"/>
  <c r="FM197" i="2"/>
  <c r="FH277" i="2"/>
  <c r="FH72" i="2"/>
  <c r="FM255" i="2"/>
  <c r="FM223" i="2"/>
  <c r="FH308" i="2"/>
  <c r="FM152" i="2"/>
  <c r="FH49" i="2"/>
  <c r="FM19" i="2"/>
  <c r="FH19" i="2"/>
  <c r="FH326" i="2"/>
  <c r="FM300" i="2"/>
  <c r="FH126" i="2"/>
  <c r="FM169" i="2"/>
  <c r="FM279" i="2"/>
  <c r="FH305" i="2"/>
  <c r="FM305" i="2"/>
  <c r="FH88" i="2"/>
  <c r="FM313" i="2"/>
  <c r="FH215" i="2"/>
  <c r="FH227" i="2"/>
  <c r="FM39" i="2"/>
  <c r="FH219" i="2"/>
  <c r="FM84" i="2"/>
  <c r="FH140" i="2"/>
  <c r="FH288" i="2"/>
  <c r="FM37" i="2"/>
  <c r="FH225" i="2"/>
  <c r="FM168" i="2"/>
  <c r="FM46" i="2"/>
  <c r="FH251" i="2"/>
  <c r="FH76" i="2"/>
  <c r="FM280" i="2"/>
  <c r="FM34" i="2"/>
  <c r="FM121" i="2"/>
  <c r="FH329" i="2"/>
  <c r="FM261" i="2"/>
  <c r="FM338" i="2"/>
  <c r="FH74" i="2"/>
  <c r="FH282" i="2"/>
  <c r="FH243" i="2"/>
  <c r="FM243" i="2"/>
  <c r="FH338" i="2"/>
  <c r="FM226" i="2"/>
  <c r="FH289" i="2"/>
  <c r="FM289" i="2"/>
  <c r="FH290" i="2"/>
  <c r="FM218" i="2"/>
  <c r="FM159" i="2"/>
  <c r="FM227" i="2"/>
  <c r="FH259" i="2"/>
  <c r="FH291" i="2"/>
  <c r="FH323" i="2"/>
  <c r="FM171" i="2"/>
  <c r="FH315" i="2"/>
  <c r="FM256" i="2"/>
  <c r="FM250" i="2"/>
  <c r="FM251" i="2"/>
  <c r="FM314" i="2"/>
  <c r="FM309" i="2"/>
  <c r="FM273" i="2"/>
  <c r="FH294" i="2"/>
  <c r="FM26" i="2"/>
  <c r="FM336" i="2"/>
  <c r="FH31" i="2"/>
  <c r="FM163" i="2"/>
  <c r="FM259" i="2"/>
  <c r="FM206" i="2"/>
  <c r="FH39" i="2"/>
  <c r="FH171" i="2"/>
  <c r="FH174" i="2"/>
  <c r="FM174" i="2"/>
  <c r="FH246" i="2"/>
  <c r="FH110" i="2"/>
  <c r="FH84" i="2"/>
  <c r="FM288" i="2"/>
  <c r="FH161" i="2"/>
  <c r="FM225" i="2"/>
  <c r="FH267" i="2"/>
  <c r="FH46" i="2"/>
  <c r="FM318" i="2"/>
  <c r="FM45" i="2"/>
  <c r="FH237" i="2"/>
  <c r="FH340" i="2"/>
  <c r="FH299" i="2"/>
  <c r="FM176" i="2"/>
  <c r="FH176" i="2"/>
  <c r="FM329" i="2"/>
  <c r="FM235" i="2"/>
  <c r="FM18" i="2"/>
  <c r="FH307" i="2"/>
  <c r="FH306" i="2"/>
  <c r="FH26" i="2"/>
  <c r="FH136" i="2"/>
  <c r="FM122" i="2"/>
  <c r="FH296" i="2"/>
  <c r="FM242" i="2"/>
  <c r="FM290" i="2"/>
  <c r="FH24" i="2"/>
  <c r="FH317" i="2"/>
  <c r="FM155" i="2"/>
  <c r="FH327" i="2"/>
  <c r="FH192" i="2"/>
  <c r="FH276" i="2"/>
  <c r="FH145" i="2"/>
  <c r="FH80" i="2"/>
  <c r="FM231" i="2"/>
  <c r="FH268" i="2"/>
  <c r="FH233" i="2"/>
  <c r="FM233" i="2"/>
  <c r="FH229" i="2"/>
  <c r="FM337" i="2"/>
  <c r="FM293" i="2"/>
  <c r="FM58" i="2"/>
  <c r="FM89" i="2"/>
  <c r="FM22" i="2"/>
  <c r="FH22" i="2"/>
  <c r="FH179" i="2"/>
  <c r="FM123" i="2"/>
  <c r="FM175" i="2"/>
  <c r="FH239" i="2"/>
  <c r="FM335" i="2"/>
  <c r="FM258" i="2"/>
  <c r="FM55" i="2"/>
  <c r="FH331" i="2"/>
  <c r="FM51" i="2"/>
  <c r="FH263" i="2"/>
  <c r="FH156" i="2"/>
  <c r="FH292" i="2"/>
  <c r="FH106" i="2"/>
  <c r="FM53" i="2"/>
  <c r="FH302" i="2"/>
  <c r="FM112" i="2"/>
  <c r="FH284" i="2"/>
  <c r="FM265" i="2"/>
  <c r="FM269" i="2"/>
  <c r="FH257" i="2"/>
  <c r="FH178" i="2"/>
  <c r="FM181" i="2"/>
  <c r="FH127" i="2"/>
  <c r="FM38" i="2"/>
  <c r="FM304" i="2"/>
  <c r="FM69" i="2"/>
  <c r="FM66" i="2"/>
  <c r="FM64" i="2"/>
  <c r="FM180" i="2"/>
  <c r="FM328" i="2"/>
  <c r="FH118" i="2"/>
  <c r="FM325" i="2"/>
  <c r="FH221" i="2"/>
  <c r="FM72" i="2"/>
  <c r="FH15" i="2"/>
  <c r="FM319" i="2"/>
  <c r="FH87" i="2"/>
  <c r="FM310" i="2"/>
  <c r="FH68" i="2"/>
  <c r="FM308" i="2"/>
  <c r="FM85" i="2"/>
  <c r="FM247" i="2"/>
  <c r="FH152" i="2"/>
  <c r="FH236" i="2"/>
  <c r="FM29" i="2"/>
  <c r="FH169" i="2"/>
  <c r="FH279" i="2"/>
  <c r="FM253" i="2"/>
  <c r="FH228" i="2"/>
  <c r="J25" i="25"/>
  <c r="G25" i="25"/>
  <c r="H18" i="25"/>
  <c r="H21" i="25"/>
  <c r="H24" i="25"/>
  <c r="J26" i="25"/>
  <c r="FH23" i="2"/>
  <c r="J29" i="25"/>
  <c r="EN24" i="2"/>
  <c r="H30" i="25"/>
  <c r="ED14" i="2"/>
  <c r="G20" i="25"/>
  <c r="ED16" i="2"/>
  <c r="G22" i="25"/>
  <c r="H28" i="25"/>
  <c r="G16" i="25"/>
  <c r="J17" i="25"/>
  <c r="J23" i="25"/>
  <c r="J20" i="25"/>
  <c r="J21" i="25"/>
  <c r="J30" i="25"/>
  <c r="G19" i="25"/>
  <c r="H29" i="25"/>
  <c r="H26" i="25"/>
  <c r="H27" i="25"/>
  <c r="H23" i="25"/>
  <c r="H31" i="25"/>
  <c r="G29" i="25"/>
  <c r="G17" i="25"/>
  <c r="H37" i="25"/>
  <c r="J37" i="25"/>
  <c r="H33" i="25"/>
  <c r="G27" i="25"/>
  <c r="H25" i="25"/>
  <c r="J19" i="25"/>
  <c r="H17" i="25"/>
  <c r="G32" i="25"/>
  <c r="G31" i="25"/>
  <c r="J27" i="25"/>
  <c r="J18" i="25"/>
  <c r="J36" i="25"/>
  <c r="G37" i="25"/>
  <c r="H16" i="25"/>
  <c r="J16" i="25"/>
  <c r="DQ214" i="2"/>
  <c r="DS214" i="2"/>
  <c r="DR214" i="2"/>
  <c r="DL214" i="2"/>
  <c r="DN214" i="2"/>
  <c r="DM214" i="2"/>
  <c r="ED214" i="2"/>
  <c r="EB214" i="2"/>
  <c r="EA214" i="2"/>
  <c r="EC214" i="2"/>
  <c r="DY107" i="2"/>
  <c r="DV107" i="2"/>
  <c r="DX107" i="2"/>
  <c r="DW107" i="2"/>
  <c r="FM107" i="2"/>
  <c r="FJ107" i="2"/>
  <c r="FK107" i="2"/>
  <c r="DJ159" i="2"/>
  <c r="DH159" i="2"/>
  <c r="DI159" i="2"/>
  <c r="ED159" i="2"/>
  <c r="EB159" i="2"/>
  <c r="EA159" i="2"/>
  <c r="EC159" i="2"/>
  <c r="DT259" i="2"/>
  <c r="DS259" i="2"/>
  <c r="DR259" i="2"/>
  <c r="DQ259" i="2"/>
  <c r="DO259" i="2"/>
  <c r="DM259" i="2"/>
  <c r="DL259" i="2"/>
  <c r="DN259" i="2"/>
  <c r="DT291" i="2"/>
  <c r="DS291" i="2"/>
  <c r="DR291" i="2"/>
  <c r="DQ291" i="2"/>
  <c r="DO291" i="2"/>
  <c r="DM291" i="2"/>
  <c r="DL291" i="2"/>
  <c r="DN291" i="2"/>
  <c r="DY291" i="2"/>
  <c r="DX291" i="2"/>
  <c r="DV291" i="2"/>
  <c r="DW291" i="2"/>
  <c r="DJ323" i="2"/>
  <c r="DG323" i="2"/>
  <c r="DI323" i="2"/>
  <c r="DH323" i="2"/>
  <c r="EI323" i="2"/>
  <c r="EH323" i="2"/>
  <c r="EF323" i="2"/>
  <c r="EG323" i="2"/>
  <c r="DY90" i="2"/>
  <c r="DX90" i="2"/>
  <c r="DW90" i="2"/>
  <c r="DV90" i="2"/>
  <c r="ED206" i="2"/>
  <c r="EB206" i="2"/>
  <c r="EA206" i="2"/>
  <c r="EC206" i="2"/>
  <c r="EI206" i="2"/>
  <c r="EG206" i="2"/>
  <c r="EH206" i="2"/>
  <c r="EF206" i="2"/>
  <c r="DJ103" i="2"/>
  <c r="DG103" i="2"/>
  <c r="DI103" i="2"/>
  <c r="ED103" i="2"/>
  <c r="EB103" i="2"/>
  <c r="EC103" i="2"/>
  <c r="EA103" i="2"/>
  <c r="EI171" i="2"/>
  <c r="EH171" i="2"/>
  <c r="EF171" i="2"/>
  <c r="EG171" i="2"/>
  <c r="DS315" i="2"/>
  <c r="DR315" i="2"/>
  <c r="DQ315" i="2"/>
  <c r="DT315" i="2"/>
  <c r="DO315" i="2"/>
  <c r="DL315" i="2"/>
  <c r="DN315" i="2"/>
  <c r="DM315" i="2"/>
  <c r="DR174" i="2"/>
  <c r="DS174" i="2"/>
  <c r="DO174" i="2"/>
  <c r="DT174" i="2"/>
  <c r="DM174" i="2"/>
  <c r="DN174" i="2"/>
  <c r="DT246" i="2"/>
  <c r="DO246" i="2"/>
  <c r="DR246" i="2"/>
  <c r="DQ246" i="2"/>
  <c r="DS246" i="2"/>
  <c r="DM246" i="2"/>
  <c r="DN246" i="2"/>
  <c r="DL246" i="2"/>
  <c r="ED219" i="2"/>
  <c r="EA219" i="2"/>
  <c r="EC219" i="2"/>
  <c r="EB219" i="2"/>
  <c r="DJ110" i="2"/>
  <c r="DH110" i="2"/>
  <c r="DI110" i="2"/>
  <c r="DJ84" i="2"/>
  <c r="DI84" i="2"/>
  <c r="DH84" i="2"/>
  <c r="EI84" i="2"/>
  <c r="EG84" i="2"/>
  <c r="EH84" i="2"/>
  <c r="EF84" i="2"/>
  <c r="DY140" i="2"/>
  <c r="DX140" i="2"/>
  <c r="DV140" i="2"/>
  <c r="DW140" i="2"/>
  <c r="DY208" i="2"/>
  <c r="DW208" i="2"/>
  <c r="DX208" i="2"/>
  <c r="DV208" i="2"/>
  <c r="ER208" i="2"/>
  <c r="EQ208" i="2"/>
  <c r="EP208" i="2"/>
  <c r="FW208" i="2"/>
  <c r="FT208" i="2"/>
  <c r="FV208" i="2"/>
  <c r="FU208" i="2"/>
  <c r="DY256" i="2"/>
  <c r="DX256" i="2"/>
  <c r="DV256" i="2"/>
  <c r="DW256" i="2"/>
  <c r="DT256" i="2"/>
  <c r="DO256" i="2"/>
  <c r="DS256" i="2"/>
  <c r="DR256" i="2"/>
  <c r="DQ256" i="2"/>
  <c r="DM256" i="2"/>
  <c r="DN256" i="2"/>
  <c r="DL256" i="2"/>
  <c r="EI288" i="2"/>
  <c r="EG288" i="2"/>
  <c r="EH288" i="2"/>
  <c r="EF288" i="2"/>
  <c r="DY320" i="2"/>
  <c r="DV320" i="2"/>
  <c r="DX320" i="2"/>
  <c r="DW320" i="2"/>
  <c r="DS320" i="2"/>
  <c r="DO320" i="2"/>
  <c r="DR320" i="2"/>
  <c r="DQ320" i="2"/>
  <c r="DT320" i="2"/>
  <c r="DM320" i="2"/>
  <c r="DN320" i="2"/>
  <c r="DL320" i="2"/>
  <c r="DY50" i="2"/>
  <c r="DW50" i="2"/>
  <c r="DV50" i="2"/>
  <c r="DX50" i="2"/>
  <c r="DJ238" i="2"/>
  <c r="DH238" i="2"/>
  <c r="DI238" i="2"/>
  <c r="DG238" i="2"/>
  <c r="EI238" i="2"/>
  <c r="EG238" i="2"/>
  <c r="EH238" i="2"/>
  <c r="EF238" i="2"/>
  <c r="FR238" i="2"/>
  <c r="FO238" i="2"/>
  <c r="FQ238" i="2"/>
  <c r="FP238" i="2"/>
  <c r="DJ37" i="2"/>
  <c r="DG37" i="2"/>
  <c r="DH37" i="2"/>
  <c r="DY37" i="2"/>
  <c r="DV37" i="2"/>
  <c r="DW37" i="2"/>
  <c r="DX37" i="2"/>
  <c r="DJ101" i="2"/>
  <c r="DG101" i="2"/>
  <c r="DH101" i="2"/>
  <c r="ED101" i="2"/>
  <c r="EA101" i="2"/>
  <c r="EC101" i="2"/>
  <c r="EB101" i="2"/>
  <c r="ES101" i="2"/>
  <c r="EP101" i="2"/>
  <c r="EQ101" i="2"/>
  <c r="DY161" i="2"/>
  <c r="DW161" i="2"/>
  <c r="DX161" i="2"/>
  <c r="DV161" i="2"/>
  <c r="ED35" i="2"/>
  <c r="EA35" i="2"/>
  <c r="EB35" i="2"/>
  <c r="EC35" i="2"/>
  <c r="DS35" i="2"/>
  <c r="DR35" i="2"/>
  <c r="DQ35" i="2"/>
  <c r="DM35" i="2"/>
  <c r="DN35" i="2"/>
  <c r="DL35" i="2"/>
  <c r="DT267" i="2"/>
  <c r="DS267" i="2"/>
  <c r="DR267" i="2"/>
  <c r="DQ267" i="2"/>
  <c r="DO267" i="2"/>
  <c r="DL267" i="2"/>
  <c r="DN267" i="2"/>
  <c r="DM267" i="2"/>
  <c r="EI267" i="2"/>
  <c r="EH267" i="2"/>
  <c r="EF267" i="2"/>
  <c r="EG267" i="2"/>
  <c r="DS32" i="2"/>
  <c r="DR32" i="2"/>
  <c r="DQ32" i="2"/>
  <c r="DN32" i="2"/>
  <c r="DL32" i="2"/>
  <c r="DM32" i="2"/>
  <c r="ED32" i="2"/>
  <c r="EC32" i="2"/>
  <c r="EA32" i="2"/>
  <c r="EB32" i="2"/>
  <c r="DY96" i="2"/>
  <c r="DX96" i="2"/>
  <c r="DV96" i="2"/>
  <c r="DW96" i="2"/>
  <c r="DJ168" i="2"/>
  <c r="DG168" i="2"/>
  <c r="DH168" i="2"/>
  <c r="DY46" i="2"/>
  <c r="DV46" i="2"/>
  <c r="DX46" i="2"/>
  <c r="DW46" i="2"/>
  <c r="EI162" i="2"/>
  <c r="EG162" i="2"/>
  <c r="EH162" i="2"/>
  <c r="EF162" i="2"/>
  <c r="DJ318" i="2"/>
  <c r="DI318" i="2"/>
  <c r="DG318" i="2"/>
  <c r="DH318" i="2"/>
  <c r="DJ65" i="2"/>
  <c r="DG65" i="2"/>
  <c r="DH65" i="2"/>
  <c r="ED65" i="2"/>
  <c r="EB65" i="2"/>
  <c r="EA65" i="2"/>
  <c r="EC65" i="2"/>
  <c r="DY83" i="2"/>
  <c r="DX83" i="2"/>
  <c r="DW83" i="2"/>
  <c r="DV83" i="2"/>
  <c r="DJ251" i="2"/>
  <c r="DG251" i="2"/>
  <c r="DH251" i="2"/>
  <c r="DI251" i="2"/>
  <c r="EI251" i="2"/>
  <c r="EH251" i="2"/>
  <c r="EF251" i="2"/>
  <c r="EG251" i="2"/>
  <c r="DY76" i="2"/>
  <c r="DW76" i="2"/>
  <c r="DX76" i="2"/>
  <c r="DV76" i="2"/>
  <c r="DY148" i="2"/>
  <c r="DX148" i="2"/>
  <c r="DV148" i="2"/>
  <c r="DW148" i="2"/>
  <c r="DY200" i="2"/>
  <c r="DW200" i="2"/>
  <c r="DX200" i="2"/>
  <c r="DV200" i="2"/>
  <c r="EI248" i="2"/>
  <c r="EF248" i="2"/>
  <c r="EG248" i="2"/>
  <c r="EH248" i="2"/>
  <c r="FM248" i="2"/>
  <c r="FL248" i="2"/>
  <c r="FK248" i="2"/>
  <c r="FJ248" i="2"/>
  <c r="DJ280" i="2"/>
  <c r="DI280" i="2"/>
  <c r="DG280" i="2"/>
  <c r="DH280" i="2"/>
  <c r="DY280" i="2"/>
  <c r="DV280" i="2"/>
  <c r="DW280" i="2"/>
  <c r="DX280" i="2"/>
  <c r="ED312" i="2"/>
  <c r="EC312" i="2"/>
  <c r="EB312" i="2"/>
  <c r="EA312" i="2"/>
  <c r="EI34" i="2"/>
  <c r="EH34" i="2"/>
  <c r="EF34" i="2"/>
  <c r="EG34" i="2"/>
  <c r="DJ154" i="2"/>
  <c r="DI154" i="2"/>
  <c r="DH154" i="2"/>
  <c r="ED154" i="2"/>
  <c r="EB154" i="2"/>
  <c r="EA154" i="2"/>
  <c r="EC154" i="2"/>
  <c r="EI298" i="2"/>
  <c r="EF298" i="2"/>
  <c r="EG298" i="2"/>
  <c r="EH298" i="2"/>
  <c r="DY298" i="2"/>
  <c r="DV298" i="2"/>
  <c r="DW298" i="2"/>
  <c r="DX298" i="2"/>
  <c r="EI45" i="2"/>
  <c r="EH45" i="2"/>
  <c r="EG45" i="2"/>
  <c r="EF45" i="2"/>
  <c r="DR109" i="2"/>
  <c r="DS109" i="2"/>
  <c r="DT109" i="2"/>
  <c r="DO109" i="2"/>
  <c r="DM109" i="2"/>
  <c r="DN109" i="2"/>
  <c r="DY109" i="2"/>
  <c r="DX109" i="2"/>
  <c r="DV109" i="2"/>
  <c r="DW109" i="2"/>
  <c r="DR185" i="2"/>
  <c r="DQ185" i="2"/>
  <c r="DS185" i="2"/>
  <c r="DM185" i="2"/>
  <c r="DN185" i="2"/>
  <c r="DL185" i="2"/>
  <c r="EL185" i="2"/>
  <c r="EK185" i="2"/>
  <c r="EM185" i="2"/>
  <c r="FK185" i="2"/>
  <c r="FL185" i="2"/>
  <c r="FJ185" i="2"/>
  <c r="DJ249" i="2"/>
  <c r="DI249" i="2"/>
  <c r="DH249" i="2"/>
  <c r="DG249" i="2"/>
  <c r="EI249" i="2"/>
  <c r="EG249" i="2"/>
  <c r="EH249" i="2"/>
  <c r="EF249" i="2"/>
  <c r="ED212" i="2"/>
  <c r="EB212" i="2"/>
  <c r="EA212" i="2"/>
  <c r="EC212" i="2"/>
  <c r="EI121" i="2"/>
  <c r="EG121" i="2"/>
  <c r="EF121" i="2"/>
  <c r="EH121" i="2"/>
  <c r="DJ237" i="2"/>
  <c r="DG237" i="2"/>
  <c r="DI237" i="2"/>
  <c r="DH237" i="2"/>
  <c r="EI237" i="2"/>
  <c r="EH237" i="2"/>
  <c r="EF237" i="2"/>
  <c r="EG237" i="2"/>
  <c r="DS340" i="2"/>
  <c r="DR340" i="2"/>
  <c r="DQ340" i="2"/>
  <c r="DO340" i="2"/>
  <c r="DT340" i="2"/>
  <c r="DL340" i="2"/>
  <c r="DM340" i="2"/>
  <c r="DN340" i="2"/>
  <c r="EN340" i="2"/>
  <c r="EK340" i="2"/>
  <c r="EL340" i="2"/>
  <c r="EM340" i="2"/>
  <c r="DR205" i="2"/>
  <c r="DQ205" i="2"/>
  <c r="DS205" i="2"/>
  <c r="DL205" i="2"/>
  <c r="DN205" i="2"/>
  <c r="DM205" i="2"/>
  <c r="ED205" i="2"/>
  <c r="EC205" i="2"/>
  <c r="EB205" i="2"/>
  <c r="EA205" i="2"/>
  <c r="DT299" i="2"/>
  <c r="DS299" i="2"/>
  <c r="DR299" i="2"/>
  <c r="DQ299" i="2"/>
  <c r="DO299" i="2"/>
  <c r="DL299" i="2"/>
  <c r="DN299" i="2"/>
  <c r="DM299" i="2"/>
  <c r="EI299" i="2"/>
  <c r="EH299" i="2"/>
  <c r="EF299" i="2"/>
  <c r="EG299" i="2"/>
  <c r="DY176" i="2"/>
  <c r="DW176" i="2"/>
  <c r="DX176" i="2"/>
  <c r="DV176" i="2"/>
  <c r="ED176" i="2"/>
  <c r="EB176" i="2"/>
  <c r="EA176" i="2"/>
  <c r="EC176" i="2"/>
  <c r="DH150" i="2"/>
  <c r="DI150" i="2"/>
  <c r="DG150" i="2"/>
  <c r="EI149" i="2"/>
  <c r="EF149" i="2"/>
  <c r="EG149" i="2"/>
  <c r="EH149" i="2"/>
  <c r="DY149" i="2"/>
  <c r="DX149" i="2"/>
  <c r="DV149" i="2"/>
  <c r="DW149" i="2"/>
  <c r="DJ273" i="2"/>
  <c r="DI273" i="2"/>
  <c r="DH273" i="2"/>
  <c r="DG273" i="2"/>
  <c r="DJ235" i="2"/>
  <c r="DI235" i="2"/>
  <c r="DH235" i="2"/>
  <c r="DG235" i="2"/>
  <c r="FR18" i="2"/>
  <c r="K24" i="25"/>
  <c r="DS133" i="2"/>
  <c r="DR133" i="2"/>
  <c r="DQ133" i="2"/>
  <c r="DL133" i="2"/>
  <c r="DM133" i="2"/>
  <c r="DN133" i="2"/>
  <c r="DY133" i="2"/>
  <c r="DV133" i="2"/>
  <c r="DW133" i="2"/>
  <c r="DX133" i="2"/>
  <c r="FK133" i="2"/>
  <c r="FL133" i="2"/>
  <c r="FJ133" i="2"/>
  <c r="ED285" i="2"/>
  <c r="EB285" i="2"/>
  <c r="EA285" i="2"/>
  <c r="EC285" i="2"/>
  <c r="ES285" i="2"/>
  <c r="EP285" i="2"/>
  <c r="EQ285" i="2"/>
  <c r="ER285" i="2"/>
  <c r="DJ294" i="2"/>
  <c r="DH294" i="2"/>
  <c r="DI294" i="2"/>
  <c r="DG294" i="2"/>
  <c r="EI294" i="2"/>
  <c r="EH294" i="2"/>
  <c r="EF294" i="2"/>
  <c r="EG294" i="2"/>
  <c r="DJ374" i="2"/>
  <c r="DI374" i="2"/>
  <c r="DH374" i="2"/>
  <c r="DG374" i="2"/>
  <c r="ES374" i="2"/>
  <c r="EP374" i="2"/>
  <c r="ER374" i="2"/>
  <c r="EQ374" i="2"/>
  <c r="FR374" i="2"/>
  <c r="FP374" i="2"/>
  <c r="FQ374" i="2"/>
  <c r="FO374" i="2"/>
  <c r="DQ362" i="2"/>
  <c r="DT362" i="2"/>
  <c r="DR362" i="2"/>
  <c r="DS362" i="2"/>
  <c r="DO362" i="2"/>
  <c r="DN362" i="2"/>
  <c r="DL362" i="2"/>
  <c r="DM362" i="2"/>
  <c r="ED362" i="2"/>
  <c r="EB362" i="2"/>
  <c r="EA362" i="2"/>
  <c r="EC362" i="2"/>
  <c r="FM362" i="2"/>
  <c r="FJ362" i="2"/>
  <c r="FL362" i="2"/>
  <c r="FK362" i="2"/>
  <c r="DO378" i="2"/>
  <c r="DQ378" i="2"/>
  <c r="DS378" i="2"/>
  <c r="DT378" i="2"/>
  <c r="DR378" i="2"/>
  <c r="DN378" i="2"/>
  <c r="DL378" i="2"/>
  <c r="DM378" i="2"/>
  <c r="DY378" i="2"/>
  <c r="DX378" i="2"/>
  <c r="DW378" i="2"/>
  <c r="DV378" i="2"/>
  <c r="FH378" i="2"/>
  <c r="FG378" i="2"/>
  <c r="FF378" i="2"/>
  <c r="FE378" i="2"/>
  <c r="EN348" i="2"/>
  <c r="EK348" i="2"/>
  <c r="EL348" i="2"/>
  <c r="EM348" i="2"/>
  <c r="ED348" i="2"/>
  <c r="EC348" i="2"/>
  <c r="EB348" i="2"/>
  <c r="EA348" i="2"/>
  <c r="FW348" i="2"/>
  <c r="FT348" i="2"/>
  <c r="FU348" i="2"/>
  <c r="FV348" i="2"/>
  <c r="DJ352" i="2"/>
  <c r="DH352" i="2"/>
  <c r="DG352" i="2"/>
  <c r="DI352" i="2"/>
  <c r="ES352" i="2"/>
  <c r="EP352" i="2"/>
  <c r="ER352" i="2"/>
  <c r="EQ352" i="2"/>
  <c r="FR352" i="2"/>
  <c r="FP352" i="2"/>
  <c r="FQ352" i="2"/>
  <c r="FO352" i="2"/>
  <c r="DJ389" i="2"/>
  <c r="DG389" i="2"/>
  <c r="DI389" i="2"/>
  <c r="DH389" i="2"/>
  <c r="ED389" i="2"/>
  <c r="EC389" i="2"/>
  <c r="EB389" i="2"/>
  <c r="EA389" i="2"/>
  <c r="FM389" i="2"/>
  <c r="FK389" i="2"/>
  <c r="FL389" i="2"/>
  <c r="FJ389" i="2"/>
  <c r="DJ393" i="2"/>
  <c r="DG393" i="2"/>
  <c r="DI393" i="2"/>
  <c r="DH393" i="2"/>
  <c r="ED393" i="2"/>
  <c r="EC393" i="2"/>
  <c r="EB393" i="2"/>
  <c r="EA393" i="2"/>
  <c r="ES393" i="2"/>
  <c r="EP393" i="2"/>
  <c r="EQ393" i="2"/>
  <c r="ER393" i="2"/>
  <c r="DI98" i="2"/>
  <c r="DH98" i="2"/>
  <c r="DG98" i="2"/>
  <c r="EK98" i="2"/>
  <c r="EM98" i="2"/>
  <c r="EL98" i="2"/>
  <c r="DY75" i="2"/>
  <c r="DV75" i="2"/>
  <c r="DX75" i="2"/>
  <c r="DW75" i="2"/>
  <c r="DY243" i="2"/>
  <c r="DX243" i="2"/>
  <c r="DV243" i="2"/>
  <c r="DW243" i="2"/>
  <c r="ED307" i="2"/>
  <c r="EB307" i="2"/>
  <c r="EA307" i="2"/>
  <c r="EC307" i="2"/>
  <c r="DS306" i="2"/>
  <c r="DR306" i="2"/>
  <c r="DQ306" i="2"/>
  <c r="DT306" i="2"/>
  <c r="DO306" i="2"/>
  <c r="DN306" i="2"/>
  <c r="DL306" i="2"/>
  <c r="DM306" i="2"/>
  <c r="ED306" i="2"/>
  <c r="EA306" i="2"/>
  <c r="EC306" i="2"/>
  <c r="EB306" i="2"/>
  <c r="DQ139" i="2"/>
  <c r="DS139" i="2"/>
  <c r="DR139" i="2"/>
  <c r="DL139" i="2"/>
  <c r="DM139" i="2"/>
  <c r="DN139" i="2"/>
  <c r="ED139" i="2"/>
  <c r="EC139" i="2"/>
  <c r="EB139" i="2"/>
  <c r="EA139" i="2"/>
  <c r="EI139" i="2"/>
  <c r="EH139" i="2"/>
  <c r="EF139" i="2"/>
  <c r="EG139" i="2"/>
  <c r="FR26" i="2"/>
  <c r="K32" i="25"/>
  <c r="DJ283" i="2"/>
  <c r="DG283" i="2"/>
  <c r="DI283" i="2"/>
  <c r="DH283" i="2"/>
  <c r="ES283" i="2"/>
  <c r="EQ283" i="2"/>
  <c r="ER283" i="2"/>
  <c r="EP283" i="2"/>
  <c r="FW283" i="2"/>
  <c r="FT283" i="2"/>
  <c r="FV283" i="2"/>
  <c r="FU283" i="2"/>
  <c r="DS52" i="2"/>
  <c r="DR52" i="2"/>
  <c r="DQ52" i="2"/>
  <c r="DN52" i="2"/>
  <c r="DL52" i="2"/>
  <c r="DM52" i="2"/>
  <c r="ED52" i="2"/>
  <c r="EB52" i="2"/>
  <c r="EC52" i="2"/>
  <c r="EA52" i="2"/>
  <c r="DJ240" i="2"/>
  <c r="DH240" i="2"/>
  <c r="DI240" i="2"/>
  <c r="DG240" i="2"/>
  <c r="EI240" i="2"/>
  <c r="EF240" i="2"/>
  <c r="EG240" i="2"/>
  <c r="EH240" i="2"/>
  <c r="EI336" i="2"/>
  <c r="EH336" i="2"/>
  <c r="EG336" i="2"/>
  <c r="EF336" i="2"/>
  <c r="ED336" i="2"/>
  <c r="EB336" i="2"/>
  <c r="EA336" i="2"/>
  <c r="EC336" i="2"/>
  <c r="EI322" i="2"/>
  <c r="EH322" i="2"/>
  <c r="EF322" i="2"/>
  <c r="EG322" i="2"/>
  <c r="DJ261" i="2"/>
  <c r="DI261" i="2"/>
  <c r="DG261" i="2"/>
  <c r="DH261" i="2"/>
  <c r="EI338" i="2"/>
  <c r="EH338" i="2"/>
  <c r="EF338" i="2"/>
  <c r="EG338" i="2"/>
  <c r="DY338" i="2"/>
  <c r="DW338" i="2"/>
  <c r="DV338" i="2"/>
  <c r="DX338" i="2"/>
  <c r="EI122" i="2"/>
  <c r="EH122" i="2"/>
  <c r="EF122" i="2"/>
  <c r="EG122" i="2"/>
  <c r="DQ187" i="2"/>
  <c r="DS187" i="2"/>
  <c r="DR187" i="2"/>
  <c r="DL187" i="2"/>
  <c r="DM187" i="2"/>
  <c r="DN187" i="2"/>
  <c r="DH44" i="2"/>
  <c r="DG44" i="2"/>
  <c r="DI44" i="2"/>
  <c r="DY44" i="2"/>
  <c r="DW44" i="2"/>
  <c r="DX44" i="2"/>
  <c r="DV44" i="2"/>
  <c r="ES232" i="2"/>
  <c r="EQ232" i="2"/>
  <c r="EP232" i="2"/>
  <c r="ER232" i="2"/>
  <c r="FR232" i="2"/>
  <c r="FP232" i="2"/>
  <c r="FO232" i="2"/>
  <c r="FQ232" i="2"/>
  <c r="FW232" i="2"/>
  <c r="FT232" i="2"/>
  <c r="FU232" i="2"/>
  <c r="FV232" i="2"/>
  <c r="EI296" i="2"/>
  <c r="EF296" i="2"/>
  <c r="EG296" i="2"/>
  <c r="EH296" i="2"/>
  <c r="DS226" i="2"/>
  <c r="DO226" i="2"/>
  <c r="DR226" i="2"/>
  <c r="DT226" i="2"/>
  <c r="DQ226" i="2"/>
  <c r="DN226" i="2"/>
  <c r="DL226" i="2"/>
  <c r="DM226" i="2"/>
  <c r="DQ77" i="2"/>
  <c r="DR77" i="2"/>
  <c r="DS77" i="2"/>
  <c r="DM77" i="2"/>
  <c r="DN77" i="2"/>
  <c r="DL77" i="2"/>
  <c r="ED77" i="2"/>
  <c r="EA77" i="2"/>
  <c r="EC77" i="2"/>
  <c r="EB77" i="2"/>
  <c r="DY74" i="2"/>
  <c r="DX74" i="2"/>
  <c r="DW74" i="2"/>
  <c r="DV74" i="2"/>
  <c r="EI242" i="2"/>
  <c r="EF242" i="2"/>
  <c r="EG242" i="2"/>
  <c r="EH242" i="2"/>
  <c r="ED242" i="2"/>
  <c r="EC242" i="2"/>
  <c r="EB242" i="2"/>
  <c r="EA242" i="2"/>
  <c r="DR289" i="2"/>
  <c r="DT289" i="2"/>
  <c r="DS289" i="2"/>
  <c r="DO289" i="2"/>
  <c r="DQ289" i="2"/>
  <c r="DL289" i="2"/>
  <c r="DM289" i="2"/>
  <c r="DN289" i="2"/>
  <c r="EI289" i="2"/>
  <c r="EG289" i="2"/>
  <c r="EH289" i="2"/>
  <c r="EF289" i="2"/>
  <c r="DJ290" i="2"/>
  <c r="DG290" i="2"/>
  <c r="DH290" i="2"/>
  <c r="DI290" i="2"/>
  <c r="FR24" i="2"/>
  <c r="K30" i="25"/>
  <c r="DY41" i="2"/>
  <c r="DV41" i="2"/>
  <c r="DW41" i="2"/>
  <c r="DX41" i="2"/>
  <c r="DQ407" i="2"/>
  <c r="DR407" i="2"/>
  <c r="DT407" i="2"/>
  <c r="DS407" i="2"/>
  <c r="DO407" i="2"/>
  <c r="DL407" i="2"/>
  <c r="DM407" i="2"/>
  <c r="DN407" i="2"/>
  <c r="EN407" i="2"/>
  <c r="EM407" i="2"/>
  <c r="EL407" i="2"/>
  <c r="EK407" i="2"/>
  <c r="FR407" i="2"/>
  <c r="FQ407" i="2"/>
  <c r="FP407" i="2"/>
  <c r="FO407" i="2"/>
  <c r="DJ379" i="2"/>
  <c r="DH379" i="2"/>
  <c r="DG379" i="2"/>
  <c r="DI379" i="2"/>
  <c r="ES379" i="2"/>
  <c r="ER379" i="2"/>
  <c r="EP379" i="2"/>
  <c r="EQ379" i="2"/>
  <c r="FW379" i="2"/>
  <c r="FT379" i="2"/>
  <c r="FU379" i="2"/>
  <c r="FV379" i="2"/>
  <c r="DS358" i="2"/>
  <c r="DR358" i="2"/>
  <c r="DT358" i="2"/>
  <c r="DO358" i="2"/>
  <c r="DQ358" i="2"/>
  <c r="DN358" i="2"/>
  <c r="DL358" i="2"/>
  <c r="DM358" i="2"/>
  <c r="EN358" i="2"/>
  <c r="EK358" i="2"/>
  <c r="EL358" i="2"/>
  <c r="EM358" i="2"/>
  <c r="DJ361" i="2"/>
  <c r="DG361" i="2"/>
  <c r="DH361" i="2"/>
  <c r="DI361" i="2"/>
  <c r="EI361" i="2"/>
  <c r="EG361" i="2"/>
  <c r="EF361" i="2"/>
  <c r="EH361" i="2"/>
  <c r="DY361" i="2"/>
  <c r="DV361" i="2"/>
  <c r="DW361" i="2"/>
  <c r="DX361" i="2"/>
  <c r="DY388" i="2"/>
  <c r="DW388" i="2"/>
  <c r="DV388" i="2"/>
  <c r="DX388" i="2"/>
  <c r="ES388" i="2"/>
  <c r="EP388" i="2"/>
  <c r="ER388" i="2"/>
  <c r="EQ388" i="2"/>
  <c r="FW388" i="2"/>
  <c r="FT388" i="2"/>
  <c r="FU388" i="2"/>
  <c r="FV388" i="2"/>
  <c r="FR372" i="2"/>
  <c r="FO372" i="2"/>
  <c r="FP372" i="2"/>
  <c r="FQ372" i="2"/>
  <c r="FM372" i="2"/>
  <c r="FK372" i="2"/>
  <c r="FJ372" i="2"/>
  <c r="FL372" i="2"/>
  <c r="DR377" i="2"/>
  <c r="DQ377" i="2"/>
  <c r="DO377" i="2"/>
  <c r="DT377" i="2"/>
  <c r="DS377" i="2"/>
  <c r="DL377" i="2"/>
  <c r="DM377" i="2"/>
  <c r="DN377" i="2"/>
  <c r="EN377" i="2"/>
  <c r="EL377" i="2"/>
  <c r="EM377" i="2"/>
  <c r="EK377" i="2"/>
  <c r="ES377" i="2"/>
  <c r="EQ377" i="2"/>
  <c r="ER377" i="2"/>
  <c r="EP377" i="2"/>
  <c r="EI341" i="2"/>
  <c r="EF341" i="2"/>
  <c r="EH341" i="2"/>
  <c r="EG341" i="2"/>
  <c r="ES341" i="2"/>
  <c r="EQ341" i="2"/>
  <c r="ER341" i="2"/>
  <c r="EP341" i="2"/>
  <c r="EI158" i="2"/>
  <c r="EH158" i="2"/>
  <c r="EF158" i="2"/>
  <c r="EG158" i="2"/>
  <c r="EI79" i="2"/>
  <c r="EF79" i="2"/>
  <c r="EH79" i="2"/>
  <c r="EG79" i="2"/>
  <c r="EA199" i="2"/>
  <c r="EC199" i="2"/>
  <c r="EB199" i="2"/>
  <c r="DR142" i="2"/>
  <c r="DQ142" i="2"/>
  <c r="DS142" i="2"/>
  <c r="DL142" i="2"/>
  <c r="DN142" i="2"/>
  <c r="DM142" i="2"/>
  <c r="EI91" i="2"/>
  <c r="EH91" i="2"/>
  <c r="EF91" i="2"/>
  <c r="EG91" i="2"/>
  <c r="DI211" i="2"/>
  <c r="DH211" i="2"/>
  <c r="DG211" i="2"/>
  <c r="DT287" i="2"/>
  <c r="DS287" i="2"/>
  <c r="DO287" i="2"/>
  <c r="DR287" i="2"/>
  <c r="DQ287" i="2"/>
  <c r="DL287" i="2"/>
  <c r="DN287" i="2"/>
  <c r="DM287" i="2"/>
  <c r="ED287" i="2"/>
  <c r="EC287" i="2"/>
  <c r="EB287" i="2"/>
  <c r="EA287" i="2"/>
  <c r="DR30" i="2"/>
  <c r="DT30" i="2"/>
  <c r="DM30" i="2"/>
  <c r="DO30" i="2"/>
  <c r="DN30" i="2"/>
  <c r="DS30" i="2"/>
  <c r="ED155" i="2"/>
  <c r="EC155" i="2"/>
  <c r="EB155" i="2"/>
  <c r="EA155" i="2"/>
  <c r="DY155" i="2"/>
  <c r="DV155" i="2"/>
  <c r="DX155" i="2"/>
  <c r="DW155" i="2"/>
  <c r="EI155" i="2"/>
  <c r="EH155" i="2"/>
  <c r="EF155" i="2"/>
  <c r="EG155" i="2"/>
  <c r="DQ78" i="2"/>
  <c r="DR78" i="2"/>
  <c r="DS78" i="2"/>
  <c r="DM78" i="2"/>
  <c r="DN78" i="2"/>
  <c r="DL78" i="2"/>
  <c r="DG170" i="2"/>
  <c r="DI170" i="2"/>
  <c r="DH170" i="2"/>
  <c r="DJ327" i="2"/>
  <c r="DG327" i="2"/>
  <c r="DH327" i="2"/>
  <c r="DI327" i="2"/>
  <c r="DY327" i="2"/>
  <c r="DW327" i="2"/>
  <c r="DX327" i="2"/>
  <c r="DV327" i="2"/>
  <c r="EI124" i="2"/>
  <c r="EG124" i="2"/>
  <c r="EH124" i="2"/>
  <c r="EF124" i="2"/>
  <c r="DJ192" i="2"/>
  <c r="DI192" i="2"/>
  <c r="DH192" i="2"/>
  <c r="DS202" i="2"/>
  <c r="DR202" i="2"/>
  <c r="DQ202" i="2"/>
  <c r="DL202" i="2"/>
  <c r="DN202" i="2"/>
  <c r="DM202" i="2"/>
  <c r="EA202" i="2"/>
  <c r="EC202" i="2"/>
  <c r="EB202" i="2"/>
  <c r="DJ145" i="2"/>
  <c r="DG145" i="2"/>
  <c r="DI145" i="2"/>
  <c r="DO145" i="2"/>
  <c r="DQ145" i="2"/>
  <c r="DS145" i="2"/>
  <c r="DT145" i="2"/>
  <c r="DL145" i="2"/>
  <c r="DN145" i="2"/>
  <c r="ES194" i="2"/>
  <c r="EQ194" i="2"/>
  <c r="EP194" i="2"/>
  <c r="FW194" i="2"/>
  <c r="FU194" i="2"/>
  <c r="FV194" i="2"/>
  <c r="FT194" i="2"/>
  <c r="DR210" i="2"/>
  <c r="DQ210" i="2"/>
  <c r="DS210" i="2"/>
  <c r="DL210" i="2"/>
  <c r="DN210" i="2"/>
  <c r="DM210" i="2"/>
  <c r="DO80" i="2"/>
  <c r="DT80" i="2"/>
  <c r="DS80" i="2"/>
  <c r="DR80" i="2"/>
  <c r="DN80" i="2"/>
  <c r="DM80" i="2"/>
  <c r="DJ220" i="2"/>
  <c r="DI220" i="2"/>
  <c r="DH220" i="2"/>
  <c r="DG220" i="2"/>
  <c r="DY220" i="2"/>
  <c r="DW220" i="2"/>
  <c r="DX220" i="2"/>
  <c r="DV220" i="2"/>
  <c r="ED278" i="2"/>
  <c r="EA278" i="2"/>
  <c r="EC278" i="2"/>
  <c r="EB278" i="2"/>
  <c r="FH278" i="2"/>
  <c r="FE278" i="2"/>
  <c r="FG278" i="2"/>
  <c r="FF278" i="2"/>
  <c r="FW278" i="2"/>
  <c r="FU278" i="2"/>
  <c r="FT278" i="2"/>
  <c r="FV278" i="2"/>
  <c r="DR113" i="2"/>
  <c r="DQ113" i="2"/>
  <c r="DS113" i="2"/>
  <c r="DM113" i="2"/>
  <c r="DN113" i="2"/>
  <c r="DL113" i="2"/>
  <c r="EI113" i="2"/>
  <c r="EG113" i="2"/>
  <c r="EF113" i="2"/>
  <c r="EH113" i="2"/>
  <c r="ED231" i="2"/>
  <c r="EB231" i="2"/>
  <c r="EA231" i="2"/>
  <c r="EC231" i="2"/>
  <c r="DR60" i="2"/>
  <c r="DT60" i="2"/>
  <c r="DO60" i="2"/>
  <c r="DS60" i="2"/>
  <c r="DM60" i="2"/>
  <c r="DN60" i="2"/>
  <c r="EI60" i="2"/>
  <c r="EG60" i="2"/>
  <c r="EH60" i="2"/>
  <c r="EF60" i="2"/>
  <c r="DQ184" i="2"/>
  <c r="DS184" i="2"/>
  <c r="DR184" i="2"/>
  <c r="DL184" i="2"/>
  <c r="DN184" i="2"/>
  <c r="DM184" i="2"/>
  <c r="DT268" i="2"/>
  <c r="DS268" i="2"/>
  <c r="DR268" i="2"/>
  <c r="DO268" i="2"/>
  <c r="DQ268" i="2"/>
  <c r="DN268" i="2"/>
  <c r="DL268" i="2"/>
  <c r="DM268" i="2"/>
  <c r="EI268" i="2"/>
  <c r="EH268" i="2"/>
  <c r="EF268" i="2"/>
  <c r="EG268" i="2"/>
  <c r="DY332" i="2"/>
  <c r="DW332" i="2"/>
  <c r="DV332" i="2"/>
  <c r="DX332" i="2"/>
  <c r="EI266" i="2"/>
  <c r="EG266" i="2"/>
  <c r="EH266" i="2"/>
  <c r="EF266" i="2"/>
  <c r="DY266" i="2"/>
  <c r="DV266" i="2"/>
  <c r="DW266" i="2"/>
  <c r="DX266" i="2"/>
  <c r="FH266" i="2"/>
  <c r="FG266" i="2"/>
  <c r="FF266" i="2"/>
  <c r="FE266" i="2"/>
  <c r="DY93" i="2"/>
  <c r="DW93" i="2"/>
  <c r="DX93" i="2"/>
  <c r="DV93" i="2"/>
  <c r="FW93" i="2"/>
  <c r="FU93" i="2"/>
  <c r="FV93" i="2"/>
  <c r="FT93" i="2"/>
  <c r="ED229" i="2"/>
  <c r="EB229" i="2"/>
  <c r="EA229" i="2"/>
  <c r="EC229" i="2"/>
  <c r="DY337" i="2"/>
  <c r="DX337" i="2"/>
  <c r="DV337" i="2"/>
  <c r="DW337" i="2"/>
  <c r="DR293" i="2"/>
  <c r="DT293" i="2"/>
  <c r="DS293" i="2"/>
  <c r="DO293" i="2"/>
  <c r="DQ293" i="2"/>
  <c r="DN293" i="2"/>
  <c r="DL293" i="2"/>
  <c r="DM293" i="2"/>
  <c r="DY293" i="2"/>
  <c r="DV293" i="2"/>
  <c r="DW293" i="2"/>
  <c r="DX293" i="2"/>
  <c r="DJ58" i="2"/>
  <c r="DH58" i="2"/>
  <c r="DI58" i="2"/>
  <c r="DJ241" i="2"/>
  <c r="DI241" i="2"/>
  <c r="DH241" i="2"/>
  <c r="DG241" i="2"/>
  <c r="ED89" i="2"/>
  <c r="EB89" i="2"/>
  <c r="EA89" i="2"/>
  <c r="EC89" i="2"/>
  <c r="DS333" i="2"/>
  <c r="DQ333" i="2"/>
  <c r="DR333" i="2"/>
  <c r="DT333" i="2"/>
  <c r="DO333" i="2"/>
  <c r="DL333" i="2"/>
  <c r="DM333" i="2"/>
  <c r="DN333" i="2"/>
  <c r="ED333" i="2"/>
  <c r="EC333" i="2"/>
  <c r="EB333" i="2"/>
  <c r="EA333" i="2"/>
  <c r="DJ404" i="2"/>
  <c r="DI404" i="2"/>
  <c r="DG404" i="2"/>
  <c r="DH404" i="2"/>
  <c r="EI404" i="2"/>
  <c r="EG404" i="2"/>
  <c r="EH404" i="2"/>
  <c r="EF404" i="2"/>
  <c r="FR404" i="2"/>
  <c r="FP404" i="2"/>
  <c r="FQ404" i="2"/>
  <c r="FO404" i="2"/>
  <c r="FH405" i="2"/>
  <c r="FF405" i="2"/>
  <c r="FG405" i="2"/>
  <c r="FE405" i="2"/>
  <c r="FW405" i="2"/>
  <c r="FT405" i="2"/>
  <c r="FV405" i="2"/>
  <c r="FU405" i="2"/>
  <c r="ED356" i="2"/>
  <c r="EB356" i="2"/>
  <c r="EA356" i="2"/>
  <c r="EC356" i="2"/>
  <c r="FM356" i="2"/>
  <c r="FK356" i="2"/>
  <c r="FJ356" i="2"/>
  <c r="FL356" i="2"/>
  <c r="DY363" i="2"/>
  <c r="DW363" i="2"/>
  <c r="DX363" i="2"/>
  <c r="DV363" i="2"/>
  <c r="EN363" i="2"/>
  <c r="EM363" i="2"/>
  <c r="EK363" i="2"/>
  <c r="EL363" i="2"/>
  <c r="FM363" i="2"/>
  <c r="FK363" i="2"/>
  <c r="FL363" i="2"/>
  <c r="FJ363" i="2"/>
  <c r="DJ359" i="2"/>
  <c r="DH359" i="2"/>
  <c r="DG359" i="2"/>
  <c r="DI359" i="2"/>
  <c r="DY359" i="2"/>
  <c r="DW359" i="2"/>
  <c r="DX359" i="2"/>
  <c r="DV359" i="2"/>
  <c r="FM359" i="2"/>
  <c r="FK359" i="2"/>
  <c r="FL359" i="2"/>
  <c r="FJ359" i="2"/>
  <c r="ES398" i="2"/>
  <c r="EQ398" i="2"/>
  <c r="ER398" i="2"/>
  <c r="EP398" i="2"/>
  <c r="FH398" i="2"/>
  <c r="FF398" i="2"/>
  <c r="FE398" i="2"/>
  <c r="FG398" i="2"/>
  <c r="FW398" i="2"/>
  <c r="FU398" i="2"/>
  <c r="FV398" i="2"/>
  <c r="FT398" i="2"/>
  <c r="ES391" i="2"/>
  <c r="EP391" i="2"/>
  <c r="EQ391" i="2"/>
  <c r="ER391" i="2"/>
  <c r="FW391" i="2"/>
  <c r="FV391" i="2"/>
  <c r="FT391" i="2"/>
  <c r="FU391" i="2"/>
  <c r="DJ355" i="2"/>
  <c r="DI355" i="2"/>
  <c r="DH355" i="2"/>
  <c r="DG355" i="2"/>
  <c r="DY355" i="2"/>
  <c r="DX355" i="2"/>
  <c r="DV355" i="2"/>
  <c r="DW355" i="2"/>
  <c r="FM355" i="2"/>
  <c r="FL355" i="2"/>
  <c r="FJ355" i="2"/>
  <c r="FK355" i="2"/>
  <c r="DJ369" i="2"/>
  <c r="DG369" i="2"/>
  <c r="DH369" i="2"/>
  <c r="DI369" i="2"/>
  <c r="FH369" i="2"/>
  <c r="FE369" i="2"/>
  <c r="FG369" i="2"/>
  <c r="FF369" i="2"/>
  <c r="ES369" i="2"/>
  <c r="EP369" i="2"/>
  <c r="EQ369" i="2"/>
  <c r="ER369" i="2"/>
  <c r="DJ368" i="2"/>
  <c r="DH368" i="2"/>
  <c r="DG368" i="2"/>
  <c r="DI368" i="2"/>
  <c r="ES368" i="2"/>
  <c r="EP368" i="2"/>
  <c r="ER368" i="2"/>
  <c r="EQ368" i="2"/>
  <c r="FW368" i="2"/>
  <c r="FU368" i="2"/>
  <c r="FV368" i="2"/>
  <c r="FT368" i="2"/>
  <c r="EI386" i="2"/>
  <c r="EH386" i="2"/>
  <c r="EF386" i="2"/>
  <c r="EG386" i="2"/>
  <c r="ED386" i="2"/>
  <c r="EC386" i="2"/>
  <c r="EB386" i="2"/>
  <c r="EA386" i="2"/>
  <c r="FR386" i="2"/>
  <c r="FP386" i="2"/>
  <c r="FQ386" i="2"/>
  <c r="FO386" i="2"/>
  <c r="DJ396" i="2"/>
  <c r="DI396" i="2"/>
  <c r="DH396" i="2"/>
  <c r="DG396" i="2"/>
  <c r="DY396" i="2"/>
  <c r="DV396" i="2"/>
  <c r="DX396" i="2"/>
  <c r="DW396" i="2"/>
  <c r="FR396" i="2"/>
  <c r="FP396" i="2"/>
  <c r="FQ396" i="2"/>
  <c r="FO396" i="2"/>
  <c r="DR382" i="2"/>
  <c r="DT382" i="2"/>
  <c r="DQ382" i="2"/>
  <c r="DO382" i="2"/>
  <c r="DS382" i="2"/>
  <c r="DL382" i="2"/>
  <c r="DM382" i="2"/>
  <c r="DN382" i="2"/>
  <c r="ED382" i="2"/>
  <c r="EB382" i="2"/>
  <c r="EA382" i="2"/>
  <c r="EC382" i="2"/>
  <c r="FH382" i="2"/>
  <c r="FF382" i="2"/>
  <c r="FE382" i="2"/>
  <c r="FG382" i="2"/>
  <c r="EI357" i="2"/>
  <c r="EF357" i="2"/>
  <c r="EH357" i="2"/>
  <c r="EG357" i="2"/>
  <c r="FH357" i="2"/>
  <c r="FE357" i="2"/>
  <c r="FG357" i="2"/>
  <c r="FF357" i="2"/>
  <c r="FW357" i="2"/>
  <c r="FV357" i="2"/>
  <c r="FT357" i="2"/>
  <c r="FU357" i="2"/>
  <c r="DJ384" i="2"/>
  <c r="DH384" i="2"/>
  <c r="DI384" i="2"/>
  <c r="DG384" i="2"/>
  <c r="EN384" i="2"/>
  <c r="EK384" i="2"/>
  <c r="EM384" i="2"/>
  <c r="EL384" i="2"/>
  <c r="FR384" i="2"/>
  <c r="FO384" i="2"/>
  <c r="FP384" i="2"/>
  <c r="FQ384" i="2"/>
  <c r="DJ370" i="2"/>
  <c r="DG370" i="2"/>
  <c r="DI370" i="2"/>
  <c r="DH370" i="2"/>
  <c r="DY370" i="2"/>
  <c r="DW370" i="2"/>
  <c r="DV370" i="2"/>
  <c r="DX370" i="2"/>
  <c r="FM370" i="2"/>
  <c r="FJ370" i="2"/>
  <c r="FK370" i="2"/>
  <c r="FL370" i="2"/>
  <c r="DY375" i="2"/>
  <c r="DW375" i="2"/>
  <c r="DX375" i="2"/>
  <c r="DV375" i="2"/>
  <c r="EI375" i="2"/>
  <c r="EH375" i="2"/>
  <c r="EF375" i="2"/>
  <c r="EG375" i="2"/>
  <c r="DO22" i="2"/>
  <c r="DT22" i="2"/>
  <c r="DS22" i="2"/>
  <c r="DR22" i="2"/>
  <c r="FR22" i="2"/>
  <c r="K28" i="25"/>
  <c r="EI47" i="2"/>
  <c r="EF47" i="2"/>
  <c r="EH47" i="2"/>
  <c r="EG47" i="2"/>
  <c r="EM111" i="2"/>
  <c r="EK111" i="2"/>
  <c r="EL111" i="2"/>
  <c r="FW111" i="2"/>
  <c r="FT111" i="2"/>
  <c r="FU111" i="2"/>
  <c r="FV111" i="2"/>
  <c r="DQ179" i="2"/>
  <c r="DT179" i="2"/>
  <c r="DR179" i="2"/>
  <c r="DO179" i="2"/>
  <c r="DL179" i="2"/>
  <c r="DM179" i="2"/>
  <c r="DY42" i="2"/>
  <c r="DX42" i="2"/>
  <c r="DW42" i="2"/>
  <c r="DV42" i="2"/>
  <c r="DS62" i="2"/>
  <c r="DQ62" i="2"/>
  <c r="DR62" i="2"/>
  <c r="DM62" i="2"/>
  <c r="DN62" i="2"/>
  <c r="DL62" i="2"/>
  <c r="ES270" i="2"/>
  <c r="EQ270" i="2"/>
  <c r="EP270" i="2"/>
  <c r="ER270" i="2"/>
  <c r="FR270" i="2"/>
  <c r="FQ270" i="2"/>
  <c r="FP270" i="2"/>
  <c r="FO270" i="2"/>
  <c r="ED59" i="2"/>
  <c r="EA59" i="2"/>
  <c r="EB59" i="2"/>
  <c r="EC59" i="2"/>
  <c r="DR59" i="2"/>
  <c r="DT59" i="2"/>
  <c r="DS59" i="2"/>
  <c r="DO59" i="2"/>
  <c r="DM59" i="2"/>
  <c r="DN59" i="2"/>
  <c r="EI175" i="2"/>
  <c r="EF175" i="2"/>
  <c r="EG175" i="2"/>
  <c r="EH175" i="2"/>
  <c r="DT239" i="2"/>
  <c r="DS239" i="2"/>
  <c r="DO239" i="2"/>
  <c r="DR239" i="2"/>
  <c r="DQ239" i="2"/>
  <c r="DL239" i="2"/>
  <c r="DN239" i="2"/>
  <c r="DM239" i="2"/>
  <c r="DJ271" i="2"/>
  <c r="DI271" i="2"/>
  <c r="DH271" i="2"/>
  <c r="DG271" i="2"/>
  <c r="ED271" i="2"/>
  <c r="EA271" i="2"/>
  <c r="EC271" i="2"/>
  <c r="EB271" i="2"/>
  <c r="DY303" i="2"/>
  <c r="DV303" i="2"/>
  <c r="DW303" i="2"/>
  <c r="DX303" i="2"/>
  <c r="EI335" i="2"/>
  <c r="EH335" i="2"/>
  <c r="EF335" i="2"/>
  <c r="EG335" i="2"/>
  <c r="DG54" i="2"/>
  <c r="DH54" i="2"/>
  <c r="DI54" i="2"/>
  <c r="DJ258" i="2"/>
  <c r="DG258" i="2"/>
  <c r="DH258" i="2"/>
  <c r="DI258" i="2"/>
  <c r="DY258" i="2"/>
  <c r="DW258" i="2"/>
  <c r="DX258" i="2"/>
  <c r="DV258" i="2"/>
  <c r="DT119" i="2"/>
  <c r="DO119" i="2"/>
  <c r="DS119" i="2"/>
  <c r="DR119" i="2"/>
  <c r="DN119" i="2"/>
  <c r="DM119" i="2"/>
  <c r="EI119" i="2"/>
  <c r="EG119" i="2"/>
  <c r="EH119" i="2"/>
  <c r="EF119" i="2"/>
  <c r="FW119" i="2"/>
  <c r="FV119" i="2"/>
  <c r="FT119" i="2"/>
  <c r="FU119" i="2"/>
  <c r="DQ191" i="2"/>
  <c r="DS191" i="2"/>
  <c r="DR191" i="2"/>
  <c r="DL191" i="2"/>
  <c r="DM191" i="2"/>
  <c r="DN191" i="2"/>
  <c r="DS331" i="2"/>
  <c r="DR331" i="2"/>
  <c r="DQ331" i="2"/>
  <c r="DT331" i="2"/>
  <c r="DO331" i="2"/>
  <c r="DL331" i="2"/>
  <c r="DN331" i="2"/>
  <c r="DM331" i="2"/>
  <c r="ED331" i="2"/>
  <c r="EB331" i="2"/>
  <c r="EA331" i="2"/>
  <c r="EC331" i="2"/>
  <c r="EI331" i="2"/>
  <c r="EG331" i="2"/>
  <c r="EH331" i="2"/>
  <c r="EF331" i="2"/>
  <c r="DH198" i="2"/>
  <c r="DI198" i="2"/>
  <c r="DG198" i="2"/>
  <c r="EI198" i="2"/>
  <c r="EG198" i="2"/>
  <c r="EH198" i="2"/>
  <c r="EF198" i="2"/>
  <c r="DY51" i="2"/>
  <c r="DX51" i="2"/>
  <c r="DW51" i="2"/>
  <c r="DV51" i="2"/>
  <c r="DS51" i="2"/>
  <c r="DQ51" i="2"/>
  <c r="DT51" i="2"/>
  <c r="DO51" i="2"/>
  <c r="DN51" i="2"/>
  <c r="DL51" i="2"/>
  <c r="DT263" i="2"/>
  <c r="DS263" i="2"/>
  <c r="DO263" i="2"/>
  <c r="DR263" i="2"/>
  <c r="DQ263" i="2"/>
  <c r="DN263" i="2"/>
  <c r="DM263" i="2"/>
  <c r="DL263" i="2"/>
  <c r="DY263" i="2"/>
  <c r="DW263" i="2"/>
  <c r="DX263" i="2"/>
  <c r="DV263" i="2"/>
  <c r="DQ166" i="2"/>
  <c r="DS166" i="2"/>
  <c r="DR166" i="2"/>
  <c r="DL166" i="2"/>
  <c r="DN166" i="2"/>
  <c r="DM166" i="2"/>
  <c r="DY166" i="2"/>
  <c r="DW166" i="2"/>
  <c r="DV166" i="2"/>
  <c r="DX166" i="2"/>
  <c r="ED100" i="2"/>
  <c r="EB100" i="2"/>
  <c r="EC100" i="2"/>
  <c r="EA100" i="2"/>
  <c r="DJ156" i="2"/>
  <c r="DI156" i="2"/>
  <c r="DH156" i="2"/>
  <c r="EI156" i="2"/>
  <c r="EH156" i="2"/>
  <c r="EF156" i="2"/>
  <c r="EG156" i="2"/>
  <c r="G18" i="25"/>
  <c r="G28" i="25"/>
  <c r="G30" i="25"/>
  <c r="DY409" i="2"/>
  <c r="DV409" i="2"/>
  <c r="DW409" i="2"/>
  <c r="DX409" i="2"/>
  <c r="FW409" i="2"/>
  <c r="FV409" i="2"/>
  <c r="FT409" i="2"/>
  <c r="FU409" i="2"/>
  <c r="ED406" i="2"/>
  <c r="EB406" i="2"/>
  <c r="EC406" i="2"/>
  <c r="EA406" i="2"/>
  <c r="EI406" i="2"/>
  <c r="EH406" i="2"/>
  <c r="EG406" i="2"/>
  <c r="EF406" i="2"/>
  <c r="FR406" i="2"/>
  <c r="FP406" i="2"/>
  <c r="FO406" i="2"/>
  <c r="FQ406" i="2"/>
  <c r="FH401" i="2"/>
  <c r="FF401" i="2"/>
  <c r="FG401" i="2"/>
  <c r="FE401" i="2"/>
  <c r="EI401" i="2"/>
  <c r="EH401" i="2"/>
  <c r="EG401" i="2"/>
  <c r="EF401" i="2"/>
  <c r="FW401" i="2"/>
  <c r="FU401" i="2"/>
  <c r="FT401" i="2"/>
  <c r="FV401" i="2"/>
  <c r="DJ399" i="2"/>
  <c r="DI399" i="2"/>
  <c r="DG399" i="2"/>
  <c r="DH399" i="2"/>
  <c r="ED399" i="2"/>
  <c r="EB399" i="2"/>
  <c r="EA399" i="2"/>
  <c r="EC399" i="2"/>
  <c r="FH399" i="2"/>
  <c r="FG399" i="2"/>
  <c r="FF399" i="2"/>
  <c r="FE399" i="2"/>
  <c r="ED342" i="2"/>
  <c r="EB342" i="2"/>
  <c r="EA342" i="2"/>
  <c r="EC342" i="2"/>
  <c r="FH342" i="2"/>
  <c r="FF342" i="2"/>
  <c r="FE342" i="2"/>
  <c r="FG342" i="2"/>
  <c r="FW342" i="2"/>
  <c r="FV342" i="2"/>
  <c r="FT342" i="2"/>
  <c r="FU342" i="2"/>
  <c r="EI351" i="2"/>
  <c r="EH351" i="2"/>
  <c r="EF351" i="2"/>
  <c r="EG351" i="2"/>
  <c r="FR351" i="2"/>
  <c r="FP351" i="2"/>
  <c r="FO351" i="2"/>
  <c r="FQ351" i="2"/>
  <c r="DQ383" i="2"/>
  <c r="DT383" i="2"/>
  <c r="DR383" i="2"/>
  <c r="DO383" i="2"/>
  <c r="DS383" i="2"/>
  <c r="DN383" i="2"/>
  <c r="DL383" i="2"/>
  <c r="DM383" i="2"/>
  <c r="EN383" i="2"/>
  <c r="EL383" i="2"/>
  <c r="EK383" i="2"/>
  <c r="EM383" i="2"/>
  <c r="FM383" i="2"/>
  <c r="FL383" i="2"/>
  <c r="FJ383" i="2"/>
  <c r="FK383" i="2"/>
  <c r="DR366" i="2"/>
  <c r="DT366" i="2"/>
  <c r="DQ366" i="2"/>
  <c r="DO366" i="2"/>
  <c r="DS366" i="2"/>
  <c r="DL366" i="2"/>
  <c r="DM366" i="2"/>
  <c r="DN366" i="2"/>
  <c r="DY366" i="2"/>
  <c r="DV366" i="2"/>
  <c r="DX366" i="2"/>
  <c r="DW366" i="2"/>
  <c r="EN366" i="2"/>
  <c r="EK366" i="2"/>
  <c r="EL366" i="2"/>
  <c r="EM366" i="2"/>
  <c r="DY343" i="2"/>
  <c r="DW343" i="2"/>
  <c r="DX343" i="2"/>
  <c r="DV343" i="2"/>
  <c r="FM343" i="2"/>
  <c r="FL343" i="2"/>
  <c r="FJ343" i="2"/>
  <c r="FK343" i="2"/>
  <c r="FR343" i="2"/>
  <c r="FQ343" i="2"/>
  <c r="FP343" i="2"/>
  <c r="FO343" i="2"/>
  <c r="DS365" i="2"/>
  <c r="DT365" i="2"/>
  <c r="DO365" i="2"/>
  <c r="DQ365" i="2"/>
  <c r="DR365" i="2"/>
  <c r="DN365" i="2"/>
  <c r="DL365" i="2"/>
  <c r="DM365" i="2"/>
  <c r="DY365" i="2"/>
  <c r="DX365" i="2"/>
  <c r="DV365" i="2"/>
  <c r="DW365" i="2"/>
  <c r="FR365" i="2"/>
  <c r="FP365" i="2"/>
  <c r="FO365" i="2"/>
  <c r="FQ365" i="2"/>
  <c r="ED371" i="2"/>
  <c r="EA371" i="2"/>
  <c r="EC371" i="2"/>
  <c r="EB371" i="2"/>
  <c r="EI371" i="2"/>
  <c r="EG371" i="2"/>
  <c r="EH371" i="2"/>
  <c r="EF371" i="2"/>
  <c r="DT346" i="2"/>
  <c r="DR346" i="2"/>
  <c r="DO346" i="2"/>
  <c r="DQ346" i="2"/>
  <c r="DS346" i="2"/>
  <c r="DM346" i="2"/>
  <c r="DN346" i="2"/>
  <c r="DL346" i="2"/>
  <c r="DY346" i="2"/>
  <c r="DX346" i="2"/>
  <c r="DW346" i="2"/>
  <c r="DV346" i="2"/>
  <c r="FH346" i="2"/>
  <c r="FG346" i="2"/>
  <c r="FF346" i="2"/>
  <c r="FE346" i="2"/>
  <c r="ED387" i="2"/>
  <c r="EB387" i="2"/>
  <c r="EA387" i="2"/>
  <c r="EC387" i="2"/>
  <c r="ES387" i="2"/>
  <c r="EQ387" i="2"/>
  <c r="ER387" i="2"/>
  <c r="EP387" i="2"/>
  <c r="FW387" i="2"/>
  <c r="FV387" i="2"/>
  <c r="FT387" i="2"/>
  <c r="FU387" i="2"/>
  <c r="DY350" i="2"/>
  <c r="DV350" i="2"/>
  <c r="DX350" i="2"/>
  <c r="DW350" i="2"/>
  <c r="FW350" i="2"/>
  <c r="FV350" i="2"/>
  <c r="FT350" i="2"/>
  <c r="FU350" i="2"/>
  <c r="EN349" i="2"/>
  <c r="EM349" i="2"/>
  <c r="EK349" i="2"/>
  <c r="EL349" i="2"/>
  <c r="FM349" i="2"/>
  <c r="FK349" i="2"/>
  <c r="FL349" i="2"/>
  <c r="FJ349" i="2"/>
  <c r="DJ367" i="2"/>
  <c r="DI367" i="2"/>
  <c r="DH367" i="2"/>
  <c r="DG367" i="2"/>
  <c r="ED367" i="2"/>
  <c r="EB367" i="2"/>
  <c r="EA367" i="2"/>
  <c r="EC367" i="2"/>
  <c r="FH367" i="2"/>
  <c r="FG367" i="2"/>
  <c r="FF367" i="2"/>
  <c r="FE367" i="2"/>
  <c r="DT400" i="2"/>
  <c r="DR400" i="2"/>
  <c r="DO400" i="2"/>
  <c r="DS400" i="2"/>
  <c r="DQ400" i="2"/>
  <c r="DN400" i="2"/>
  <c r="DM400" i="2"/>
  <c r="DL400" i="2"/>
  <c r="FR400" i="2"/>
  <c r="FO400" i="2"/>
  <c r="FP400" i="2"/>
  <c r="FQ400" i="2"/>
  <c r="FW400" i="2"/>
  <c r="FU400" i="2"/>
  <c r="FT400" i="2"/>
  <c r="FV400" i="2"/>
  <c r="DT345" i="2"/>
  <c r="DS345" i="2"/>
  <c r="DR345" i="2"/>
  <c r="DQ345" i="2"/>
  <c r="DO345" i="2"/>
  <c r="DM345" i="2"/>
  <c r="DN345" i="2"/>
  <c r="DL345" i="2"/>
  <c r="EN345" i="2"/>
  <c r="EL345" i="2"/>
  <c r="EM345" i="2"/>
  <c r="EK345" i="2"/>
  <c r="FM345" i="2"/>
  <c r="FL345" i="2"/>
  <c r="FJ345" i="2"/>
  <c r="FK345" i="2"/>
  <c r="DY182" i="2"/>
  <c r="DW182" i="2"/>
  <c r="DV182" i="2"/>
  <c r="DX182" i="2"/>
  <c r="EI182" i="2"/>
  <c r="EH182" i="2"/>
  <c r="EF182" i="2"/>
  <c r="EG182" i="2"/>
  <c r="EK182" i="2"/>
  <c r="EM182" i="2"/>
  <c r="EL182" i="2"/>
  <c r="DR31" i="2"/>
  <c r="DN31" i="2"/>
  <c r="DT31" i="2"/>
  <c r="DS31" i="2"/>
  <c r="DO31" i="2"/>
  <c r="DM31" i="2"/>
  <c r="DH95" i="2"/>
  <c r="DI95" i="2"/>
  <c r="DG95" i="2"/>
  <c r="ED95" i="2"/>
  <c r="EB95" i="2"/>
  <c r="EC95" i="2"/>
  <c r="EA95" i="2"/>
  <c r="ED163" i="2"/>
  <c r="EC163" i="2"/>
  <c r="EB163" i="2"/>
  <c r="EA163" i="2"/>
  <c r="DT215" i="2"/>
  <c r="DO215" i="2"/>
  <c r="DR215" i="2"/>
  <c r="DQ215" i="2"/>
  <c r="DM215" i="2"/>
  <c r="DL215" i="2"/>
  <c r="DY214" i="2"/>
  <c r="DW214" i="2"/>
  <c r="DV214" i="2"/>
  <c r="DX214" i="2"/>
  <c r="DS218" i="2"/>
  <c r="DO218" i="2"/>
  <c r="DR218" i="2"/>
  <c r="DT218" i="2"/>
  <c r="DQ218" i="2"/>
  <c r="DL218" i="2"/>
  <c r="DN218" i="2"/>
  <c r="DM218" i="2"/>
  <c r="DY218" i="2"/>
  <c r="DX218" i="2"/>
  <c r="DW218" i="2"/>
  <c r="DV218" i="2"/>
  <c r="EA43" i="2"/>
  <c r="EB43" i="2"/>
  <c r="EC43" i="2"/>
  <c r="EI43" i="2"/>
  <c r="EH43" i="2"/>
  <c r="EF43" i="2"/>
  <c r="EG43" i="2"/>
  <c r="EN409" i="2"/>
  <c r="EM409" i="2"/>
  <c r="EL409" i="2"/>
  <c r="EK409" i="2"/>
  <c r="DJ406" i="2"/>
  <c r="DG406" i="2"/>
  <c r="DI406" i="2"/>
  <c r="DH406" i="2"/>
  <c r="FM406" i="2"/>
  <c r="FK406" i="2"/>
  <c r="FL406" i="2"/>
  <c r="FJ406" i="2"/>
  <c r="DJ401" i="2"/>
  <c r="DH401" i="2"/>
  <c r="DG401" i="2"/>
  <c r="DI401" i="2"/>
  <c r="ES401" i="2"/>
  <c r="EQ401" i="2"/>
  <c r="ER401" i="2"/>
  <c r="EP401" i="2"/>
  <c r="ES399" i="2"/>
  <c r="ER399" i="2"/>
  <c r="EP399" i="2"/>
  <c r="EQ399" i="2"/>
  <c r="DJ342" i="2"/>
  <c r="DI342" i="2"/>
  <c r="DH342" i="2"/>
  <c r="DG342" i="2"/>
  <c r="EI342" i="2"/>
  <c r="EG342" i="2"/>
  <c r="EH342" i="2"/>
  <c r="EF342" i="2"/>
  <c r="FR342" i="2"/>
  <c r="FP342" i="2"/>
  <c r="FO342" i="2"/>
  <c r="FQ342" i="2"/>
  <c r="EN351" i="2"/>
  <c r="EL351" i="2"/>
  <c r="EM351" i="2"/>
  <c r="EK351" i="2"/>
  <c r="FM351" i="2"/>
  <c r="FJ351" i="2"/>
  <c r="FK351" i="2"/>
  <c r="FL351" i="2"/>
  <c r="DJ383" i="2"/>
  <c r="DH383" i="2"/>
  <c r="DI383" i="2"/>
  <c r="DG383" i="2"/>
  <c r="ED383" i="2"/>
  <c r="EB383" i="2"/>
  <c r="EA383" i="2"/>
  <c r="EC383" i="2"/>
  <c r="FH383" i="2"/>
  <c r="FG383" i="2"/>
  <c r="FF383" i="2"/>
  <c r="FE383" i="2"/>
  <c r="FH366" i="2"/>
  <c r="FE366" i="2"/>
  <c r="FG366" i="2"/>
  <c r="FF366" i="2"/>
  <c r="FW366" i="2"/>
  <c r="FV366" i="2"/>
  <c r="FT366" i="2"/>
  <c r="FU366" i="2"/>
  <c r="DS343" i="2"/>
  <c r="DR343" i="2"/>
  <c r="DO343" i="2"/>
  <c r="DQ343" i="2"/>
  <c r="DT343" i="2"/>
  <c r="DN343" i="2"/>
  <c r="DM343" i="2"/>
  <c r="DL343" i="2"/>
  <c r="ES343" i="2"/>
  <c r="ER343" i="2"/>
  <c r="EP343" i="2"/>
  <c r="EQ343" i="2"/>
  <c r="FW343" i="2"/>
  <c r="FT343" i="2"/>
  <c r="FU343" i="2"/>
  <c r="FV343" i="2"/>
  <c r="ED365" i="2"/>
  <c r="EB365" i="2"/>
  <c r="EA365" i="2"/>
  <c r="EC365" i="2"/>
  <c r="FM365" i="2"/>
  <c r="FJ365" i="2"/>
  <c r="FK365" i="2"/>
  <c r="FL365" i="2"/>
  <c r="DS371" i="2"/>
  <c r="DQ371" i="2"/>
  <c r="DT371" i="2"/>
  <c r="DR371" i="2"/>
  <c r="DO371" i="2"/>
  <c r="DM371" i="2"/>
  <c r="DN371" i="2"/>
  <c r="DL371" i="2"/>
  <c r="DY371" i="2"/>
  <c r="DX371" i="2"/>
  <c r="DV371" i="2"/>
  <c r="DW371" i="2"/>
  <c r="FM371" i="2"/>
  <c r="FK371" i="2"/>
  <c r="FL371" i="2"/>
  <c r="FJ371" i="2"/>
  <c r="ES346" i="2"/>
  <c r="EQ346" i="2"/>
  <c r="EP346" i="2"/>
  <c r="ER346" i="2"/>
  <c r="FW346" i="2"/>
  <c r="FV346" i="2"/>
  <c r="FT346" i="2"/>
  <c r="FU346" i="2"/>
  <c r="DY387" i="2"/>
  <c r="DX387" i="2"/>
  <c r="DV387" i="2"/>
  <c r="DW387" i="2"/>
  <c r="FR387" i="2"/>
  <c r="FP387" i="2"/>
  <c r="FO387" i="2"/>
  <c r="FQ387" i="2"/>
  <c r="ES350" i="2"/>
  <c r="EP350" i="2"/>
  <c r="ER350" i="2"/>
  <c r="EQ350" i="2"/>
  <c r="FH350" i="2"/>
  <c r="FF350" i="2"/>
  <c r="FE350" i="2"/>
  <c r="FG350" i="2"/>
  <c r="FR350" i="2"/>
  <c r="FP350" i="2"/>
  <c r="FQ350" i="2"/>
  <c r="FO350" i="2"/>
  <c r="DJ349" i="2"/>
  <c r="DG349" i="2"/>
  <c r="DI349" i="2"/>
  <c r="DH349" i="2"/>
  <c r="ED349" i="2"/>
  <c r="EC349" i="2"/>
  <c r="EB349" i="2"/>
  <c r="EA349" i="2"/>
  <c r="ES349" i="2"/>
  <c r="ER349" i="2"/>
  <c r="EP349" i="2"/>
  <c r="EQ349" i="2"/>
  <c r="DY367" i="2"/>
  <c r="DV367" i="2"/>
  <c r="DW367" i="2"/>
  <c r="DX367" i="2"/>
  <c r="ES367" i="2"/>
  <c r="EQ367" i="2"/>
  <c r="ER367" i="2"/>
  <c r="EP367" i="2"/>
  <c r="FW367" i="2"/>
  <c r="FV367" i="2"/>
  <c r="FT367" i="2"/>
  <c r="FU367" i="2"/>
  <c r="DJ400" i="2"/>
  <c r="DH400" i="2"/>
  <c r="DI400" i="2"/>
  <c r="DG400" i="2"/>
  <c r="ES400" i="2"/>
  <c r="ER400" i="2"/>
  <c r="EP400" i="2"/>
  <c r="EQ400" i="2"/>
  <c r="FH400" i="2"/>
  <c r="FF400" i="2"/>
  <c r="FE400" i="2"/>
  <c r="FG400" i="2"/>
  <c r="FH345" i="2"/>
  <c r="FE345" i="2"/>
  <c r="FG345" i="2"/>
  <c r="FF345" i="2"/>
  <c r="EI345" i="2"/>
  <c r="EF345" i="2"/>
  <c r="EH345" i="2"/>
  <c r="EG345" i="2"/>
  <c r="ES345" i="2"/>
  <c r="EP345" i="2"/>
  <c r="EQ345" i="2"/>
  <c r="ER345" i="2"/>
  <c r="DR182" i="2"/>
  <c r="DQ182" i="2"/>
  <c r="DS182" i="2"/>
  <c r="DM182" i="2"/>
  <c r="DL182" i="2"/>
  <c r="DN182" i="2"/>
  <c r="FK182" i="2"/>
  <c r="FL182" i="2"/>
  <c r="FJ182" i="2"/>
  <c r="FR31" i="2"/>
  <c r="K37" i="25"/>
  <c r="DY95" i="2"/>
  <c r="DW95" i="2"/>
  <c r="DV95" i="2"/>
  <c r="DX95" i="2"/>
  <c r="EI95" i="2"/>
  <c r="EF95" i="2"/>
  <c r="EH95" i="2"/>
  <c r="EG95" i="2"/>
  <c r="DJ409" i="2"/>
  <c r="DI409" i="2"/>
  <c r="DG409" i="2"/>
  <c r="DH409" i="2"/>
  <c r="FH409" i="2"/>
  <c r="FF409" i="2"/>
  <c r="FG409" i="2"/>
  <c r="FE409" i="2"/>
  <c r="ES409" i="2"/>
  <c r="ER409" i="2"/>
  <c r="EP409" i="2"/>
  <c r="EQ409" i="2"/>
  <c r="DY406" i="2"/>
  <c r="DW406" i="2"/>
  <c r="DX406" i="2"/>
  <c r="DV406" i="2"/>
  <c r="FH406" i="2"/>
  <c r="FF406" i="2"/>
  <c r="FG406" i="2"/>
  <c r="FE406" i="2"/>
  <c r="FW406" i="2"/>
  <c r="FU406" i="2"/>
  <c r="FT406" i="2"/>
  <c r="FV406" i="2"/>
  <c r="ED401" i="2"/>
  <c r="EC401" i="2"/>
  <c r="EB401" i="2"/>
  <c r="EA401" i="2"/>
  <c r="EN401" i="2"/>
  <c r="EL401" i="2"/>
  <c r="EM401" i="2"/>
  <c r="EK401" i="2"/>
  <c r="FM401" i="2"/>
  <c r="FK401" i="2"/>
  <c r="FL401" i="2"/>
  <c r="FJ401" i="2"/>
  <c r="DQ399" i="2"/>
  <c r="DT399" i="2"/>
  <c r="DR399" i="2"/>
  <c r="DS399" i="2"/>
  <c r="DO399" i="2"/>
  <c r="DL399" i="2"/>
  <c r="DM399" i="2"/>
  <c r="DN399" i="2"/>
  <c r="EN399" i="2"/>
  <c r="EL399" i="2"/>
  <c r="EK399" i="2"/>
  <c r="EM399" i="2"/>
  <c r="FM399" i="2"/>
  <c r="FK399" i="2"/>
  <c r="FL399" i="2"/>
  <c r="FJ399" i="2"/>
  <c r="DO342" i="2"/>
  <c r="DS342" i="2"/>
  <c r="DR342" i="2"/>
  <c r="DT342" i="2"/>
  <c r="DQ342" i="2"/>
  <c r="DL342" i="2"/>
  <c r="DM342" i="2"/>
  <c r="DN342" i="2"/>
  <c r="ES342" i="2"/>
  <c r="EP342" i="2"/>
  <c r="ER342" i="2"/>
  <c r="EQ342" i="2"/>
  <c r="EN342" i="2"/>
  <c r="EM342" i="2"/>
  <c r="EK342" i="2"/>
  <c r="EL342" i="2"/>
  <c r="DY351" i="2"/>
  <c r="DV351" i="2"/>
  <c r="DW351" i="2"/>
  <c r="DX351" i="2"/>
  <c r="ES351" i="2"/>
  <c r="EQ351" i="2"/>
  <c r="ER351" i="2"/>
  <c r="EP351" i="2"/>
  <c r="FH389" i="2"/>
  <c r="FG389" i="2"/>
  <c r="FF389" i="2"/>
  <c r="FE389" i="2"/>
  <c r="EN393" i="2"/>
  <c r="EM393" i="2"/>
  <c r="EK393" i="2"/>
  <c r="EL393" i="2"/>
  <c r="DJ282" i="2"/>
  <c r="DG282" i="2"/>
  <c r="DI282" i="2"/>
  <c r="DH282" i="2"/>
  <c r="DY183" i="2"/>
  <c r="DV183" i="2"/>
  <c r="DX183" i="2"/>
  <c r="DW183" i="2"/>
  <c r="EP98" i="2"/>
  <c r="ER98" i="2"/>
  <c r="EQ98" i="2"/>
  <c r="ED75" i="2"/>
  <c r="EA75" i="2"/>
  <c r="EB75" i="2"/>
  <c r="EC75" i="2"/>
  <c r="ED243" i="2"/>
  <c r="EA243" i="2"/>
  <c r="EC243" i="2"/>
  <c r="EB243" i="2"/>
  <c r="DS307" i="2"/>
  <c r="DR307" i="2"/>
  <c r="DQ307" i="2"/>
  <c r="DT307" i="2"/>
  <c r="DO307" i="2"/>
  <c r="DM307" i="2"/>
  <c r="DL307" i="2"/>
  <c r="DN307" i="2"/>
  <c r="DT283" i="2"/>
  <c r="DS283" i="2"/>
  <c r="DR283" i="2"/>
  <c r="DQ283" i="2"/>
  <c r="DO283" i="2"/>
  <c r="DL283" i="2"/>
  <c r="DN283" i="2"/>
  <c r="DM283" i="2"/>
  <c r="EI283" i="2"/>
  <c r="EF283" i="2"/>
  <c r="EG283" i="2"/>
  <c r="EH283" i="2"/>
  <c r="EI52" i="2"/>
  <c r="EG52" i="2"/>
  <c r="EH52" i="2"/>
  <c r="EF52" i="2"/>
  <c r="DS336" i="2"/>
  <c r="DO336" i="2"/>
  <c r="DR336" i="2"/>
  <c r="DQ336" i="2"/>
  <c r="DT336" i="2"/>
  <c r="DM336" i="2"/>
  <c r="DN336" i="2"/>
  <c r="DL336" i="2"/>
  <c r="DO322" i="2"/>
  <c r="DR322" i="2"/>
  <c r="DQ322" i="2"/>
  <c r="DT322" i="2"/>
  <c r="DS322" i="2"/>
  <c r="DL322" i="2"/>
  <c r="DM322" i="2"/>
  <c r="DN322" i="2"/>
  <c r="DY322" i="2"/>
  <c r="DW322" i="2"/>
  <c r="DV322" i="2"/>
  <c r="DX322" i="2"/>
  <c r="DH129" i="2"/>
  <c r="DG129" i="2"/>
  <c r="DI129" i="2"/>
  <c r="EI261" i="2"/>
  <c r="EF261" i="2"/>
  <c r="EG261" i="2"/>
  <c r="EH261" i="2"/>
  <c r="DT232" i="2"/>
  <c r="DO232" i="2"/>
  <c r="DS232" i="2"/>
  <c r="DR232" i="2"/>
  <c r="DQ232" i="2"/>
  <c r="DL232" i="2"/>
  <c r="DM232" i="2"/>
  <c r="DN232" i="2"/>
  <c r="ED296" i="2"/>
  <c r="EB296" i="2"/>
  <c r="EA296" i="2"/>
  <c r="EC296" i="2"/>
  <c r="EI226" i="2"/>
  <c r="EH226" i="2"/>
  <c r="EF226" i="2"/>
  <c r="EG226" i="2"/>
  <c r="DJ242" i="2"/>
  <c r="DG242" i="2"/>
  <c r="DI242" i="2"/>
  <c r="DH242" i="2"/>
  <c r="ED289" i="2"/>
  <c r="EA289" i="2"/>
  <c r="EC289" i="2"/>
  <c r="EB289" i="2"/>
  <c r="DY289" i="2"/>
  <c r="DX289" i="2"/>
  <c r="DV289" i="2"/>
  <c r="DW289" i="2"/>
  <c r="EI41" i="2"/>
  <c r="EG41" i="2"/>
  <c r="EF41" i="2"/>
  <c r="EH41" i="2"/>
  <c r="DJ297" i="2"/>
  <c r="DG297" i="2"/>
  <c r="DH297" i="2"/>
  <c r="DI297" i="2"/>
  <c r="ED297" i="2"/>
  <c r="EA297" i="2"/>
  <c r="EC297" i="2"/>
  <c r="EB297" i="2"/>
  <c r="DY297" i="2"/>
  <c r="DW297" i="2"/>
  <c r="DX297" i="2"/>
  <c r="DV297" i="2"/>
  <c r="DY67" i="2"/>
  <c r="DX67" i="2"/>
  <c r="DW67" i="2"/>
  <c r="DV67" i="2"/>
  <c r="EI317" i="2"/>
  <c r="EF317" i="2"/>
  <c r="EG317" i="2"/>
  <c r="EH317" i="2"/>
  <c r="DY317" i="2"/>
  <c r="DX317" i="2"/>
  <c r="DV317" i="2"/>
  <c r="DW317" i="2"/>
  <c r="FW407" i="2"/>
  <c r="FV407" i="2"/>
  <c r="FU407" i="2"/>
  <c r="FT407" i="2"/>
  <c r="EI407" i="2"/>
  <c r="EG407" i="2"/>
  <c r="EH407" i="2"/>
  <c r="EF407" i="2"/>
  <c r="EN379" i="2"/>
  <c r="EM379" i="2"/>
  <c r="EL379" i="2"/>
  <c r="EK379" i="2"/>
  <c r="ED379" i="2"/>
  <c r="EA379" i="2"/>
  <c r="EC379" i="2"/>
  <c r="EB379" i="2"/>
  <c r="FM379" i="2"/>
  <c r="FK379" i="2"/>
  <c r="FL379" i="2"/>
  <c r="FJ379" i="2"/>
  <c r="DY358" i="2"/>
  <c r="DW358" i="2"/>
  <c r="DV358" i="2"/>
  <c r="DX358" i="2"/>
  <c r="EI358" i="2"/>
  <c r="EG358" i="2"/>
  <c r="EH358" i="2"/>
  <c r="EF358" i="2"/>
  <c r="FW358" i="2"/>
  <c r="FT358" i="2"/>
  <c r="FU358" i="2"/>
  <c r="FV358" i="2"/>
  <c r="EN361" i="2"/>
  <c r="EM361" i="2"/>
  <c r="EK361" i="2"/>
  <c r="EL361" i="2"/>
  <c r="FM361" i="2"/>
  <c r="FK361" i="2"/>
  <c r="FL361" i="2"/>
  <c r="FJ361" i="2"/>
  <c r="DQ388" i="2"/>
  <c r="DS388" i="2"/>
  <c r="DT388" i="2"/>
  <c r="DR388" i="2"/>
  <c r="DO388" i="2"/>
  <c r="DN388" i="2"/>
  <c r="DL388" i="2"/>
  <c r="DM388" i="2"/>
  <c r="EN388" i="2"/>
  <c r="EK388" i="2"/>
  <c r="EM388" i="2"/>
  <c r="EL388" i="2"/>
  <c r="FH388" i="2"/>
  <c r="FG388" i="2"/>
  <c r="FF388" i="2"/>
  <c r="FE388" i="2"/>
  <c r="DJ372" i="2"/>
  <c r="DI372" i="2"/>
  <c r="DG372" i="2"/>
  <c r="DH372" i="2"/>
  <c r="EI372" i="2"/>
  <c r="EG372" i="2"/>
  <c r="EF372" i="2"/>
  <c r="EH372" i="2"/>
  <c r="ES372" i="2"/>
  <c r="EP372" i="2"/>
  <c r="ER372" i="2"/>
  <c r="EQ372" i="2"/>
  <c r="DY377" i="2"/>
  <c r="DV377" i="2"/>
  <c r="DW377" i="2"/>
  <c r="DX377" i="2"/>
  <c r="FW377" i="2"/>
  <c r="FV377" i="2"/>
  <c r="FT377" i="2"/>
  <c r="FU377" i="2"/>
  <c r="EN341" i="2"/>
  <c r="EL341" i="2"/>
  <c r="EM341" i="2"/>
  <c r="EK341" i="2"/>
  <c r="DY341" i="2"/>
  <c r="DV341" i="2"/>
  <c r="DW341" i="2"/>
  <c r="DX341" i="2"/>
  <c r="FR341" i="2"/>
  <c r="FP341" i="2"/>
  <c r="FO341" i="2"/>
  <c r="FQ341" i="2"/>
  <c r="DY158" i="2"/>
  <c r="DV158" i="2"/>
  <c r="DX158" i="2"/>
  <c r="DW158" i="2"/>
  <c r="ED158" i="2"/>
  <c r="EA158" i="2"/>
  <c r="EC158" i="2"/>
  <c r="EB158" i="2"/>
  <c r="DJ79" i="2"/>
  <c r="DG79" i="2"/>
  <c r="DH79" i="2"/>
  <c r="DY79" i="2"/>
  <c r="DW79" i="2"/>
  <c r="DV79" i="2"/>
  <c r="DX79" i="2"/>
  <c r="ED142" i="2"/>
  <c r="EA142" i="2"/>
  <c r="EC142" i="2"/>
  <c r="EB142" i="2"/>
  <c r="EI142" i="2"/>
  <c r="EH142" i="2"/>
  <c r="EF142" i="2"/>
  <c r="EG142" i="2"/>
  <c r="DJ91" i="2"/>
  <c r="DH91" i="2"/>
  <c r="DI91" i="2"/>
  <c r="DS211" i="2"/>
  <c r="DR211" i="2"/>
  <c r="DQ211" i="2"/>
  <c r="DM211" i="2"/>
  <c r="DL211" i="2"/>
  <c r="DN211" i="2"/>
  <c r="ED211" i="2"/>
  <c r="EB211" i="2"/>
  <c r="EA211" i="2"/>
  <c r="EC211" i="2"/>
  <c r="EI287" i="2"/>
  <c r="EH287" i="2"/>
  <c r="EF287" i="2"/>
  <c r="EG287" i="2"/>
  <c r="DJ30" i="2"/>
  <c r="DI30" i="2"/>
  <c r="DH30" i="2"/>
  <c r="ED409" i="2"/>
  <c r="EA409" i="2"/>
  <c r="EB409" i="2"/>
  <c r="EC409" i="2"/>
  <c r="FR409" i="2"/>
  <c r="FO409" i="2"/>
  <c r="FP409" i="2"/>
  <c r="FQ409" i="2"/>
  <c r="ES406" i="2"/>
  <c r="ER406" i="2"/>
  <c r="EP406" i="2"/>
  <c r="EQ406" i="2"/>
  <c r="DY399" i="2"/>
  <c r="DV399" i="2"/>
  <c r="DW399" i="2"/>
  <c r="DX399" i="2"/>
  <c r="FW399" i="2"/>
  <c r="FT399" i="2"/>
  <c r="FV399" i="2"/>
  <c r="FU399" i="2"/>
  <c r="DS351" i="2"/>
  <c r="DR351" i="2"/>
  <c r="DO351" i="2"/>
  <c r="DQ351" i="2"/>
  <c r="DT351" i="2"/>
  <c r="DL351" i="2"/>
  <c r="DN351" i="2"/>
  <c r="DM351" i="2"/>
  <c r="ES366" i="2"/>
  <c r="EP366" i="2"/>
  <c r="ER366" i="2"/>
  <c r="EQ366" i="2"/>
  <c r="ED215" i="2"/>
  <c r="EA215" i="2"/>
  <c r="EC215" i="2"/>
  <c r="EB215" i="2"/>
  <c r="FW351" i="2"/>
  <c r="FU351" i="2"/>
  <c r="FV351" i="2"/>
  <c r="FT351" i="2"/>
  <c r="EI383" i="2"/>
  <c r="EG383" i="2"/>
  <c r="EH383" i="2"/>
  <c r="EF383" i="2"/>
  <c r="FW383" i="2"/>
  <c r="FV383" i="2"/>
  <c r="FT383" i="2"/>
  <c r="FU383" i="2"/>
  <c r="ED366" i="2"/>
  <c r="EC366" i="2"/>
  <c r="EB366" i="2"/>
  <c r="EA366" i="2"/>
  <c r="FM366" i="2"/>
  <c r="FK366" i="2"/>
  <c r="FJ366" i="2"/>
  <c r="FL366" i="2"/>
  <c r="DJ343" i="2"/>
  <c r="DG343" i="2"/>
  <c r="DI343" i="2"/>
  <c r="DH343" i="2"/>
  <c r="ED343" i="2"/>
  <c r="EA343" i="2"/>
  <c r="EC343" i="2"/>
  <c r="EB343" i="2"/>
  <c r="EI343" i="2"/>
  <c r="EG343" i="2"/>
  <c r="EH343" i="2"/>
  <c r="EF343" i="2"/>
  <c r="EN365" i="2"/>
  <c r="EM365" i="2"/>
  <c r="EK365" i="2"/>
  <c r="EL365" i="2"/>
  <c r="FH365" i="2"/>
  <c r="FE365" i="2"/>
  <c r="FG365" i="2"/>
  <c r="FF365" i="2"/>
  <c r="FW365" i="2"/>
  <c r="FT365" i="2"/>
  <c r="FU365" i="2"/>
  <c r="FV365" i="2"/>
  <c r="FH371" i="2"/>
  <c r="FF371" i="2"/>
  <c r="FE371" i="2"/>
  <c r="FG371" i="2"/>
  <c r="EN371" i="2"/>
  <c r="EK371" i="2"/>
  <c r="EL371" i="2"/>
  <c r="EM371" i="2"/>
  <c r="FW371" i="2"/>
  <c r="FV371" i="2"/>
  <c r="FT371" i="2"/>
  <c r="FU371" i="2"/>
  <c r="DJ346" i="2"/>
  <c r="DG346" i="2"/>
  <c r="DI346" i="2"/>
  <c r="DH346" i="2"/>
  <c r="ED346" i="2"/>
  <c r="EB346" i="2"/>
  <c r="EA346" i="2"/>
  <c r="EC346" i="2"/>
  <c r="FM346" i="2"/>
  <c r="FL346" i="2"/>
  <c r="FK346" i="2"/>
  <c r="FJ346" i="2"/>
  <c r="DJ387" i="2"/>
  <c r="DI387" i="2"/>
  <c r="DH387" i="2"/>
  <c r="DG387" i="2"/>
  <c r="EN387" i="2"/>
  <c r="EL387" i="2"/>
  <c r="EK387" i="2"/>
  <c r="EM387" i="2"/>
  <c r="EI387" i="2"/>
  <c r="EH387" i="2"/>
  <c r="EF387" i="2"/>
  <c r="EG387" i="2"/>
  <c r="DJ350" i="2"/>
  <c r="DI350" i="2"/>
  <c r="DG350" i="2"/>
  <c r="DH350" i="2"/>
  <c r="EI350" i="2"/>
  <c r="EG350" i="2"/>
  <c r="EH350" i="2"/>
  <c r="EF350" i="2"/>
  <c r="EN350" i="2"/>
  <c r="EL350" i="2"/>
  <c r="EM350" i="2"/>
  <c r="EK350" i="2"/>
  <c r="DR349" i="2"/>
  <c r="DS349" i="2"/>
  <c r="DT349" i="2"/>
  <c r="DO349" i="2"/>
  <c r="DQ349" i="2"/>
  <c r="DL349" i="2"/>
  <c r="DM349" i="2"/>
  <c r="DN349" i="2"/>
  <c r="DY349" i="2"/>
  <c r="DX349" i="2"/>
  <c r="DV349" i="2"/>
  <c r="DW349" i="2"/>
  <c r="FR349" i="2"/>
  <c r="FP349" i="2"/>
  <c r="FO349" i="2"/>
  <c r="FQ349" i="2"/>
  <c r="DS367" i="2"/>
  <c r="DR367" i="2"/>
  <c r="DO367" i="2"/>
  <c r="DQ367" i="2"/>
  <c r="DT367" i="2"/>
  <c r="DN367" i="2"/>
  <c r="DL367" i="2"/>
  <c r="DM367" i="2"/>
  <c r="EN367" i="2"/>
  <c r="EL367" i="2"/>
  <c r="EM367" i="2"/>
  <c r="EK367" i="2"/>
  <c r="FM367" i="2"/>
  <c r="FJ367" i="2"/>
  <c r="FK367" i="2"/>
  <c r="FL367" i="2"/>
  <c r="DY400" i="2"/>
  <c r="DW400" i="2"/>
  <c r="DV400" i="2"/>
  <c r="DX400" i="2"/>
  <c r="FM400" i="2"/>
  <c r="FK400" i="2"/>
  <c r="FL400" i="2"/>
  <c r="FJ400" i="2"/>
  <c r="ED345" i="2"/>
  <c r="EB345" i="2"/>
  <c r="EA345" i="2"/>
  <c r="EC345" i="2"/>
  <c r="DY345" i="2"/>
  <c r="DV345" i="2"/>
  <c r="DW345" i="2"/>
  <c r="DX345" i="2"/>
  <c r="FW345" i="2"/>
  <c r="FT345" i="2"/>
  <c r="FU345" i="2"/>
  <c r="FV345" i="2"/>
  <c r="DI182" i="2"/>
  <c r="DH182" i="2"/>
  <c r="DG182" i="2"/>
  <c r="ER182" i="2"/>
  <c r="EQ182" i="2"/>
  <c r="EP182" i="2"/>
  <c r="FR182" i="2"/>
  <c r="FQ182" i="2"/>
  <c r="FP182" i="2"/>
  <c r="FO182" i="2"/>
  <c r="DJ163" i="2"/>
  <c r="DI163" i="2"/>
  <c r="DG163" i="2"/>
  <c r="EI163" i="2"/>
  <c r="EH163" i="2"/>
  <c r="EF163" i="2"/>
  <c r="EG163" i="2"/>
  <c r="DI214" i="2"/>
  <c r="DH214" i="2"/>
  <c r="DG214" i="2"/>
  <c r="EI214" i="2"/>
  <c r="EF214" i="2"/>
  <c r="EG214" i="2"/>
  <c r="EH214" i="2"/>
  <c r="DJ218" i="2"/>
  <c r="DG218" i="2"/>
  <c r="DI218" i="2"/>
  <c r="DH218" i="2"/>
  <c r="ED218" i="2"/>
  <c r="EA218" i="2"/>
  <c r="EC218" i="2"/>
  <c r="EB218" i="2"/>
  <c r="DY43" i="2"/>
  <c r="DV43" i="2"/>
  <c r="DX43" i="2"/>
  <c r="DW43" i="2"/>
  <c r="DS43" i="2"/>
  <c r="DR43" i="2"/>
  <c r="DQ43" i="2"/>
  <c r="DL43" i="2"/>
  <c r="DM43" i="2"/>
  <c r="DN43" i="2"/>
  <c r="DJ107" i="2"/>
  <c r="DG107" i="2"/>
  <c r="DH107" i="2"/>
  <c r="EI107" i="2"/>
  <c r="EH107" i="2"/>
  <c r="EF107" i="2"/>
  <c r="EG107" i="2"/>
  <c r="FR107" i="2"/>
  <c r="FQ107" i="2"/>
  <c r="FO107" i="2"/>
  <c r="FP107" i="2"/>
  <c r="DT227" i="2"/>
  <c r="DS227" i="2"/>
  <c r="DR227" i="2"/>
  <c r="DQ227" i="2"/>
  <c r="DO227" i="2"/>
  <c r="DM227" i="2"/>
  <c r="DL227" i="2"/>
  <c r="DN227" i="2"/>
  <c r="ED259" i="2"/>
  <c r="EB259" i="2"/>
  <c r="EA259" i="2"/>
  <c r="EC259" i="2"/>
  <c r="EI259" i="2"/>
  <c r="EF259" i="2"/>
  <c r="EG259" i="2"/>
  <c r="EH259" i="2"/>
  <c r="ED291" i="2"/>
  <c r="EB291" i="2"/>
  <c r="EA291" i="2"/>
  <c r="EC291" i="2"/>
  <c r="DS90" i="2"/>
  <c r="DR90" i="2"/>
  <c r="DQ90" i="2"/>
  <c r="DM90" i="2"/>
  <c r="DN90" i="2"/>
  <c r="DL90" i="2"/>
  <c r="DS206" i="2"/>
  <c r="DO206" i="2"/>
  <c r="DR206" i="2"/>
  <c r="DT206" i="2"/>
  <c r="DN206" i="2"/>
  <c r="DM206" i="2"/>
  <c r="DY206" i="2"/>
  <c r="DV206" i="2"/>
  <c r="DX206" i="2"/>
  <c r="DW206" i="2"/>
  <c r="DY39" i="2"/>
  <c r="DV39" i="2"/>
  <c r="DX39" i="2"/>
  <c r="DW39" i="2"/>
  <c r="EI103" i="2"/>
  <c r="EG103" i="2"/>
  <c r="EH103" i="2"/>
  <c r="EF103" i="2"/>
  <c r="DJ171" i="2"/>
  <c r="DG171" i="2"/>
  <c r="DH171" i="2"/>
  <c r="DJ174" i="2"/>
  <c r="DH174" i="2"/>
  <c r="DI174" i="2"/>
  <c r="DJ246" i="2"/>
  <c r="DI246" i="2"/>
  <c r="DH246" i="2"/>
  <c r="DG246" i="2"/>
  <c r="DY219" i="2"/>
  <c r="DV219" i="2"/>
  <c r="DX219" i="2"/>
  <c r="DW219" i="2"/>
  <c r="EI219" i="2"/>
  <c r="EH219" i="2"/>
  <c r="EF219" i="2"/>
  <c r="EG219" i="2"/>
  <c r="DR110" i="2"/>
  <c r="DS110" i="2"/>
  <c r="DO110" i="2"/>
  <c r="DT110" i="2"/>
  <c r="DN110" i="2"/>
  <c r="DM110" i="2"/>
  <c r="EI110" i="2"/>
  <c r="EF110" i="2"/>
  <c r="EG110" i="2"/>
  <c r="EH110" i="2"/>
  <c r="FR20" i="2"/>
  <c r="K26" i="25"/>
  <c r="DQ140" i="2"/>
  <c r="DT140" i="2"/>
  <c r="DO140" i="2"/>
  <c r="DR140" i="2"/>
  <c r="DM140" i="2"/>
  <c r="DL140" i="2"/>
  <c r="ED140" i="2"/>
  <c r="EC140" i="2"/>
  <c r="EB140" i="2"/>
  <c r="EA140" i="2"/>
  <c r="DH208" i="2"/>
  <c r="DG208" i="2"/>
  <c r="DI208" i="2"/>
  <c r="EM208" i="2"/>
  <c r="EK208" i="2"/>
  <c r="EL208" i="2"/>
  <c r="FR208" i="2"/>
  <c r="FO208" i="2"/>
  <c r="FQ208" i="2"/>
  <c r="FP208" i="2"/>
  <c r="EI256" i="2"/>
  <c r="EF256" i="2"/>
  <c r="EG256" i="2"/>
  <c r="EH256" i="2"/>
  <c r="DJ256" i="2"/>
  <c r="DH256" i="2"/>
  <c r="DI256" i="2"/>
  <c r="DG256" i="2"/>
  <c r="ED288" i="2"/>
  <c r="EB288" i="2"/>
  <c r="EA288" i="2"/>
  <c r="EC288" i="2"/>
  <c r="DJ320" i="2"/>
  <c r="DH320" i="2"/>
  <c r="DI320" i="2"/>
  <c r="DG320" i="2"/>
  <c r="DG50" i="2"/>
  <c r="DH50" i="2"/>
  <c r="DI50" i="2"/>
  <c r="DO238" i="2"/>
  <c r="DR238" i="2"/>
  <c r="DT238" i="2"/>
  <c r="DQ238" i="2"/>
  <c r="DS238" i="2"/>
  <c r="DL238" i="2"/>
  <c r="DM238" i="2"/>
  <c r="DN238" i="2"/>
  <c r="FH238" i="2"/>
  <c r="FF238" i="2"/>
  <c r="FE238" i="2"/>
  <c r="FG238" i="2"/>
  <c r="EN238" i="2"/>
  <c r="EM238" i="2"/>
  <c r="EL238" i="2"/>
  <c r="EK238" i="2"/>
  <c r="EI101" i="2"/>
  <c r="EH101" i="2"/>
  <c r="EG101" i="2"/>
  <c r="EF101" i="2"/>
  <c r="EN101" i="2"/>
  <c r="EL101" i="2"/>
  <c r="EK101" i="2"/>
  <c r="FR101" i="2"/>
  <c r="FO101" i="2"/>
  <c r="FP101" i="2"/>
  <c r="FQ101" i="2"/>
  <c r="DR161" i="2"/>
  <c r="DO161" i="2"/>
  <c r="DS161" i="2"/>
  <c r="DT161" i="2"/>
  <c r="DM161" i="2"/>
  <c r="DN161" i="2"/>
  <c r="EI161" i="2"/>
  <c r="EG161" i="2"/>
  <c r="EH161" i="2"/>
  <c r="EF161" i="2"/>
  <c r="DJ225" i="2"/>
  <c r="DI225" i="2"/>
  <c r="DH225" i="2"/>
  <c r="DG225" i="2"/>
  <c r="DJ267" i="2"/>
  <c r="DG267" i="2"/>
  <c r="DH267" i="2"/>
  <c r="DI267" i="2"/>
  <c r="DJ250" i="2"/>
  <c r="DG250" i="2"/>
  <c r="DH250" i="2"/>
  <c r="DI250" i="2"/>
  <c r="ED250" i="2"/>
  <c r="EC250" i="2"/>
  <c r="EB250" i="2"/>
  <c r="EA250" i="2"/>
  <c r="DY32" i="2"/>
  <c r="DX32" i="2"/>
  <c r="DV32" i="2"/>
  <c r="DW32" i="2"/>
  <c r="DI96" i="2"/>
  <c r="DG96" i="2"/>
  <c r="DH96" i="2"/>
  <c r="DY168" i="2"/>
  <c r="DW168" i="2"/>
  <c r="DX168" i="2"/>
  <c r="DV168" i="2"/>
  <c r="DJ46" i="2"/>
  <c r="DI46" i="2"/>
  <c r="DH46" i="2"/>
  <c r="DI162" i="2"/>
  <c r="DH162" i="2"/>
  <c r="DG162" i="2"/>
  <c r="DY162" i="2"/>
  <c r="DW162" i="2"/>
  <c r="DV162" i="2"/>
  <c r="DX162" i="2"/>
  <c r="ED318" i="2"/>
  <c r="EB318" i="2"/>
  <c r="EA318" i="2"/>
  <c r="EC318" i="2"/>
  <c r="DQ65" i="2"/>
  <c r="DO65" i="2"/>
  <c r="DR65" i="2"/>
  <c r="DT65" i="2"/>
  <c r="DM65" i="2"/>
  <c r="DL65" i="2"/>
  <c r="EI125" i="2"/>
  <c r="EH125" i="2"/>
  <c r="EG125" i="2"/>
  <c r="EF125" i="2"/>
  <c r="DQ83" i="2"/>
  <c r="DS83" i="2"/>
  <c r="DR83" i="2"/>
  <c r="DL83" i="2"/>
  <c r="DM83" i="2"/>
  <c r="DN83" i="2"/>
  <c r="EI83" i="2"/>
  <c r="EH83" i="2"/>
  <c r="EF83" i="2"/>
  <c r="EG83" i="2"/>
  <c r="ED251" i="2"/>
  <c r="EA251" i="2"/>
  <c r="EC251" i="2"/>
  <c r="EB251" i="2"/>
  <c r="DT76" i="2"/>
  <c r="DS76" i="2"/>
  <c r="DO76" i="2"/>
  <c r="DR76" i="2"/>
  <c r="DM76" i="2"/>
  <c r="DN76" i="2"/>
  <c r="ED76" i="2"/>
  <c r="EB76" i="2"/>
  <c r="EC76" i="2"/>
  <c r="EA76" i="2"/>
  <c r="DQ148" i="2"/>
  <c r="DT148" i="2"/>
  <c r="DO148" i="2"/>
  <c r="DR148" i="2"/>
  <c r="DL148" i="2"/>
  <c r="DM148" i="2"/>
  <c r="DQ200" i="2"/>
  <c r="DS200" i="2"/>
  <c r="DR200" i="2"/>
  <c r="DL200" i="2"/>
  <c r="DN200" i="2"/>
  <c r="DM200" i="2"/>
  <c r="EN248" i="2"/>
  <c r="EM248" i="2"/>
  <c r="EK248" i="2"/>
  <c r="EL248" i="2"/>
  <c r="ES248" i="2"/>
  <c r="ER248" i="2"/>
  <c r="EQ248" i="2"/>
  <c r="EP248" i="2"/>
  <c r="FW248" i="2"/>
  <c r="FU248" i="2"/>
  <c r="FV248" i="2"/>
  <c r="FT248" i="2"/>
  <c r="DY312" i="2"/>
  <c r="DV312" i="2"/>
  <c r="DW312" i="2"/>
  <c r="DX312" i="2"/>
  <c r="DO34" i="2"/>
  <c r="DT34" i="2"/>
  <c r="DS34" i="2"/>
  <c r="DR34" i="2"/>
  <c r="DM34" i="2"/>
  <c r="DN34" i="2"/>
  <c r="ED34" i="2"/>
  <c r="EA34" i="2"/>
  <c r="EC34" i="2"/>
  <c r="EB34" i="2"/>
  <c r="DJ298" i="2"/>
  <c r="DG298" i="2"/>
  <c r="DH298" i="2"/>
  <c r="DI298" i="2"/>
  <c r="DJ109" i="2"/>
  <c r="DH109" i="2"/>
  <c r="DI109" i="2"/>
  <c r="ED109" i="2"/>
  <c r="EA109" i="2"/>
  <c r="EC109" i="2"/>
  <c r="EB109" i="2"/>
  <c r="DY185" i="2"/>
  <c r="DX185" i="2"/>
  <c r="DV185" i="2"/>
  <c r="DW185" i="2"/>
  <c r="FW185" i="2"/>
  <c r="FU185" i="2"/>
  <c r="FT185" i="2"/>
  <c r="FV185" i="2"/>
  <c r="ED249" i="2"/>
  <c r="EC249" i="2"/>
  <c r="EB249" i="2"/>
  <c r="EA249" i="2"/>
  <c r="DJ314" i="2"/>
  <c r="DG314" i="2"/>
  <c r="DH314" i="2"/>
  <c r="DI314" i="2"/>
  <c r="ED314" i="2"/>
  <c r="EA314" i="2"/>
  <c r="EC314" i="2"/>
  <c r="EB314" i="2"/>
  <c r="DG212" i="2"/>
  <c r="DI212" i="2"/>
  <c r="DH212" i="2"/>
  <c r="EI212" i="2"/>
  <c r="EF212" i="2"/>
  <c r="EG212" i="2"/>
  <c r="EH212" i="2"/>
  <c r="ED121" i="2"/>
  <c r="EB121" i="2"/>
  <c r="EA121" i="2"/>
  <c r="EC121" i="2"/>
  <c r="DY121" i="2"/>
  <c r="DX121" i="2"/>
  <c r="DV121" i="2"/>
  <c r="DW121" i="2"/>
  <c r="DY237" i="2"/>
  <c r="DW237" i="2"/>
  <c r="DX237" i="2"/>
  <c r="DV237" i="2"/>
  <c r="EI309" i="2"/>
  <c r="EG309" i="2"/>
  <c r="EH309" i="2"/>
  <c r="EF309" i="2"/>
  <c r="ED309" i="2"/>
  <c r="EB309" i="2"/>
  <c r="EA309" i="2"/>
  <c r="EC309" i="2"/>
  <c r="DJ340" i="2"/>
  <c r="DI340" i="2"/>
  <c r="DG340" i="2"/>
  <c r="DH340" i="2"/>
  <c r="DY340" i="2"/>
  <c r="DW340" i="2"/>
  <c r="DV340" i="2"/>
  <c r="DX340" i="2"/>
  <c r="ES340" i="2"/>
  <c r="EQ340" i="2"/>
  <c r="EP340" i="2"/>
  <c r="ER340" i="2"/>
  <c r="DJ299" i="2"/>
  <c r="DI299" i="2"/>
  <c r="DG299" i="2"/>
  <c r="DH299" i="2"/>
  <c r="DR150" i="2"/>
  <c r="DS150" i="2"/>
  <c r="DQ150" i="2"/>
  <c r="DN150" i="2"/>
  <c r="DM150" i="2"/>
  <c r="DL150" i="2"/>
  <c r="DQ273" i="2"/>
  <c r="DT273" i="2"/>
  <c r="DS273" i="2"/>
  <c r="DO273" i="2"/>
  <c r="DR273" i="2"/>
  <c r="DL273" i="2"/>
  <c r="DM273" i="2"/>
  <c r="DN273" i="2"/>
  <c r="EI273" i="2"/>
  <c r="EH273" i="2"/>
  <c r="EF273" i="2"/>
  <c r="EG273" i="2"/>
  <c r="DQ329" i="2"/>
  <c r="DO329" i="2"/>
  <c r="DT329" i="2"/>
  <c r="DS329" i="2"/>
  <c r="DR329" i="2"/>
  <c r="DM329" i="2"/>
  <c r="DN329" i="2"/>
  <c r="DL329" i="2"/>
  <c r="EI329" i="2"/>
  <c r="EF329" i="2"/>
  <c r="EH329" i="2"/>
  <c r="EG329" i="2"/>
  <c r="DT235" i="2"/>
  <c r="DS235" i="2"/>
  <c r="DR235" i="2"/>
  <c r="DQ235" i="2"/>
  <c r="DO235" i="2"/>
  <c r="DL235" i="2"/>
  <c r="DN235" i="2"/>
  <c r="DM235" i="2"/>
  <c r="ED235" i="2"/>
  <c r="EA235" i="2"/>
  <c r="EC235" i="2"/>
  <c r="EB235" i="2"/>
  <c r="EI235" i="2"/>
  <c r="EH235" i="2"/>
  <c r="EF235" i="2"/>
  <c r="EG235" i="2"/>
  <c r="FH18" i="2"/>
  <c r="FG18" i="2"/>
  <c r="FF18" i="2"/>
  <c r="J24" i="25"/>
  <c r="EI133" i="2"/>
  <c r="EH133" i="2"/>
  <c r="EG133" i="2"/>
  <c r="EF133" i="2"/>
  <c r="FG133" i="2"/>
  <c r="FF133" i="2"/>
  <c r="FE133" i="2"/>
  <c r="FW133" i="2"/>
  <c r="FV133" i="2"/>
  <c r="FT133" i="2"/>
  <c r="FU133" i="2"/>
  <c r="DR285" i="2"/>
  <c r="DT285" i="2"/>
  <c r="DO285" i="2"/>
  <c r="DS285" i="2"/>
  <c r="DQ285" i="2"/>
  <c r="DL285" i="2"/>
  <c r="DM285" i="2"/>
  <c r="DN285" i="2"/>
  <c r="DY285" i="2"/>
  <c r="DW285" i="2"/>
  <c r="DX285" i="2"/>
  <c r="DV285" i="2"/>
  <c r="FR285" i="2"/>
  <c r="FP285" i="2"/>
  <c r="FO285" i="2"/>
  <c r="FQ285" i="2"/>
  <c r="DR294" i="2"/>
  <c r="DO294" i="2"/>
  <c r="DT294" i="2"/>
  <c r="DQ294" i="2"/>
  <c r="DS294" i="2"/>
  <c r="DL294" i="2"/>
  <c r="DM294" i="2"/>
  <c r="DN294" i="2"/>
  <c r="DQ374" i="2"/>
  <c r="DS374" i="2"/>
  <c r="DR374" i="2"/>
  <c r="DO374" i="2"/>
  <c r="DT374" i="2"/>
  <c r="DN374" i="2"/>
  <c r="DL374" i="2"/>
  <c r="DM374" i="2"/>
  <c r="EN374" i="2"/>
  <c r="EL374" i="2"/>
  <c r="EM374" i="2"/>
  <c r="EK374" i="2"/>
  <c r="ES362" i="2"/>
  <c r="EP362" i="2"/>
  <c r="ER362" i="2"/>
  <c r="EQ362" i="2"/>
  <c r="FW362" i="2"/>
  <c r="FU362" i="2"/>
  <c r="FV362" i="2"/>
  <c r="FT362" i="2"/>
  <c r="EI378" i="2"/>
  <c r="EH378" i="2"/>
  <c r="EF378" i="2"/>
  <c r="EG378" i="2"/>
  <c r="EN378" i="2"/>
  <c r="EL378" i="2"/>
  <c r="EM378" i="2"/>
  <c r="EK378" i="2"/>
  <c r="FR378" i="2"/>
  <c r="FO378" i="2"/>
  <c r="FP378" i="2"/>
  <c r="FQ378" i="2"/>
  <c r="DY348" i="2"/>
  <c r="DW348" i="2"/>
  <c r="DV348" i="2"/>
  <c r="DX348" i="2"/>
  <c r="FH348" i="2"/>
  <c r="FF348" i="2"/>
  <c r="FE348" i="2"/>
  <c r="FG348" i="2"/>
  <c r="DY352" i="2"/>
  <c r="DV352" i="2"/>
  <c r="DX352" i="2"/>
  <c r="DW352" i="2"/>
  <c r="EN352" i="2"/>
  <c r="EM352" i="2"/>
  <c r="EK352" i="2"/>
  <c r="EL352" i="2"/>
  <c r="FM352" i="2"/>
  <c r="FK352" i="2"/>
  <c r="FJ352" i="2"/>
  <c r="FL352" i="2"/>
  <c r="DQ389" i="2"/>
  <c r="DO389" i="2"/>
  <c r="DT389" i="2"/>
  <c r="DS389" i="2"/>
  <c r="DR389" i="2"/>
  <c r="DM389" i="2"/>
  <c r="DN389" i="2"/>
  <c r="DL389" i="2"/>
  <c r="FW389" i="2"/>
  <c r="FT389" i="2"/>
  <c r="FV389" i="2"/>
  <c r="FU389" i="2"/>
  <c r="FH393" i="2"/>
  <c r="FF393" i="2"/>
  <c r="FE393" i="2"/>
  <c r="FG393" i="2"/>
  <c r="FW393" i="2"/>
  <c r="FT393" i="2"/>
  <c r="FV393" i="2"/>
  <c r="FU393" i="2"/>
  <c r="ED282" i="2"/>
  <c r="EB282" i="2"/>
  <c r="EA282" i="2"/>
  <c r="EC282" i="2"/>
  <c r="DG183" i="2"/>
  <c r="DH183" i="2"/>
  <c r="DI183" i="2"/>
  <c r="DY98" i="2"/>
  <c r="DW98" i="2"/>
  <c r="DV98" i="2"/>
  <c r="DX98" i="2"/>
  <c r="FW98" i="2"/>
  <c r="FV98" i="2"/>
  <c r="FU98" i="2"/>
  <c r="FT98" i="2"/>
  <c r="EI243" i="2"/>
  <c r="EH243" i="2"/>
  <c r="EF243" i="2"/>
  <c r="EG243" i="2"/>
  <c r="DG139" i="2"/>
  <c r="DI139" i="2"/>
  <c r="DH139" i="2"/>
  <c r="FM283" i="2"/>
  <c r="FJ283" i="2"/>
  <c r="FK283" i="2"/>
  <c r="FL283" i="2"/>
  <c r="DI52" i="2"/>
  <c r="DH52" i="2"/>
  <c r="DG52" i="2"/>
  <c r="DT240" i="2"/>
  <c r="DO240" i="2"/>
  <c r="DS240" i="2"/>
  <c r="DR240" i="2"/>
  <c r="DQ240" i="2"/>
  <c r="DM240" i="2"/>
  <c r="DN240" i="2"/>
  <c r="DL240" i="2"/>
  <c r="DR338" i="2"/>
  <c r="DO338" i="2"/>
  <c r="DQ338" i="2"/>
  <c r="DT338" i="2"/>
  <c r="DS338" i="2"/>
  <c r="DM338" i="2"/>
  <c r="DN338" i="2"/>
  <c r="DL338" i="2"/>
  <c r="DJ136" i="2"/>
  <c r="DI136" i="2"/>
  <c r="DH136" i="2"/>
  <c r="DO136" i="2"/>
  <c r="DT136" i="2"/>
  <c r="DS136" i="2"/>
  <c r="DR136" i="2"/>
  <c r="DM136" i="2"/>
  <c r="DN136" i="2"/>
  <c r="DS122" i="2"/>
  <c r="DR122" i="2"/>
  <c r="DO122" i="2"/>
  <c r="DT122" i="2"/>
  <c r="DM122" i="2"/>
  <c r="DN122" i="2"/>
  <c r="DY122" i="2"/>
  <c r="DX122" i="2"/>
  <c r="DW122" i="2"/>
  <c r="DV122" i="2"/>
  <c r="ED44" i="2"/>
  <c r="EB44" i="2"/>
  <c r="EC44" i="2"/>
  <c r="EA44" i="2"/>
  <c r="DJ232" i="2"/>
  <c r="DI232" i="2"/>
  <c r="DG232" i="2"/>
  <c r="DH232" i="2"/>
  <c r="ED232" i="2"/>
  <c r="EB232" i="2"/>
  <c r="EA232" i="2"/>
  <c r="EC232" i="2"/>
  <c r="DY296" i="2"/>
  <c r="DW296" i="2"/>
  <c r="DX296" i="2"/>
  <c r="DV296" i="2"/>
  <c r="ED226" i="2"/>
  <c r="EC226" i="2"/>
  <c r="EB226" i="2"/>
  <c r="EA226" i="2"/>
  <c r="DY77" i="2"/>
  <c r="DX77" i="2"/>
  <c r="DV77" i="2"/>
  <c r="DW77" i="2"/>
  <c r="DT74" i="2"/>
  <c r="DR74" i="2"/>
  <c r="DO74" i="2"/>
  <c r="DS74" i="2"/>
  <c r="DN74" i="2"/>
  <c r="DM74" i="2"/>
  <c r="ED290" i="2"/>
  <c r="EB290" i="2"/>
  <c r="EA290" i="2"/>
  <c r="EC290" i="2"/>
  <c r="DH41" i="2"/>
  <c r="DI41" i="2"/>
  <c r="DG41" i="2"/>
  <c r="DJ155" i="2"/>
  <c r="DG155" i="2"/>
  <c r="DH155" i="2"/>
  <c r="DH78" i="2"/>
  <c r="DI78" i="2"/>
  <c r="DG78" i="2"/>
  <c r="EI78" i="2"/>
  <c r="EF78" i="2"/>
  <c r="EG78" i="2"/>
  <c r="EH78" i="2"/>
  <c r="EI170" i="2"/>
  <c r="EH170" i="2"/>
  <c r="EF170" i="2"/>
  <c r="EG170" i="2"/>
  <c r="DY170" i="2"/>
  <c r="DX170" i="2"/>
  <c r="DW170" i="2"/>
  <c r="DV170" i="2"/>
  <c r="EI327" i="2"/>
  <c r="EH327" i="2"/>
  <c r="EF327" i="2"/>
  <c r="EG327" i="2"/>
  <c r="DQ124" i="2"/>
  <c r="DT124" i="2"/>
  <c r="DS124" i="2"/>
  <c r="DO124" i="2"/>
  <c r="DL124" i="2"/>
  <c r="DN124" i="2"/>
  <c r="ED124" i="2"/>
  <c r="EC124" i="2"/>
  <c r="EB124" i="2"/>
  <c r="EA124" i="2"/>
  <c r="EI192" i="2"/>
  <c r="EH192" i="2"/>
  <c r="EF192" i="2"/>
  <c r="EG192" i="2"/>
  <c r="DO192" i="2"/>
  <c r="DT192" i="2"/>
  <c r="DS192" i="2"/>
  <c r="DR192" i="2"/>
  <c r="DN192" i="2"/>
  <c r="DM192" i="2"/>
  <c r="DJ276" i="2"/>
  <c r="DG276" i="2"/>
  <c r="DI276" i="2"/>
  <c r="DH276" i="2"/>
  <c r="EI276" i="2"/>
  <c r="EF276" i="2"/>
  <c r="EG276" i="2"/>
  <c r="EH276" i="2"/>
  <c r="ED145" i="2"/>
  <c r="EB145" i="2"/>
  <c r="EA145" i="2"/>
  <c r="EC145" i="2"/>
  <c r="DR194" i="2"/>
  <c r="DO194" i="2"/>
  <c r="DQ194" i="2"/>
  <c r="DT194" i="2"/>
  <c r="DM194" i="2"/>
  <c r="DL194" i="2"/>
  <c r="DY194" i="2"/>
  <c r="DW194" i="2"/>
  <c r="DV194" i="2"/>
  <c r="DX194" i="2"/>
  <c r="EN194" i="2"/>
  <c r="EL194" i="2"/>
  <c r="EK194" i="2"/>
  <c r="EI210" i="2"/>
  <c r="EG210" i="2"/>
  <c r="EH210" i="2"/>
  <c r="EF210" i="2"/>
  <c r="DY210" i="2"/>
  <c r="DW210" i="2"/>
  <c r="DV210" i="2"/>
  <c r="DX210" i="2"/>
  <c r="EI80" i="2"/>
  <c r="EH80" i="2"/>
  <c r="EF80" i="2"/>
  <c r="EG80" i="2"/>
  <c r="DT220" i="2"/>
  <c r="DS220" i="2"/>
  <c r="DR220" i="2"/>
  <c r="DO220" i="2"/>
  <c r="DQ220" i="2"/>
  <c r="DM220" i="2"/>
  <c r="DL220" i="2"/>
  <c r="DN220" i="2"/>
  <c r="DY278" i="2"/>
  <c r="DW278" i="2"/>
  <c r="DX278" i="2"/>
  <c r="DV278" i="2"/>
  <c r="EI278" i="2"/>
  <c r="EG278" i="2"/>
  <c r="EH278" i="2"/>
  <c r="EF278" i="2"/>
  <c r="FM278" i="2"/>
  <c r="FL278" i="2"/>
  <c r="FK278" i="2"/>
  <c r="FJ278" i="2"/>
  <c r="DG113" i="2"/>
  <c r="DH113" i="2"/>
  <c r="DI113" i="2"/>
  <c r="EI231" i="2"/>
  <c r="EG231" i="2"/>
  <c r="EH231" i="2"/>
  <c r="EF231" i="2"/>
  <c r="ED60" i="2"/>
  <c r="EB60" i="2"/>
  <c r="EC60" i="2"/>
  <c r="EA60" i="2"/>
  <c r="J31" i="25"/>
  <c r="G26" i="25"/>
  <c r="G24" i="25"/>
  <c r="DT409" i="2"/>
  <c r="DS409" i="2"/>
  <c r="DQ409" i="2"/>
  <c r="DO409" i="2"/>
  <c r="DR409" i="2"/>
  <c r="DM409" i="2"/>
  <c r="DN409" i="2"/>
  <c r="DL409" i="2"/>
  <c r="EI409" i="2"/>
  <c r="EF409" i="2"/>
  <c r="EG409" i="2"/>
  <c r="EH409" i="2"/>
  <c r="FM409" i="2"/>
  <c r="FL409" i="2"/>
  <c r="FK409" i="2"/>
  <c r="FJ409" i="2"/>
  <c r="DO406" i="2"/>
  <c r="DT406" i="2"/>
  <c r="DS406" i="2"/>
  <c r="DR406" i="2"/>
  <c r="DQ406" i="2"/>
  <c r="DN406" i="2"/>
  <c r="DM406" i="2"/>
  <c r="DL406" i="2"/>
  <c r="EN406" i="2"/>
  <c r="EL406" i="2"/>
  <c r="EK406" i="2"/>
  <c r="EM406" i="2"/>
  <c r="DQ401" i="2"/>
  <c r="DT401" i="2"/>
  <c r="DS401" i="2"/>
  <c r="DR401" i="2"/>
  <c r="DO401" i="2"/>
  <c r="DN401" i="2"/>
  <c r="DL401" i="2"/>
  <c r="DM401" i="2"/>
  <c r="DY401" i="2"/>
  <c r="DV401" i="2"/>
  <c r="DW401" i="2"/>
  <c r="DX401" i="2"/>
  <c r="FR401" i="2"/>
  <c r="FO401" i="2"/>
  <c r="FP401" i="2"/>
  <c r="FQ401" i="2"/>
  <c r="EI399" i="2"/>
  <c r="EF399" i="2"/>
  <c r="EG399" i="2"/>
  <c r="EH399" i="2"/>
  <c r="FR399" i="2"/>
  <c r="FP399" i="2"/>
  <c r="FO399" i="2"/>
  <c r="FQ399" i="2"/>
  <c r="DY342" i="2"/>
  <c r="DW342" i="2"/>
  <c r="DV342" i="2"/>
  <c r="DX342" i="2"/>
  <c r="FM342" i="2"/>
  <c r="FK342" i="2"/>
  <c r="FJ342" i="2"/>
  <c r="FL342" i="2"/>
  <c r="DJ351" i="2"/>
  <c r="DH351" i="2"/>
  <c r="DI351" i="2"/>
  <c r="DG351" i="2"/>
  <c r="ED351" i="2"/>
  <c r="EA351" i="2"/>
  <c r="EC351" i="2"/>
  <c r="EB351" i="2"/>
  <c r="FH351" i="2"/>
  <c r="FG351" i="2"/>
  <c r="FF351" i="2"/>
  <c r="FE351" i="2"/>
  <c r="DY383" i="2"/>
  <c r="DV383" i="2"/>
  <c r="DW383" i="2"/>
  <c r="DX383" i="2"/>
  <c r="ES383" i="2"/>
  <c r="ER383" i="2"/>
  <c r="EP383" i="2"/>
  <c r="EQ383" i="2"/>
  <c r="FR383" i="2"/>
  <c r="FQ383" i="2"/>
  <c r="FP383" i="2"/>
  <c r="FO383" i="2"/>
  <c r="DJ366" i="2"/>
  <c r="DH366" i="2"/>
  <c r="DI366" i="2"/>
  <c r="DG366" i="2"/>
  <c r="EI366" i="2"/>
  <c r="EH366" i="2"/>
  <c r="EF366" i="2"/>
  <c r="EG366" i="2"/>
  <c r="FR366" i="2"/>
  <c r="FP366" i="2"/>
  <c r="FQ366" i="2"/>
  <c r="FO366" i="2"/>
  <c r="EN343" i="2"/>
  <c r="EL343" i="2"/>
  <c r="EM343" i="2"/>
  <c r="EK343" i="2"/>
  <c r="FH343" i="2"/>
  <c r="FE343" i="2"/>
  <c r="FG343" i="2"/>
  <c r="FF343" i="2"/>
  <c r="DJ365" i="2"/>
  <c r="DG365" i="2"/>
  <c r="DI365" i="2"/>
  <c r="DH365" i="2"/>
  <c r="EI365" i="2"/>
  <c r="EF365" i="2"/>
  <c r="EH365" i="2"/>
  <c r="EG365" i="2"/>
  <c r="ES365" i="2"/>
  <c r="EQ365" i="2"/>
  <c r="ER365" i="2"/>
  <c r="EP365" i="2"/>
  <c r="DJ371" i="2"/>
  <c r="DI371" i="2"/>
  <c r="DG371" i="2"/>
  <c r="DH371" i="2"/>
  <c r="ES371" i="2"/>
  <c r="EP371" i="2"/>
  <c r="EQ371" i="2"/>
  <c r="ER371" i="2"/>
  <c r="FR371" i="2"/>
  <c r="FO371" i="2"/>
  <c r="FQ371" i="2"/>
  <c r="FP371" i="2"/>
  <c r="EI346" i="2"/>
  <c r="EH346" i="2"/>
  <c r="EF346" i="2"/>
  <c r="EG346" i="2"/>
  <c r="EN346" i="2"/>
  <c r="EL346" i="2"/>
  <c r="EM346" i="2"/>
  <c r="EK346" i="2"/>
  <c r="FR346" i="2"/>
  <c r="FO346" i="2"/>
  <c r="FQ346" i="2"/>
  <c r="FP346" i="2"/>
  <c r="DQ387" i="2"/>
  <c r="DS387" i="2"/>
  <c r="DT387" i="2"/>
  <c r="DR387" i="2"/>
  <c r="DO387" i="2"/>
  <c r="DM387" i="2"/>
  <c r="DN387" i="2"/>
  <c r="DL387" i="2"/>
  <c r="FH387" i="2"/>
  <c r="FE387" i="2"/>
  <c r="FG387" i="2"/>
  <c r="FF387" i="2"/>
  <c r="FM387" i="2"/>
  <c r="FJ387" i="2"/>
  <c r="FK387" i="2"/>
  <c r="FL387" i="2"/>
  <c r="DQ350" i="2"/>
  <c r="DO350" i="2"/>
  <c r="DS350" i="2"/>
  <c r="DR350" i="2"/>
  <c r="DT350" i="2"/>
  <c r="DL350" i="2"/>
  <c r="DM350" i="2"/>
  <c r="DN350" i="2"/>
  <c r="ED350" i="2"/>
  <c r="EB350" i="2"/>
  <c r="EA350" i="2"/>
  <c r="EC350" i="2"/>
  <c r="FM350" i="2"/>
  <c r="FK350" i="2"/>
  <c r="FJ350" i="2"/>
  <c r="FL350" i="2"/>
  <c r="EI349" i="2"/>
  <c r="EH349" i="2"/>
  <c r="EG349" i="2"/>
  <c r="EF349" i="2"/>
  <c r="FH349" i="2"/>
  <c r="FE349" i="2"/>
  <c r="FG349" i="2"/>
  <c r="FF349" i="2"/>
  <c r="FW349" i="2"/>
  <c r="FU349" i="2"/>
  <c r="FV349" i="2"/>
  <c r="FT349" i="2"/>
  <c r="EI367" i="2"/>
  <c r="EF367" i="2"/>
  <c r="EG367" i="2"/>
  <c r="EH367" i="2"/>
  <c r="FR367" i="2"/>
  <c r="FP367" i="2"/>
  <c r="FO367" i="2"/>
  <c r="FQ367" i="2"/>
  <c r="EN400" i="2"/>
  <c r="EK400" i="2"/>
  <c r="EM400" i="2"/>
  <c r="EL400" i="2"/>
  <c r="EI400" i="2"/>
  <c r="EF400" i="2"/>
  <c r="EH400" i="2"/>
  <c r="EG400" i="2"/>
  <c r="ED400" i="2"/>
  <c r="EB400" i="2"/>
  <c r="EA400" i="2"/>
  <c r="EC400" i="2"/>
  <c r="DJ345" i="2"/>
  <c r="DH345" i="2"/>
  <c r="DG345" i="2"/>
  <c r="DI345" i="2"/>
  <c r="FR345" i="2"/>
  <c r="FO345" i="2"/>
  <c r="FQ345" i="2"/>
  <c r="FP345" i="2"/>
  <c r="ED182" i="2"/>
  <c r="EB182" i="2"/>
  <c r="EA182" i="2"/>
  <c r="EC182" i="2"/>
  <c r="FG182" i="2"/>
  <c r="FF182" i="2"/>
  <c r="FE182" i="2"/>
  <c r="FW182" i="2"/>
  <c r="FV182" i="2"/>
  <c r="FU182" i="2"/>
  <c r="FT182" i="2"/>
  <c r="DJ31" i="2"/>
  <c r="DI31" i="2"/>
  <c r="DH31" i="2"/>
  <c r="DQ95" i="2"/>
  <c r="DS95" i="2"/>
  <c r="DR95" i="2"/>
  <c r="DM95" i="2"/>
  <c r="DN95" i="2"/>
  <c r="DL95" i="2"/>
  <c r="DQ163" i="2"/>
  <c r="DT163" i="2"/>
  <c r="DS163" i="2"/>
  <c r="DO163" i="2"/>
  <c r="DN163" i="2"/>
  <c r="DL163" i="2"/>
  <c r="DY163" i="2"/>
  <c r="DX163" i="2"/>
  <c r="DW163" i="2"/>
  <c r="DV163" i="2"/>
  <c r="DJ215" i="2"/>
  <c r="DH215" i="2"/>
  <c r="DG215" i="2"/>
  <c r="DY215" i="2"/>
  <c r="DV215" i="2"/>
  <c r="DX215" i="2"/>
  <c r="DW215" i="2"/>
  <c r="EI215" i="2"/>
  <c r="EH215" i="2"/>
  <c r="EF215" i="2"/>
  <c r="EG215" i="2"/>
  <c r="EI218" i="2"/>
  <c r="EG218" i="2"/>
  <c r="EH218" i="2"/>
  <c r="EF218" i="2"/>
  <c r="DG43" i="2"/>
  <c r="DH43" i="2"/>
  <c r="DI43" i="2"/>
  <c r="DQ107" i="2"/>
  <c r="DT107" i="2"/>
  <c r="DR107" i="2"/>
  <c r="DO107" i="2"/>
  <c r="DM107" i="2"/>
  <c r="DL107" i="2"/>
  <c r="ED107" i="2"/>
  <c r="EC107" i="2"/>
  <c r="EB107" i="2"/>
  <c r="EA107" i="2"/>
  <c r="EN107" i="2"/>
  <c r="EK107" i="2"/>
  <c r="EL107" i="2"/>
  <c r="DY159" i="2"/>
  <c r="DW159" i="2"/>
  <c r="DV159" i="2"/>
  <c r="DX159" i="2"/>
  <c r="EI159" i="2"/>
  <c r="EG159" i="2"/>
  <c r="EH159" i="2"/>
  <c r="EF159" i="2"/>
  <c r="DY227" i="2"/>
  <c r="DX227" i="2"/>
  <c r="DW227" i="2"/>
  <c r="DV227" i="2"/>
  <c r="DJ259" i="2"/>
  <c r="DG259" i="2"/>
  <c r="DI259" i="2"/>
  <c r="DH259" i="2"/>
  <c r="DY259" i="2"/>
  <c r="DX259" i="2"/>
  <c r="DV259" i="2"/>
  <c r="DW259" i="2"/>
  <c r="DJ291" i="2"/>
  <c r="DI291" i="2"/>
  <c r="DG291" i="2"/>
  <c r="DH291" i="2"/>
  <c r="EI291" i="2"/>
  <c r="EH291" i="2"/>
  <c r="EF291" i="2"/>
  <c r="EG291" i="2"/>
  <c r="ED323" i="2"/>
  <c r="EB323" i="2"/>
  <c r="EA323" i="2"/>
  <c r="EC323" i="2"/>
  <c r="EI90" i="2"/>
  <c r="EH90" i="2"/>
  <c r="EF90" i="2"/>
  <c r="EG90" i="2"/>
  <c r="DJ206" i="2"/>
  <c r="DH206" i="2"/>
  <c r="DI206" i="2"/>
  <c r="DJ39" i="2"/>
  <c r="DI39" i="2"/>
  <c r="DH39" i="2"/>
  <c r="ED39" i="2"/>
  <c r="EB39" i="2"/>
  <c r="EC39" i="2"/>
  <c r="EA39" i="2"/>
  <c r="DY103" i="2"/>
  <c r="DV103" i="2"/>
  <c r="DX103" i="2"/>
  <c r="DW103" i="2"/>
  <c r="DY171" i="2"/>
  <c r="DV171" i="2"/>
  <c r="DX171" i="2"/>
  <c r="DW171" i="2"/>
  <c r="ED315" i="2"/>
  <c r="EB315" i="2"/>
  <c r="EA315" i="2"/>
  <c r="EC315" i="2"/>
  <c r="DY315" i="2"/>
  <c r="DW315" i="2"/>
  <c r="DX315" i="2"/>
  <c r="DV315" i="2"/>
  <c r="EI315" i="2"/>
  <c r="EH315" i="2"/>
  <c r="EF315" i="2"/>
  <c r="EG315" i="2"/>
  <c r="DY174" i="2"/>
  <c r="DV174" i="2"/>
  <c r="DX174" i="2"/>
  <c r="DW174" i="2"/>
  <c r="ED246" i="2"/>
  <c r="EB246" i="2"/>
  <c r="EA246" i="2"/>
  <c r="EC246" i="2"/>
  <c r="DT219" i="2"/>
  <c r="DS219" i="2"/>
  <c r="DR219" i="2"/>
  <c r="DQ219" i="2"/>
  <c r="DO219" i="2"/>
  <c r="DL219" i="2"/>
  <c r="DN219" i="2"/>
  <c r="DM219" i="2"/>
  <c r="ED110" i="2"/>
  <c r="EA110" i="2"/>
  <c r="EC110" i="2"/>
  <c r="EB110" i="2"/>
  <c r="DR20" i="2"/>
  <c r="DQ20" i="2"/>
  <c r="DS20" i="2"/>
  <c r="DY84" i="2"/>
  <c r="DW84" i="2"/>
  <c r="DX84" i="2"/>
  <c r="DV84" i="2"/>
  <c r="DS208" i="2"/>
  <c r="DR208" i="2"/>
  <c r="DQ208" i="2"/>
  <c r="DN208" i="2"/>
  <c r="DM208" i="2"/>
  <c r="DL208" i="2"/>
  <c r="FK208" i="2"/>
  <c r="FL208" i="2"/>
  <c r="FJ208" i="2"/>
  <c r="FF208" i="2"/>
  <c r="FE208" i="2"/>
  <c r="FG208" i="2"/>
  <c r="DY288" i="2"/>
  <c r="DX288" i="2"/>
  <c r="DV288" i="2"/>
  <c r="DW288" i="2"/>
  <c r="DT288" i="2"/>
  <c r="DO288" i="2"/>
  <c r="DS288" i="2"/>
  <c r="DR288" i="2"/>
  <c r="DQ288" i="2"/>
  <c r="DM288" i="2"/>
  <c r="DN288" i="2"/>
  <c r="DL288" i="2"/>
  <c r="ED320" i="2"/>
  <c r="EC320" i="2"/>
  <c r="EB320" i="2"/>
  <c r="EA320" i="2"/>
  <c r="EI50" i="2"/>
  <c r="EH50" i="2"/>
  <c r="EF50" i="2"/>
  <c r="EG50" i="2"/>
  <c r="DY224" i="2"/>
  <c r="DX224" i="2"/>
  <c r="DV224" i="2"/>
  <c r="DW224" i="2"/>
  <c r="DY260" i="2"/>
  <c r="DW260" i="2"/>
  <c r="DX260" i="2"/>
  <c r="DV260" i="2"/>
  <c r="ED292" i="2"/>
  <c r="EC292" i="2"/>
  <c r="EB292" i="2"/>
  <c r="EA292" i="2"/>
  <c r="DS324" i="2"/>
  <c r="DR324" i="2"/>
  <c r="DQ324" i="2"/>
  <c r="DO324" i="2"/>
  <c r="DT324" i="2"/>
  <c r="DL324" i="2"/>
  <c r="DM324" i="2"/>
  <c r="DN324" i="2"/>
  <c r="EN324" i="2"/>
  <c r="EL324" i="2"/>
  <c r="EM324" i="2"/>
  <c r="EK324" i="2"/>
  <c r="FH324" i="2"/>
  <c r="FF324" i="2"/>
  <c r="FE324" i="2"/>
  <c r="FG324" i="2"/>
  <c r="EI106" i="2"/>
  <c r="EH106" i="2"/>
  <c r="EF106" i="2"/>
  <c r="EG106" i="2"/>
  <c r="ED106" i="2"/>
  <c r="EB106" i="2"/>
  <c r="EA106" i="2"/>
  <c r="EC106" i="2"/>
  <c r="DJ286" i="2"/>
  <c r="DI286" i="2"/>
  <c r="DG286" i="2"/>
  <c r="DH286" i="2"/>
  <c r="EI53" i="2"/>
  <c r="EH53" i="2"/>
  <c r="EG53" i="2"/>
  <c r="EF53" i="2"/>
  <c r="DG117" i="2"/>
  <c r="DI117" i="2"/>
  <c r="DH117" i="2"/>
  <c r="DY117" i="2"/>
  <c r="DX117" i="2"/>
  <c r="DV117" i="2"/>
  <c r="DW117" i="2"/>
  <c r="DJ177" i="2"/>
  <c r="DI177" i="2"/>
  <c r="DH177" i="2"/>
  <c r="EA99" i="2"/>
  <c r="EB99" i="2"/>
  <c r="EC99" i="2"/>
  <c r="DQ99" i="2"/>
  <c r="DS99" i="2"/>
  <c r="DR99" i="2"/>
  <c r="DL99" i="2"/>
  <c r="DM99" i="2"/>
  <c r="DN99" i="2"/>
  <c r="DR302" i="2"/>
  <c r="DT302" i="2"/>
  <c r="DQ302" i="2"/>
  <c r="DO302" i="2"/>
  <c r="DS302" i="2"/>
  <c r="DM302" i="2"/>
  <c r="DN302" i="2"/>
  <c r="DL302" i="2"/>
  <c r="DY302" i="2"/>
  <c r="DX302" i="2"/>
  <c r="DV302" i="2"/>
  <c r="DW302" i="2"/>
  <c r="EI48" i="2"/>
  <c r="EH48" i="2"/>
  <c r="EF48" i="2"/>
  <c r="EG48" i="2"/>
  <c r="DY112" i="2"/>
  <c r="DW112" i="2"/>
  <c r="DX112" i="2"/>
  <c r="DV112" i="2"/>
  <c r="ED112" i="2"/>
  <c r="EB112" i="2"/>
  <c r="EA112" i="2"/>
  <c r="EC112" i="2"/>
  <c r="DJ188" i="2"/>
  <c r="DI188" i="2"/>
  <c r="DH188" i="2"/>
  <c r="ED102" i="2"/>
  <c r="EC102" i="2"/>
  <c r="EB102" i="2"/>
  <c r="EA102" i="2"/>
  <c r="ED190" i="2"/>
  <c r="EB190" i="2"/>
  <c r="EA190" i="2"/>
  <c r="EC190" i="2"/>
  <c r="FH190" i="2"/>
  <c r="FE190" i="2"/>
  <c r="FG190" i="2"/>
  <c r="FW190" i="2"/>
  <c r="FU190" i="2"/>
  <c r="FV190" i="2"/>
  <c r="FT190" i="2"/>
  <c r="ED17" i="2"/>
  <c r="EB17" i="2"/>
  <c r="EA17" i="2"/>
  <c r="EC17" i="2"/>
  <c r="G23" i="25"/>
  <c r="ED81" i="2"/>
  <c r="EB81" i="2"/>
  <c r="EA81" i="2"/>
  <c r="EC81" i="2"/>
  <c r="DJ141" i="2"/>
  <c r="DH141" i="2"/>
  <c r="DI141" i="2"/>
  <c r="ED141" i="2"/>
  <c r="EA141" i="2"/>
  <c r="EC141" i="2"/>
  <c r="EB141" i="2"/>
  <c r="ED167" i="2"/>
  <c r="EB167" i="2"/>
  <c r="EA167" i="2"/>
  <c r="EC167" i="2"/>
  <c r="DT295" i="2"/>
  <c r="DS295" i="2"/>
  <c r="DO295" i="2"/>
  <c r="DR295" i="2"/>
  <c r="DQ295" i="2"/>
  <c r="DN295" i="2"/>
  <c r="DM295" i="2"/>
  <c r="DL295" i="2"/>
  <c r="EI295" i="2"/>
  <c r="EH295" i="2"/>
  <c r="EF295" i="2"/>
  <c r="EG295" i="2"/>
  <c r="EB92" i="2"/>
  <c r="EC92" i="2"/>
  <c r="EA92" i="2"/>
  <c r="DQ164" i="2"/>
  <c r="DS164" i="2"/>
  <c r="DR164" i="2"/>
  <c r="DL164" i="2"/>
  <c r="DN164" i="2"/>
  <c r="DM164" i="2"/>
  <c r="EI164" i="2"/>
  <c r="EH164" i="2"/>
  <c r="EF164" i="2"/>
  <c r="EG164" i="2"/>
  <c r="DI216" i="2"/>
  <c r="DG216" i="2"/>
  <c r="DH216" i="2"/>
  <c r="EI216" i="2"/>
  <c r="EG216" i="2"/>
  <c r="EH216" i="2"/>
  <c r="EF216" i="2"/>
  <c r="EC216" i="2"/>
  <c r="EB216" i="2"/>
  <c r="EA216" i="2"/>
  <c r="DT252" i="2"/>
  <c r="DS252" i="2"/>
  <c r="DR252" i="2"/>
  <c r="DO252" i="2"/>
  <c r="DQ252" i="2"/>
  <c r="DN252" i="2"/>
  <c r="DL252" i="2"/>
  <c r="DM252" i="2"/>
  <c r="ED252" i="2"/>
  <c r="EA252" i="2"/>
  <c r="EC252" i="2"/>
  <c r="EB252" i="2"/>
  <c r="EI284" i="2"/>
  <c r="EG284" i="2"/>
  <c r="EH284" i="2"/>
  <c r="EF284" i="2"/>
  <c r="EI316" i="2"/>
  <c r="EG316" i="2"/>
  <c r="EH316" i="2"/>
  <c r="EF316" i="2"/>
  <c r="FH316" i="2"/>
  <c r="FE316" i="2"/>
  <c r="FG316" i="2"/>
  <c r="FF316" i="2"/>
  <c r="EI82" i="2"/>
  <c r="EH82" i="2"/>
  <c r="EF82" i="2"/>
  <c r="EG82" i="2"/>
  <c r="ED82" i="2"/>
  <c r="EA82" i="2"/>
  <c r="EC82" i="2"/>
  <c r="EB82" i="2"/>
  <c r="ED334" i="2"/>
  <c r="EB334" i="2"/>
  <c r="EA334" i="2"/>
  <c r="EC334" i="2"/>
  <c r="ES334" i="2"/>
  <c r="EP334" i="2"/>
  <c r="ER334" i="2"/>
  <c r="EQ334" i="2"/>
  <c r="FM334" i="2"/>
  <c r="FK334" i="2"/>
  <c r="FL334" i="2"/>
  <c r="FJ334" i="2"/>
  <c r="DI61" i="2"/>
  <c r="DG61" i="2"/>
  <c r="DH61" i="2"/>
  <c r="ED61" i="2"/>
  <c r="EA61" i="2"/>
  <c r="EC61" i="2"/>
  <c r="EB61" i="2"/>
  <c r="DG137" i="2"/>
  <c r="DH137" i="2"/>
  <c r="DI137" i="2"/>
  <c r="ED137" i="2"/>
  <c r="EB137" i="2"/>
  <c r="EA137" i="2"/>
  <c r="EC137" i="2"/>
  <c r="DY201" i="2"/>
  <c r="DV201" i="2"/>
  <c r="DW201" i="2"/>
  <c r="DX201" i="2"/>
  <c r="EI40" i="2"/>
  <c r="EH40" i="2"/>
  <c r="EF40" i="2"/>
  <c r="EG40" i="2"/>
  <c r="DJ114" i="2"/>
  <c r="DH114" i="2"/>
  <c r="DI114" i="2"/>
  <c r="DY114" i="2"/>
  <c r="DW114" i="2"/>
  <c r="DV114" i="2"/>
  <c r="DX114" i="2"/>
  <c r="ES114" i="2"/>
  <c r="EQ114" i="2"/>
  <c r="ER114" i="2"/>
  <c r="EI165" i="2"/>
  <c r="EF165" i="2"/>
  <c r="EG165" i="2"/>
  <c r="EH165" i="2"/>
  <c r="DS269" i="2"/>
  <c r="DQ269" i="2"/>
  <c r="DR269" i="2"/>
  <c r="DT269" i="2"/>
  <c r="DO269" i="2"/>
  <c r="DL269" i="2"/>
  <c r="DM269" i="2"/>
  <c r="DN269" i="2"/>
  <c r="DY269" i="2"/>
  <c r="DX269" i="2"/>
  <c r="DV269" i="2"/>
  <c r="DW269" i="2"/>
  <c r="DR321" i="2"/>
  <c r="DO321" i="2"/>
  <c r="DQ321" i="2"/>
  <c r="DT321" i="2"/>
  <c r="DS321" i="2"/>
  <c r="DL321" i="2"/>
  <c r="DM321" i="2"/>
  <c r="DN321" i="2"/>
  <c r="DI120" i="2"/>
  <c r="DG120" i="2"/>
  <c r="DH120" i="2"/>
  <c r="DY120" i="2"/>
  <c r="DV120" i="2"/>
  <c r="DW120" i="2"/>
  <c r="DX120" i="2"/>
  <c r="ED257" i="2"/>
  <c r="EB257" i="2"/>
  <c r="EA257" i="2"/>
  <c r="EC257" i="2"/>
  <c r="DY257" i="2"/>
  <c r="DX257" i="2"/>
  <c r="DV257" i="2"/>
  <c r="DW257" i="2"/>
  <c r="DJ262" i="2"/>
  <c r="DH262" i="2"/>
  <c r="DI262" i="2"/>
  <c r="DG262" i="2"/>
  <c r="EI262" i="2"/>
  <c r="EG262" i="2"/>
  <c r="EH262" i="2"/>
  <c r="EF262" i="2"/>
  <c r="DQ196" i="2"/>
  <c r="DS196" i="2"/>
  <c r="DR196" i="2"/>
  <c r="DL196" i="2"/>
  <c r="DN196" i="2"/>
  <c r="DM196" i="2"/>
  <c r="DO222" i="2"/>
  <c r="DT222" i="2"/>
  <c r="DR222" i="2"/>
  <c r="DQ222" i="2"/>
  <c r="DS222" i="2"/>
  <c r="DM222" i="2"/>
  <c r="DL222" i="2"/>
  <c r="DN222" i="2"/>
  <c r="ED222" i="2"/>
  <c r="EB222" i="2"/>
  <c r="EA222" i="2"/>
  <c r="EC222" i="2"/>
  <c r="ED281" i="2"/>
  <c r="EA281" i="2"/>
  <c r="EC281" i="2"/>
  <c r="EB281" i="2"/>
  <c r="DJ178" i="2"/>
  <c r="DI178" i="2"/>
  <c r="DH178" i="2"/>
  <c r="DY178" i="2"/>
  <c r="DW178" i="2"/>
  <c r="DV178" i="2"/>
  <c r="DX178" i="2"/>
  <c r="ES330" i="2"/>
  <c r="EP330" i="2"/>
  <c r="EQ330" i="2"/>
  <c r="ER330" i="2"/>
  <c r="FW330" i="2"/>
  <c r="FV330" i="2"/>
  <c r="FU330" i="2"/>
  <c r="FT330" i="2"/>
  <c r="DS181" i="2"/>
  <c r="DT181" i="2"/>
  <c r="DO181" i="2"/>
  <c r="DR181" i="2"/>
  <c r="DN181" i="2"/>
  <c r="DM181" i="2"/>
  <c r="ED301" i="2"/>
  <c r="EB301" i="2"/>
  <c r="EA301" i="2"/>
  <c r="EC301" i="2"/>
  <c r="DS56" i="2"/>
  <c r="DR56" i="2"/>
  <c r="DQ56" i="2"/>
  <c r="DM56" i="2"/>
  <c r="DN56" i="2"/>
  <c r="DL56" i="2"/>
  <c r="DY56" i="2"/>
  <c r="DV56" i="2"/>
  <c r="DW56" i="2"/>
  <c r="DX56" i="2"/>
  <c r="EN408" i="2"/>
  <c r="EL408" i="2"/>
  <c r="EK408" i="2"/>
  <c r="EM408" i="2"/>
  <c r="ES408" i="2"/>
  <c r="EQ408" i="2"/>
  <c r="ER408" i="2"/>
  <c r="EP408" i="2"/>
  <c r="FW408" i="2"/>
  <c r="FT408" i="2"/>
  <c r="FV408" i="2"/>
  <c r="FU408" i="2"/>
  <c r="DT402" i="2"/>
  <c r="DS402" i="2"/>
  <c r="DO402" i="2"/>
  <c r="DR402" i="2"/>
  <c r="DQ402" i="2"/>
  <c r="DN402" i="2"/>
  <c r="DM402" i="2"/>
  <c r="DL402" i="2"/>
  <c r="ES402" i="2"/>
  <c r="EQ402" i="2"/>
  <c r="EP402" i="2"/>
  <c r="ER402" i="2"/>
  <c r="FR402" i="2"/>
  <c r="FQ402" i="2"/>
  <c r="FP402" i="2"/>
  <c r="FO402" i="2"/>
  <c r="EN344" i="2"/>
  <c r="EM344" i="2"/>
  <c r="EK344" i="2"/>
  <c r="EL344" i="2"/>
  <c r="FH344" i="2"/>
  <c r="FE344" i="2"/>
  <c r="FG344" i="2"/>
  <c r="FF344" i="2"/>
  <c r="EI373" i="2"/>
  <c r="EF373" i="2"/>
  <c r="EH373" i="2"/>
  <c r="EG373" i="2"/>
  <c r="EN373" i="2"/>
  <c r="EL373" i="2"/>
  <c r="EM373" i="2"/>
  <c r="EK373" i="2"/>
  <c r="ES373" i="2"/>
  <c r="EP373" i="2"/>
  <c r="EQ373" i="2"/>
  <c r="ER373" i="2"/>
  <c r="FH395" i="2"/>
  <c r="FE395" i="2"/>
  <c r="FG395" i="2"/>
  <c r="FF395" i="2"/>
  <c r="FW395" i="2"/>
  <c r="FT395" i="2"/>
  <c r="FV395" i="2"/>
  <c r="FU395" i="2"/>
  <c r="FH353" i="2"/>
  <c r="FE353" i="2"/>
  <c r="FG353" i="2"/>
  <c r="FF353" i="2"/>
  <c r="FM353" i="2"/>
  <c r="FJ353" i="2"/>
  <c r="FK353" i="2"/>
  <c r="FL353" i="2"/>
  <c r="DJ392" i="2"/>
  <c r="DI392" i="2"/>
  <c r="DG392" i="2"/>
  <c r="DH392" i="2"/>
  <c r="EN392" i="2"/>
  <c r="EM392" i="2"/>
  <c r="EL392" i="2"/>
  <c r="EK392" i="2"/>
  <c r="ED392" i="2"/>
  <c r="EB392" i="2"/>
  <c r="EA392" i="2"/>
  <c r="EC392" i="2"/>
  <c r="FM364" i="2"/>
  <c r="FJ364" i="2"/>
  <c r="FL364" i="2"/>
  <c r="FK364" i="2"/>
  <c r="ED364" i="2"/>
  <c r="EB364" i="2"/>
  <c r="EA364" i="2"/>
  <c r="EC364" i="2"/>
  <c r="ED385" i="2"/>
  <c r="EB385" i="2"/>
  <c r="EA385" i="2"/>
  <c r="EC385" i="2"/>
  <c r="FW385" i="2"/>
  <c r="FT385" i="2"/>
  <c r="FU385" i="2"/>
  <c r="FV385" i="2"/>
  <c r="FM385" i="2"/>
  <c r="FL385" i="2"/>
  <c r="FK385" i="2"/>
  <c r="FJ385" i="2"/>
  <c r="FM354" i="2"/>
  <c r="FK354" i="2"/>
  <c r="FJ354" i="2"/>
  <c r="FL354" i="2"/>
  <c r="ED354" i="2"/>
  <c r="EB354" i="2"/>
  <c r="EA354" i="2"/>
  <c r="EC354" i="2"/>
  <c r="FR354" i="2"/>
  <c r="FP354" i="2"/>
  <c r="FQ354" i="2"/>
  <c r="FO354" i="2"/>
  <c r="DQ70" i="2"/>
  <c r="DS70" i="2"/>
  <c r="DT70" i="2"/>
  <c r="DO70" i="2"/>
  <c r="DN70" i="2"/>
  <c r="DL70" i="2"/>
  <c r="DH63" i="2"/>
  <c r="DG63" i="2"/>
  <c r="DI63" i="2"/>
  <c r="ED63" i="2"/>
  <c r="EB63" i="2"/>
  <c r="EC63" i="2"/>
  <c r="EA63" i="2"/>
  <c r="DR94" i="2"/>
  <c r="DQ94" i="2"/>
  <c r="DS94" i="2"/>
  <c r="DM94" i="2"/>
  <c r="DN94" i="2"/>
  <c r="DL94" i="2"/>
  <c r="FJ94" i="2"/>
  <c r="FL94" i="2"/>
  <c r="FK94" i="2"/>
  <c r="FR94" i="2"/>
  <c r="FP94" i="2"/>
  <c r="FQ94" i="2"/>
  <c r="FO94" i="2"/>
  <c r="DT127" i="2"/>
  <c r="DO127" i="2"/>
  <c r="DS127" i="2"/>
  <c r="DR127" i="2"/>
  <c r="DM127" i="2"/>
  <c r="DN127" i="2"/>
  <c r="ED127" i="2"/>
  <c r="EB127" i="2"/>
  <c r="EA127" i="2"/>
  <c r="EC127" i="2"/>
  <c r="DJ195" i="2"/>
  <c r="DH195" i="2"/>
  <c r="DI195" i="2"/>
  <c r="EI195" i="2"/>
  <c r="EH195" i="2"/>
  <c r="EF195" i="2"/>
  <c r="EG195" i="2"/>
  <c r="DJ275" i="2"/>
  <c r="DI275" i="2"/>
  <c r="DG275" i="2"/>
  <c r="DH275" i="2"/>
  <c r="DJ339" i="2"/>
  <c r="DH339" i="2"/>
  <c r="DI339" i="2"/>
  <c r="DG339" i="2"/>
  <c r="DR86" i="2"/>
  <c r="DS86" i="2"/>
  <c r="DQ86" i="2"/>
  <c r="DM86" i="2"/>
  <c r="DN86" i="2"/>
  <c r="DL86" i="2"/>
  <c r="EI86" i="2"/>
  <c r="EG86" i="2"/>
  <c r="EF86" i="2"/>
  <c r="EH86" i="2"/>
  <c r="DJ71" i="2"/>
  <c r="DI71" i="2"/>
  <c r="DH71" i="2"/>
  <c r="DY71" i="2"/>
  <c r="DV71" i="2"/>
  <c r="DX71" i="2"/>
  <c r="DW71" i="2"/>
  <c r="DY207" i="2"/>
  <c r="DW207" i="2"/>
  <c r="DV207" i="2"/>
  <c r="DX207" i="2"/>
  <c r="DJ38" i="2"/>
  <c r="DG38" i="2"/>
  <c r="DI38" i="2"/>
  <c r="EI38" i="2"/>
  <c r="EG38" i="2"/>
  <c r="EF38" i="2"/>
  <c r="EH38" i="2"/>
  <c r="DH115" i="2"/>
  <c r="DG115" i="2"/>
  <c r="DI115" i="2"/>
  <c r="DS254" i="2"/>
  <c r="DR254" i="2"/>
  <c r="DT254" i="2"/>
  <c r="DQ254" i="2"/>
  <c r="DO254" i="2"/>
  <c r="DL254" i="2"/>
  <c r="DM254" i="2"/>
  <c r="DN254" i="2"/>
  <c r="ED254" i="2"/>
  <c r="EB254" i="2"/>
  <c r="EA254" i="2"/>
  <c r="EC254" i="2"/>
  <c r="DY116" i="2"/>
  <c r="DV116" i="2"/>
  <c r="DW116" i="2"/>
  <c r="DX116" i="2"/>
  <c r="DQ172" i="2"/>
  <c r="DS172" i="2"/>
  <c r="DR172" i="2"/>
  <c r="DM172" i="2"/>
  <c r="DL172" i="2"/>
  <c r="DN172" i="2"/>
  <c r="DJ272" i="2"/>
  <c r="DH272" i="2"/>
  <c r="DI272" i="2"/>
  <c r="DG272" i="2"/>
  <c r="EI304" i="2"/>
  <c r="EG304" i="2"/>
  <c r="EH304" i="2"/>
  <c r="EF304" i="2"/>
  <c r="ED304" i="2"/>
  <c r="EC304" i="2"/>
  <c r="EB304" i="2"/>
  <c r="EA304" i="2"/>
  <c r="FF138" i="2"/>
  <c r="FE138" i="2"/>
  <c r="FG138" i="2"/>
  <c r="FW138" i="2"/>
  <c r="FT138" i="2"/>
  <c r="FV138" i="2"/>
  <c r="FU138" i="2"/>
  <c r="EI69" i="2"/>
  <c r="EH69" i="2"/>
  <c r="EG69" i="2"/>
  <c r="EF69" i="2"/>
  <c r="DR193" i="2"/>
  <c r="DS193" i="2"/>
  <c r="DQ193" i="2"/>
  <c r="DL193" i="2"/>
  <c r="DM193" i="2"/>
  <c r="DN193" i="2"/>
  <c r="EI193" i="2"/>
  <c r="EF193" i="2"/>
  <c r="EG193" i="2"/>
  <c r="EH193" i="2"/>
  <c r="DS203" i="2"/>
  <c r="DR203" i="2"/>
  <c r="DQ203" i="2"/>
  <c r="DL203" i="2"/>
  <c r="DN203" i="2"/>
  <c r="DM203" i="2"/>
  <c r="EB203" i="2"/>
  <c r="EA203" i="2"/>
  <c r="EC203" i="2"/>
  <c r="EI203" i="2"/>
  <c r="EG203" i="2"/>
  <c r="EH203" i="2"/>
  <c r="EF203" i="2"/>
  <c r="DY66" i="2"/>
  <c r="DW66" i="2"/>
  <c r="DV66" i="2"/>
  <c r="DX66" i="2"/>
  <c r="EI64" i="2"/>
  <c r="EH64" i="2"/>
  <c r="EF64" i="2"/>
  <c r="EG64" i="2"/>
  <c r="ED64" i="2"/>
  <c r="EC64" i="2"/>
  <c r="EA64" i="2"/>
  <c r="EB64" i="2"/>
  <c r="DJ204" i="2"/>
  <c r="DI204" i="2"/>
  <c r="DH204" i="2"/>
  <c r="EI204" i="2"/>
  <c r="EF204" i="2"/>
  <c r="EG204" i="2"/>
  <c r="EH204" i="2"/>
  <c r="ED230" i="2"/>
  <c r="EB230" i="2"/>
  <c r="EA230" i="2"/>
  <c r="EC230" i="2"/>
  <c r="DY230" i="2"/>
  <c r="DW230" i="2"/>
  <c r="DX230" i="2"/>
  <c r="DV230" i="2"/>
  <c r="ED33" i="2"/>
  <c r="EB33" i="2"/>
  <c r="EA33" i="2"/>
  <c r="EC33" i="2"/>
  <c r="DY33" i="2"/>
  <c r="DW33" i="2"/>
  <c r="DX33" i="2"/>
  <c r="DV33" i="2"/>
  <c r="DR97" i="2"/>
  <c r="DO97" i="2"/>
  <c r="DS97" i="2"/>
  <c r="DT97" i="2"/>
  <c r="DM97" i="2"/>
  <c r="DN97" i="2"/>
  <c r="FH97" i="2"/>
  <c r="FG97" i="2"/>
  <c r="FF97" i="2"/>
  <c r="FR97" i="2"/>
  <c r="FP97" i="2"/>
  <c r="FQ97" i="2"/>
  <c r="FO97" i="2"/>
  <c r="DR157" i="2"/>
  <c r="DS157" i="2"/>
  <c r="DQ157" i="2"/>
  <c r="DL157" i="2"/>
  <c r="DM157" i="2"/>
  <c r="DN157" i="2"/>
  <c r="ED157" i="2"/>
  <c r="EA157" i="2"/>
  <c r="EC157" i="2"/>
  <c r="EB157" i="2"/>
  <c r="EI274" i="2"/>
  <c r="EH274" i="2"/>
  <c r="EF274" i="2"/>
  <c r="EG274" i="2"/>
  <c r="DY274" i="2"/>
  <c r="DW274" i="2"/>
  <c r="DX274" i="2"/>
  <c r="DV274" i="2"/>
  <c r="ED180" i="2"/>
  <c r="EC180" i="2"/>
  <c r="EB180" i="2"/>
  <c r="EA180" i="2"/>
  <c r="DJ264" i="2"/>
  <c r="DI264" i="2"/>
  <c r="DG264" i="2"/>
  <c r="DH264" i="2"/>
  <c r="ED264" i="2"/>
  <c r="EB264" i="2"/>
  <c r="EA264" i="2"/>
  <c r="EC264" i="2"/>
  <c r="DS328" i="2"/>
  <c r="DO328" i="2"/>
  <c r="DR328" i="2"/>
  <c r="DQ328" i="2"/>
  <c r="DT328" i="2"/>
  <c r="DL328" i="2"/>
  <c r="DM328" i="2"/>
  <c r="DN328" i="2"/>
  <c r="ED328" i="2"/>
  <c r="EC328" i="2"/>
  <c r="EB328" i="2"/>
  <c r="EA328" i="2"/>
  <c r="ED118" i="2"/>
  <c r="EA118" i="2"/>
  <c r="EC118" i="2"/>
  <c r="EB118" i="2"/>
  <c r="ED153" i="2"/>
  <c r="EB153" i="2"/>
  <c r="EA153" i="2"/>
  <c r="EC153" i="2"/>
  <c r="EN153" i="2"/>
  <c r="EM153" i="2"/>
  <c r="EL153" i="2"/>
  <c r="FR153" i="2"/>
  <c r="FQ153" i="2"/>
  <c r="FO153" i="2"/>
  <c r="FP153" i="2"/>
  <c r="DS217" i="2"/>
  <c r="DR217" i="2"/>
  <c r="DQ217" i="2"/>
  <c r="DO217" i="2"/>
  <c r="DT217" i="2"/>
  <c r="DN217" i="2"/>
  <c r="DM217" i="2"/>
  <c r="DL217" i="2"/>
  <c r="EI217" i="2"/>
  <c r="EH217" i="2"/>
  <c r="EF217" i="2"/>
  <c r="EG217" i="2"/>
  <c r="FM217" i="2"/>
  <c r="FK217" i="2"/>
  <c r="FL217" i="2"/>
  <c r="FJ217" i="2"/>
  <c r="DY104" i="2"/>
  <c r="DW104" i="2"/>
  <c r="DX104" i="2"/>
  <c r="DV104" i="2"/>
  <c r="EI197" i="2"/>
  <c r="EH197" i="2"/>
  <c r="EF197" i="2"/>
  <c r="EG197" i="2"/>
  <c r="DO325" i="2"/>
  <c r="DQ325" i="2"/>
  <c r="DR325" i="2"/>
  <c r="DT325" i="2"/>
  <c r="DS325" i="2"/>
  <c r="DN325" i="2"/>
  <c r="DL325" i="2"/>
  <c r="DM325" i="2"/>
  <c r="DY325" i="2"/>
  <c r="DW325" i="2"/>
  <c r="DX325" i="2"/>
  <c r="DV325" i="2"/>
  <c r="EI277" i="2"/>
  <c r="EF277" i="2"/>
  <c r="EG277" i="2"/>
  <c r="EH277" i="2"/>
  <c r="ED277" i="2"/>
  <c r="EB277" i="2"/>
  <c r="EA277" i="2"/>
  <c r="EC277" i="2"/>
  <c r="DJ221" i="2"/>
  <c r="DH221" i="2"/>
  <c r="DG221" i="2"/>
  <c r="DI221" i="2"/>
  <c r="ED221" i="2"/>
  <c r="EB221" i="2"/>
  <c r="EA221" i="2"/>
  <c r="EC221" i="2"/>
  <c r="DG213" i="2"/>
  <c r="DI213" i="2"/>
  <c r="DH213" i="2"/>
  <c r="DY213" i="2"/>
  <c r="DX213" i="2"/>
  <c r="DV213" i="2"/>
  <c r="DW213" i="2"/>
  <c r="ES403" i="2"/>
  <c r="ER403" i="2"/>
  <c r="EP403" i="2"/>
  <c r="EQ403" i="2"/>
  <c r="FM403" i="2"/>
  <c r="FJ403" i="2"/>
  <c r="FK403" i="2"/>
  <c r="FL403" i="2"/>
  <c r="DJ390" i="2"/>
  <c r="DH390" i="2"/>
  <c r="DI390" i="2"/>
  <c r="DG390" i="2"/>
  <c r="FH390" i="2"/>
  <c r="FE390" i="2"/>
  <c r="FG390" i="2"/>
  <c r="FF390" i="2"/>
  <c r="FW390" i="2"/>
  <c r="FU390" i="2"/>
  <c r="FV390" i="2"/>
  <c r="FT390" i="2"/>
  <c r="ES376" i="2"/>
  <c r="ER376" i="2"/>
  <c r="EQ376" i="2"/>
  <c r="EP376" i="2"/>
  <c r="FR376" i="2"/>
  <c r="FP376" i="2"/>
  <c r="FQ376" i="2"/>
  <c r="FO376" i="2"/>
  <c r="ED381" i="2"/>
  <c r="EB381" i="2"/>
  <c r="EA381" i="2"/>
  <c r="EC381" i="2"/>
  <c r="FM381" i="2"/>
  <c r="FJ381" i="2"/>
  <c r="FK381" i="2"/>
  <c r="FL381" i="2"/>
  <c r="DJ380" i="2"/>
  <c r="DI380" i="2"/>
  <c r="DH380" i="2"/>
  <c r="DG380" i="2"/>
  <c r="EI380" i="2"/>
  <c r="EG380" i="2"/>
  <c r="EF380" i="2"/>
  <c r="EH380" i="2"/>
  <c r="FM380" i="2"/>
  <c r="FJ380" i="2"/>
  <c r="FL380" i="2"/>
  <c r="FK380" i="2"/>
  <c r="DJ347" i="2"/>
  <c r="DG347" i="2"/>
  <c r="DH347" i="2"/>
  <c r="DI347" i="2"/>
  <c r="FH347" i="2"/>
  <c r="FF347" i="2"/>
  <c r="FE347" i="2"/>
  <c r="FG347" i="2"/>
  <c r="FW347" i="2"/>
  <c r="FU347" i="2"/>
  <c r="FV347" i="2"/>
  <c r="FT347" i="2"/>
  <c r="EI360" i="2"/>
  <c r="EG360" i="2"/>
  <c r="EF360" i="2"/>
  <c r="EH360" i="2"/>
  <c r="EN360" i="2"/>
  <c r="EL360" i="2"/>
  <c r="EM360" i="2"/>
  <c r="EK360" i="2"/>
  <c r="FW360" i="2"/>
  <c r="FT360" i="2"/>
  <c r="FU360" i="2"/>
  <c r="FV360" i="2"/>
  <c r="EN397" i="2"/>
  <c r="EL397" i="2"/>
  <c r="EM397" i="2"/>
  <c r="EK397" i="2"/>
  <c r="ED397" i="2"/>
  <c r="EB397" i="2"/>
  <c r="EA397" i="2"/>
  <c r="EC397" i="2"/>
  <c r="FM397" i="2"/>
  <c r="FL397" i="2"/>
  <c r="FK397" i="2"/>
  <c r="FJ397" i="2"/>
  <c r="EI394" i="2"/>
  <c r="EF394" i="2"/>
  <c r="EG394" i="2"/>
  <c r="EH394" i="2"/>
  <c r="DY394" i="2"/>
  <c r="DX394" i="2"/>
  <c r="DW394" i="2"/>
  <c r="DV394" i="2"/>
  <c r="FH394" i="2"/>
  <c r="FE394" i="2"/>
  <c r="FG394" i="2"/>
  <c r="FF394" i="2"/>
  <c r="FR15" i="2"/>
  <c r="K21" i="25"/>
  <c r="DR146" i="2"/>
  <c r="DS146" i="2"/>
  <c r="DQ146" i="2"/>
  <c r="DN146" i="2"/>
  <c r="DM146" i="2"/>
  <c r="DL146" i="2"/>
  <c r="DQ143" i="2"/>
  <c r="DS143" i="2"/>
  <c r="DR143" i="2"/>
  <c r="DL143" i="2"/>
  <c r="DM143" i="2"/>
  <c r="DN143" i="2"/>
  <c r="DJ255" i="2"/>
  <c r="DI255" i="2"/>
  <c r="DG255" i="2"/>
  <c r="DH255" i="2"/>
  <c r="ED255" i="2"/>
  <c r="EB255" i="2"/>
  <c r="EA255" i="2"/>
  <c r="EC255" i="2"/>
  <c r="DY319" i="2"/>
  <c r="DV319" i="2"/>
  <c r="DW319" i="2"/>
  <c r="DX319" i="2"/>
  <c r="EI130" i="2"/>
  <c r="EH130" i="2"/>
  <c r="EF130" i="2"/>
  <c r="EG130" i="2"/>
  <c r="DJ223" i="2"/>
  <c r="DH223" i="2"/>
  <c r="DG223" i="2"/>
  <c r="DI223" i="2"/>
  <c r="ED223" i="2"/>
  <c r="EB223" i="2"/>
  <c r="EA223" i="2"/>
  <c r="EC223" i="2"/>
  <c r="DY135" i="2"/>
  <c r="DV135" i="2"/>
  <c r="DX135" i="2"/>
  <c r="DW135" i="2"/>
  <c r="DJ310" i="2"/>
  <c r="DI310" i="2"/>
  <c r="DH310" i="2"/>
  <c r="DG310" i="2"/>
  <c r="DJ68" i="2"/>
  <c r="DG68" i="2"/>
  <c r="DH68" i="2"/>
  <c r="DJ244" i="2"/>
  <c r="DG244" i="2"/>
  <c r="DI244" i="2"/>
  <c r="DH244" i="2"/>
  <c r="EI244" i="2"/>
  <c r="EG244" i="2"/>
  <c r="EH244" i="2"/>
  <c r="EF244" i="2"/>
  <c r="DY308" i="2"/>
  <c r="DW308" i="2"/>
  <c r="DX308" i="2"/>
  <c r="DV308" i="2"/>
  <c r="ED308" i="2"/>
  <c r="EB308" i="2"/>
  <c r="EA308" i="2"/>
  <c r="EC308" i="2"/>
  <c r="DH14" i="2"/>
  <c r="DI14" i="2"/>
  <c r="DG14" i="2"/>
  <c r="DS85" i="2"/>
  <c r="DT85" i="2"/>
  <c r="DO85" i="2"/>
  <c r="DR85" i="2"/>
  <c r="DM85" i="2"/>
  <c r="DN85" i="2"/>
  <c r="DS209" i="2"/>
  <c r="DQ209" i="2"/>
  <c r="DR209" i="2"/>
  <c r="DL209" i="2"/>
  <c r="DN209" i="2"/>
  <c r="DM209" i="2"/>
  <c r="EI247" i="2"/>
  <c r="EG247" i="2"/>
  <c r="EH247" i="2"/>
  <c r="EF247" i="2"/>
  <c r="FR16" i="2"/>
  <c r="K22" i="25"/>
  <c r="DY152" i="2"/>
  <c r="DV152" i="2"/>
  <c r="DW152" i="2"/>
  <c r="DX152" i="2"/>
  <c r="DJ134" i="2"/>
  <c r="DH134" i="2"/>
  <c r="DI134" i="2"/>
  <c r="FH134" i="2"/>
  <c r="FG134" i="2"/>
  <c r="FF134" i="2"/>
  <c r="FR134" i="2"/>
  <c r="FQ134" i="2"/>
  <c r="FP134" i="2"/>
  <c r="FO134" i="2"/>
  <c r="DR49" i="2"/>
  <c r="DS49" i="2"/>
  <c r="DO49" i="2"/>
  <c r="DT49" i="2"/>
  <c r="DM49" i="2"/>
  <c r="DN49" i="2"/>
  <c r="EI49" i="2"/>
  <c r="EG49" i="2"/>
  <c r="EF49" i="2"/>
  <c r="EH49" i="2"/>
  <c r="DO19" i="2"/>
  <c r="DR19" i="2"/>
  <c r="DS19" i="2"/>
  <c r="DT19" i="2"/>
  <c r="ED326" i="2"/>
  <c r="EB326" i="2"/>
  <c r="EA326" i="2"/>
  <c r="EC326" i="2"/>
  <c r="EN132" i="2"/>
  <c r="EM132" i="2"/>
  <c r="EL132" i="2"/>
  <c r="ES132" i="2"/>
  <c r="ER132" i="2"/>
  <c r="EQ132" i="2"/>
  <c r="FW132" i="2"/>
  <c r="FT132" i="2"/>
  <c r="FV132" i="2"/>
  <c r="FU132" i="2"/>
  <c r="DJ236" i="2"/>
  <c r="DI236" i="2"/>
  <c r="DH236" i="2"/>
  <c r="DG236" i="2"/>
  <c r="DJ300" i="2"/>
  <c r="DI300" i="2"/>
  <c r="DH300" i="2"/>
  <c r="DG300" i="2"/>
  <c r="EI300" i="2"/>
  <c r="EG300" i="2"/>
  <c r="EH300" i="2"/>
  <c r="EF300" i="2"/>
  <c r="DR126" i="2"/>
  <c r="DS126" i="2"/>
  <c r="DO126" i="2"/>
  <c r="DT126" i="2"/>
  <c r="DM126" i="2"/>
  <c r="DN126" i="2"/>
  <c r="DT29" i="2"/>
  <c r="DO29" i="2"/>
  <c r="DQ29" i="2"/>
  <c r="DR29" i="2"/>
  <c r="DY169" i="2"/>
  <c r="DV169" i="2"/>
  <c r="DW169" i="2"/>
  <c r="DX169" i="2"/>
  <c r="DT279" i="2"/>
  <c r="DS279" i="2"/>
  <c r="DO279" i="2"/>
  <c r="DR279" i="2"/>
  <c r="DQ279" i="2"/>
  <c r="DN279" i="2"/>
  <c r="DM279" i="2"/>
  <c r="DL279" i="2"/>
  <c r="ED279" i="2"/>
  <c r="EC279" i="2"/>
  <c r="EB279" i="2"/>
  <c r="EA279" i="2"/>
  <c r="ED57" i="2"/>
  <c r="EB57" i="2"/>
  <c r="EA57" i="2"/>
  <c r="EC57" i="2"/>
  <c r="DJ305" i="2"/>
  <c r="DG305" i="2"/>
  <c r="DH305" i="2"/>
  <c r="DI305" i="2"/>
  <c r="EI173" i="2"/>
  <c r="EF173" i="2"/>
  <c r="EG173" i="2"/>
  <c r="EH173" i="2"/>
  <c r="FE173" i="2"/>
  <c r="FG173" i="2"/>
  <c r="FF173" i="2"/>
  <c r="FW173" i="2"/>
  <c r="FT173" i="2"/>
  <c r="FU173" i="2"/>
  <c r="FV173" i="2"/>
  <c r="DR105" i="2"/>
  <c r="DS105" i="2"/>
  <c r="DT105" i="2"/>
  <c r="DO105" i="2"/>
  <c r="DN105" i="2"/>
  <c r="DM105" i="2"/>
  <c r="DJ313" i="2"/>
  <c r="DG313" i="2"/>
  <c r="DI313" i="2"/>
  <c r="DH313" i="2"/>
  <c r="EI313" i="2"/>
  <c r="EF313" i="2"/>
  <c r="EG313" i="2"/>
  <c r="EH313" i="2"/>
  <c r="ED160" i="2"/>
  <c r="EB160" i="2"/>
  <c r="EA160" i="2"/>
  <c r="EC160" i="2"/>
  <c r="EI253" i="2"/>
  <c r="EH253" i="2"/>
  <c r="EF253" i="2"/>
  <c r="EG253" i="2"/>
  <c r="DY253" i="2"/>
  <c r="DW253" i="2"/>
  <c r="DX253" i="2"/>
  <c r="DV253" i="2"/>
  <c r="DT228" i="2"/>
  <c r="DS228" i="2"/>
  <c r="DR228" i="2"/>
  <c r="DO228" i="2"/>
  <c r="DQ228" i="2"/>
  <c r="DL228" i="2"/>
  <c r="DM228" i="2"/>
  <c r="DN228" i="2"/>
  <c r="ES107" i="2"/>
  <c r="EP107" i="2"/>
  <c r="EQ107" i="2"/>
  <c r="FH107" i="2"/>
  <c r="FF107" i="2"/>
  <c r="FE107" i="2"/>
  <c r="FW107" i="2"/>
  <c r="FT107" i="2"/>
  <c r="FU107" i="2"/>
  <c r="FV107" i="2"/>
  <c r="DT159" i="2"/>
  <c r="DO159" i="2"/>
  <c r="DS159" i="2"/>
  <c r="DR159" i="2"/>
  <c r="DM159" i="2"/>
  <c r="DN159" i="2"/>
  <c r="DJ227" i="2"/>
  <c r="DI227" i="2"/>
  <c r="DG227" i="2"/>
  <c r="DH227" i="2"/>
  <c r="ED227" i="2"/>
  <c r="EA227" i="2"/>
  <c r="EC227" i="2"/>
  <c r="EB227" i="2"/>
  <c r="EI227" i="2"/>
  <c r="EH227" i="2"/>
  <c r="EF227" i="2"/>
  <c r="EG227" i="2"/>
  <c r="DS323" i="2"/>
  <c r="DR323" i="2"/>
  <c r="DQ323" i="2"/>
  <c r="DT323" i="2"/>
  <c r="DO323" i="2"/>
  <c r="DM323" i="2"/>
  <c r="DL323" i="2"/>
  <c r="DN323" i="2"/>
  <c r="DY323" i="2"/>
  <c r="DX323" i="2"/>
  <c r="DV323" i="2"/>
  <c r="DW323" i="2"/>
  <c r="DI90" i="2"/>
  <c r="DH90" i="2"/>
  <c r="DG90" i="2"/>
  <c r="ED90" i="2"/>
  <c r="EA90" i="2"/>
  <c r="EC90" i="2"/>
  <c r="EB90" i="2"/>
  <c r="DT39" i="2"/>
  <c r="DS39" i="2"/>
  <c r="DO39" i="2"/>
  <c r="DR39" i="2"/>
  <c r="DM39" i="2"/>
  <c r="DN39" i="2"/>
  <c r="EI39" i="2"/>
  <c r="EG39" i="2"/>
  <c r="EH39" i="2"/>
  <c r="EF39" i="2"/>
  <c r="DQ103" i="2"/>
  <c r="DT103" i="2"/>
  <c r="DO103" i="2"/>
  <c r="DS103" i="2"/>
  <c r="DN103" i="2"/>
  <c r="DL103" i="2"/>
  <c r="DQ171" i="2"/>
  <c r="DT171" i="2"/>
  <c r="DR171" i="2"/>
  <c r="DO171" i="2"/>
  <c r="DL171" i="2"/>
  <c r="DM171" i="2"/>
  <c r="ED171" i="2"/>
  <c r="EC171" i="2"/>
  <c r="EB171" i="2"/>
  <c r="EA171" i="2"/>
  <c r="DJ315" i="2"/>
  <c r="DH315" i="2"/>
  <c r="DG315" i="2"/>
  <c r="DI315" i="2"/>
  <c r="ED174" i="2"/>
  <c r="EA174" i="2"/>
  <c r="EC174" i="2"/>
  <c r="EB174" i="2"/>
  <c r="EI174" i="2"/>
  <c r="EG174" i="2"/>
  <c r="EH174" i="2"/>
  <c r="EF174" i="2"/>
  <c r="DY246" i="2"/>
  <c r="DW246" i="2"/>
  <c r="DX246" i="2"/>
  <c r="DV246" i="2"/>
  <c r="EI246" i="2"/>
  <c r="EG246" i="2"/>
  <c r="EH246" i="2"/>
  <c r="EF246" i="2"/>
  <c r="DJ219" i="2"/>
  <c r="DH219" i="2"/>
  <c r="DI219" i="2"/>
  <c r="DG219" i="2"/>
  <c r="DY110" i="2"/>
  <c r="DV110" i="2"/>
  <c r="DX110" i="2"/>
  <c r="DW110" i="2"/>
  <c r="DT84" i="2"/>
  <c r="DS84" i="2"/>
  <c r="DO84" i="2"/>
  <c r="DR84" i="2"/>
  <c r="DM84" i="2"/>
  <c r="DN84" i="2"/>
  <c r="ED84" i="2"/>
  <c r="EB84" i="2"/>
  <c r="EC84" i="2"/>
  <c r="EA84" i="2"/>
  <c r="DJ140" i="2"/>
  <c r="DG140" i="2"/>
  <c r="DH140" i="2"/>
  <c r="EI140" i="2"/>
  <c r="EH140" i="2"/>
  <c r="EF140" i="2"/>
  <c r="EG140" i="2"/>
  <c r="EI208" i="2"/>
  <c r="EG208" i="2"/>
  <c r="EH208" i="2"/>
  <c r="EF208" i="2"/>
  <c r="ED208" i="2"/>
  <c r="EC208" i="2"/>
  <c r="EB208" i="2"/>
  <c r="EA208" i="2"/>
  <c r="ED256" i="2"/>
  <c r="EB256" i="2"/>
  <c r="EA256" i="2"/>
  <c r="EC256" i="2"/>
  <c r="DJ288" i="2"/>
  <c r="DH288" i="2"/>
  <c r="DI288" i="2"/>
  <c r="DG288" i="2"/>
  <c r="EI320" i="2"/>
  <c r="EH320" i="2"/>
  <c r="EG320" i="2"/>
  <c r="EF320" i="2"/>
  <c r="DQ50" i="2"/>
  <c r="DS50" i="2"/>
  <c r="DR50" i="2"/>
  <c r="DL50" i="2"/>
  <c r="DM50" i="2"/>
  <c r="DN50" i="2"/>
  <c r="ED50" i="2"/>
  <c r="EA50" i="2"/>
  <c r="EC50" i="2"/>
  <c r="EB50" i="2"/>
  <c r="DY238" i="2"/>
  <c r="DX238" i="2"/>
  <c r="DV238" i="2"/>
  <c r="DW238" i="2"/>
  <c r="ES238" i="2"/>
  <c r="EP238" i="2"/>
  <c r="EQ238" i="2"/>
  <c r="ER238" i="2"/>
  <c r="FW238" i="2"/>
  <c r="FV238" i="2"/>
  <c r="FU238" i="2"/>
  <c r="FT238" i="2"/>
  <c r="EI37" i="2"/>
  <c r="EH37" i="2"/>
  <c r="EG37" i="2"/>
  <c r="EF37" i="2"/>
  <c r="DT101" i="2"/>
  <c r="DO101" i="2"/>
  <c r="DR101" i="2"/>
  <c r="DQ101" i="2"/>
  <c r="DL101" i="2"/>
  <c r="DM101" i="2"/>
  <c r="DY101" i="2"/>
  <c r="DV101" i="2"/>
  <c r="DW101" i="2"/>
  <c r="DX101" i="2"/>
  <c r="FM101" i="2"/>
  <c r="FK101" i="2"/>
  <c r="FJ101" i="2"/>
  <c r="DJ161" i="2"/>
  <c r="DI161" i="2"/>
  <c r="DH161" i="2"/>
  <c r="ED161" i="2"/>
  <c r="EB161" i="2"/>
  <c r="EA161" i="2"/>
  <c r="EC161" i="2"/>
  <c r="ED225" i="2"/>
  <c r="EC225" i="2"/>
  <c r="EB225" i="2"/>
  <c r="EA225" i="2"/>
  <c r="DY225" i="2"/>
  <c r="DW225" i="2"/>
  <c r="DX225" i="2"/>
  <c r="DV225" i="2"/>
  <c r="DY267" i="2"/>
  <c r="DW267" i="2"/>
  <c r="DX267" i="2"/>
  <c r="DV267" i="2"/>
  <c r="ED267" i="2"/>
  <c r="EB267" i="2"/>
  <c r="EA267" i="2"/>
  <c r="EC267" i="2"/>
  <c r="DO250" i="2"/>
  <c r="DR250" i="2"/>
  <c r="DT250" i="2"/>
  <c r="DQ250" i="2"/>
  <c r="DS250" i="2"/>
  <c r="DL250" i="2"/>
  <c r="DM250" i="2"/>
  <c r="DN250" i="2"/>
  <c r="DY250" i="2"/>
  <c r="DV250" i="2"/>
  <c r="DW250" i="2"/>
  <c r="DX250" i="2"/>
  <c r="DI32" i="2"/>
  <c r="DG32" i="2"/>
  <c r="DH32" i="2"/>
  <c r="EI96" i="2"/>
  <c r="EH96" i="2"/>
  <c r="EF96" i="2"/>
  <c r="EG96" i="2"/>
  <c r="ED96" i="2"/>
  <c r="EC96" i="2"/>
  <c r="EA96" i="2"/>
  <c r="EB96" i="2"/>
  <c r="EI168" i="2"/>
  <c r="EH168" i="2"/>
  <c r="EF168" i="2"/>
  <c r="EG168" i="2"/>
  <c r="ED168" i="2"/>
  <c r="EB168" i="2"/>
  <c r="EA168" i="2"/>
  <c r="EC168" i="2"/>
  <c r="ED46" i="2"/>
  <c r="EC46" i="2"/>
  <c r="EB46" i="2"/>
  <c r="EA46" i="2"/>
  <c r="EI46" i="2"/>
  <c r="EF46" i="2"/>
  <c r="EG46" i="2"/>
  <c r="EH46" i="2"/>
  <c r="DY318" i="2"/>
  <c r="DX318" i="2"/>
  <c r="DV318" i="2"/>
  <c r="DW318" i="2"/>
  <c r="EI318" i="2"/>
  <c r="EG318" i="2"/>
  <c r="EH318" i="2"/>
  <c r="EF318" i="2"/>
  <c r="EI65" i="2"/>
  <c r="EG65" i="2"/>
  <c r="EF65" i="2"/>
  <c r="EH65" i="2"/>
  <c r="DG125" i="2"/>
  <c r="DH125" i="2"/>
  <c r="DI125" i="2"/>
  <c r="EA125" i="2"/>
  <c r="EC125" i="2"/>
  <c r="EB125" i="2"/>
  <c r="EA83" i="2"/>
  <c r="EB83" i="2"/>
  <c r="EC83" i="2"/>
  <c r="DY251" i="2"/>
  <c r="DW251" i="2"/>
  <c r="DX251" i="2"/>
  <c r="DV251" i="2"/>
  <c r="DJ76" i="2"/>
  <c r="DI76" i="2"/>
  <c r="DH76" i="2"/>
  <c r="EI76" i="2"/>
  <c r="EG76" i="2"/>
  <c r="EH76" i="2"/>
  <c r="EF76" i="2"/>
  <c r="DJ148" i="2"/>
  <c r="DG148" i="2"/>
  <c r="DH148" i="2"/>
  <c r="EI148" i="2"/>
  <c r="EH148" i="2"/>
  <c r="EF148" i="2"/>
  <c r="EG148" i="2"/>
  <c r="EI200" i="2"/>
  <c r="EH200" i="2"/>
  <c r="EF200" i="2"/>
  <c r="EG200" i="2"/>
  <c r="DT248" i="2"/>
  <c r="DO248" i="2"/>
  <c r="DS248" i="2"/>
  <c r="DR248" i="2"/>
  <c r="DQ248" i="2"/>
  <c r="DL248" i="2"/>
  <c r="DM248" i="2"/>
  <c r="DN248" i="2"/>
  <c r="FR248" i="2"/>
  <c r="FQ248" i="2"/>
  <c r="FP248" i="2"/>
  <c r="FO248" i="2"/>
  <c r="FH248" i="2"/>
  <c r="FE248" i="2"/>
  <c r="FG248" i="2"/>
  <c r="FF248" i="2"/>
  <c r="EI280" i="2"/>
  <c r="EH280" i="2"/>
  <c r="EF280" i="2"/>
  <c r="EG280" i="2"/>
  <c r="DS312" i="2"/>
  <c r="DO312" i="2"/>
  <c r="DR312" i="2"/>
  <c r="DQ312" i="2"/>
  <c r="DT312" i="2"/>
  <c r="DL312" i="2"/>
  <c r="DM312" i="2"/>
  <c r="DN312" i="2"/>
  <c r="DY34" i="2"/>
  <c r="DW34" i="2"/>
  <c r="DV34" i="2"/>
  <c r="DX34" i="2"/>
  <c r="EI154" i="2"/>
  <c r="EG154" i="2"/>
  <c r="EH154" i="2"/>
  <c r="EF154" i="2"/>
  <c r="DT298" i="2"/>
  <c r="DS298" i="2"/>
  <c r="DR298" i="2"/>
  <c r="DO298" i="2"/>
  <c r="DQ298" i="2"/>
  <c r="DL298" i="2"/>
  <c r="DM298" i="2"/>
  <c r="DN298" i="2"/>
  <c r="ED298" i="2"/>
  <c r="EB298" i="2"/>
  <c r="EA298" i="2"/>
  <c r="EC298" i="2"/>
  <c r="DT45" i="2"/>
  <c r="DR45" i="2"/>
  <c r="DO45" i="2"/>
  <c r="DS45" i="2"/>
  <c r="DN45" i="2"/>
  <c r="DM45" i="2"/>
  <c r="ED45" i="2"/>
  <c r="EA45" i="2"/>
  <c r="EC45" i="2"/>
  <c r="EB45" i="2"/>
  <c r="EI109" i="2"/>
  <c r="EH109" i="2"/>
  <c r="EG109" i="2"/>
  <c r="EF109" i="2"/>
  <c r="ED185" i="2"/>
  <c r="EB185" i="2"/>
  <c r="EA185" i="2"/>
  <c r="EC185" i="2"/>
  <c r="FF185" i="2"/>
  <c r="FE185" i="2"/>
  <c r="FG185" i="2"/>
  <c r="FR185" i="2"/>
  <c r="FP185" i="2"/>
  <c r="FO185" i="2"/>
  <c r="FQ185" i="2"/>
  <c r="DS249" i="2"/>
  <c r="DR249" i="2"/>
  <c r="DQ249" i="2"/>
  <c r="DO249" i="2"/>
  <c r="DT249" i="2"/>
  <c r="DM249" i="2"/>
  <c r="DN249" i="2"/>
  <c r="DL249" i="2"/>
  <c r="DO314" i="2"/>
  <c r="DQ314" i="2"/>
  <c r="DS314" i="2"/>
  <c r="DT314" i="2"/>
  <c r="DR314" i="2"/>
  <c r="DL314" i="2"/>
  <c r="DM314" i="2"/>
  <c r="DN314" i="2"/>
  <c r="DY314" i="2"/>
  <c r="DV314" i="2"/>
  <c r="DW314" i="2"/>
  <c r="DX314" i="2"/>
  <c r="DY212" i="2"/>
  <c r="DW212" i="2"/>
  <c r="DX212" i="2"/>
  <c r="DV212" i="2"/>
  <c r="DQ121" i="2"/>
  <c r="DS121" i="2"/>
  <c r="DT121" i="2"/>
  <c r="DO121" i="2"/>
  <c r="DN121" i="2"/>
  <c r="DL121" i="2"/>
  <c r="ED237" i="2"/>
  <c r="EB237" i="2"/>
  <c r="EA237" i="2"/>
  <c r="EC237" i="2"/>
  <c r="DJ309" i="2"/>
  <c r="DG309" i="2"/>
  <c r="DI309" i="2"/>
  <c r="DH309" i="2"/>
  <c r="ED340" i="2"/>
  <c r="EC340" i="2"/>
  <c r="EB340" i="2"/>
  <c r="EA340" i="2"/>
  <c r="DY205" i="2"/>
  <c r="DX205" i="2"/>
  <c r="DV205" i="2"/>
  <c r="DW205" i="2"/>
  <c r="ED299" i="2"/>
  <c r="EB299" i="2"/>
  <c r="EA299" i="2"/>
  <c r="EC299" i="2"/>
  <c r="DJ176" i="2"/>
  <c r="DI176" i="2"/>
  <c r="DH176" i="2"/>
  <c r="EI176" i="2"/>
  <c r="EH176" i="2"/>
  <c r="EF176" i="2"/>
  <c r="EG176" i="2"/>
  <c r="ED150" i="2"/>
  <c r="EA150" i="2"/>
  <c r="EC150" i="2"/>
  <c r="EB150" i="2"/>
  <c r="EI150" i="2"/>
  <c r="EH150" i="2"/>
  <c r="EF150" i="2"/>
  <c r="EG150" i="2"/>
  <c r="DS149" i="2"/>
  <c r="DR149" i="2"/>
  <c r="DQ149" i="2"/>
  <c r="DN149" i="2"/>
  <c r="DL149" i="2"/>
  <c r="DM149" i="2"/>
  <c r="ED273" i="2"/>
  <c r="EC273" i="2"/>
  <c r="EB273" i="2"/>
  <c r="EA273" i="2"/>
  <c r="DJ329" i="2"/>
  <c r="DG329" i="2"/>
  <c r="DH329" i="2"/>
  <c r="DI329" i="2"/>
  <c r="ED329" i="2"/>
  <c r="EB329" i="2"/>
  <c r="EA329" i="2"/>
  <c r="EC329" i="2"/>
  <c r="DY329" i="2"/>
  <c r="DV329" i="2"/>
  <c r="DW329" i="2"/>
  <c r="DX329" i="2"/>
  <c r="DJ18" i="2"/>
  <c r="DH18" i="2"/>
  <c r="DI18" i="2"/>
  <c r="EM133" i="2"/>
  <c r="EL133" i="2"/>
  <c r="EK133" i="2"/>
  <c r="FR133" i="2"/>
  <c r="FP133" i="2"/>
  <c r="FO133" i="2"/>
  <c r="FQ133" i="2"/>
  <c r="DJ285" i="2"/>
  <c r="DH285" i="2"/>
  <c r="DG285" i="2"/>
  <c r="DI285" i="2"/>
  <c r="EN285" i="2"/>
  <c r="EM285" i="2"/>
  <c r="EK285" i="2"/>
  <c r="EL285" i="2"/>
  <c r="FM285" i="2"/>
  <c r="FL285" i="2"/>
  <c r="FJ285" i="2"/>
  <c r="FK285" i="2"/>
  <c r="DY294" i="2"/>
  <c r="DW294" i="2"/>
  <c r="DX294" i="2"/>
  <c r="DV294" i="2"/>
  <c r="ED374" i="2"/>
  <c r="EB374" i="2"/>
  <c r="EA374" i="2"/>
  <c r="EC374" i="2"/>
  <c r="FH374" i="2"/>
  <c r="FE374" i="2"/>
  <c r="FG374" i="2"/>
  <c r="FF374" i="2"/>
  <c r="FW374" i="2"/>
  <c r="FU374" i="2"/>
  <c r="FV374" i="2"/>
  <c r="FT374" i="2"/>
  <c r="DJ362" i="2"/>
  <c r="DG362" i="2"/>
  <c r="DH362" i="2"/>
  <c r="DI362" i="2"/>
  <c r="EN362" i="2"/>
  <c r="EK362" i="2"/>
  <c r="EL362" i="2"/>
  <c r="EM362" i="2"/>
  <c r="FR362" i="2"/>
  <c r="FQ362" i="2"/>
  <c r="FO362" i="2"/>
  <c r="FP362" i="2"/>
  <c r="DJ378" i="2"/>
  <c r="DG378" i="2"/>
  <c r="DH378" i="2"/>
  <c r="DI378" i="2"/>
  <c r="ED378" i="2"/>
  <c r="EC378" i="2"/>
  <c r="EB378" i="2"/>
  <c r="EA378" i="2"/>
  <c r="FM378" i="2"/>
  <c r="FJ378" i="2"/>
  <c r="FL378" i="2"/>
  <c r="FK378" i="2"/>
  <c r="DJ348" i="2"/>
  <c r="DG348" i="2"/>
  <c r="DH348" i="2"/>
  <c r="DI348" i="2"/>
  <c r="ES348" i="2"/>
  <c r="EP348" i="2"/>
  <c r="ER348" i="2"/>
  <c r="EQ348" i="2"/>
  <c r="FM348" i="2"/>
  <c r="FK348" i="2"/>
  <c r="FJ348" i="2"/>
  <c r="FL348" i="2"/>
  <c r="ED352" i="2"/>
  <c r="EA352" i="2"/>
  <c r="EC352" i="2"/>
  <c r="EB352" i="2"/>
  <c r="FW352" i="2"/>
  <c r="FU352" i="2"/>
  <c r="FV352" i="2"/>
  <c r="FT352" i="2"/>
  <c r="EN389" i="2"/>
  <c r="EK389" i="2"/>
  <c r="EL389" i="2"/>
  <c r="EM389" i="2"/>
  <c r="DY389" i="2"/>
  <c r="DW389" i="2"/>
  <c r="DX389" i="2"/>
  <c r="DV389" i="2"/>
  <c r="FR389" i="2"/>
  <c r="FQ389" i="2"/>
  <c r="FP389" i="2"/>
  <c r="FO389" i="2"/>
  <c r="DT393" i="2"/>
  <c r="DQ393" i="2"/>
  <c r="DS393" i="2"/>
  <c r="DR393" i="2"/>
  <c r="DO393" i="2"/>
  <c r="DL393" i="2"/>
  <c r="DM393" i="2"/>
  <c r="DN393" i="2"/>
  <c r="EI393" i="2"/>
  <c r="EF393" i="2"/>
  <c r="EH393" i="2"/>
  <c r="EG393" i="2"/>
  <c r="FM393" i="2"/>
  <c r="FK393" i="2"/>
  <c r="FL393" i="2"/>
  <c r="FJ393" i="2"/>
  <c r="DR282" i="2"/>
  <c r="DO282" i="2"/>
  <c r="DQ282" i="2"/>
  <c r="DS282" i="2"/>
  <c r="DT282" i="2"/>
  <c r="DM282" i="2"/>
  <c r="DN282" i="2"/>
  <c r="DL282" i="2"/>
  <c r="DY282" i="2"/>
  <c r="DV282" i="2"/>
  <c r="DW282" i="2"/>
  <c r="DX282" i="2"/>
  <c r="DQ183" i="2"/>
  <c r="DS183" i="2"/>
  <c r="DR183" i="2"/>
  <c r="DM183" i="2"/>
  <c r="DN183" i="2"/>
  <c r="DL183" i="2"/>
  <c r="EI183" i="2"/>
  <c r="EH183" i="2"/>
  <c r="EF183" i="2"/>
  <c r="EG183" i="2"/>
  <c r="EI98" i="2"/>
  <c r="EH98" i="2"/>
  <c r="EF98" i="2"/>
  <c r="EG98" i="2"/>
  <c r="FK98" i="2"/>
  <c r="FJ98" i="2"/>
  <c r="FL98" i="2"/>
  <c r="FR98" i="2"/>
  <c r="FQ98" i="2"/>
  <c r="FO98" i="2"/>
  <c r="FP98" i="2"/>
  <c r="DH75" i="2"/>
  <c r="DI75" i="2"/>
  <c r="DG75" i="2"/>
  <c r="DT243" i="2"/>
  <c r="DS243" i="2"/>
  <c r="DR243" i="2"/>
  <c r="DQ243" i="2"/>
  <c r="DO243" i="2"/>
  <c r="DM243" i="2"/>
  <c r="DL243" i="2"/>
  <c r="DN243" i="2"/>
  <c r="DY307" i="2"/>
  <c r="DX307" i="2"/>
  <c r="DV307" i="2"/>
  <c r="DW307" i="2"/>
  <c r="EI306" i="2"/>
  <c r="EG306" i="2"/>
  <c r="EH306" i="2"/>
  <c r="EF306" i="2"/>
  <c r="DY139" i="2"/>
  <c r="DV139" i="2"/>
  <c r="DX139" i="2"/>
  <c r="DW139" i="2"/>
  <c r="DT26" i="2"/>
  <c r="DR26" i="2"/>
  <c r="DO26" i="2"/>
  <c r="DS26" i="2"/>
  <c r="ED283" i="2"/>
  <c r="EB283" i="2"/>
  <c r="EA283" i="2"/>
  <c r="EC283" i="2"/>
  <c r="DY283" i="2"/>
  <c r="DW283" i="2"/>
  <c r="DX283" i="2"/>
  <c r="DV283" i="2"/>
  <c r="FH283" i="2"/>
  <c r="FE283" i="2"/>
  <c r="FG283" i="2"/>
  <c r="FF283" i="2"/>
  <c r="DY52" i="2"/>
  <c r="DW52" i="2"/>
  <c r="DX52" i="2"/>
  <c r="DV52" i="2"/>
  <c r="DJ336" i="2"/>
  <c r="DH336" i="2"/>
  <c r="DG336" i="2"/>
  <c r="DI336" i="2"/>
  <c r="DJ322" i="2"/>
  <c r="DG322" i="2"/>
  <c r="DH322" i="2"/>
  <c r="DI322" i="2"/>
  <c r="ED129" i="2"/>
  <c r="EB129" i="2"/>
  <c r="EA129" i="2"/>
  <c r="EC129" i="2"/>
  <c r="DY129" i="2"/>
  <c r="DW129" i="2"/>
  <c r="DX129" i="2"/>
  <c r="DV129" i="2"/>
  <c r="DQ261" i="2"/>
  <c r="DR261" i="2"/>
  <c r="DO261" i="2"/>
  <c r="DS261" i="2"/>
  <c r="DT261" i="2"/>
  <c r="DN261" i="2"/>
  <c r="DL261" i="2"/>
  <c r="DM261" i="2"/>
  <c r="DY261" i="2"/>
  <c r="DV261" i="2"/>
  <c r="DW261" i="2"/>
  <c r="DX261" i="2"/>
  <c r="DJ338" i="2"/>
  <c r="DG338" i="2"/>
  <c r="DH338" i="2"/>
  <c r="DI338" i="2"/>
  <c r="ED338" i="2"/>
  <c r="EB338" i="2"/>
  <c r="EA338" i="2"/>
  <c r="EC338" i="2"/>
  <c r="EI136" i="2"/>
  <c r="EH136" i="2"/>
  <c r="EF136" i="2"/>
  <c r="EG136" i="2"/>
  <c r="ED136" i="2"/>
  <c r="EB136" i="2"/>
  <c r="EA136" i="2"/>
  <c r="EC136" i="2"/>
  <c r="DH187" i="2"/>
  <c r="DG187" i="2"/>
  <c r="DI187" i="2"/>
  <c r="DS44" i="2"/>
  <c r="DR44" i="2"/>
  <c r="DQ44" i="2"/>
  <c r="DM44" i="2"/>
  <c r="DN44" i="2"/>
  <c r="DL44" i="2"/>
  <c r="EI44" i="2"/>
  <c r="EG44" i="2"/>
  <c r="EH44" i="2"/>
  <c r="EF44" i="2"/>
  <c r="DY232" i="2"/>
  <c r="DW232" i="2"/>
  <c r="DX232" i="2"/>
  <c r="DV232" i="2"/>
  <c r="FM232" i="2"/>
  <c r="FJ232" i="2"/>
  <c r="FK232" i="2"/>
  <c r="FL232" i="2"/>
  <c r="DY226" i="2"/>
  <c r="DW226" i="2"/>
  <c r="DV226" i="2"/>
  <c r="DX226" i="2"/>
  <c r="DG77" i="2"/>
  <c r="DH77" i="2"/>
  <c r="DI77" i="2"/>
  <c r="EI74" i="2"/>
  <c r="EH74" i="2"/>
  <c r="EF74" i="2"/>
  <c r="EG74" i="2"/>
  <c r="ED74" i="2"/>
  <c r="EA74" i="2"/>
  <c r="EC74" i="2"/>
  <c r="EB74" i="2"/>
  <c r="DO290" i="2"/>
  <c r="DT290" i="2"/>
  <c r="DS290" i="2"/>
  <c r="DR290" i="2"/>
  <c r="DQ290" i="2"/>
  <c r="DL290" i="2"/>
  <c r="DM290" i="2"/>
  <c r="DN290" i="2"/>
  <c r="DY290" i="2"/>
  <c r="DW290" i="2"/>
  <c r="DX290" i="2"/>
  <c r="DV290" i="2"/>
  <c r="DO24" i="2"/>
  <c r="DT24" i="2"/>
  <c r="DR24" i="2"/>
  <c r="DS24" i="2"/>
  <c r="ED41" i="2"/>
  <c r="EB41" i="2"/>
  <c r="EA41" i="2"/>
  <c r="EC41" i="2"/>
  <c r="EA67" i="2"/>
  <c r="EB67" i="2"/>
  <c r="EC67" i="2"/>
  <c r="DJ25" i="2"/>
  <c r="DG25" i="2"/>
  <c r="DH25" i="2"/>
  <c r="DJ317" i="2"/>
  <c r="DG317" i="2"/>
  <c r="DI317" i="2"/>
  <c r="DH317" i="2"/>
  <c r="ED317" i="2"/>
  <c r="EB317" i="2"/>
  <c r="EA317" i="2"/>
  <c r="EC317" i="2"/>
  <c r="DJ407" i="2"/>
  <c r="DI407" i="2"/>
  <c r="DG407" i="2"/>
  <c r="DH407" i="2"/>
  <c r="DY407" i="2"/>
  <c r="DX407" i="2"/>
  <c r="DW407" i="2"/>
  <c r="DV407" i="2"/>
  <c r="FM407" i="2"/>
  <c r="FJ407" i="2"/>
  <c r="FK407" i="2"/>
  <c r="FL407" i="2"/>
  <c r="FH379" i="2"/>
  <c r="FG379" i="2"/>
  <c r="FF379" i="2"/>
  <c r="FE379" i="2"/>
  <c r="FR379" i="2"/>
  <c r="FP379" i="2"/>
  <c r="FO379" i="2"/>
  <c r="FQ379" i="2"/>
  <c r="DJ358" i="2"/>
  <c r="DH358" i="2"/>
  <c r="DI358" i="2"/>
  <c r="DG358" i="2"/>
  <c r="ES358" i="2"/>
  <c r="ER358" i="2"/>
  <c r="EQ358" i="2"/>
  <c r="EP358" i="2"/>
  <c r="FR358" i="2"/>
  <c r="FO358" i="2"/>
  <c r="FP358" i="2"/>
  <c r="FQ358" i="2"/>
  <c r="DS361" i="2"/>
  <c r="DR361" i="2"/>
  <c r="DQ361" i="2"/>
  <c r="DO361" i="2"/>
  <c r="DT361" i="2"/>
  <c r="DL361" i="2"/>
  <c r="DM361" i="2"/>
  <c r="DN361" i="2"/>
  <c r="FH361" i="2"/>
  <c r="FE361" i="2"/>
  <c r="FG361" i="2"/>
  <c r="FF361" i="2"/>
  <c r="ES361" i="2"/>
  <c r="EP361" i="2"/>
  <c r="EQ361" i="2"/>
  <c r="ER361" i="2"/>
  <c r="DJ388" i="2"/>
  <c r="DG388" i="2"/>
  <c r="DI388" i="2"/>
  <c r="DH388" i="2"/>
  <c r="EI388" i="2"/>
  <c r="EG388" i="2"/>
  <c r="EF388" i="2"/>
  <c r="EH388" i="2"/>
  <c r="FR388" i="2"/>
  <c r="FQ388" i="2"/>
  <c r="FO388" i="2"/>
  <c r="FP388" i="2"/>
  <c r="DY372" i="2"/>
  <c r="DX372" i="2"/>
  <c r="DW372" i="2"/>
  <c r="DV372" i="2"/>
  <c r="ED372" i="2"/>
  <c r="EB372" i="2"/>
  <c r="EA372" i="2"/>
  <c r="EC372" i="2"/>
  <c r="FW372" i="2"/>
  <c r="FT372" i="2"/>
  <c r="FU372" i="2"/>
  <c r="FV372" i="2"/>
  <c r="ED377" i="2"/>
  <c r="EA377" i="2"/>
  <c r="EC377" i="2"/>
  <c r="EB377" i="2"/>
  <c r="FH377" i="2"/>
  <c r="FG377" i="2"/>
  <c r="FF377" i="2"/>
  <c r="FE377" i="2"/>
  <c r="FM377" i="2"/>
  <c r="FJ377" i="2"/>
  <c r="FK377" i="2"/>
  <c r="FL377" i="2"/>
  <c r="DJ341" i="2"/>
  <c r="DG341" i="2"/>
  <c r="DI341" i="2"/>
  <c r="DH341" i="2"/>
  <c r="ED341" i="2"/>
  <c r="EC341" i="2"/>
  <c r="EB341" i="2"/>
  <c r="EA341" i="2"/>
  <c r="FM341" i="2"/>
  <c r="FJ341" i="2"/>
  <c r="FK341" i="2"/>
  <c r="FL341" i="2"/>
  <c r="DR158" i="2"/>
  <c r="DQ158" i="2"/>
  <c r="DS158" i="2"/>
  <c r="DL158" i="2"/>
  <c r="DN158" i="2"/>
  <c r="DM158" i="2"/>
  <c r="DQ79" i="2"/>
  <c r="DT79" i="2"/>
  <c r="DO79" i="2"/>
  <c r="DR79" i="2"/>
  <c r="DM79" i="2"/>
  <c r="DL79" i="2"/>
  <c r="DQ199" i="2"/>
  <c r="DS199" i="2"/>
  <c r="DR199" i="2"/>
  <c r="DM199" i="2"/>
  <c r="DN199" i="2"/>
  <c r="DL199" i="2"/>
  <c r="EI199" i="2"/>
  <c r="EH199" i="2"/>
  <c r="EF199" i="2"/>
  <c r="EG199" i="2"/>
  <c r="DH142" i="2"/>
  <c r="DI142" i="2"/>
  <c r="DG142" i="2"/>
  <c r="ED91" i="2"/>
  <c r="EA91" i="2"/>
  <c r="EB91" i="2"/>
  <c r="EC91" i="2"/>
  <c r="DT91" i="2"/>
  <c r="DS91" i="2"/>
  <c r="DR91" i="2"/>
  <c r="DO91" i="2"/>
  <c r="DM91" i="2"/>
  <c r="DN91" i="2"/>
  <c r="DY211" i="2"/>
  <c r="DX211" i="2"/>
  <c r="DW211" i="2"/>
  <c r="DV211" i="2"/>
  <c r="DQ155" i="2"/>
  <c r="DT155" i="2"/>
  <c r="DR155" i="2"/>
  <c r="DO155" i="2"/>
  <c r="DL155" i="2"/>
  <c r="DM155" i="2"/>
  <c r="DY78" i="2"/>
  <c r="DV78" i="2"/>
  <c r="DX78" i="2"/>
  <c r="DW78" i="2"/>
  <c r="DS327" i="2"/>
  <c r="DR327" i="2"/>
  <c r="DO327" i="2"/>
  <c r="DQ327" i="2"/>
  <c r="DT327" i="2"/>
  <c r="DN327" i="2"/>
  <c r="DM327" i="2"/>
  <c r="DL327" i="2"/>
  <c r="ED327" i="2"/>
  <c r="EC327" i="2"/>
  <c r="EB327" i="2"/>
  <c r="EA327" i="2"/>
  <c r="DJ124" i="2"/>
  <c r="DG124" i="2"/>
  <c r="DI124" i="2"/>
  <c r="DY192" i="2"/>
  <c r="DX192" i="2"/>
  <c r="DV192" i="2"/>
  <c r="DW192" i="2"/>
  <c r="DY276" i="2"/>
  <c r="DX276" i="2"/>
  <c r="DV276" i="2"/>
  <c r="DW276" i="2"/>
  <c r="ED276" i="2"/>
  <c r="EC276" i="2"/>
  <c r="EB276" i="2"/>
  <c r="EA276" i="2"/>
  <c r="DG202" i="2"/>
  <c r="DH202" i="2"/>
  <c r="DI202" i="2"/>
  <c r="EI145" i="2"/>
  <c r="EG145" i="2"/>
  <c r="EH145" i="2"/>
  <c r="EF145" i="2"/>
  <c r="DJ194" i="2"/>
  <c r="DG194" i="2"/>
  <c r="DH194" i="2"/>
  <c r="FM194" i="2"/>
  <c r="FK194" i="2"/>
  <c r="FJ194" i="2"/>
  <c r="FH194" i="2"/>
  <c r="FE194" i="2"/>
  <c r="FF194" i="2"/>
  <c r="DY80" i="2"/>
  <c r="DW80" i="2"/>
  <c r="DX80" i="2"/>
  <c r="DV80" i="2"/>
  <c r="ED80" i="2"/>
  <c r="EC80" i="2"/>
  <c r="EA80" i="2"/>
  <c r="EB80" i="2"/>
  <c r="EI220" i="2"/>
  <c r="EF220" i="2"/>
  <c r="EG220" i="2"/>
  <c r="EH220" i="2"/>
  <c r="DO278" i="2"/>
  <c r="DS278" i="2"/>
  <c r="DR278" i="2"/>
  <c r="DT278" i="2"/>
  <c r="DQ278" i="2"/>
  <c r="DM278" i="2"/>
  <c r="DN278" i="2"/>
  <c r="DL278" i="2"/>
  <c r="EN278" i="2"/>
  <c r="EK278" i="2"/>
  <c r="EL278" i="2"/>
  <c r="EM278" i="2"/>
  <c r="DY113" i="2"/>
  <c r="DX113" i="2"/>
  <c r="DV113" i="2"/>
  <c r="DW113" i="2"/>
  <c r="DT231" i="2"/>
  <c r="DS231" i="2"/>
  <c r="DO231" i="2"/>
  <c r="DR231" i="2"/>
  <c r="DQ231" i="2"/>
  <c r="DN231" i="2"/>
  <c r="DM231" i="2"/>
  <c r="DL231" i="2"/>
  <c r="DJ60" i="2"/>
  <c r="DH60" i="2"/>
  <c r="DI60" i="2"/>
  <c r="ED184" i="2"/>
  <c r="EC184" i="2"/>
  <c r="EB184" i="2"/>
  <c r="EA184" i="2"/>
  <c r="DJ332" i="2"/>
  <c r="DG332" i="2"/>
  <c r="DH332" i="2"/>
  <c r="DI332" i="2"/>
  <c r="EI332" i="2"/>
  <c r="EG332" i="2"/>
  <c r="EF332" i="2"/>
  <c r="EH332" i="2"/>
  <c r="DT266" i="2"/>
  <c r="DR266" i="2"/>
  <c r="DO266" i="2"/>
  <c r="DQ266" i="2"/>
  <c r="DS266" i="2"/>
  <c r="DL266" i="2"/>
  <c r="DM266" i="2"/>
  <c r="DN266" i="2"/>
  <c r="ED266" i="2"/>
  <c r="EB266" i="2"/>
  <c r="EA266" i="2"/>
  <c r="EC266" i="2"/>
  <c r="FM266" i="2"/>
  <c r="FK266" i="2"/>
  <c r="FJ266" i="2"/>
  <c r="FL266" i="2"/>
  <c r="DG93" i="2"/>
  <c r="DH93" i="2"/>
  <c r="DI93" i="2"/>
  <c r="EK93" i="2"/>
  <c r="EM93" i="2"/>
  <c r="EL93" i="2"/>
  <c r="FE93" i="2"/>
  <c r="FG93" i="2"/>
  <c r="FF93" i="2"/>
  <c r="ED233" i="2"/>
  <c r="EC233" i="2"/>
  <c r="EB233" i="2"/>
  <c r="EA233" i="2"/>
  <c r="DY233" i="2"/>
  <c r="DX233" i="2"/>
  <c r="DV233" i="2"/>
  <c r="DW233" i="2"/>
  <c r="DY128" i="2"/>
  <c r="DX128" i="2"/>
  <c r="DV128" i="2"/>
  <c r="DW128" i="2"/>
  <c r="DQ128" i="2"/>
  <c r="DS128" i="2"/>
  <c r="DR128" i="2"/>
  <c r="DN128" i="2"/>
  <c r="DL128" i="2"/>
  <c r="DM128" i="2"/>
  <c r="DJ229" i="2"/>
  <c r="DH229" i="2"/>
  <c r="DI229" i="2"/>
  <c r="DG229" i="2"/>
  <c r="DJ337" i="2"/>
  <c r="DH337" i="2"/>
  <c r="DG337" i="2"/>
  <c r="DI337" i="2"/>
  <c r="EI293" i="2"/>
  <c r="EF293" i="2"/>
  <c r="EG293" i="2"/>
  <c r="EH293" i="2"/>
  <c r="EI58" i="2"/>
  <c r="EH58" i="2"/>
  <c r="EF58" i="2"/>
  <c r="EG58" i="2"/>
  <c r="ED241" i="2"/>
  <c r="EC241" i="2"/>
  <c r="EB241" i="2"/>
  <c r="EA241" i="2"/>
  <c r="DJ151" i="2"/>
  <c r="DH151" i="2"/>
  <c r="DG151" i="2"/>
  <c r="DY151" i="2"/>
  <c r="DV151" i="2"/>
  <c r="DX151" i="2"/>
  <c r="DW151" i="2"/>
  <c r="DR89" i="2"/>
  <c r="DS89" i="2"/>
  <c r="DT89" i="2"/>
  <c r="DO89" i="2"/>
  <c r="DN89" i="2"/>
  <c r="DM89" i="2"/>
  <c r="DY89" i="2"/>
  <c r="DX89" i="2"/>
  <c r="DV89" i="2"/>
  <c r="DW89" i="2"/>
  <c r="DY333" i="2"/>
  <c r="DW333" i="2"/>
  <c r="DX333" i="2"/>
  <c r="DV333" i="2"/>
  <c r="DQ404" i="2"/>
  <c r="DS404" i="2"/>
  <c r="DT404" i="2"/>
  <c r="DO404" i="2"/>
  <c r="DR404" i="2"/>
  <c r="DM404" i="2"/>
  <c r="DN404" i="2"/>
  <c r="DL404" i="2"/>
  <c r="EN404" i="2"/>
  <c r="EL404" i="2"/>
  <c r="EM404" i="2"/>
  <c r="EK404" i="2"/>
  <c r="FH404" i="2"/>
  <c r="FG404" i="2"/>
  <c r="FE404" i="2"/>
  <c r="FF404" i="2"/>
  <c r="DJ405" i="2"/>
  <c r="DH405" i="2"/>
  <c r="DI405" i="2"/>
  <c r="DG405" i="2"/>
  <c r="EN405" i="2"/>
  <c r="EK405" i="2"/>
  <c r="EM405" i="2"/>
  <c r="EL405" i="2"/>
  <c r="ES405" i="2"/>
  <c r="EQ405" i="2"/>
  <c r="ER405" i="2"/>
  <c r="EP405" i="2"/>
  <c r="DY356" i="2"/>
  <c r="DW356" i="2"/>
  <c r="DV356" i="2"/>
  <c r="DX356" i="2"/>
  <c r="ES356" i="2"/>
  <c r="EQ356" i="2"/>
  <c r="EP356" i="2"/>
  <c r="ER356" i="2"/>
  <c r="FW356" i="2"/>
  <c r="FT356" i="2"/>
  <c r="FU356" i="2"/>
  <c r="FV356" i="2"/>
  <c r="DJ363" i="2"/>
  <c r="DI363" i="2"/>
  <c r="DG363" i="2"/>
  <c r="DH363" i="2"/>
  <c r="ES363" i="2"/>
  <c r="ER363" i="2"/>
  <c r="EP363" i="2"/>
  <c r="EQ363" i="2"/>
  <c r="FR363" i="2"/>
  <c r="FQ363" i="2"/>
  <c r="FP363" i="2"/>
  <c r="FO363" i="2"/>
  <c r="ED359" i="2"/>
  <c r="EB359" i="2"/>
  <c r="EA359" i="2"/>
  <c r="EC359" i="2"/>
  <c r="FH359" i="2"/>
  <c r="FE359" i="2"/>
  <c r="FG359" i="2"/>
  <c r="FF359" i="2"/>
  <c r="DR398" i="2"/>
  <c r="DO398" i="2"/>
  <c r="DQ398" i="2"/>
  <c r="DT398" i="2"/>
  <c r="DS398" i="2"/>
  <c r="DN398" i="2"/>
  <c r="DL398" i="2"/>
  <c r="DM398" i="2"/>
  <c r="DY398" i="2"/>
  <c r="DV398" i="2"/>
  <c r="DX398" i="2"/>
  <c r="DW398" i="2"/>
  <c r="EN398" i="2"/>
  <c r="EM398" i="2"/>
  <c r="EK398" i="2"/>
  <c r="EL398" i="2"/>
  <c r="DY391" i="2"/>
  <c r="DW391" i="2"/>
  <c r="DX391" i="2"/>
  <c r="DV391" i="2"/>
  <c r="EI391" i="2"/>
  <c r="EG391" i="2"/>
  <c r="EH391" i="2"/>
  <c r="EF391" i="2"/>
  <c r="FR391" i="2"/>
  <c r="FP391" i="2"/>
  <c r="FO391" i="2"/>
  <c r="FQ391" i="2"/>
  <c r="DS355" i="2"/>
  <c r="DR355" i="2"/>
  <c r="DQ355" i="2"/>
  <c r="DT355" i="2"/>
  <c r="DO355" i="2"/>
  <c r="DM355" i="2"/>
  <c r="DN355" i="2"/>
  <c r="DL355" i="2"/>
  <c r="ES355" i="2"/>
  <c r="EP355" i="2"/>
  <c r="EQ355" i="2"/>
  <c r="ER355" i="2"/>
  <c r="FW355" i="2"/>
  <c r="FU355" i="2"/>
  <c r="FV355" i="2"/>
  <c r="FT355" i="2"/>
  <c r="ED369" i="2"/>
  <c r="EC369" i="2"/>
  <c r="EB369" i="2"/>
  <c r="EA369" i="2"/>
  <c r="EI369" i="2"/>
  <c r="EF369" i="2"/>
  <c r="EH369" i="2"/>
  <c r="EG369" i="2"/>
  <c r="FR369" i="2"/>
  <c r="FO369" i="2"/>
  <c r="FQ369" i="2"/>
  <c r="FP369" i="2"/>
  <c r="EN368" i="2"/>
  <c r="EK368" i="2"/>
  <c r="EL368" i="2"/>
  <c r="EM368" i="2"/>
  <c r="DS368" i="2"/>
  <c r="DO368" i="2"/>
  <c r="DR368" i="2"/>
  <c r="DQ368" i="2"/>
  <c r="DT368" i="2"/>
  <c r="DL368" i="2"/>
  <c r="DM368" i="2"/>
  <c r="DN368" i="2"/>
  <c r="ED368" i="2"/>
  <c r="EA368" i="2"/>
  <c r="EC368" i="2"/>
  <c r="EB368" i="2"/>
  <c r="FM386" i="2"/>
  <c r="FL386" i="2"/>
  <c r="FK386" i="2"/>
  <c r="FJ386" i="2"/>
  <c r="FW386" i="2"/>
  <c r="FT386" i="2"/>
  <c r="FU386" i="2"/>
  <c r="FV386" i="2"/>
  <c r="DS396" i="2"/>
  <c r="DQ396" i="2"/>
  <c r="DT396" i="2"/>
  <c r="DR396" i="2"/>
  <c r="DO396" i="2"/>
  <c r="DM396" i="2"/>
  <c r="DL396" i="2"/>
  <c r="DN396" i="2"/>
  <c r="EI396" i="2"/>
  <c r="EF396" i="2"/>
  <c r="EH396" i="2"/>
  <c r="EG396" i="2"/>
  <c r="FW396" i="2"/>
  <c r="FU396" i="2"/>
  <c r="FT396" i="2"/>
  <c r="FV396" i="2"/>
  <c r="FR382" i="2"/>
  <c r="FP382" i="2"/>
  <c r="FQ382" i="2"/>
  <c r="FO382" i="2"/>
  <c r="FM382" i="2"/>
  <c r="FK382" i="2"/>
  <c r="FJ382" i="2"/>
  <c r="FL382" i="2"/>
  <c r="ES382" i="2"/>
  <c r="ER382" i="2"/>
  <c r="EP382" i="2"/>
  <c r="EQ382" i="2"/>
  <c r="ED357" i="2"/>
  <c r="EB357" i="2"/>
  <c r="EA357" i="2"/>
  <c r="EC357" i="2"/>
  <c r="ES357" i="2"/>
  <c r="ER357" i="2"/>
  <c r="EP357" i="2"/>
  <c r="EQ357" i="2"/>
  <c r="ES384" i="2"/>
  <c r="EP384" i="2"/>
  <c r="ER384" i="2"/>
  <c r="EQ384" i="2"/>
  <c r="ED384" i="2"/>
  <c r="EB384" i="2"/>
  <c r="EA384" i="2"/>
  <c r="EC384" i="2"/>
  <c r="FW384" i="2"/>
  <c r="FT384" i="2"/>
  <c r="FU384" i="2"/>
  <c r="FV384" i="2"/>
  <c r="DO370" i="2"/>
  <c r="DT370" i="2"/>
  <c r="DS370" i="2"/>
  <c r="DR370" i="2"/>
  <c r="DQ370" i="2"/>
  <c r="DM370" i="2"/>
  <c r="DN370" i="2"/>
  <c r="DL370" i="2"/>
  <c r="ED370" i="2"/>
  <c r="EB370" i="2"/>
  <c r="EA370" i="2"/>
  <c r="EC370" i="2"/>
  <c r="FR370" i="2"/>
  <c r="FQ370" i="2"/>
  <c r="FO370" i="2"/>
  <c r="FP370" i="2"/>
  <c r="DJ375" i="2"/>
  <c r="DG375" i="2"/>
  <c r="DH375" i="2"/>
  <c r="DI375" i="2"/>
  <c r="ED375" i="2"/>
  <c r="EC375" i="2"/>
  <c r="EB375" i="2"/>
  <c r="EA375" i="2"/>
  <c r="FH375" i="2"/>
  <c r="FF375" i="2"/>
  <c r="FE375" i="2"/>
  <c r="FG375" i="2"/>
  <c r="EI234" i="2"/>
  <c r="EH234" i="2"/>
  <c r="EF234" i="2"/>
  <c r="EG234" i="2"/>
  <c r="DY234" i="2"/>
  <c r="DV234" i="2"/>
  <c r="DW234" i="2"/>
  <c r="DX234" i="2"/>
  <c r="DS47" i="2"/>
  <c r="DR47" i="2"/>
  <c r="DO47" i="2"/>
  <c r="DQ47" i="2"/>
  <c r="DT47" i="2"/>
  <c r="DN47" i="2"/>
  <c r="DL47" i="2"/>
  <c r="DM47" i="2"/>
  <c r="DQ111" i="2"/>
  <c r="DS111" i="2"/>
  <c r="DR111" i="2"/>
  <c r="DM111" i="2"/>
  <c r="DN111" i="2"/>
  <c r="DL111" i="2"/>
  <c r="EI111" i="2"/>
  <c r="EF111" i="2"/>
  <c r="EH111" i="2"/>
  <c r="EG111" i="2"/>
  <c r="FK111" i="2"/>
  <c r="FL111" i="2"/>
  <c r="FJ111" i="2"/>
  <c r="EI179" i="2"/>
  <c r="EH179" i="2"/>
  <c r="EF179" i="2"/>
  <c r="EG179" i="2"/>
  <c r="EI42" i="2"/>
  <c r="EH42" i="2"/>
  <c r="EF42" i="2"/>
  <c r="EG42" i="2"/>
  <c r="EA42" i="2"/>
  <c r="EC42" i="2"/>
  <c r="EB42" i="2"/>
  <c r="EC62" i="2"/>
  <c r="EB62" i="2"/>
  <c r="EA62" i="2"/>
  <c r="DJ270" i="2"/>
  <c r="DH270" i="2"/>
  <c r="DI270" i="2"/>
  <c r="DG270" i="2"/>
  <c r="EI270" i="2"/>
  <c r="EH270" i="2"/>
  <c r="EF270" i="2"/>
  <c r="EG270" i="2"/>
  <c r="FM270" i="2"/>
  <c r="FJ270" i="2"/>
  <c r="FK270" i="2"/>
  <c r="FL270" i="2"/>
  <c r="DJ59" i="2"/>
  <c r="DI59" i="2"/>
  <c r="DH59" i="2"/>
  <c r="DT123" i="2"/>
  <c r="DS123" i="2"/>
  <c r="DR123" i="2"/>
  <c r="DO123" i="2"/>
  <c r="DM123" i="2"/>
  <c r="DN123" i="2"/>
  <c r="DY123" i="2"/>
  <c r="DV123" i="2"/>
  <c r="DX123" i="2"/>
  <c r="DW123" i="2"/>
  <c r="EI123" i="2"/>
  <c r="EH123" i="2"/>
  <c r="EF123" i="2"/>
  <c r="EG123" i="2"/>
  <c r="EI239" i="2"/>
  <c r="EG239" i="2"/>
  <c r="EH239" i="2"/>
  <c r="EF239" i="2"/>
  <c r="DT271" i="2"/>
  <c r="DS271" i="2"/>
  <c r="DO271" i="2"/>
  <c r="DR271" i="2"/>
  <c r="DQ271" i="2"/>
  <c r="DL271" i="2"/>
  <c r="DN271" i="2"/>
  <c r="DM271" i="2"/>
  <c r="DJ303" i="2"/>
  <c r="DH303" i="2"/>
  <c r="DI303" i="2"/>
  <c r="DG303" i="2"/>
  <c r="ED303" i="2"/>
  <c r="EC303" i="2"/>
  <c r="EB303" i="2"/>
  <c r="EA303" i="2"/>
  <c r="DY335" i="2"/>
  <c r="DV335" i="2"/>
  <c r="DW335" i="2"/>
  <c r="DX335" i="2"/>
  <c r="DR54" i="2"/>
  <c r="DQ54" i="2"/>
  <c r="DS54" i="2"/>
  <c r="DN54" i="2"/>
  <c r="DL54" i="2"/>
  <c r="DM54" i="2"/>
  <c r="DQ258" i="2"/>
  <c r="DR258" i="2"/>
  <c r="DT258" i="2"/>
  <c r="DS258" i="2"/>
  <c r="DO258" i="2"/>
  <c r="DL258" i="2"/>
  <c r="DM258" i="2"/>
  <c r="DN258" i="2"/>
  <c r="ED258" i="2"/>
  <c r="EB258" i="2"/>
  <c r="EA258" i="2"/>
  <c r="EC258" i="2"/>
  <c r="DJ55" i="2"/>
  <c r="DH55" i="2"/>
  <c r="DI55" i="2"/>
  <c r="DY55" i="2"/>
  <c r="DV55" i="2"/>
  <c r="DX55" i="2"/>
  <c r="DW55" i="2"/>
  <c r="EN119" i="2"/>
  <c r="EL119" i="2"/>
  <c r="EM119" i="2"/>
  <c r="ES119" i="2"/>
  <c r="ER119" i="2"/>
  <c r="EQ119" i="2"/>
  <c r="FR119" i="2"/>
  <c r="FP119" i="2"/>
  <c r="FQ119" i="2"/>
  <c r="FO119" i="2"/>
  <c r="EI191" i="2"/>
  <c r="EF191" i="2"/>
  <c r="EG191" i="2"/>
  <c r="EH191" i="2"/>
  <c r="DY331" i="2"/>
  <c r="DW331" i="2"/>
  <c r="DX331" i="2"/>
  <c r="DV331" i="2"/>
  <c r="ED198" i="2"/>
  <c r="EB198" i="2"/>
  <c r="EA198" i="2"/>
  <c r="EC198" i="2"/>
  <c r="DY198" i="2"/>
  <c r="DW198" i="2"/>
  <c r="DV198" i="2"/>
  <c r="DX198" i="2"/>
  <c r="ED263" i="2"/>
  <c r="EA263" i="2"/>
  <c r="EC263" i="2"/>
  <c r="EB263" i="2"/>
  <c r="ED166" i="2"/>
  <c r="EA166" i="2"/>
  <c r="EC166" i="2"/>
  <c r="EB166" i="2"/>
  <c r="DJ36" i="2"/>
  <c r="DH36" i="2"/>
  <c r="DI36" i="2"/>
  <c r="DY36" i="2"/>
  <c r="DV36" i="2"/>
  <c r="DW36" i="2"/>
  <c r="DX36" i="2"/>
  <c r="DY100" i="2"/>
  <c r="DW100" i="2"/>
  <c r="DX100" i="2"/>
  <c r="DV100" i="2"/>
  <c r="ED156" i="2"/>
  <c r="EC156" i="2"/>
  <c r="EB156" i="2"/>
  <c r="EA156" i="2"/>
  <c r="EI224" i="2"/>
  <c r="EH224" i="2"/>
  <c r="EF224" i="2"/>
  <c r="EG224" i="2"/>
  <c r="DT224" i="2"/>
  <c r="DO224" i="2"/>
  <c r="DS224" i="2"/>
  <c r="DR224" i="2"/>
  <c r="DQ224" i="2"/>
  <c r="DM224" i="2"/>
  <c r="DN224" i="2"/>
  <c r="DL224" i="2"/>
  <c r="DJ260" i="2"/>
  <c r="DG260" i="2"/>
  <c r="DI260" i="2"/>
  <c r="DH260" i="2"/>
  <c r="EI260" i="2"/>
  <c r="EG260" i="2"/>
  <c r="EH260" i="2"/>
  <c r="EF260" i="2"/>
  <c r="DY292" i="2"/>
  <c r="DV292" i="2"/>
  <c r="DW292" i="2"/>
  <c r="DX292" i="2"/>
  <c r="ED324" i="2"/>
  <c r="EB324" i="2"/>
  <c r="EA324" i="2"/>
  <c r="EC324" i="2"/>
  <c r="FM324" i="2"/>
  <c r="FK324" i="2"/>
  <c r="FL324" i="2"/>
  <c r="FJ324" i="2"/>
  <c r="DR106" i="2"/>
  <c r="DQ106" i="2"/>
  <c r="DO106" i="2"/>
  <c r="DT106" i="2"/>
  <c r="DL106" i="2"/>
  <c r="DM106" i="2"/>
  <c r="ED286" i="2"/>
  <c r="EA286" i="2"/>
  <c r="EC286" i="2"/>
  <c r="EB286" i="2"/>
  <c r="DS117" i="2"/>
  <c r="DR117" i="2"/>
  <c r="DQ117" i="2"/>
  <c r="DL117" i="2"/>
  <c r="DM117" i="2"/>
  <c r="DN117" i="2"/>
  <c r="DR177" i="2"/>
  <c r="DO177" i="2"/>
  <c r="DS177" i="2"/>
  <c r="DT177" i="2"/>
  <c r="DM177" i="2"/>
  <c r="DN177" i="2"/>
  <c r="EI177" i="2"/>
  <c r="EF177" i="2"/>
  <c r="EG177" i="2"/>
  <c r="EH177" i="2"/>
  <c r="EI245" i="2"/>
  <c r="EF245" i="2"/>
  <c r="EG245" i="2"/>
  <c r="EH245" i="2"/>
  <c r="EQ99" i="2"/>
  <c r="EP99" i="2"/>
  <c r="ER99" i="2"/>
  <c r="DY311" i="2"/>
  <c r="DW311" i="2"/>
  <c r="DX311" i="2"/>
  <c r="DV311" i="2"/>
  <c r="ED302" i="2"/>
  <c r="EA302" i="2"/>
  <c r="EC302" i="2"/>
  <c r="EB302" i="2"/>
  <c r="DI48" i="2"/>
  <c r="DH48" i="2"/>
  <c r="DG48" i="2"/>
  <c r="EI112" i="2"/>
  <c r="EH112" i="2"/>
  <c r="EF112" i="2"/>
  <c r="EG112" i="2"/>
  <c r="DT188" i="2"/>
  <c r="DS188" i="2"/>
  <c r="DO188" i="2"/>
  <c r="DR188" i="2"/>
  <c r="DM188" i="2"/>
  <c r="DN188" i="2"/>
  <c r="ED188" i="2"/>
  <c r="EB188" i="2"/>
  <c r="EA188" i="2"/>
  <c r="EC188" i="2"/>
  <c r="DR102" i="2"/>
  <c r="DS102" i="2"/>
  <c r="DO102" i="2"/>
  <c r="DT102" i="2"/>
  <c r="DM102" i="2"/>
  <c r="DN102" i="2"/>
  <c r="DY102" i="2"/>
  <c r="DW102" i="2"/>
  <c r="DV102" i="2"/>
  <c r="DX102" i="2"/>
  <c r="DT190" i="2"/>
  <c r="DS190" i="2"/>
  <c r="DO190" i="2"/>
  <c r="DQ190" i="2"/>
  <c r="DN190" i="2"/>
  <c r="DL190" i="2"/>
  <c r="FM190" i="2"/>
  <c r="FJ190" i="2"/>
  <c r="FL190" i="2"/>
  <c r="FR17" i="2"/>
  <c r="K23" i="25"/>
  <c r="DY81" i="2"/>
  <c r="DX81" i="2"/>
  <c r="DV81" i="2"/>
  <c r="DW81" i="2"/>
  <c r="DR141" i="2"/>
  <c r="DS141" i="2"/>
  <c r="DT141" i="2"/>
  <c r="DO141" i="2"/>
  <c r="DM141" i="2"/>
  <c r="DN141" i="2"/>
  <c r="DY141" i="2"/>
  <c r="DX141" i="2"/>
  <c r="DV141" i="2"/>
  <c r="DW141" i="2"/>
  <c r="DH167" i="2"/>
  <c r="DG167" i="2"/>
  <c r="DI167" i="2"/>
  <c r="DJ295" i="2"/>
  <c r="DI295" i="2"/>
  <c r="DH295" i="2"/>
  <c r="DG295" i="2"/>
  <c r="DY295" i="2"/>
  <c r="DW295" i="2"/>
  <c r="DX295" i="2"/>
  <c r="DV295" i="2"/>
  <c r="DS28" i="2"/>
  <c r="DR28" i="2"/>
  <c r="DQ28" i="2"/>
  <c r="K34" i="25"/>
  <c r="ED164" i="2"/>
  <c r="EC164" i="2"/>
  <c r="EB164" i="2"/>
  <c r="EA164" i="2"/>
  <c r="DJ252" i="2"/>
  <c r="DI252" i="2"/>
  <c r="DH252" i="2"/>
  <c r="DG252" i="2"/>
  <c r="DY252" i="2"/>
  <c r="DW252" i="2"/>
  <c r="DX252" i="2"/>
  <c r="DV252" i="2"/>
  <c r="DT284" i="2"/>
  <c r="DS284" i="2"/>
  <c r="DR284" i="2"/>
  <c r="DO284" i="2"/>
  <c r="DQ284" i="2"/>
  <c r="DN284" i="2"/>
  <c r="DL284" i="2"/>
  <c r="DM284" i="2"/>
  <c r="ED284" i="2"/>
  <c r="EC284" i="2"/>
  <c r="EB284" i="2"/>
  <c r="EA284" i="2"/>
  <c r="DS316" i="2"/>
  <c r="DR316" i="2"/>
  <c r="DQ316" i="2"/>
  <c r="DO316" i="2"/>
  <c r="DT316" i="2"/>
  <c r="DN316" i="2"/>
  <c r="DL316" i="2"/>
  <c r="DM316" i="2"/>
  <c r="ES316" i="2"/>
  <c r="EP316" i="2"/>
  <c r="ER316" i="2"/>
  <c r="EQ316" i="2"/>
  <c r="FR316" i="2"/>
  <c r="FP316" i="2"/>
  <c r="FO316" i="2"/>
  <c r="FQ316" i="2"/>
  <c r="DJ82" i="2"/>
  <c r="DH82" i="2"/>
  <c r="DI82" i="2"/>
  <c r="DS186" i="2"/>
  <c r="DR186" i="2"/>
  <c r="DQ186" i="2"/>
  <c r="DN186" i="2"/>
  <c r="DM186" i="2"/>
  <c r="DL186" i="2"/>
  <c r="DY186" i="2"/>
  <c r="DX186" i="2"/>
  <c r="DW186" i="2"/>
  <c r="DV186" i="2"/>
  <c r="DY334" i="2"/>
  <c r="DV334" i="2"/>
  <c r="DX334" i="2"/>
  <c r="DW334" i="2"/>
  <c r="FH334" i="2"/>
  <c r="FG334" i="2"/>
  <c r="FF334" i="2"/>
  <c r="FE334" i="2"/>
  <c r="FW334" i="2"/>
  <c r="FT334" i="2"/>
  <c r="FV334" i="2"/>
  <c r="FU334" i="2"/>
  <c r="EI61" i="2"/>
  <c r="EH61" i="2"/>
  <c r="EG61" i="2"/>
  <c r="EF61" i="2"/>
  <c r="DY61" i="2"/>
  <c r="DX61" i="2"/>
  <c r="DV61" i="2"/>
  <c r="DW61" i="2"/>
  <c r="DR137" i="2"/>
  <c r="DQ137" i="2"/>
  <c r="DS137" i="2"/>
  <c r="DN137" i="2"/>
  <c r="DL137" i="2"/>
  <c r="DM137" i="2"/>
  <c r="EI137" i="2"/>
  <c r="EG137" i="2"/>
  <c r="EF137" i="2"/>
  <c r="EH137" i="2"/>
  <c r="DG201" i="2"/>
  <c r="DI201" i="2"/>
  <c r="DH201" i="2"/>
  <c r="ED201" i="2"/>
  <c r="EB201" i="2"/>
  <c r="EA201" i="2"/>
  <c r="EC201" i="2"/>
  <c r="ED265" i="2"/>
  <c r="EB265" i="2"/>
  <c r="EA265" i="2"/>
  <c r="EC265" i="2"/>
  <c r="DY265" i="2"/>
  <c r="DW265" i="2"/>
  <c r="DX265" i="2"/>
  <c r="DV265" i="2"/>
  <c r="DJ40" i="2"/>
  <c r="DH40" i="2"/>
  <c r="DI40" i="2"/>
  <c r="DR114" i="2"/>
  <c r="DO114" i="2"/>
  <c r="DS114" i="2"/>
  <c r="DT114" i="2"/>
  <c r="DM114" i="2"/>
  <c r="DN114" i="2"/>
  <c r="ED114" i="2"/>
  <c r="EB114" i="2"/>
  <c r="EA114" i="2"/>
  <c r="EC114" i="2"/>
  <c r="FH114" i="2"/>
  <c r="FG114" i="2"/>
  <c r="FF114" i="2"/>
  <c r="DH165" i="2"/>
  <c r="DG165" i="2"/>
  <c r="DI165" i="2"/>
  <c r="ED165" i="2"/>
  <c r="EA165" i="2"/>
  <c r="EC165" i="2"/>
  <c r="EB165" i="2"/>
  <c r="DQ120" i="2"/>
  <c r="DS120" i="2"/>
  <c r="DR120" i="2"/>
  <c r="DM120" i="2"/>
  <c r="DN120" i="2"/>
  <c r="DL120" i="2"/>
  <c r="EI120" i="2"/>
  <c r="EH120" i="2"/>
  <c r="EF120" i="2"/>
  <c r="EG120" i="2"/>
  <c r="DJ257" i="2"/>
  <c r="DI257" i="2"/>
  <c r="DH257" i="2"/>
  <c r="DG257" i="2"/>
  <c r="EI257" i="2"/>
  <c r="EH257" i="2"/>
  <c r="EF257" i="2"/>
  <c r="EG257" i="2"/>
  <c r="DY262" i="2"/>
  <c r="DW262" i="2"/>
  <c r="DX262" i="2"/>
  <c r="DV262" i="2"/>
  <c r="ED196" i="2"/>
  <c r="EB196" i="2"/>
  <c r="EA196" i="2"/>
  <c r="EC196" i="2"/>
  <c r="DY222" i="2"/>
  <c r="DV222" i="2"/>
  <c r="DX222" i="2"/>
  <c r="DW222" i="2"/>
  <c r="DJ189" i="2"/>
  <c r="DG189" i="2"/>
  <c r="DH189" i="2"/>
  <c r="DY281" i="2"/>
  <c r="DV281" i="2"/>
  <c r="DW281" i="2"/>
  <c r="DX281" i="2"/>
  <c r="DQ73" i="2"/>
  <c r="DR73" i="2"/>
  <c r="DS73" i="2"/>
  <c r="DL73" i="2"/>
  <c r="DM73" i="2"/>
  <c r="DN73" i="2"/>
  <c r="DO178" i="2"/>
  <c r="DT178" i="2"/>
  <c r="DS178" i="2"/>
  <c r="DR178" i="2"/>
  <c r="DM178" i="2"/>
  <c r="DN178" i="2"/>
  <c r="ED178" i="2"/>
  <c r="EB178" i="2"/>
  <c r="EA178" i="2"/>
  <c r="EC178" i="2"/>
  <c r="EI330" i="2"/>
  <c r="EH330" i="2"/>
  <c r="EF330" i="2"/>
  <c r="EG330" i="2"/>
  <c r="DY330" i="2"/>
  <c r="DX330" i="2"/>
  <c r="DW330" i="2"/>
  <c r="DV330" i="2"/>
  <c r="FH330" i="2"/>
  <c r="FF330" i="2"/>
  <c r="FE330" i="2"/>
  <c r="FG330" i="2"/>
  <c r="DS301" i="2"/>
  <c r="DT301" i="2"/>
  <c r="DO301" i="2"/>
  <c r="DQ301" i="2"/>
  <c r="DR301" i="2"/>
  <c r="DL301" i="2"/>
  <c r="DM301" i="2"/>
  <c r="DN301" i="2"/>
  <c r="DY301" i="2"/>
  <c r="DW301" i="2"/>
  <c r="DX301" i="2"/>
  <c r="DV301" i="2"/>
  <c r="DH56" i="2"/>
  <c r="DI56" i="2"/>
  <c r="DG56" i="2"/>
  <c r="EI56" i="2"/>
  <c r="EH56" i="2"/>
  <c r="EF56" i="2"/>
  <c r="EG56" i="2"/>
  <c r="DJ408" i="2"/>
  <c r="DG408" i="2"/>
  <c r="DH408" i="2"/>
  <c r="DI408" i="2"/>
  <c r="DR408" i="2"/>
  <c r="DT408" i="2"/>
  <c r="DQ408" i="2"/>
  <c r="DO408" i="2"/>
  <c r="DS408" i="2"/>
  <c r="DN408" i="2"/>
  <c r="DM408" i="2"/>
  <c r="DL408" i="2"/>
  <c r="ED408" i="2"/>
  <c r="EC408" i="2"/>
  <c r="EA408" i="2"/>
  <c r="EB408" i="2"/>
  <c r="DY402" i="2"/>
  <c r="DV402" i="2"/>
  <c r="DW402" i="2"/>
  <c r="DX402" i="2"/>
  <c r="EN402" i="2"/>
  <c r="EK402" i="2"/>
  <c r="EL402" i="2"/>
  <c r="EM402" i="2"/>
  <c r="FW402" i="2"/>
  <c r="FT402" i="2"/>
  <c r="FU402" i="2"/>
  <c r="FV402" i="2"/>
  <c r="DS344" i="2"/>
  <c r="DO344" i="2"/>
  <c r="DR344" i="2"/>
  <c r="DQ344" i="2"/>
  <c r="DT344" i="2"/>
  <c r="DL344" i="2"/>
  <c r="DM344" i="2"/>
  <c r="DN344" i="2"/>
  <c r="ES344" i="2"/>
  <c r="EP344" i="2"/>
  <c r="ER344" i="2"/>
  <c r="EQ344" i="2"/>
  <c r="FR344" i="2"/>
  <c r="FP344" i="2"/>
  <c r="FO344" i="2"/>
  <c r="FQ344" i="2"/>
  <c r="DJ373" i="2"/>
  <c r="DG373" i="2"/>
  <c r="DI373" i="2"/>
  <c r="DH373" i="2"/>
  <c r="ED373" i="2"/>
  <c r="EB373" i="2"/>
  <c r="EA373" i="2"/>
  <c r="EC373" i="2"/>
  <c r="FM373" i="2"/>
  <c r="FL373" i="2"/>
  <c r="FJ373" i="2"/>
  <c r="FK373" i="2"/>
  <c r="DQ395" i="2"/>
  <c r="DS395" i="2"/>
  <c r="DR395" i="2"/>
  <c r="DT395" i="2"/>
  <c r="DO395" i="2"/>
  <c r="DL395" i="2"/>
  <c r="DM395" i="2"/>
  <c r="DN395" i="2"/>
  <c r="ED395" i="2"/>
  <c r="EA395" i="2"/>
  <c r="EC395" i="2"/>
  <c r="EB395" i="2"/>
  <c r="EI395" i="2"/>
  <c r="EG395" i="2"/>
  <c r="EH395" i="2"/>
  <c r="EF395" i="2"/>
  <c r="ED353" i="2"/>
  <c r="EC353" i="2"/>
  <c r="EB353" i="2"/>
  <c r="EA353" i="2"/>
  <c r="DY353" i="2"/>
  <c r="DW353" i="2"/>
  <c r="DX353" i="2"/>
  <c r="DV353" i="2"/>
  <c r="FW353" i="2"/>
  <c r="FT353" i="2"/>
  <c r="FU353" i="2"/>
  <c r="FV353" i="2"/>
  <c r="DY392" i="2"/>
  <c r="DW392" i="2"/>
  <c r="DV392" i="2"/>
  <c r="DX392" i="2"/>
  <c r="ES392" i="2"/>
  <c r="EQ392" i="2"/>
  <c r="ER392" i="2"/>
  <c r="EP392" i="2"/>
  <c r="FH392" i="2"/>
  <c r="FF392" i="2"/>
  <c r="FE392" i="2"/>
  <c r="FG392" i="2"/>
  <c r="DJ364" i="2"/>
  <c r="DG364" i="2"/>
  <c r="DH364" i="2"/>
  <c r="DI364" i="2"/>
  <c r="DY364" i="2"/>
  <c r="DX364" i="2"/>
  <c r="DW364" i="2"/>
  <c r="DV364" i="2"/>
  <c r="FH364" i="2"/>
  <c r="FE364" i="2"/>
  <c r="FG364" i="2"/>
  <c r="FF364" i="2"/>
  <c r="DJ385" i="2"/>
  <c r="DG385" i="2"/>
  <c r="DI385" i="2"/>
  <c r="DH385" i="2"/>
  <c r="EI385" i="2"/>
  <c r="EH385" i="2"/>
  <c r="EG385" i="2"/>
  <c r="EF385" i="2"/>
  <c r="DY385" i="2"/>
  <c r="DW385" i="2"/>
  <c r="DX385" i="2"/>
  <c r="DV385" i="2"/>
  <c r="EI354" i="2"/>
  <c r="EG354" i="2"/>
  <c r="EH354" i="2"/>
  <c r="EF354" i="2"/>
  <c r="ES354" i="2"/>
  <c r="EQ354" i="2"/>
  <c r="EP354" i="2"/>
  <c r="ER354" i="2"/>
  <c r="FW354" i="2"/>
  <c r="FU354" i="2"/>
  <c r="FV354" i="2"/>
  <c r="FT354" i="2"/>
  <c r="EI70" i="2"/>
  <c r="EG70" i="2"/>
  <c r="EF70" i="2"/>
  <c r="EH70" i="2"/>
  <c r="DJ131" i="2"/>
  <c r="DI131" i="2"/>
  <c r="DH131" i="2"/>
  <c r="EI131" i="2"/>
  <c r="EH131" i="2"/>
  <c r="EF131" i="2"/>
  <c r="EG131" i="2"/>
  <c r="EP94" i="2"/>
  <c r="ER94" i="2"/>
  <c r="EQ94" i="2"/>
  <c r="FF94" i="2"/>
  <c r="FE94" i="2"/>
  <c r="FG94" i="2"/>
  <c r="FW94" i="2"/>
  <c r="FT94" i="2"/>
  <c r="FV94" i="2"/>
  <c r="FU94" i="2"/>
  <c r="EI127" i="2"/>
  <c r="EF127" i="2"/>
  <c r="EH127" i="2"/>
  <c r="EG127" i="2"/>
  <c r="DT195" i="2"/>
  <c r="DS195" i="2"/>
  <c r="DR195" i="2"/>
  <c r="DO195" i="2"/>
  <c r="DN195" i="2"/>
  <c r="DM195" i="2"/>
  <c r="DY195" i="2"/>
  <c r="DX195" i="2"/>
  <c r="DW195" i="2"/>
  <c r="DV195" i="2"/>
  <c r="DY275" i="2"/>
  <c r="DX275" i="2"/>
  <c r="DV275" i="2"/>
  <c r="DW275" i="2"/>
  <c r="DY339" i="2"/>
  <c r="DX339" i="2"/>
  <c r="DV339" i="2"/>
  <c r="DW339" i="2"/>
  <c r="DH86" i="2"/>
  <c r="DI86" i="2"/>
  <c r="DG86" i="2"/>
  <c r="ED71" i="2"/>
  <c r="EB71" i="2"/>
  <c r="EC71" i="2"/>
  <c r="EA71" i="2"/>
  <c r="DI207" i="2"/>
  <c r="DG207" i="2"/>
  <c r="DH207" i="2"/>
  <c r="EA207" i="2"/>
  <c r="EC207" i="2"/>
  <c r="EB207" i="2"/>
  <c r="DY38" i="2"/>
  <c r="DW38" i="2"/>
  <c r="DV38" i="2"/>
  <c r="DX38" i="2"/>
  <c r="DY115" i="2"/>
  <c r="DX115" i="2"/>
  <c r="DW115" i="2"/>
  <c r="DV115" i="2"/>
  <c r="DJ116" i="2"/>
  <c r="DH116" i="2"/>
  <c r="DI116" i="2"/>
  <c r="EI116" i="2"/>
  <c r="EG116" i="2"/>
  <c r="EH116" i="2"/>
  <c r="EF116" i="2"/>
  <c r="DY172" i="2"/>
  <c r="DW172" i="2"/>
  <c r="DX172" i="2"/>
  <c r="DV172" i="2"/>
  <c r="ED172" i="2"/>
  <c r="EC172" i="2"/>
  <c r="EB172" i="2"/>
  <c r="EA172" i="2"/>
  <c r="DT272" i="2"/>
  <c r="DO272" i="2"/>
  <c r="DS272" i="2"/>
  <c r="DR272" i="2"/>
  <c r="DQ272" i="2"/>
  <c r="DM272" i="2"/>
  <c r="DN272" i="2"/>
  <c r="DL272" i="2"/>
  <c r="DJ304" i="2"/>
  <c r="DH304" i="2"/>
  <c r="DI304" i="2"/>
  <c r="DG304" i="2"/>
  <c r="EI138" i="2"/>
  <c r="EH138" i="2"/>
  <c r="EF138" i="2"/>
  <c r="EG138" i="2"/>
  <c r="DY138" i="2"/>
  <c r="DX138" i="2"/>
  <c r="DW138" i="2"/>
  <c r="DV138" i="2"/>
  <c r="EM138" i="2"/>
  <c r="EL138" i="2"/>
  <c r="EK138" i="2"/>
  <c r="DY203" i="2"/>
  <c r="DV203" i="2"/>
  <c r="DX203" i="2"/>
  <c r="DW203" i="2"/>
  <c r="DO66" i="2"/>
  <c r="DT66" i="2"/>
  <c r="DS66" i="2"/>
  <c r="DR66" i="2"/>
  <c r="DM66" i="2"/>
  <c r="DN66" i="2"/>
  <c r="ED66" i="2"/>
  <c r="EA66" i="2"/>
  <c r="EC66" i="2"/>
  <c r="EB66" i="2"/>
  <c r="DJ64" i="2"/>
  <c r="DG64" i="2"/>
  <c r="DI64" i="2"/>
  <c r="DT204" i="2"/>
  <c r="DS204" i="2"/>
  <c r="DR204" i="2"/>
  <c r="DO204" i="2"/>
  <c r="DM204" i="2"/>
  <c r="DN204" i="2"/>
  <c r="DT230" i="2"/>
  <c r="DS230" i="2"/>
  <c r="DO230" i="2"/>
  <c r="DR230" i="2"/>
  <c r="DQ230" i="2"/>
  <c r="DN230" i="2"/>
  <c r="DL230" i="2"/>
  <c r="DM230" i="2"/>
  <c r="ED97" i="2"/>
  <c r="EB97" i="2"/>
  <c r="EA97" i="2"/>
  <c r="EC97" i="2"/>
  <c r="DY97" i="2"/>
  <c r="DW97" i="2"/>
  <c r="DX97" i="2"/>
  <c r="DV97" i="2"/>
  <c r="FW97" i="2"/>
  <c r="FU97" i="2"/>
  <c r="FV97" i="2"/>
  <c r="FT97" i="2"/>
  <c r="EI157" i="2"/>
  <c r="EF157" i="2"/>
  <c r="EG157" i="2"/>
  <c r="EH157" i="2"/>
  <c r="DY157" i="2"/>
  <c r="DW157" i="2"/>
  <c r="DX157" i="2"/>
  <c r="DV157" i="2"/>
  <c r="DJ274" i="2"/>
  <c r="DG274" i="2"/>
  <c r="DH274" i="2"/>
  <c r="DI274" i="2"/>
  <c r="ED274" i="2"/>
  <c r="EB274" i="2"/>
  <c r="EA274" i="2"/>
  <c r="EC274" i="2"/>
  <c r="DG108" i="2"/>
  <c r="DI108" i="2"/>
  <c r="DH108" i="2"/>
  <c r="DY108" i="2"/>
  <c r="DV108" i="2"/>
  <c r="DW108" i="2"/>
  <c r="DX108" i="2"/>
  <c r="DY180" i="2"/>
  <c r="DW180" i="2"/>
  <c r="DX180" i="2"/>
  <c r="DV180" i="2"/>
  <c r="DY264" i="2"/>
  <c r="DW264" i="2"/>
  <c r="DX264" i="2"/>
  <c r="DV264" i="2"/>
  <c r="DJ328" i="2"/>
  <c r="DG328" i="2"/>
  <c r="DI328" i="2"/>
  <c r="DH328" i="2"/>
  <c r="DR118" i="2"/>
  <c r="DQ118" i="2"/>
  <c r="DO118" i="2"/>
  <c r="DT118" i="2"/>
  <c r="DL118" i="2"/>
  <c r="DM118" i="2"/>
  <c r="DR13" i="2"/>
  <c r="DQ13" i="2"/>
  <c r="DS13" i="2"/>
  <c r="FR13" i="2"/>
  <c r="K19" i="25"/>
  <c r="DY153" i="2"/>
  <c r="DX153" i="2"/>
  <c r="DV153" i="2"/>
  <c r="DW153" i="2"/>
  <c r="FW153" i="2"/>
  <c r="FU153" i="2"/>
  <c r="FV153" i="2"/>
  <c r="FT153" i="2"/>
  <c r="ED217" i="2"/>
  <c r="EB217" i="2"/>
  <c r="EA217" i="2"/>
  <c r="EC217" i="2"/>
  <c r="EN217" i="2"/>
  <c r="EM217" i="2"/>
  <c r="EL217" i="2"/>
  <c r="EK217" i="2"/>
  <c r="FR217" i="2"/>
  <c r="FO217" i="2"/>
  <c r="FP217" i="2"/>
  <c r="FQ217" i="2"/>
  <c r="DO104" i="2"/>
  <c r="DT104" i="2"/>
  <c r="DS104" i="2"/>
  <c r="DR104" i="2"/>
  <c r="DM104" i="2"/>
  <c r="DN104" i="2"/>
  <c r="DJ197" i="2"/>
  <c r="DI197" i="2"/>
  <c r="DH197" i="2"/>
  <c r="ED197" i="2"/>
  <c r="EC197" i="2"/>
  <c r="EB197" i="2"/>
  <c r="EA197" i="2"/>
  <c r="EI325" i="2"/>
  <c r="EF325" i="2"/>
  <c r="EH325" i="2"/>
  <c r="EG325" i="2"/>
  <c r="DT277" i="2"/>
  <c r="DQ277" i="2"/>
  <c r="DR277" i="2"/>
  <c r="DS277" i="2"/>
  <c r="DO277" i="2"/>
  <c r="DN277" i="2"/>
  <c r="DL277" i="2"/>
  <c r="DM277" i="2"/>
  <c r="DY277" i="2"/>
  <c r="DW277" i="2"/>
  <c r="DX277" i="2"/>
  <c r="DV277" i="2"/>
  <c r="DR10" i="2"/>
  <c r="DQ10" i="2"/>
  <c r="DS10" i="2"/>
  <c r="DJ72" i="2"/>
  <c r="DG72" i="2"/>
  <c r="DH72" i="2"/>
  <c r="EI72" i="2"/>
  <c r="EH72" i="2"/>
  <c r="EF72" i="2"/>
  <c r="EG72" i="2"/>
  <c r="ED72" i="2"/>
  <c r="EC72" i="2"/>
  <c r="EA72" i="2"/>
  <c r="EB72" i="2"/>
  <c r="DR213" i="2"/>
  <c r="DS213" i="2"/>
  <c r="DQ213" i="2"/>
  <c r="DM213" i="2"/>
  <c r="DL213" i="2"/>
  <c r="DN213" i="2"/>
  <c r="DQ144" i="2"/>
  <c r="DS144" i="2"/>
  <c r="DR144" i="2"/>
  <c r="DN144" i="2"/>
  <c r="DM144" i="2"/>
  <c r="DL144" i="2"/>
  <c r="DQ403" i="2"/>
  <c r="DS403" i="2"/>
  <c r="DT403" i="2"/>
  <c r="DR403" i="2"/>
  <c r="DO403" i="2"/>
  <c r="DL403" i="2"/>
  <c r="DN403" i="2"/>
  <c r="DM403" i="2"/>
  <c r="ED403" i="2"/>
  <c r="EC403" i="2"/>
  <c r="EA403" i="2"/>
  <c r="EB403" i="2"/>
  <c r="EI403" i="2"/>
  <c r="EG403" i="2"/>
  <c r="EF403" i="2"/>
  <c r="EH403" i="2"/>
  <c r="ES390" i="2"/>
  <c r="EQ390" i="2"/>
  <c r="EP390" i="2"/>
  <c r="ER390" i="2"/>
  <c r="DY390" i="2"/>
  <c r="DW390" i="2"/>
  <c r="DV390" i="2"/>
  <c r="DX390" i="2"/>
  <c r="FM390" i="2"/>
  <c r="FK390" i="2"/>
  <c r="FJ390" i="2"/>
  <c r="FL390" i="2"/>
  <c r="DS376" i="2"/>
  <c r="DQ376" i="2"/>
  <c r="DR376" i="2"/>
  <c r="DO376" i="2"/>
  <c r="DT376" i="2"/>
  <c r="DN376" i="2"/>
  <c r="DL376" i="2"/>
  <c r="DM376" i="2"/>
  <c r="ED376" i="2"/>
  <c r="EB376" i="2"/>
  <c r="EA376" i="2"/>
  <c r="EC376" i="2"/>
  <c r="FW376" i="2"/>
  <c r="FT376" i="2"/>
  <c r="FU376" i="2"/>
  <c r="FV376" i="2"/>
  <c r="EI381" i="2"/>
  <c r="EF381" i="2"/>
  <c r="EH381" i="2"/>
  <c r="EG381" i="2"/>
  <c r="DY381" i="2"/>
  <c r="DX381" i="2"/>
  <c r="DV381" i="2"/>
  <c r="DW381" i="2"/>
  <c r="FR381" i="2"/>
  <c r="FQ381" i="2"/>
  <c r="FP381" i="2"/>
  <c r="FO381" i="2"/>
  <c r="EN380" i="2"/>
  <c r="EM380" i="2"/>
  <c r="EL380" i="2"/>
  <c r="EK380" i="2"/>
  <c r="FH380" i="2"/>
  <c r="FG380" i="2"/>
  <c r="FF380" i="2"/>
  <c r="FE380" i="2"/>
  <c r="ES347" i="2"/>
  <c r="EP347" i="2"/>
  <c r="EQ347" i="2"/>
  <c r="ER347" i="2"/>
  <c r="FM347" i="2"/>
  <c r="FK347" i="2"/>
  <c r="FL347" i="2"/>
  <c r="FJ347" i="2"/>
  <c r="DY360" i="2"/>
  <c r="DW360" i="2"/>
  <c r="DV360" i="2"/>
  <c r="DX360" i="2"/>
  <c r="FM360" i="2"/>
  <c r="FL360" i="2"/>
  <c r="FK360" i="2"/>
  <c r="FJ360" i="2"/>
  <c r="FR360" i="2"/>
  <c r="FP360" i="2"/>
  <c r="FQ360" i="2"/>
  <c r="FO360" i="2"/>
  <c r="DT397" i="2"/>
  <c r="DR397" i="2"/>
  <c r="DQ397" i="2"/>
  <c r="DS397" i="2"/>
  <c r="DO397" i="2"/>
  <c r="DL397" i="2"/>
  <c r="DM397" i="2"/>
  <c r="DN397" i="2"/>
  <c r="DY397" i="2"/>
  <c r="DX397" i="2"/>
  <c r="DV397" i="2"/>
  <c r="DW397" i="2"/>
  <c r="FR397" i="2"/>
  <c r="FO397" i="2"/>
  <c r="FQ397" i="2"/>
  <c r="FP397" i="2"/>
  <c r="DO394" i="2"/>
  <c r="DQ394" i="2"/>
  <c r="DR394" i="2"/>
  <c r="DT394" i="2"/>
  <c r="DS394" i="2"/>
  <c r="DL394" i="2"/>
  <c r="DM394" i="2"/>
  <c r="DN394" i="2"/>
  <c r="ED394" i="2"/>
  <c r="EB394" i="2"/>
  <c r="EA394" i="2"/>
  <c r="EC394" i="2"/>
  <c r="FM394" i="2"/>
  <c r="FL394" i="2"/>
  <c r="FK394" i="2"/>
  <c r="FJ394" i="2"/>
  <c r="DS15" i="2"/>
  <c r="DR15" i="2"/>
  <c r="DO15" i="2"/>
  <c r="DM15" i="2"/>
  <c r="DT15" i="2"/>
  <c r="DN15" i="2"/>
  <c r="ED15" i="2"/>
  <c r="EC15" i="2"/>
  <c r="EA15" i="2"/>
  <c r="EB15" i="2"/>
  <c r="G21" i="25"/>
  <c r="DQ147" i="2"/>
  <c r="DS147" i="2"/>
  <c r="DR147" i="2"/>
  <c r="DN147" i="2"/>
  <c r="DL147" i="2"/>
  <c r="DM147" i="2"/>
  <c r="EC147" i="2"/>
  <c r="EB147" i="2"/>
  <c r="EA147" i="2"/>
  <c r="EI147" i="2"/>
  <c r="EH147" i="2"/>
  <c r="EF147" i="2"/>
  <c r="EG147" i="2"/>
  <c r="EI143" i="2"/>
  <c r="EG143" i="2"/>
  <c r="EH143" i="2"/>
  <c r="EF143" i="2"/>
  <c r="DT255" i="2"/>
  <c r="DS255" i="2"/>
  <c r="DO255" i="2"/>
  <c r="DR255" i="2"/>
  <c r="DQ255" i="2"/>
  <c r="DL255" i="2"/>
  <c r="DN255" i="2"/>
  <c r="DM255" i="2"/>
  <c r="DJ319" i="2"/>
  <c r="DG319" i="2"/>
  <c r="DI319" i="2"/>
  <c r="DH319" i="2"/>
  <c r="ED319" i="2"/>
  <c r="EC319" i="2"/>
  <c r="EB319" i="2"/>
  <c r="EA319" i="2"/>
  <c r="DQ87" i="2"/>
  <c r="DT87" i="2"/>
  <c r="DO87" i="2"/>
  <c r="DR87" i="2"/>
  <c r="DL87" i="2"/>
  <c r="DM87" i="2"/>
  <c r="EI87" i="2"/>
  <c r="EG87" i="2"/>
  <c r="EH87" i="2"/>
  <c r="EF87" i="2"/>
  <c r="DT223" i="2"/>
  <c r="DS223" i="2"/>
  <c r="DO223" i="2"/>
  <c r="DR223" i="2"/>
  <c r="DQ223" i="2"/>
  <c r="DL223" i="2"/>
  <c r="DN223" i="2"/>
  <c r="DM223" i="2"/>
  <c r="DI135" i="2"/>
  <c r="DG135" i="2"/>
  <c r="DH135" i="2"/>
  <c r="ED135" i="2"/>
  <c r="EB135" i="2"/>
  <c r="EA135" i="2"/>
  <c r="EC135" i="2"/>
  <c r="ED310" i="2"/>
  <c r="EB310" i="2"/>
  <c r="EA310" i="2"/>
  <c r="EC310" i="2"/>
  <c r="DR68" i="2"/>
  <c r="DQ68" i="2"/>
  <c r="DT68" i="2"/>
  <c r="DO68" i="2"/>
  <c r="DM68" i="2"/>
  <c r="DL68" i="2"/>
  <c r="ED68" i="2"/>
  <c r="EB68" i="2"/>
  <c r="EC68" i="2"/>
  <c r="EA68" i="2"/>
  <c r="DT244" i="2"/>
  <c r="DS244" i="2"/>
  <c r="DR244" i="2"/>
  <c r="DO244" i="2"/>
  <c r="DQ244" i="2"/>
  <c r="DL244" i="2"/>
  <c r="DM244" i="2"/>
  <c r="DN244" i="2"/>
  <c r="DJ308" i="2"/>
  <c r="DG308" i="2"/>
  <c r="DI308" i="2"/>
  <c r="DH308" i="2"/>
  <c r="EI308" i="2"/>
  <c r="EF308" i="2"/>
  <c r="EG308" i="2"/>
  <c r="EH308" i="2"/>
  <c r="FR14" i="2"/>
  <c r="K20" i="25"/>
  <c r="ED209" i="2"/>
  <c r="EB209" i="2"/>
  <c r="EA209" i="2"/>
  <c r="EC209" i="2"/>
  <c r="EI209" i="2"/>
  <c r="EH209" i="2"/>
  <c r="EF209" i="2"/>
  <c r="EG209" i="2"/>
  <c r="DJ247" i="2"/>
  <c r="DI247" i="2"/>
  <c r="DH247" i="2"/>
  <c r="DG247" i="2"/>
  <c r="DY247" i="2"/>
  <c r="DW247" i="2"/>
  <c r="DX247" i="2"/>
  <c r="DV247" i="2"/>
  <c r="DQ16" i="2"/>
  <c r="DR16" i="2"/>
  <c r="DT16" i="2"/>
  <c r="DM16" i="2"/>
  <c r="DO16" i="2"/>
  <c r="DL16" i="2"/>
  <c r="DJ152" i="2"/>
  <c r="DH152" i="2"/>
  <c r="DI152" i="2"/>
  <c r="EI152" i="2"/>
  <c r="EF152" i="2"/>
  <c r="EG152" i="2"/>
  <c r="EH152" i="2"/>
  <c r="ED152" i="2"/>
  <c r="EB152" i="2"/>
  <c r="EA152" i="2"/>
  <c r="EC152" i="2"/>
  <c r="DY134" i="2"/>
  <c r="DW134" i="2"/>
  <c r="DV134" i="2"/>
  <c r="DX134" i="2"/>
  <c r="ES134" i="2"/>
  <c r="ER134" i="2"/>
  <c r="EQ134" i="2"/>
  <c r="FW134" i="2"/>
  <c r="FV134" i="2"/>
  <c r="FU134" i="2"/>
  <c r="FT134" i="2"/>
  <c r="ED49" i="2"/>
  <c r="EB49" i="2"/>
  <c r="EA49" i="2"/>
  <c r="EC49" i="2"/>
  <c r="DS326" i="2"/>
  <c r="DR326" i="2"/>
  <c r="DO326" i="2"/>
  <c r="DT326" i="2"/>
  <c r="DQ326" i="2"/>
  <c r="DN326" i="2"/>
  <c r="DL326" i="2"/>
  <c r="DM326" i="2"/>
  <c r="DJ132" i="2"/>
  <c r="DI132" i="2"/>
  <c r="DH132" i="2"/>
  <c r="DY132" i="2"/>
  <c r="DW132" i="2"/>
  <c r="DX132" i="2"/>
  <c r="DV132" i="2"/>
  <c r="FH132" i="2"/>
  <c r="FG132" i="2"/>
  <c r="FF132" i="2"/>
  <c r="DT236" i="2"/>
  <c r="DS236" i="2"/>
  <c r="DR236" i="2"/>
  <c r="DO236" i="2"/>
  <c r="DQ236" i="2"/>
  <c r="DN236" i="2"/>
  <c r="DL236" i="2"/>
  <c r="DM236" i="2"/>
  <c r="DT300" i="2"/>
  <c r="DS300" i="2"/>
  <c r="DR300" i="2"/>
  <c r="DO300" i="2"/>
  <c r="DQ300" i="2"/>
  <c r="DN300" i="2"/>
  <c r="DL300" i="2"/>
  <c r="DM300" i="2"/>
  <c r="DJ126" i="2"/>
  <c r="DH126" i="2"/>
  <c r="DI126" i="2"/>
  <c r="EI126" i="2"/>
  <c r="EF126" i="2"/>
  <c r="EG126" i="2"/>
  <c r="EH126" i="2"/>
  <c r="FR29" i="2"/>
  <c r="K35" i="25"/>
  <c r="DJ169" i="2"/>
  <c r="DI169" i="2"/>
  <c r="DH169" i="2"/>
  <c r="ED169" i="2"/>
  <c r="EB169" i="2"/>
  <c r="EA169" i="2"/>
  <c r="EC169" i="2"/>
  <c r="DR57" i="2"/>
  <c r="DT57" i="2"/>
  <c r="DS57" i="2"/>
  <c r="DO57" i="2"/>
  <c r="DM57" i="2"/>
  <c r="DN57" i="2"/>
  <c r="DS305" i="2"/>
  <c r="DO305" i="2"/>
  <c r="DR305" i="2"/>
  <c r="DQ305" i="2"/>
  <c r="DT305" i="2"/>
  <c r="DL305" i="2"/>
  <c r="DM305" i="2"/>
  <c r="DN305" i="2"/>
  <c r="EI305" i="2"/>
  <c r="EF305" i="2"/>
  <c r="EG305" i="2"/>
  <c r="EH305" i="2"/>
  <c r="DI173" i="2"/>
  <c r="DH173" i="2"/>
  <c r="DG173" i="2"/>
  <c r="EA173" i="2"/>
  <c r="EC173" i="2"/>
  <c r="EB173" i="2"/>
  <c r="EP173" i="2"/>
  <c r="EQ173" i="2"/>
  <c r="ER173" i="2"/>
  <c r="DY88" i="2"/>
  <c r="DV88" i="2"/>
  <c r="DW88" i="2"/>
  <c r="DX88" i="2"/>
  <c r="ED88" i="2"/>
  <c r="EC88" i="2"/>
  <c r="EA88" i="2"/>
  <c r="EB88" i="2"/>
  <c r="DR313" i="2"/>
  <c r="DQ313" i="2"/>
  <c r="DO313" i="2"/>
  <c r="DT313" i="2"/>
  <c r="DS313" i="2"/>
  <c r="DM313" i="2"/>
  <c r="DN313" i="2"/>
  <c r="DL313" i="2"/>
  <c r="DY160" i="2"/>
  <c r="DX160" i="2"/>
  <c r="DV160" i="2"/>
  <c r="DW160" i="2"/>
  <c r="DQ160" i="2"/>
  <c r="DS160" i="2"/>
  <c r="DR160" i="2"/>
  <c r="DN160" i="2"/>
  <c r="DM160" i="2"/>
  <c r="DL160" i="2"/>
  <c r="DT253" i="2"/>
  <c r="DS253" i="2"/>
  <c r="DR253" i="2"/>
  <c r="DQ253" i="2"/>
  <c r="DO253" i="2"/>
  <c r="DL253" i="2"/>
  <c r="DM253" i="2"/>
  <c r="DN253" i="2"/>
  <c r="ED228" i="2"/>
  <c r="EA228" i="2"/>
  <c r="EC228" i="2"/>
  <c r="EB228" i="2"/>
  <c r="DG184" i="2"/>
  <c r="DH184" i="2"/>
  <c r="DI184" i="2"/>
  <c r="DY184" i="2"/>
  <c r="DV184" i="2"/>
  <c r="DW184" i="2"/>
  <c r="DX184" i="2"/>
  <c r="ED268" i="2"/>
  <c r="EC268" i="2"/>
  <c r="EB268" i="2"/>
  <c r="EA268" i="2"/>
  <c r="DS332" i="2"/>
  <c r="DR332" i="2"/>
  <c r="DQ332" i="2"/>
  <c r="DO332" i="2"/>
  <c r="DT332" i="2"/>
  <c r="DN332" i="2"/>
  <c r="DL332" i="2"/>
  <c r="DM332" i="2"/>
  <c r="DJ266" i="2"/>
  <c r="DG266" i="2"/>
  <c r="DH266" i="2"/>
  <c r="DI266" i="2"/>
  <c r="EN266" i="2"/>
  <c r="EL266" i="2"/>
  <c r="EM266" i="2"/>
  <c r="EK266" i="2"/>
  <c r="FR266" i="2"/>
  <c r="FP266" i="2"/>
  <c r="FO266" i="2"/>
  <c r="FQ266" i="2"/>
  <c r="DR93" i="2"/>
  <c r="DS93" i="2"/>
  <c r="DQ93" i="2"/>
  <c r="DM93" i="2"/>
  <c r="DN93" i="2"/>
  <c r="DL93" i="2"/>
  <c r="EA93" i="2"/>
  <c r="EC93" i="2"/>
  <c r="EB93" i="2"/>
  <c r="EP93" i="2"/>
  <c r="EQ93" i="2"/>
  <c r="ER93" i="2"/>
  <c r="DJ233" i="2"/>
  <c r="DI233" i="2"/>
  <c r="DH233" i="2"/>
  <c r="DG233" i="2"/>
  <c r="EI233" i="2"/>
  <c r="EF233" i="2"/>
  <c r="EG233" i="2"/>
  <c r="EH233" i="2"/>
  <c r="DI128" i="2"/>
  <c r="DH128" i="2"/>
  <c r="DG128" i="2"/>
  <c r="ED128" i="2"/>
  <c r="EB128" i="2"/>
  <c r="EA128" i="2"/>
  <c r="EC128" i="2"/>
  <c r="DR229" i="2"/>
  <c r="DQ229" i="2"/>
  <c r="DO229" i="2"/>
  <c r="DT229" i="2"/>
  <c r="DS229" i="2"/>
  <c r="DN229" i="2"/>
  <c r="DL229" i="2"/>
  <c r="DM229" i="2"/>
  <c r="DY229" i="2"/>
  <c r="DX229" i="2"/>
  <c r="DV229" i="2"/>
  <c r="DW229" i="2"/>
  <c r="DQ337" i="2"/>
  <c r="DT337" i="2"/>
  <c r="DS337" i="2"/>
  <c r="DO337" i="2"/>
  <c r="DR337" i="2"/>
  <c r="DL337" i="2"/>
  <c r="DM337" i="2"/>
  <c r="DN337" i="2"/>
  <c r="DJ293" i="2"/>
  <c r="DH293" i="2"/>
  <c r="DI293" i="2"/>
  <c r="DG293" i="2"/>
  <c r="ED293" i="2"/>
  <c r="EB293" i="2"/>
  <c r="EA293" i="2"/>
  <c r="EC293" i="2"/>
  <c r="DY58" i="2"/>
  <c r="DX58" i="2"/>
  <c r="DW58" i="2"/>
  <c r="DV58" i="2"/>
  <c r="DS241" i="2"/>
  <c r="DQ241" i="2"/>
  <c r="DO241" i="2"/>
  <c r="DT241" i="2"/>
  <c r="DR241" i="2"/>
  <c r="DL241" i="2"/>
  <c r="DM241" i="2"/>
  <c r="DN241" i="2"/>
  <c r="EI241" i="2"/>
  <c r="EG241" i="2"/>
  <c r="EH241" i="2"/>
  <c r="EF241" i="2"/>
  <c r="ED151" i="2"/>
  <c r="EB151" i="2"/>
  <c r="EA151" i="2"/>
  <c r="EC151" i="2"/>
  <c r="DJ89" i="2"/>
  <c r="DH89" i="2"/>
  <c r="DI89" i="2"/>
  <c r="ED404" i="2"/>
  <c r="EC404" i="2"/>
  <c r="EB404" i="2"/>
  <c r="EA404" i="2"/>
  <c r="FM404" i="2"/>
  <c r="FL404" i="2"/>
  <c r="FJ404" i="2"/>
  <c r="FK404" i="2"/>
  <c r="EI405" i="2"/>
  <c r="EG405" i="2"/>
  <c r="EH405" i="2"/>
  <c r="EF405" i="2"/>
  <c r="ED405" i="2"/>
  <c r="EA405" i="2"/>
  <c r="EC405" i="2"/>
  <c r="EB405" i="2"/>
  <c r="FM405" i="2"/>
  <c r="FJ405" i="2"/>
  <c r="FK405" i="2"/>
  <c r="FL405" i="2"/>
  <c r="DJ356" i="2"/>
  <c r="DI356" i="2"/>
  <c r="DG356" i="2"/>
  <c r="DH356" i="2"/>
  <c r="EI356" i="2"/>
  <c r="EG356" i="2"/>
  <c r="EF356" i="2"/>
  <c r="EH356" i="2"/>
  <c r="FR356" i="2"/>
  <c r="FQ356" i="2"/>
  <c r="FO356" i="2"/>
  <c r="FP356" i="2"/>
  <c r="FH363" i="2"/>
  <c r="FF363" i="2"/>
  <c r="FE363" i="2"/>
  <c r="FG363" i="2"/>
  <c r="FW363" i="2"/>
  <c r="FU363" i="2"/>
  <c r="FV363" i="2"/>
  <c r="FT363" i="2"/>
  <c r="DS359" i="2"/>
  <c r="DR359" i="2"/>
  <c r="DO359" i="2"/>
  <c r="DQ359" i="2"/>
  <c r="DT359" i="2"/>
  <c r="DL359" i="2"/>
  <c r="DM359" i="2"/>
  <c r="DN359" i="2"/>
  <c r="ES359" i="2"/>
  <c r="EP359" i="2"/>
  <c r="EQ359" i="2"/>
  <c r="ER359" i="2"/>
  <c r="FR359" i="2"/>
  <c r="FP359" i="2"/>
  <c r="FO359" i="2"/>
  <c r="FQ359" i="2"/>
  <c r="DJ398" i="2"/>
  <c r="DH398" i="2"/>
  <c r="DI398" i="2"/>
  <c r="DG398" i="2"/>
  <c r="FM398" i="2"/>
  <c r="FL398" i="2"/>
  <c r="FK398" i="2"/>
  <c r="FJ398" i="2"/>
  <c r="DJ391" i="2"/>
  <c r="DI391" i="2"/>
  <c r="DG391" i="2"/>
  <c r="DH391" i="2"/>
  <c r="ED391" i="2"/>
  <c r="EC391" i="2"/>
  <c r="EB391" i="2"/>
  <c r="EA391" i="2"/>
  <c r="FH391" i="2"/>
  <c r="FE391" i="2"/>
  <c r="FG391" i="2"/>
  <c r="FF391" i="2"/>
  <c r="FH355" i="2"/>
  <c r="FE355" i="2"/>
  <c r="FG355" i="2"/>
  <c r="FF355" i="2"/>
  <c r="FR355" i="2"/>
  <c r="FO355" i="2"/>
  <c r="FQ355" i="2"/>
  <c r="FP355" i="2"/>
  <c r="DS369" i="2"/>
  <c r="DO369" i="2"/>
  <c r="DR369" i="2"/>
  <c r="DQ369" i="2"/>
  <c r="DT369" i="2"/>
  <c r="DN369" i="2"/>
  <c r="DL369" i="2"/>
  <c r="DM369" i="2"/>
  <c r="EN369" i="2"/>
  <c r="EL369" i="2"/>
  <c r="EM369" i="2"/>
  <c r="EK369" i="2"/>
  <c r="FM369" i="2"/>
  <c r="FL369" i="2"/>
  <c r="FJ369" i="2"/>
  <c r="FK369" i="2"/>
  <c r="FM368" i="2"/>
  <c r="FJ368" i="2"/>
  <c r="FL368" i="2"/>
  <c r="FK368" i="2"/>
  <c r="DY368" i="2"/>
  <c r="DW368" i="2"/>
  <c r="DV368" i="2"/>
  <c r="DX368" i="2"/>
  <c r="FH368" i="2"/>
  <c r="FE368" i="2"/>
  <c r="FG368" i="2"/>
  <c r="FF368" i="2"/>
  <c r="DJ386" i="2"/>
  <c r="DG386" i="2"/>
  <c r="DH386" i="2"/>
  <c r="DI386" i="2"/>
  <c r="ES386" i="2"/>
  <c r="ER386" i="2"/>
  <c r="EQ386" i="2"/>
  <c r="EP386" i="2"/>
  <c r="EN386" i="2"/>
  <c r="EK386" i="2"/>
  <c r="EL386" i="2"/>
  <c r="EM386" i="2"/>
  <c r="FM396" i="2"/>
  <c r="FK396" i="2"/>
  <c r="FJ396" i="2"/>
  <c r="FL396" i="2"/>
  <c r="EN396" i="2"/>
  <c r="EK396" i="2"/>
  <c r="EM396" i="2"/>
  <c r="EL396" i="2"/>
  <c r="FH396" i="2"/>
  <c r="FF396" i="2"/>
  <c r="FE396" i="2"/>
  <c r="FG396" i="2"/>
  <c r="DJ382" i="2"/>
  <c r="DI382" i="2"/>
  <c r="DG382" i="2"/>
  <c r="DH382" i="2"/>
  <c r="EN382" i="2"/>
  <c r="EM382" i="2"/>
  <c r="EK382" i="2"/>
  <c r="EL382" i="2"/>
  <c r="DJ357" i="2"/>
  <c r="DG357" i="2"/>
  <c r="DI357" i="2"/>
  <c r="DH357" i="2"/>
  <c r="EN357" i="2"/>
  <c r="EK357" i="2"/>
  <c r="EL357" i="2"/>
  <c r="EM357" i="2"/>
  <c r="FM357" i="2"/>
  <c r="FK357" i="2"/>
  <c r="FL357" i="2"/>
  <c r="FJ357" i="2"/>
  <c r="EI384" i="2"/>
  <c r="EH384" i="2"/>
  <c r="EG384" i="2"/>
  <c r="EF384" i="2"/>
  <c r="FM384" i="2"/>
  <c r="FK384" i="2"/>
  <c r="FJ384" i="2"/>
  <c r="FL384" i="2"/>
  <c r="EI370" i="2"/>
  <c r="EG370" i="2"/>
  <c r="EH370" i="2"/>
  <c r="EF370" i="2"/>
  <c r="EN370" i="2"/>
  <c r="EK370" i="2"/>
  <c r="EL370" i="2"/>
  <c r="EM370" i="2"/>
  <c r="FW370" i="2"/>
  <c r="FV370" i="2"/>
  <c r="FT370" i="2"/>
  <c r="FU370" i="2"/>
  <c r="DS375" i="2"/>
  <c r="DQ375" i="2"/>
  <c r="DT375" i="2"/>
  <c r="DO375" i="2"/>
  <c r="DR375" i="2"/>
  <c r="DL375" i="2"/>
  <c r="DM375" i="2"/>
  <c r="DN375" i="2"/>
  <c r="EN375" i="2"/>
  <c r="EM375" i="2"/>
  <c r="EK375" i="2"/>
  <c r="EL375" i="2"/>
  <c r="FW375" i="2"/>
  <c r="FV375" i="2"/>
  <c r="FT375" i="2"/>
  <c r="FU375" i="2"/>
  <c r="DO234" i="2"/>
  <c r="DR234" i="2"/>
  <c r="DT234" i="2"/>
  <c r="DQ234" i="2"/>
  <c r="DS234" i="2"/>
  <c r="DM234" i="2"/>
  <c r="DN234" i="2"/>
  <c r="DL234" i="2"/>
  <c r="ED234" i="2"/>
  <c r="EC234" i="2"/>
  <c r="EB234" i="2"/>
  <c r="EA234" i="2"/>
  <c r="DJ47" i="2"/>
  <c r="DI47" i="2"/>
  <c r="DG47" i="2"/>
  <c r="DH47" i="2"/>
  <c r="DY47" i="2"/>
  <c r="DW47" i="2"/>
  <c r="DV47" i="2"/>
  <c r="DX47" i="2"/>
  <c r="DY111" i="2"/>
  <c r="DW111" i="2"/>
  <c r="DV111" i="2"/>
  <c r="DX111" i="2"/>
  <c r="EQ111" i="2"/>
  <c r="ER111" i="2"/>
  <c r="EP111" i="2"/>
  <c r="FP111" i="2"/>
  <c r="FQ111" i="2"/>
  <c r="FO111" i="2"/>
  <c r="DJ179" i="2"/>
  <c r="DG179" i="2"/>
  <c r="DH179" i="2"/>
  <c r="ED179" i="2"/>
  <c r="EC179" i="2"/>
  <c r="EB179" i="2"/>
  <c r="EA179" i="2"/>
  <c r="DH42" i="2"/>
  <c r="DI42" i="2"/>
  <c r="DG42" i="2"/>
  <c r="DI62" i="2"/>
  <c r="DG62" i="2"/>
  <c r="DH62" i="2"/>
  <c r="EI62" i="2"/>
  <c r="EF62" i="2"/>
  <c r="EG62" i="2"/>
  <c r="EH62" i="2"/>
  <c r="ED270" i="2"/>
  <c r="EA270" i="2"/>
  <c r="EC270" i="2"/>
  <c r="EB270" i="2"/>
  <c r="FH270" i="2"/>
  <c r="FE270" i="2"/>
  <c r="FG270" i="2"/>
  <c r="FF270" i="2"/>
  <c r="FW270" i="2"/>
  <c r="FU270" i="2"/>
  <c r="FT270" i="2"/>
  <c r="FV270" i="2"/>
  <c r="DJ123" i="2"/>
  <c r="DH123" i="2"/>
  <c r="DI123" i="2"/>
  <c r="DJ175" i="2"/>
  <c r="DI175" i="2"/>
  <c r="DH175" i="2"/>
  <c r="DY175" i="2"/>
  <c r="DW175" i="2"/>
  <c r="DV175" i="2"/>
  <c r="DX175" i="2"/>
  <c r="DY239" i="2"/>
  <c r="DV239" i="2"/>
  <c r="DW239" i="2"/>
  <c r="DX239" i="2"/>
  <c r="EI271" i="2"/>
  <c r="EH271" i="2"/>
  <c r="EF271" i="2"/>
  <c r="EG271" i="2"/>
  <c r="DS303" i="2"/>
  <c r="DR303" i="2"/>
  <c r="DO303" i="2"/>
  <c r="DQ303" i="2"/>
  <c r="DT303" i="2"/>
  <c r="DL303" i="2"/>
  <c r="DN303" i="2"/>
  <c r="DM303" i="2"/>
  <c r="DJ335" i="2"/>
  <c r="DH335" i="2"/>
  <c r="DG335" i="2"/>
  <c r="DI335" i="2"/>
  <c r="ED335" i="2"/>
  <c r="EA335" i="2"/>
  <c r="EC335" i="2"/>
  <c r="EB335" i="2"/>
  <c r="ED54" i="2"/>
  <c r="EC54" i="2"/>
  <c r="EB54" i="2"/>
  <c r="EA54" i="2"/>
  <c r="EI258" i="2"/>
  <c r="EG258" i="2"/>
  <c r="EH258" i="2"/>
  <c r="EF258" i="2"/>
  <c r="ED55" i="2"/>
  <c r="EB55" i="2"/>
  <c r="EC55" i="2"/>
  <c r="EA55" i="2"/>
  <c r="DJ119" i="2"/>
  <c r="DH119" i="2"/>
  <c r="DI119" i="2"/>
  <c r="DY119" i="2"/>
  <c r="DV119" i="2"/>
  <c r="DX119" i="2"/>
  <c r="DW119" i="2"/>
  <c r="FH119" i="2"/>
  <c r="FG119" i="2"/>
  <c r="FF119" i="2"/>
  <c r="DY191" i="2"/>
  <c r="DW191" i="2"/>
  <c r="DV191" i="2"/>
  <c r="DX191" i="2"/>
  <c r="DJ331" i="2"/>
  <c r="DH331" i="2"/>
  <c r="DG331" i="2"/>
  <c r="DI331" i="2"/>
  <c r="DJ51" i="2"/>
  <c r="DI51" i="2"/>
  <c r="DG51" i="2"/>
  <c r="ED51" i="2"/>
  <c r="EA51" i="2"/>
  <c r="EB51" i="2"/>
  <c r="EC51" i="2"/>
  <c r="EI51" i="2"/>
  <c r="EH51" i="2"/>
  <c r="EF51" i="2"/>
  <c r="EG51" i="2"/>
  <c r="EI263" i="2"/>
  <c r="EG263" i="2"/>
  <c r="EH263" i="2"/>
  <c r="EF263" i="2"/>
  <c r="DT36" i="2"/>
  <c r="DS36" i="2"/>
  <c r="DR36" i="2"/>
  <c r="DO36" i="2"/>
  <c r="DN36" i="2"/>
  <c r="DM36" i="2"/>
  <c r="EI36" i="2"/>
  <c r="EG36" i="2"/>
  <c r="EH36" i="2"/>
  <c r="EF36" i="2"/>
  <c r="DG100" i="2"/>
  <c r="DI100" i="2"/>
  <c r="DH100" i="2"/>
  <c r="EI100" i="2"/>
  <c r="EG100" i="2"/>
  <c r="EH100" i="2"/>
  <c r="EF100" i="2"/>
  <c r="DT156" i="2"/>
  <c r="DS156" i="2"/>
  <c r="DO156" i="2"/>
  <c r="DR156" i="2"/>
  <c r="DM156" i="2"/>
  <c r="DN156" i="2"/>
  <c r="DJ224" i="2"/>
  <c r="DH224" i="2"/>
  <c r="DI224" i="2"/>
  <c r="DG224" i="2"/>
  <c r="DT260" i="2"/>
  <c r="DS260" i="2"/>
  <c r="DR260" i="2"/>
  <c r="DO260" i="2"/>
  <c r="DQ260" i="2"/>
  <c r="DL260" i="2"/>
  <c r="DM260" i="2"/>
  <c r="DN260" i="2"/>
  <c r="DJ292" i="2"/>
  <c r="DG292" i="2"/>
  <c r="DI292" i="2"/>
  <c r="DH292" i="2"/>
  <c r="EI292" i="2"/>
  <c r="EH292" i="2"/>
  <c r="EF292" i="2"/>
  <c r="EG292" i="2"/>
  <c r="DY324" i="2"/>
  <c r="DV324" i="2"/>
  <c r="DX324" i="2"/>
  <c r="DW324" i="2"/>
  <c r="ES324" i="2"/>
  <c r="EP324" i="2"/>
  <c r="ER324" i="2"/>
  <c r="EQ324" i="2"/>
  <c r="FW324" i="2"/>
  <c r="FT324" i="2"/>
  <c r="FV324" i="2"/>
  <c r="FU324" i="2"/>
  <c r="DJ106" i="2"/>
  <c r="DG106" i="2"/>
  <c r="DH106" i="2"/>
  <c r="DS286" i="2"/>
  <c r="DR286" i="2"/>
  <c r="DT286" i="2"/>
  <c r="DQ286" i="2"/>
  <c r="DO286" i="2"/>
  <c r="DN286" i="2"/>
  <c r="DL286" i="2"/>
  <c r="DM286" i="2"/>
  <c r="DQ53" i="2"/>
  <c r="DT53" i="2"/>
  <c r="DS53" i="2"/>
  <c r="DO53" i="2"/>
  <c r="DN53" i="2"/>
  <c r="DL53" i="2"/>
  <c r="ED53" i="2"/>
  <c r="EA53" i="2"/>
  <c r="EC53" i="2"/>
  <c r="EB53" i="2"/>
  <c r="DJ245" i="2"/>
  <c r="DG245" i="2"/>
  <c r="DI245" i="2"/>
  <c r="DH245" i="2"/>
  <c r="ED245" i="2"/>
  <c r="EB245" i="2"/>
  <c r="EA245" i="2"/>
  <c r="EC245" i="2"/>
  <c r="DG99" i="2"/>
  <c r="DI99" i="2"/>
  <c r="DH99" i="2"/>
  <c r="EI99" i="2"/>
  <c r="EH99" i="2"/>
  <c r="EF99" i="2"/>
  <c r="EG99" i="2"/>
  <c r="DS311" i="2"/>
  <c r="DR311" i="2"/>
  <c r="DO311" i="2"/>
  <c r="DQ311" i="2"/>
  <c r="DT311" i="2"/>
  <c r="DN311" i="2"/>
  <c r="DM311" i="2"/>
  <c r="DL311" i="2"/>
  <c r="ED311" i="2"/>
  <c r="EC311" i="2"/>
  <c r="EB311" i="2"/>
  <c r="EA311" i="2"/>
  <c r="DJ302" i="2"/>
  <c r="DH302" i="2"/>
  <c r="DI302" i="2"/>
  <c r="DG302" i="2"/>
  <c r="EI302" i="2"/>
  <c r="EF302" i="2"/>
  <c r="EG302" i="2"/>
  <c r="EH302" i="2"/>
  <c r="DS48" i="2"/>
  <c r="DR48" i="2"/>
  <c r="DQ48" i="2"/>
  <c r="DM48" i="2"/>
  <c r="DN48" i="2"/>
  <c r="DL48" i="2"/>
  <c r="DJ112" i="2"/>
  <c r="DI112" i="2"/>
  <c r="DH112" i="2"/>
  <c r="DY188" i="2"/>
  <c r="DX188" i="2"/>
  <c r="DV188" i="2"/>
  <c r="DW188" i="2"/>
  <c r="EI102" i="2"/>
  <c r="EG102" i="2"/>
  <c r="EF102" i="2"/>
  <c r="EH102" i="2"/>
  <c r="DJ190" i="2"/>
  <c r="DI190" i="2"/>
  <c r="DG190" i="2"/>
  <c r="EI190" i="2"/>
  <c r="EG190" i="2"/>
  <c r="EH190" i="2"/>
  <c r="EF190" i="2"/>
  <c r="EN190" i="2"/>
  <c r="EK190" i="2"/>
  <c r="EM190" i="2"/>
  <c r="DO17" i="2"/>
  <c r="DR17" i="2"/>
  <c r="DS17" i="2"/>
  <c r="DM17" i="2"/>
  <c r="DT17" i="2"/>
  <c r="DN17" i="2"/>
  <c r="DJ17" i="2"/>
  <c r="DI17" i="2"/>
  <c r="DH17" i="2"/>
  <c r="DG81" i="2"/>
  <c r="DH81" i="2"/>
  <c r="DI81" i="2"/>
  <c r="DQ167" i="2"/>
  <c r="DS167" i="2"/>
  <c r="DR167" i="2"/>
  <c r="DM167" i="2"/>
  <c r="DN167" i="2"/>
  <c r="DL167" i="2"/>
  <c r="EI167" i="2"/>
  <c r="EG167" i="2"/>
  <c r="EH167" i="2"/>
  <c r="EF167" i="2"/>
  <c r="ED295" i="2"/>
  <c r="EC295" i="2"/>
  <c r="EB295" i="2"/>
  <c r="EA295" i="2"/>
  <c r="DQ92" i="2"/>
  <c r="DS92" i="2"/>
  <c r="DR92" i="2"/>
  <c r="DL92" i="2"/>
  <c r="DM92" i="2"/>
  <c r="DN92" i="2"/>
  <c r="DY92" i="2"/>
  <c r="DW92" i="2"/>
  <c r="DX92" i="2"/>
  <c r="DV92" i="2"/>
  <c r="DS216" i="2"/>
  <c r="DR216" i="2"/>
  <c r="DQ216" i="2"/>
  <c r="DL216" i="2"/>
  <c r="DN216" i="2"/>
  <c r="DM216" i="2"/>
  <c r="EI252" i="2"/>
  <c r="EG252" i="2"/>
  <c r="EH252" i="2"/>
  <c r="EF252" i="2"/>
  <c r="EN316" i="2"/>
  <c r="EL316" i="2"/>
  <c r="EM316" i="2"/>
  <c r="EK316" i="2"/>
  <c r="ED316" i="2"/>
  <c r="EB316" i="2"/>
  <c r="EA316" i="2"/>
  <c r="EC316" i="2"/>
  <c r="FW316" i="2"/>
  <c r="FV316" i="2"/>
  <c r="FU316" i="2"/>
  <c r="FT316" i="2"/>
  <c r="DS82" i="2"/>
  <c r="DR82" i="2"/>
  <c r="DO82" i="2"/>
  <c r="DT82" i="2"/>
  <c r="DM82" i="2"/>
  <c r="DN82" i="2"/>
  <c r="DG186" i="2"/>
  <c r="DH186" i="2"/>
  <c r="DI186" i="2"/>
  <c r="ED186" i="2"/>
  <c r="EA186" i="2"/>
  <c r="EC186" i="2"/>
  <c r="EB186" i="2"/>
  <c r="DQ334" i="2"/>
  <c r="DO334" i="2"/>
  <c r="DS334" i="2"/>
  <c r="DR334" i="2"/>
  <c r="DT334" i="2"/>
  <c r="DN334" i="2"/>
  <c r="DL334" i="2"/>
  <c r="DM334" i="2"/>
  <c r="EN334" i="2"/>
  <c r="EM334" i="2"/>
  <c r="EK334" i="2"/>
  <c r="EL334" i="2"/>
  <c r="DS201" i="2"/>
  <c r="DR201" i="2"/>
  <c r="DQ201" i="2"/>
  <c r="DM201" i="2"/>
  <c r="DN201" i="2"/>
  <c r="DL201" i="2"/>
  <c r="EI201" i="2"/>
  <c r="EF201" i="2"/>
  <c r="EG201" i="2"/>
  <c r="EH201" i="2"/>
  <c r="DJ265" i="2"/>
  <c r="DI265" i="2"/>
  <c r="DH265" i="2"/>
  <c r="DG265" i="2"/>
  <c r="DT40" i="2"/>
  <c r="DO40" i="2"/>
  <c r="DS40" i="2"/>
  <c r="DR40" i="2"/>
  <c r="DM40" i="2"/>
  <c r="DN40" i="2"/>
  <c r="ED40" i="2"/>
  <c r="EC40" i="2"/>
  <c r="EA40" i="2"/>
  <c r="EB40" i="2"/>
  <c r="EI114" i="2"/>
  <c r="EH114" i="2"/>
  <c r="EF114" i="2"/>
  <c r="EG114" i="2"/>
  <c r="EN114" i="2"/>
  <c r="EM114" i="2"/>
  <c r="EL114" i="2"/>
  <c r="DS165" i="2"/>
  <c r="DR165" i="2"/>
  <c r="DQ165" i="2"/>
  <c r="DN165" i="2"/>
  <c r="DL165" i="2"/>
  <c r="DM165" i="2"/>
  <c r="DY165" i="2"/>
  <c r="DV165" i="2"/>
  <c r="DW165" i="2"/>
  <c r="DX165" i="2"/>
  <c r="EI269" i="2"/>
  <c r="EF269" i="2"/>
  <c r="EG269" i="2"/>
  <c r="EH269" i="2"/>
  <c r="ED321" i="2"/>
  <c r="EA321" i="2"/>
  <c r="EC321" i="2"/>
  <c r="EB321" i="2"/>
  <c r="DY321" i="2"/>
  <c r="DW321" i="2"/>
  <c r="DX321" i="2"/>
  <c r="DV321" i="2"/>
  <c r="DR257" i="2"/>
  <c r="DT257" i="2"/>
  <c r="DO257" i="2"/>
  <c r="DS257" i="2"/>
  <c r="DQ257" i="2"/>
  <c r="DL257" i="2"/>
  <c r="DM257" i="2"/>
  <c r="DN257" i="2"/>
  <c r="DQ262" i="2"/>
  <c r="DO262" i="2"/>
  <c r="DS262" i="2"/>
  <c r="DR262" i="2"/>
  <c r="DT262" i="2"/>
  <c r="DN262" i="2"/>
  <c r="DL262" i="2"/>
  <c r="DM262" i="2"/>
  <c r="DY196" i="2"/>
  <c r="DX196" i="2"/>
  <c r="DV196" i="2"/>
  <c r="DW196" i="2"/>
  <c r="EI189" i="2"/>
  <c r="EH189" i="2"/>
  <c r="EF189" i="2"/>
  <c r="EG189" i="2"/>
  <c r="ED189" i="2"/>
  <c r="EC189" i="2"/>
  <c r="EB189" i="2"/>
  <c r="EA189" i="2"/>
  <c r="DJ281" i="2"/>
  <c r="DI281" i="2"/>
  <c r="DH281" i="2"/>
  <c r="DG281" i="2"/>
  <c r="EB73" i="2"/>
  <c r="EA73" i="2"/>
  <c r="EC73" i="2"/>
  <c r="DY73" i="2"/>
  <c r="DV73" i="2"/>
  <c r="DW73" i="2"/>
  <c r="DX73" i="2"/>
  <c r="EI178" i="2"/>
  <c r="EH178" i="2"/>
  <c r="EF178" i="2"/>
  <c r="EG178" i="2"/>
  <c r="DO330" i="2"/>
  <c r="DQ330" i="2"/>
  <c r="DS330" i="2"/>
  <c r="DT330" i="2"/>
  <c r="DR330" i="2"/>
  <c r="DL330" i="2"/>
  <c r="DM330" i="2"/>
  <c r="DN330" i="2"/>
  <c r="ED330" i="2"/>
  <c r="EA330" i="2"/>
  <c r="EC330" i="2"/>
  <c r="EB330" i="2"/>
  <c r="FM330" i="2"/>
  <c r="FK330" i="2"/>
  <c r="FJ330" i="2"/>
  <c r="FL330" i="2"/>
  <c r="DJ181" i="2"/>
  <c r="DI181" i="2"/>
  <c r="DH181" i="2"/>
  <c r="ED181" i="2"/>
  <c r="EC181" i="2"/>
  <c r="EB181" i="2"/>
  <c r="EA181" i="2"/>
  <c r="EI301" i="2"/>
  <c r="EH301" i="2"/>
  <c r="EF301" i="2"/>
  <c r="EG301" i="2"/>
  <c r="EI408" i="2"/>
  <c r="EH408" i="2"/>
  <c r="EG408" i="2"/>
  <c r="EF408" i="2"/>
  <c r="FM408" i="2"/>
  <c r="FJ408" i="2"/>
  <c r="FK408" i="2"/>
  <c r="FL408" i="2"/>
  <c r="EI402" i="2"/>
  <c r="EH402" i="2"/>
  <c r="EG402" i="2"/>
  <c r="EF402" i="2"/>
  <c r="FM402" i="2"/>
  <c r="FK402" i="2"/>
  <c r="FL402" i="2"/>
  <c r="FJ402" i="2"/>
  <c r="DY344" i="2"/>
  <c r="DX344" i="2"/>
  <c r="DW344" i="2"/>
  <c r="DV344" i="2"/>
  <c r="ED344" i="2"/>
  <c r="EA344" i="2"/>
  <c r="EC344" i="2"/>
  <c r="EB344" i="2"/>
  <c r="FW344" i="2"/>
  <c r="FU344" i="2"/>
  <c r="FV344" i="2"/>
  <c r="FT344" i="2"/>
  <c r="DT373" i="2"/>
  <c r="DS373" i="2"/>
  <c r="DO373" i="2"/>
  <c r="DQ373" i="2"/>
  <c r="DR373" i="2"/>
  <c r="DM373" i="2"/>
  <c r="DN373" i="2"/>
  <c r="DL373" i="2"/>
  <c r="DY373" i="2"/>
  <c r="DW373" i="2"/>
  <c r="DX373" i="2"/>
  <c r="DV373" i="2"/>
  <c r="FR373" i="2"/>
  <c r="FP373" i="2"/>
  <c r="FO373" i="2"/>
  <c r="FQ373" i="2"/>
  <c r="DY395" i="2"/>
  <c r="DW395" i="2"/>
  <c r="DX395" i="2"/>
  <c r="DV395" i="2"/>
  <c r="EN395" i="2"/>
  <c r="EK395" i="2"/>
  <c r="EM395" i="2"/>
  <c r="EL395" i="2"/>
  <c r="FM395" i="2"/>
  <c r="FK395" i="2"/>
  <c r="FL395" i="2"/>
  <c r="FJ395" i="2"/>
  <c r="DJ353" i="2"/>
  <c r="DH353" i="2"/>
  <c r="DG353" i="2"/>
  <c r="DI353" i="2"/>
  <c r="EN353" i="2"/>
  <c r="EL353" i="2"/>
  <c r="EM353" i="2"/>
  <c r="EK353" i="2"/>
  <c r="ES353" i="2"/>
  <c r="EP353" i="2"/>
  <c r="EQ353" i="2"/>
  <c r="ER353" i="2"/>
  <c r="EI392" i="2"/>
  <c r="EG392" i="2"/>
  <c r="EF392" i="2"/>
  <c r="EH392" i="2"/>
  <c r="FM392" i="2"/>
  <c r="FK392" i="2"/>
  <c r="FJ392" i="2"/>
  <c r="FL392" i="2"/>
  <c r="FW392" i="2"/>
  <c r="FT392" i="2"/>
  <c r="FU392" i="2"/>
  <c r="FV392" i="2"/>
  <c r="ES364" i="2"/>
  <c r="EP364" i="2"/>
  <c r="ER364" i="2"/>
  <c r="EQ364" i="2"/>
  <c r="EI364" i="2"/>
  <c r="EH364" i="2"/>
  <c r="EG364" i="2"/>
  <c r="EF364" i="2"/>
  <c r="FR364" i="2"/>
  <c r="FQ364" i="2"/>
  <c r="FO364" i="2"/>
  <c r="FP364" i="2"/>
  <c r="DO385" i="2"/>
  <c r="DQ385" i="2"/>
  <c r="DT385" i="2"/>
  <c r="DS385" i="2"/>
  <c r="DR385" i="2"/>
  <c r="DN385" i="2"/>
  <c r="DL385" i="2"/>
  <c r="DM385" i="2"/>
  <c r="EN385" i="2"/>
  <c r="EL385" i="2"/>
  <c r="EM385" i="2"/>
  <c r="EK385" i="2"/>
  <c r="ES385" i="2"/>
  <c r="EP385" i="2"/>
  <c r="EQ385" i="2"/>
  <c r="ER385" i="2"/>
  <c r="DJ354" i="2"/>
  <c r="DG354" i="2"/>
  <c r="DH354" i="2"/>
  <c r="DI354" i="2"/>
  <c r="EN354" i="2"/>
  <c r="EL354" i="2"/>
  <c r="EM354" i="2"/>
  <c r="EK354" i="2"/>
  <c r="DJ70" i="2"/>
  <c r="DI70" i="2"/>
  <c r="DG70" i="2"/>
  <c r="DR63" i="2"/>
  <c r="DQ63" i="2"/>
  <c r="DS63" i="2"/>
  <c r="DN63" i="2"/>
  <c r="DL63" i="2"/>
  <c r="DM63" i="2"/>
  <c r="EI63" i="2"/>
  <c r="EF63" i="2"/>
  <c r="EH63" i="2"/>
  <c r="EG63" i="2"/>
  <c r="DT131" i="2"/>
  <c r="DS131" i="2"/>
  <c r="DR131" i="2"/>
  <c r="DO131" i="2"/>
  <c r="DM131" i="2"/>
  <c r="DN131" i="2"/>
  <c r="DY131" i="2"/>
  <c r="DX131" i="2"/>
  <c r="DW131" i="2"/>
  <c r="DV131" i="2"/>
  <c r="DY94" i="2"/>
  <c r="DV94" i="2"/>
  <c r="DX94" i="2"/>
  <c r="DW94" i="2"/>
  <c r="ED94" i="2"/>
  <c r="EC94" i="2"/>
  <c r="EB94" i="2"/>
  <c r="EA94" i="2"/>
  <c r="DR11" i="2"/>
  <c r="DS11" i="2"/>
  <c r="DQ11" i="2"/>
  <c r="FR11" i="2"/>
  <c r="K17" i="25"/>
  <c r="DT275" i="2"/>
  <c r="DS275" i="2"/>
  <c r="DR275" i="2"/>
  <c r="DQ275" i="2"/>
  <c r="DO275" i="2"/>
  <c r="DM275" i="2"/>
  <c r="DL275" i="2"/>
  <c r="DN275" i="2"/>
  <c r="ED275" i="2"/>
  <c r="EB275" i="2"/>
  <c r="EA275" i="2"/>
  <c r="EC275" i="2"/>
  <c r="EI275" i="2"/>
  <c r="EF275" i="2"/>
  <c r="EG275" i="2"/>
  <c r="EH275" i="2"/>
  <c r="DS339" i="2"/>
  <c r="DR339" i="2"/>
  <c r="DQ339" i="2"/>
  <c r="DT339" i="2"/>
  <c r="DO339" i="2"/>
  <c r="DM339" i="2"/>
  <c r="DL339" i="2"/>
  <c r="DN339" i="2"/>
  <c r="ED86" i="2"/>
  <c r="EC86" i="2"/>
  <c r="EB86" i="2"/>
  <c r="EA86" i="2"/>
  <c r="EI71" i="2"/>
  <c r="EG71" i="2"/>
  <c r="EH71" i="2"/>
  <c r="EF71" i="2"/>
  <c r="DS207" i="2"/>
  <c r="DR207" i="2"/>
  <c r="DQ207" i="2"/>
  <c r="DL207" i="2"/>
  <c r="DN207" i="2"/>
  <c r="DM207" i="2"/>
  <c r="DQ38" i="2"/>
  <c r="DS38" i="2"/>
  <c r="DT38" i="2"/>
  <c r="DO38" i="2"/>
  <c r="DN38" i="2"/>
  <c r="DL38" i="2"/>
  <c r="DJ254" i="2"/>
  <c r="DI254" i="2"/>
  <c r="DG254" i="2"/>
  <c r="DH254" i="2"/>
  <c r="EI254" i="2"/>
  <c r="EG254" i="2"/>
  <c r="EH254" i="2"/>
  <c r="EF254" i="2"/>
  <c r="EI172" i="2"/>
  <c r="EF172" i="2"/>
  <c r="EG172" i="2"/>
  <c r="EH172" i="2"/>
  <c r="DY272" i="2"/>
  <c r="DW272" i="2"/>
  <c r="DX272" i="2"/>
  <c r="DV272" i="2"/>
  <c r="DS304" i="2"/>
  <c r="DO304" i="2"/>
  <c r="DR304" i="2"/>
  <c r="DQ304" i="2"/>
  <c r="DT304" i="2"/>
  <c r="DM304" i="2"/>
  <c r="DN304" i="2"/>
  <c r="DL304" i="2"/>
  <c r="DS138" i="2"/>
  <c r="DR138" i="2"/>
  <c r="DQ138" i="2"/>
  <c r="DL138" i="2"/>
  <c r="DM138" i="2"/>
  <c r="DN138" i="2"/>
  <c r="ED138" i="2"/>
  <c r="EB138" i="2"/>
  <c r="EA138" i="2"/>
  <c r="EC138" i="2"/>
  <c r="FK138" i="2"/>
  <c r="FJ138" i="2"/>
  <c r="FL138" i="2"/>
  <c r="DJ69" i="2"/>
  <c r="DI69" i="2"/>
  <c r="DG69" i="2"/>
  <c r="ED69" i="2"/>
  <c r="EA69" i="2"/>
  <c r="EC69" i="2"/>
  <c r="EB69" i="2"/>
  <c r="DY193" i="2"/>
  <c r="DW193" i="2"/>
  <c r="DX193" i="2"/>
  <c r="DV193" i="2"/>
  <c r="DI203" i="2"/>
  <c r="DG203" i="2"/>
  <c r="DH203" i="2"/>
  <c r="DJ66" i="2"/>
  <c r="DH66" i="2"/>
  <c r="DI66" i="2"/>
  <c r="DO64" i="2"/>
  <c r="DQ64" i="2"/>
  <c r="DT64" i="2"/>
  <c r="DS64" i="2"/>
  <c r="DL64" i="2"/>
  <c r="DN64" i="2"/>
  <c r="ED204" i="2"/>
  <c r="EB204" i="2"/>
  <c r="EA204" i="2"/>
  <c r="EC204" i="2"/>
  <c r="EI230" i="2"/>
  <c r="EG230" i="2"/>
  <c r="EH230" i="2"/>
  <c r="EF230" i="2"/>
  <c r="DQ33" i="2"/>
  <c r="DR33" i="2"/>
  <c r="DS33" i="2"/>
  <c r="DM33" i="2"/>
  <c r="DN33" i="2"/>
  <c r="DL33" i="2"/>
  <c r="EI33" i="2"/>
  <c r="EG33" i="2"/>
  <c r="EF33" i="2"/>
  <c r="EH33" i="2"/>
  <c r="DJ97" i="2"/>
  <c r="DH97" i="2"/>
  <c r="DI97" i="2"/>
  <c r="EI97" i="2"/>
  <c r="EG97" i="2"/>
  <c r="EF97" i="2"/>
  <c r="EH97" i="2"/>
  <c r="ES97" i="2"/>
  <c r="EQ97" i="2"/>
  <c r="ER97" i="2"/>
  <c r="DO274" i="2"/>
  <c r="DQ274" i="2"/>
  <c r="DT274" i="2"/>
  <c r="DS274" i="2"/>
  <c r="DR274" i="2"/>
  <c r="DN274" i="2"/>
  <c r="DL274" i="2"/>
  <c r="DM274" i="2"/>
  <c r="DQ108" i="2"/>
  <c r="DS108" i="2"/>
  <c r="DR108" i="2"/>
  <c r="DL108" i="2"/>
  <c r="DM108" i="2"/>
  <c r="DN108" i="2"/>
  <c r="EI108" i="2"/>
  <c r="EG108" i="2"/>
  <c r="EH108" i="2"/>
  <c r="EF108" i="2"/>
  <c r="DJ180" i="2"/>
  <c r="DG180" i="2"/>
  <c r="DH180" i="2"/>
  <c r="EI180" i="2"/>
  <c r="EH180" i="2"/>
  <c r="EF180" i="2"/>
  <c r="EG180" i="2"/>
  <c r="EI264" i="2"/>
  <c r="EF264" i="2"/>
  <c r="EG264" i="2"/>
  <c r="EH264" i="2"/>
  <c r="DY328" i="2"/>
  <c r="DW328" i="2"/>
  <c r="DV328" i="2"/>
  <c r="DX328" i="2"/>
  <c r="DY118" i="2"/>
  <c r="DW118" i="2"/>
  <c r="DV118" i="2"/>
  <c r="DX118" i="2"/>
  <c r="EI118" i="2"/>
  <c r="EG118" i="2"/>
  <c r="EF118" i="2"/>
  <c r="EH118" i="2"/>
  <c r="DJ153" i="2"/>
  <c r="DI153" i="2"/>
  <c r="DH153" i="2"/>
  <c r="FH153" i="2"/>
  <c r="FG153" i="2"/>
  <c r="FF153" i="2"/>
  <c r="ES153" i="2"/>
  <c r="EQ153" i="2"/>
  <c r="ER153" i="2"/>
  <c r="DY217" i="2"/>
  <c r="DX217" i="2"/>
  <c r="DV217" i="2"/>
  <c r="DW217" i="2"/>
  <c r="FW217" i="2"/>
  <c r="FV217" i="2"/>
  <c r="FU217" i="2"/>
  <c r="FT217" i="2"/>
  <c r="DJ104" i="2"/>
  <c r="DH104" i="2"/>
  <c r="DI104" i="2"/>
  <c r="DY197" i="2"/>
  <c r="DV197" i="2"/>
  <c r="DW197" i="2"/>
  <c r="DX197" i="2"/>
  <c r="DJ325" i="2"/>
  <c r="DG325" i="2"/>
  <c r="DI325" i="2"/>
  <c r="DH325" i="2"/>
  <c r="ED325" i="2"/>
  <c r="EB325" i="2"/>
  <c r="EA325" i="2"/>
  <c r="EC325" i="2"/>
  <c r="DT221" i="2"/>
  <c r="DS221" i="2"/>
  <c r="DR221" i="2"/>
  <c r="DQ221" i="2"/>
  <c r="DO221" i="2"/>
  <c r="DL221" i="2"/>
  <c r="DN221" i="2"/>
  <c r="DM221" i="2"/>
  <c r="DY221" i="2"/>
  <c r="DW221" i="2"/>
  <c r="DX221" i="2"/>
  <c r="DV221" i="2"/>
  <c r="DR72" i="2"/>
  <c r="DO72" i="2"/>
  <c r="DQ72" i="2"/>
  <c r="DT72" i="2"/>
  <c r="DM72" i="2"/>
  <c r="DL72" i="2"/>
  <c r="EI213" i="2"/>
  <c r="EF213" i="2"/>
  <c r="EG213" i="2"/>
  <c r="EH213" i="2"/>
  <c r="DY144" i="2"/>
  <c r="DW144" i="2"/>
  <c r="DX144" i="2"/>
  <c r="DV144" i="2"/>
  <c r="ED144" i="2"/>
  <c r="EB144" i="2"/>
  <c r="EA144" i="2"/>
  <c r="EC144" i="2"/>
  <c r="DY403" i="2"/>
  <c r="DW403" i="2"/>
  <c r="DX403" i="2"/>
  <c r="DV403" i="2"/>
  <c r="EN403" i="2"/>
  <c r="EK403" i="2"/>
  <c r="EL403" i="2"/>
  <c r="EM403" i="2"/>
  <c r="FR403" i="2"/>
  <c r="FQ403" i="2"/>
  <c r="FP403" i="2"/>
  <c r="FO403" i="2"/>
  <c r="DS390" i="2"/>
  <c r="DR390" i="2"/>
  <c r="DQ390" i="2"/>
  <c r="DT390" i="2"/>
  <c r="DO390" i="2"/>
  <c r="DM390" i="2"/>
  <c r="DN390" i="2"/>
  <c r="DL390" i="2"/>
  <c r="EN390" i="2"/>
  <c r="EK390" i="2"/>
  <c r="EL390" i="2"/>
  <c r="EM390" i="2"/>
  <c r="DJ376" i="2"/>
  <c r="DI376" i="2"/>
  <c r="DG376" i="2"/>
  <c r="DH376" i="2"/>
  <c r="DY376" i="2"/>
  <c r="DX376" i="2"/>
  <c r="DW376" i="2"/>
  <c r="DV376" i="2"/>
  <c r="FM376" i="2"/>
  <c r="FL376" i="2"/>
  <c r="FK376" i="2"/>
  <c r="FJ376" i="2"/>
  <c r="DO381" i="2"/>
  <c r="DQ381" i="2"/>
  <c r="DS381" i="2"/>
  <c r="DR381" i="2"/>
  <c r="DT381" i="2"/>
  <c r="DN381" i="2"/>
  <c r="DL381" i="2"/>
  <c r="DM381" i="2"/>
  <c r="FH381" i="2"/>
  <c r="FG381" i="2"/>
  <c r="FF381" i="2"/>
  <c r="FE381" i="2"/>
  <c r="FW381" i="2"/>
  <c r="FU381" i="2"/>
  <c r="FV381" i="2"/>
  <c r="FT381" i="2"/>
  <c r="DS380" i="2"/>
  <c r="DQ380" i="2"/>
  <c r="DR380" i="2"/>
  <c r="DO380" i="2"/>
  <c r="DT380" i="2"/>
  <c r="DM380" i="2"/>
  <c r="DN380" i="2"/>
  <c r="DL380" i="2"/>
  <c r="ES380" i="2"/>
  <c r="EP380" i="2"/>
  <c r="ER380" i="2"/>
  <c r="EQ380" i="2"/>
  <c r="FR380" i="2"/>
  <c r="FO380" i="2"/>
  <c r="FP380" i="2"/>
  <c r="FQ380" i="2"/>
  <c r="DS347" i="2"/>
  <c r="DR347" i="2"/>
  <c r="DQ347" i="2"/>
  <c r="DT347" i="2"/>
  <c r="DO347" i="2"/>
  <c r="DL347" i="2"/>
  <c r="DN347" i="2"/>
  <c r="DM347" i="2"/>
  <c r="DY347" i="2"/>
  <c r="DW347" i="2"/>
  <c r="DX347" i="2"/>
  <c r="DV347" i="2"/>
  <c r="EI347" i="2"/>
  <c r="EG347" i="2"/>
  <c r="EH347" i="2"/>
  <c r="EF347" i="2"/>
  <c r="DS360" i="2"/>
  <c r="DO360" i="2"/>
  <c r="DR360" i="2"/>
  <c r="DQ360" i="2"/>
  <c r="DT360" i="2"/>
  <c r="DN360" i="2"/>
  <c r="DL360" i="2"/>
  <c r="DM360" i="2"/>
  <c r="ED360" i="2"/>
  <c r="EA360" i="2"/>
  <c r="EC360" i="2"/>
  <c r="EB360" i="2"/>
  <c r="FH397" i="2"/>
  <c r="FE397" i="2"/>
  <c r="FG397" i="2"/>
  <c r="FF397" i="2"/>
  <c r="FW397" i="2"/>
  <c r="FT397" i="2"/>
  <c r="FV397" i="2"/>
  <c r="FU397" i="2"/>
  <c r="DJ394" i="2"/>
  <c r="DG394" i="2"/>
  <c r="DH394" i="2"/>
  <c r="DI394" i="2"/>
  <c r="EN394" i="2"/>
  <c r="EM394" i="2"/>
  <c r="EK394" i="2"/>
  <c r="EL394" i="2"/>
  <c r="FR394" i="2"/>
  <c r="FQ394" i="2"/>
  <c r="FO394" i="2"/>
  <c r="FP394" i="2"/>
  <c r="EI15" i="2"/>
  <c r="EH15" i="2"/>
  <c r="EG15" i="2"/>
  <c r="EF15" i="2"/>
  <c r="DH147" i="2"/>
  <c r="DI147" i="2"/>
  <c r="DG147" i="2"/>
  <c r="EI146" i="2"/>
  <c r="EG146" i="2"/>
  <c r="EH146" i="2"/>
  <c r="EF146" i="2"/>
  <c r="DY146" i="2"/>
  <c r="DW146" i="2"/>
  <c r="DV146" i="2"/>
  <c r="DX146" i="2"/>
  <c r="DR27" i="2"/>
  <c r="DQ27" i="2"/>
  <c r="DS27" i="2"/>
  <c r="FR27" i="2"/>
  <c r="K33" i="25"/>
  <c r="DY143" i="2"/>
  <c r="DW143" i="2"/>
  <c r="DV143" i="2"/>
  <c r="DX143" i="2"/>
  <c r="EI255" i="2"/>
  <c r="EF255" i="2"/>
  <c r="EG255" i="2"/>
  <c r="EH255" i="2"/>
  <c r="DS319" i="2"/>
  <c r="DR319" i="2"/>
  <c r="DO319" i="2"/>
  <c r="DQ319" i="2"/>
  <c r="DT319" i="2"/>
  <c r="DL319" i="2"/>
  <c r="DN319" i="2"/>
  <c r="DM319" i="2"/>
  <c r="DI130" i="2"/>
  <c r="DH130" i="2"/>
  <c r="DG130" i="2"/>
  <c r="DY130" i="2"/>
  <c r="DW130" i="2"/>
  <c r="DV130" i="2"/>
  <c r="DX130" i="2"/>
  <c r="DY87" i="2"/>
  <c r="DV87" i="2"/>
  <c r="DX87" i="2"/>
  <c r="DW87" i="2"/>
  <c r="DO310" i="2"/>
  <c r="DS310" i="2"/>
  <c r="DR310" i="2"/>
  <c r="DT310" i="2"/>
  <c r="DQ310" i="2"/>
  <c r="DL310" i="2"/>
  <c r="DM310" i="2"/>
  <c r="DN310" i="2"/>
  <c r="DY68" i="2"/>
  <c r="DX68" i="2"/>
  <c r="DV68" i="2"/>
  <c r="DW68" i="2"/>
  <c r="ED244" i="2"/>
  <c r="EA244" i="2"/>
  <c r="EC244" i="2"/>
  <c r="EB244" i="2"/>
  <c r="DS308" i="2"/>
  <c r="DR308" i="2"/>
  <c r="DQ308" i="2"/>
  <c r="DO308" i="2"/>
  <c r="DT308" i="2"/>
  <c r="DL308" i="2"/>
  <c r="DM308" i="2"/>
  <c r="DN308" i="2"/>
  <c r="DQ14" i="2"/>
  <c r="DN14" i="2"/>
  <c r="DS14" i="2"/>
  <c r="DL14" i="2"/>
  <c r="DR14" i="2"/>
  <c r="DM14" i="2"/>
  <c r="EI85" i="2"/>
  <c r="EH85" i="2"/>
  <c r="EG85" i="2"/>
  <c r="EF85" i="2"/>
  <c r="ED85" i="2"/>
  <c r="EA85" i="2"/>
  <c r="EC85" i="2"/>
  <c r="EB85" i="2"/>
  <c r="DY209" i="2"/>
  <c r="DX209" i="2"/>
  <c r="DV209" i="2"/>
  <c r="DW209" i="2"/>
  <c r="DT247" i="2"/>
  <c r="DS247" i="2"/>
  <c r="DO247" i="2"/>
  <c r="DR247" i="2"/>
  <c r="DQ247" i="2"/>
  <c r="DN247" i="2"/>
  <c r="DM247" i="2"/>
  <c r="DL247" i="2"/>
  <c r="ED247" i="2"/>
  <c r="EB247" i="2"/>
  <c r="EA247" i="2"/>
  <c r="EC247" i="2"/>
  <c r="DO152" i="2"/>
  <c r="DT152" i="2"/>
  <c r="DS152" i="2"/>
  <c r="DR152" i="2"/>
  <c r="DN152" i="2"/>
  <c r="DM152" i="2"/>
  <c r="DR134" i="2"/>
  <c r="DO134" i="2"/>
  <c r="DT134" i="2"/>
  <c r="DS134" i="2"/>
  <c r="DM134" i="2"/>
  <c r="DN134" i="2"/>
  <c r="FM134" i="2"/>
  <c r="FL134" i="2"/>
  <c r="FK134" i="2"/>
  <c r="DY49" i="2"/>
  <c r="DX49" i="2"/>
  <c r="DV49" i="2"/>
  <c r="DW49" i="2"/>
  <c r="DJ326" i="2"/>
  <c r="DH326" i="2"/>
  <c r="DI326" i="2"/>
  <c r="DG326" i="2"/>
  <c r="DT132" i="2"/>
  <c r="DS132" i="2"/>
  <c r="DO132" i="2"/>
  <c r="DR132" i="2"/>
  <c r="DM132" i="2"/>
  <c r="DN132" i="2"/>
  <c r="EI132" i="2"/>
  <c r="EG132" i="2"/>
  <c r="EH132" i="2"/>
  <c r="EF132" i="2"/>
  <c r="FM132" i="2"/>
  <c r="FK132" i="2"/>
  <c r="FL132" i="2"/>
  <c r="DY236" i="2"/>
  <c r="DV236" i="2"/>
  <c r="DW236" i="2"/>
  <c r="DX236" i="2"/>
  <c r="ED236" i="2"/>
  <c r="EA236" i="2"/>
  <c r="EC236" i="2"/>
  <c r="EB236" i="2"/>
  <c r="DY126" i="2"/>
  <c r="DV126" i="2"/>
  <c r="DX126" i="2"/>
  <c r="DW126" i="2"/>
  <c r="DR169" i="2"/>
  <c r="DS169" i="2"/>
  <c r="DT169" i="2"/>
  <c r="DO169" i="2"/>
  <c r="DM169" i="2"/>
  <c r="DN169" i="2"/>
  <c r="EI169" i="2"/>
  <c r="EG169" i="2"/>
  <c r="EH169" i="2"/>
  <c r="EF169" i="2"/>
  <c r="DJ279" i="2"/>
  <c r="DI279" i="2"/>
  <c r="DG279" i="2"/>
  <c r="DH279" i="2"/>
  <c r="EI279" i="2"/>
  <c r="EH279" i="2"/>
  <c r="EF279" i="2"/>
  <c r="EG279" i="2"/>
  <c r="DY57" i="2"/>
  <c r="DV57" i="2"/>
  <c r="DW57" i="2"/>
  <c r="DX57" i="2"/>
  <c r="ED305" i="2"/>
  <c r="EA305" i="2"/>
  <c r="EC305" i="2"/>
  <c r="EB305" i="2"/>
  <c r="DR173" i="2"/>
  <c r="DS173" i="2"/>
  <c r="DQ173" i="2"/>
  <c r="DL173" i="2"/>
  <c r="DM173" i="2"/>
  <c r="DN173" i="2"/>
  <c r="EL173" i="2"/>
  <c r="EK173" i="2"/>
  <c r="EM173" i="2"/>
  <c r="FJ173" i="2"/>
  <c r="FK173" i="2"/>
  <c r="FL173" i="2"/>
  <c r="DO88" i="2"/>
  <c r="DT88" i="2"/>
  <c r="DS88" i="2"/>
  <c r="DR88" i="2"/>
  <c r="DM88" i="2"/>
  <c r="DN88" i="2"/>
  <c r="EI88" i="2"/>
  <c r="EH88" i="2"/>
  <c r="EF88" i="2"/>
  <c r="EG88" i="2"/>
  <c r="ED105" i="2"/>
  <c r="EB105" i="2"/>
  <c r="EA105" i="2"/>
  <c r="EC105" i="2"/>
  <c r="DY105" i="2"/>
  <c r="DV105" i="2"/>
  <c r="DW105" i="2"/>
  <c r="DX105" i="2"/>
  <c r="ED313" i="2"/>
  <c r="EA313" i="2"/>
  <c r="EC313" i="2"/>
  <c r="EB313" i="2"/>
  <c r="EI160" i="2"/>
  <c r="EF160" i="2"/>
  <c r="EG160" i="2"/>
  <c r="EH160" i="2"/>
  <c r="DJ253" i="2"/>
  <c r="DG253" i="2"/>
  <c r="DI253" i="2"/>
  <c r="DH253" i="2"/>
  <c r="DY228" i="2"/>
  <c r="DW228" i="2"/>
  <c r="DX228" i="2"/>
  <c r="DV228" i="2"/>
  <c r="ED238" i="2"/>
  <c r="EB238" i="2"/>
  <c r="EA238" i="2"/>
  <c r="EC238" i="2"/>
  <c r="FM238" i="2"/>
  <c r="FJ238" i="2"/>
  <c r="FL238" i="2"/>
  <c r="FK238" i="2"/>
  <c r="DT37" i="2"/>
  <c r="DR37" i="2"/>
  <c r="DO37" i="2"/>
  <c r="DQ37" i="2"/>
  <c r="DM37" i="2"/>
  <c r="DL37" i="2"/>
  <c r="ED37" i="2"/>
  <c r="EA37" i="2"/>
  <c r="EC37" i="2"/>
  <c r="EB37" i="2"/>
  <c r="FH101" i="2"/>
  <c r="FF101" i="2"/>
  <c r="FE101" i="2"/>
  <c r="FW101" i="2"/>
  <c r="FT101" i="2"/>
  <c r="FV101" i="2"/>
  <c r="FU101" i="2"/>
  <c r="DS225" i="2"/>
  <c r="DQ225" i="2"/>
  <c r="DO225" i="2"/>
  <c r="DT225" i="2"/>
  <c r="DR225" i="2"/>
  <c r="DL225" i="2"/>
  <c r="DM225" i="2"/>
  <c r="DN225" i="2"/>
  <c r="EI225" i="2"/>
  <c r="EF225" i="2"/>
  <c r="EG225" i="2"/>
  <c r="EH225" i="2"/>
  <c r="DG35" i="2"/>
  <c r="DH35" i="2"/>
  <c r="DI35" i="2"/>
  <c r="DY35" i="2"/>
  <c r="DX35" i="2"/>
  <c r="DW35" i="2"/>
  <c r="DV35" i="2"/>
  <c r="EI35" i="2"/>
  <c r="EH35" i="2"/>
  <c r="EF35" i="2"/>
  <c r="EG35" i="2"/>
  <c r="EI250" i="2"/>
  <c r="EG250" i="2"/>
  <c r="EH250" i="2"/>
  <c r="EF250" i="2"/>
  <c r="EI32" i="2"/>
  <c r="EH32" i="2"/>
  <c r="EF32" i="2"/>
  <c r="EG32" i="2"/>
  <c r="DQ96" i="2"/>
  <c r="DS96" i="2"/>
  <c r="DR96" i="2"/>
  <c r="DN96" i="2"/>
  <c r="DL96" i="2"/>
  <c r="DM96" i="2"/>
  <c r="DQ168" i="2"/>
  <c r="DO168" i="2"/>
  <c r="DT168" i="2"/>
  <c r="DR168" i="2"/>
  <c r="DL168" i="2"/>
  <c r="DM168" i="2"/>
  <c r="DR46" i="2"/>
  <c r="DT46" i="2"/>
  <c r="DO46" i="2"/>
  <c r="DS46" i="2"/>
  <c r="DM46" i="2"/>
  <c r="DN46" i="2"/>
  <c r="DR162" i="2"/>
  <c r="DQ162" i="2"/>
  <c r="DS162" i="2"/>
  <c r="DL162" i="2"/>
  <c r="DN162" i="2"/>
  <c r="DM162" i="2"/>
  <c r="ED162" i="2"/>
  <c r="EB162" i="2"/>
  <c r="EA162" i="2"/>
  <c r="EC162" i="2"/>
  <c r="DT318" i="2"/>
  <c r="DQ318" i="2"/>
  <c r="DO318" i="2"/>
  <c r="DS318" i="2"/>
  <c r="DR318" i="2"/>
  <c r="DM318" i="2"/>
  <c r="DN318" i="2"/>
  <c r="DL318" i="2"/>
  <c r="DY65" i="2"/>
  <c r="DX65" i="2"/>
  <c r="DV65" i="2"/>
  <c r="DW65" i="2"/>
  <c r="DR125" i="2"/>
  <c r="DS125" i="2"/>
  <c r="DQ125" i="2"/>
  <c r="DM125" i="2"/>
  <c r="DN125" i="2"/>
  <c r="DL125" i="2"/>
  <c r="DY125" i="2"/>
  <c r="DW125" i="2"/>
  <c r="DX125" i="2"/>
  <c r="DV125" i="2"/>
  <c r="DI83" i="2"/>
  <c r="DG83" i="2"/>
  <c r="DH83" i="2"/>
  <c r="DT251" i="2"/>
  <c r="DS251" i="2"/>
  <c r="DR251" i="2"/>
  <c r="DQ251" i="2"/>
  <c r="DO251" i="2"/>
  <c r="DL251" i="2"/>
  <c r="DN251" i="2"/>
  <c r="DM251" i="2"/>
  <c r="DR12" i="2"/>
  <c r="DS12" i="2"/>
  <c r="DQ12" i="2"/>
  <c r="K18" i="25"/>
  <c r="ED148" i="2"/>
  <c r="EC148" i="2"/>
  <c r="EB148" i="2"/>
  <c r="EA148" i="2"/>
  <c r="DI200" i="2"/>
  <c r="DG200" i="2"/>
  <c r="DH200" i="2"/>
  <c r="ED200" i="2"/>
  <c r="EC200" i="2"/>
  <c r="EB200" i="2"/>
  <c r="EA200" i="2"/>
  <c r="DJ248" i="2"/>
  <c r="DI248" i="2"/>
  <c r="DG248" i="2"/>
  <c r="DH248" i="2"/>
  <c r="DY248" i="2"/>
  <c r="DV248" i="2"/>
  <c r="DW248" i="2"/>
  <c r="DX248" i="2"/>
  <c r="ED248" i="2"/>
  <c r="EB248" i="2"/>
  <c r="EA248" i="2"/>
  <c r="EC248" i="2"/>
  <c r="DT280" i="2"/>
  <c r="DO280" i="2"/>
  <c r="DS280" i="2"/>
  <c r="DR280" i="2"/>
  <c r="DQ280" i="2"/>
  <c r="DL280" i="2"/>
  <c r="DM280" i="2"/>
  <c r="DN280" i="2"/>
  <c r="ED280" i="2"/>
  <c r="EB280" i="2"/>
  <c r="EA280" i="2"/>
  <c r="EC280" i="2"/>
  <c r="DJ312" i="2"/>
  <c r="DI312" i="2"/>
  <c r="DG312" i="2"/>
  <c r="DH312" i="2"/>
  <c r="EI312" i="2"/>
  <c r="EG312" i="2"/>
  <c r="EH312" i="2"/>
  <c r="EF312" i="2"/>
  <c r="DJ34" i="2"/>
  <c r="DH34" i="2"/>
  <c r="DI34" i="2"/>
  <c r="DS154" i="2"/>
  <c r="DR154" i="2"/>
  <c r="DO154" i="2"/>
  <c r="DT154" i="2"/>
  <c r="DN154" i="2"/>
  <c r="DM154" i="2"/>
  <c r="DY154" i="2"/>
  <c r="DX154" i="2"/>
  <c r="DW154" i="2"/>
  <c r="DV154" i="2"/>
  <c r="DJ45" i="2"/>
  <c r="DI45" i="2"/>
  <c r="DH45" i="2"/>
  <c r="DY45" i="2"/>
  <c r="DX45" i="2"/>
  <c r="DV45" i="2"/>
  <c r="DW45" i="2"/>
  <c r="DG185" i="2"/>
  <c r="DI185" i="2"/>
  <c r="DH185" i="2"/>
  <c r="EI185" i="2"/>
  <c r="EF185" i="2"/>
  <c r="EG185" i="2"/>
  <c r="EH185" i="2"/>
  <c r="ER185" i="2"/>
  <c r="EP185" i="2"/>
  <c r="EQ185" i="2"/>
  <c r="DY249" i="2"/>
  <c r="DV249" i="2"/>
  <c r="DW249" i="2"/>
  <c r="DX249" i="2"/>
  <c r="EI314" i="2"/>
  <c r="EG314" i="2"/>
  <c r="EH314" i="2"/>
  <c r="EF314" i="2"/>
  <c r="DS212" i="2"/>
  <c r="DR212" i="2"/>
  <c r="DQ212" i="2"/>
  <c r="DL212" i="2"/>
  <c r="DN212" i="2"/>
  <c r="DM212" i="2"/>
  <c r="DJ121" i="2"/>
  <c r="DG121" i="2"/>
  <c r="DI121" i="2"/>
  <c r="DT237" i="2"/>
  <c r="DR237" i="2"/>
  <c r="DQ237" i="2"/>
  <c r="DO237" i="2"/>
  <c r="DS237" i="2"/>
  <c r="DL237" i="2"/>
  <c r="DM237" i="2"/>
  <c r="DN237" i="2"/>
  <c r="DT309" i="2"/>
  <c r="DS309" i="2"/>
  <c r="DO309" i="2"/>
  <c r="DQ309" i="2"/>
  <c r="DR309" i="2"/>
  <c r="DN309" i="2"/>
  <c r="DL309" i="2"/>
  <c r="DM309" i="2"/>
  <c r="DY309" i="2"/>
  <c r="DV309" i="2"/>
  <c r="DW309" i="2"/>
  <c r="DX309" i="2"/>
  <c r="EI340" i="2"/>
  <c r="EG340" i="2"/>
  <c r="EF340" i="2"/>
  <c r="EH340" i="2"/>
  <c r="DI205" i="2"/>
  <c r="DG205" i="2"/>
  <c r="DH205" i="2"/>
  <c r="EI205" i="2"/>
  <c r="EG205" i="2"/>
  <c r="EH205" i="2"/>
  <c r="EF205" i="2"/>
  <c r="DY299" i="2"/>
  <c r="DW299" i="2"/>
  <c r="DX299" i="2"/>
  <c r="DV299" i="2"/>
  <c r="DO176" i="2"/>
  <c r="DT176" i="2"/>
  <c r="DS176" i="2"/>
  <c r="DR176" i="2"/>
  <c r="DN176" i="2"/>
  <c r="DM176" i="2"/>
  <c r="DY150" i="2"/>
  <c r="DW150" i="2"/>
  <c r="DV150" i="2"/>
  <c r="DX150" i="2"/>
  <c r="DH149" i="2"/>
  <c r="DI149" i="2"/>
  <c r="DG149" i="2"/>
  <c r="EA149" i="2"/>
  <c r="EC149" i="2"/>
  <c r="EB149" i="2"/>
  <c r="DY273" i="2"/>
  <c r="DW273" i="2"/>
  <c r="DX273" i="2"/>
  <c r="DV273" i="2"/>
  <c r="DY235" i="2"/>
  <c r="DW235" i="2"/>
  <c r="DX235" i="2"/>
  <c r="DV235" i="2"/>
  <c r="DT18" i="2"/>
  <c r="DM18" i="2"/>
  <c r="DN18" i="2"/>
  <c r="DS18" i="2"/>
  <c r="DR18" i="2"/>
  <c r="DO18" i="2"/>
  <c r="DI133" i="2"/>
  <c r="DG133" i="2"/>
  <c r="DH133" i="2"/>
  <c r="ED133" i="2"/>
  <c r="EA133" i="2"/>
  <c r="EC133" i="2"/>
  <c r="EB133" i="2"/>
  <c r="EQ133" i="2"/>
  <c r="ER133" i="2"/>
  <c r="EP133" i="2"/>
  <c r="EI285" i="2"/>
  <c r="EF285" i="2"/>
  <c r="EG285" i="2"/>
  <c r="EH285" i="2"/>
  <c r="FH285" i="2"/>
  <c r="FE285" i="2"/>
  <c r="FG285" i="2"/>
  <c r="FF285" i="2"/>
  <c r="FW285" i="2"/>
  <c r="FT285" i="2"/>
  <c r="FU285" i="2"/>
  <c r="FV285" i="2"/>
  <c r="ED294" i="2"/>
  <c r="EA294" i="2"/>
  <c r="EC294" i="2"/>
  <c r="EB294" i="2"/>
  <c r="DY374" i="2"/>
  <c r="DW374" i="2"/>
  <c r="DV374" i="2"/>
  <c r="DX374" i="2"/>
  <c r="EI374" i="2"/>
  <c r="EG374" i="2"/>
  <c r="EH374" i="2"/>
  <c r="EF374" i="2"/>
  <c r="FM374" i="2"/>
  <c r="FJ374" i="2"/>
  <c r="FL374" i="2"/>
  <c r="FK374" i="2"/>
  <c r="EI362" i="2"/>
  <c r="EG362" i="2"/>
  <c r="EH362" i="2"/>
  <c r="EF362" i="2"/>
  <c r="DY362" i="2"/>
  <c r="DX362" i="2"/>
  <c r="DW362" i="2"/>
  <c r="DV362" i="2"/>
  <c r="FH362" i="2"/>
  <c r="FE362" i="2"/>
  <c r="FG362" i="2"/>
  <c r="FF362" i="2"/>
  <c r="ES378" i="2"/>
  <c r="EP378" i="2"/>
  <c r="ER378" i="2"/>
  <c r="EQ378" i="2"/>
  <c r="FW378" i="2"/>
  <c r="FT378" i="2"/>
  <c r="FU378" i="2"/>
  <c r="FV378" i="2"/>
  <c r="DS348" i="2"/>
  <c r="DR348" i="2"/>
  <c r="DQ348" i="2"/>
  <c r="DO348" i="2"/>
  <c r="DT348" i="2"/>
  <c r="DN348" i="2"/>
  <c r="DL348" i="2"/>
  <c r="DM348" i="2"/>
  <c r="EI348" i="2"/>
  <c r="EG348" i="2"/>
  <c r="EF348" i="2"/>
  <c r="EH348" i="2"/>
  <c r="FR348" i="2"/>
  <c r="FO348" i="2"/>
  <c r="FP348" i="2"/>
  <c r="FQ348" i="2"/>
  <c r="EI352" i="2"/>
  <c r="EF352" i="2"/>
  <c r="EH352" i="2"/>
  <c r="EG352" i="2"/>
  <c r="DS352" i="2"/>
  <c r="DO352" i="2"/>
  <c r="DR352" i="2"/>
  <c r="DQ352" i="2"/>
  <c r="DT352" i="2"/>
  <c r="DL352" i="2"/>
  <c r="DM352" i="2"/>
  <c r="DN352" i="2"/>
  <c r="FH352" i="2"/>
  <c r="FF352" i="2"/>
  <c r="FE352" i="2"/>
  <c r="FG352" i="2"/>
  <c r="EI389" i="2"/>
  <c r="EG389" i="2"/>
  <c r="EF389" i="2"/>
  <c r="EH389" i="2"/>
  <c r="ES389" i="2"/>
  <c r="EQ389" i="2"/>
  <c r="ER389" i="2"/>
  <c r="EP389" i="2"/>
  <c r="DY393" i="2"/>
  <c r="DV393" i="2"/>
  <c r="DW393" i="2"/>
  <c r="DX393" i="2"/>
  <c r="FR393" i="2"/>
  <c r="FQ393" i="2"/>
  <c r="FP393" i="2"/>
  <c r="FO393" i="2"/>
  <c r="EI282" i="2"/>
  <c r="EF282" i="2"/>
  <c r="EG282" i="2"/>
  <c r="EH282" i="2"/>
  <c r="ED183" i="2"/>
  <c r="EA183" i="2"/>
  <c r="EC183" i="2"/>
  <c r="EB183" i="2"/>
  <c r="DR98" i="2"/>
  <c r="DQ98" i="2"/>
  <c r="DS98" i="2"/>
  <c r="DL98" i="2"/>
  <c r="DM98" i="2"/>
  <c r="DN98" i="2"/>
  <c r="ED98" i="2"/>
  <c r="EA98" i="2"/>
  <c r="EC98" i="2"/>
  <c r="EB98" i="2"/>
  <c r="FG98" i="2"/>
  <c r="FF98" i="2"/>
  <c r="FE98" i="2"/>
  <c r="DQ75" i="2"/>
  <c r="DS75" i="2"/>
  <c r="DR75" i="2"/>
  <c r="DM75" i="2"/>
  <c r="DN75" i="2"/>
  <c r="DL75" i="2"/>
  <c r="EI75" i="2"/>
  <c r="EH75" i="2"/>
  <c r="EF75" i="2"/>
  <c r="EG75" i="2"/>
  <c r="DJ243" i="2"/>
  <c r="DH243" i="2"/>
  <c r="DG243" i="2"/>
  <c r="DI243" i="2"/>
  <c r="DJ307" i="2"/>
  <c r="DH307" i="2"/>
  <c r="DG307" i="2"/>
  <c r="DI307" i="2"/>
  <c r="EI307" i="2"/>
  <c r="EG307" i="2"/>
  <c r="EH307" i="2"/>
  <c r="EF307" i="2"/>
  <c r="DJ306" i="2"/>
  <c r="DG306" i="2"/>
  <c r="DI306" i="2"/>
  <c r="DH306" i="2"/>
  <c r="DY306" i="2"/>
  <c r="DW306" i="2"/>
  <c r="DX306" i="2"/>
  <c r="DV306" i="2"/>
  <c r="EN283" i="2"/>
  <c r="EL283" i="2"/>
  <c r="EM283" i="2"/>
  <c r="EK283" i="2"/>
  <c r="FR283" i="2"/>
  <c r="FP283" i="2"/>
  <c r="FQ283" i="2"/>
  <c r="FO283" i="2"/>
  <c r="DY240" i="2"/>
  <c r="DW240" i="2"/>
  <c r="DX240" i="2"/>
  <c r="DV240" i="2"/>
  <c r="ED240" i="2"/>
  <c r="EB240" i="2"/>
  <c r="EA240" i="2"/>
  <c r="EC240" i="2"/>
  <c r="DY336" i="2"/>
  <c r="DW336" i="2"/>
  <c r="DV336" i="2"/>
  <c r="DX336" i="2"/>
  <c r="ED322" i="2"/>
  <c r="EA322" i="2"/>
  <c r="EC322" i="2"/>
  <c r="EB322" i="2"/>
  <c r="DR129" i="2"/>
  <c r="DQ129" i="2"/>
  <c r="DS129" i="2"/>
  <c r="DM129" i="2"/>
  <c r="DN129" i="2"/>
  <c r="DL129" i="2"/>
  <c r="EI129" i="2"/>
  <c r="EG129" i="2"/>
  <c r="EF129" i="2"/>
  <c r="EH129" i="2"/>
  <c r="ED261" i="2"/>
  <c r="EC261" i="2"/>
  <c r="EB261" i="2"/>
  <c r="EA261" i="2"/>
  <c r="DY136" i="2"/>
  <c r="DW136" i="2"/>
  <c r="DX136" i="2"/>
  <c r="DV136" i="2"/>
  <c r="DJ122" i="2"/>
  <c r="DI122" i="2"/>
  <c r="DH122" i="2"/>
  <c r="ED122" i="2"/>
  <c r="EB122" i="2"/>
  <c r="EA122" i="2"/>
  <c r="EC122" i="2"/>
  <c r="ED187" i="2"/>
  <c r="EB187" i="2"/>
  <c r="EA187" i="2"/>
  <c r="EC187" i="2"/>
  <c r="DY187" i="2"/>
  <c r="DV187" i="2"/>
  <c r="DX187" i="2"/>
  <c r="DW187" i="2"/>
  <c r="EI187" i="2"/>
  <c r="EH187" i="2"/>
  <c r="EF187" i="2"/>
  <c r="EG187" i="2"/>
  <c r="EI232" i="2"/>
  <c r="EH232" i="2"/>
  <c r="EF232" i="2"/>
  <c r="EG232" i="2"/>
  <c r="EN232" i="2"/>
  <c r="EL232" i="2"/>
  <c r="EM232" i="2"/>
  <c r="EK232" i="2"/>
  <c r="FH232" i="2"/>
  <c r="FG232" i="2"/>
  <c r="FF232" i="2"/>
  <c r="FE232" i="2"/>
  <c r="DJ296" i="2"/>
  <c r="DI296" i="2"/>
  <c r="DG296" i="2"/>
  <c r="DH296" i="2"/>
  <c r="DT296" i="2"/>
  <c r="DO296" i="2"/>
  <c r="DS296" i="2"/>
  <c r="DR296" i="2"/>
  <c r="DQ296" i="2"/>
  <c r="DL296" i="2"/>
  <c r="DM296" i="2"/>
  <c r="DN296" i="2"/>
  <c r="DJ226" i="2"/>
  <c r="DG226" i="2"/>
  <c r="DH226" i="2"/>
  <c r="DI226" i="2"/>
  <c r="EI77" i="2"/>
  <c r="EH77" i="2"/>
  <c r="EG77" i="2"/>
  <c r="EF77" i="2"/>
  <c r="DJ74" i="2"/>
  <c r="DI74" i="2"/>
  <c r="DH74" i="2"/>
  <c r="DR242" i="2"/>
  <c r="DT242" i="2"/>
  <c r="DQ242" i="2"/>
  <c r="DS242" i="2"/>
  <c r="DO242" i="2"/>
  <c r="DM242" i="2"/>
  <c r="DN242" i="2"/>
  <c r="DL242" i="2"/>
  <c r="DY242" i="2"/>
  <c r="DW242" i="2"/>
  <c r="DX242" i="2"/>
  <c r="DV242" i="2"/>
  <c r="DJ289" i="2"/>
  <c r="DI289" i="2"/>
  <c r="DH289" i="2"/>
  <c r="DG289" i="2"/>
  <c r="EI290" i="2"/>
  <c r="EH290" i="2"/>
  <c r="EF290" i="2"/>
  <c r="EG290" i="2"/>
  <c r="DQ41" i="2"/>
  <c r="DS41" i="2"/>
  <c r="DR41" i="2"/>
  <c r="DL41" i="2"/>
  <c r="DM41" i="2"/>
  <c r="DN41" i="2"/>
  <c r="DS297" i="2"/>
  <c r="DR297" i="2"/>
  <c r="DQ297" i="2"/>
  <c r="DO297" i="2"/>
  <c r="DT297" i="2"/>
  <c r="DM297" i="2"/>
  <c r="DN297" i="2"/>
  <c r="DL297" i="2"/>
  <c r="EI297" i="2"/>
  <c r="EF297" i="2"/>
  <c r="EG297" i="2"/>
  <c r="EH297" i="2"/>
  <c r="DG67" i="2"/>
  <c r="DI67" i="2"/>
  <c r="DH67" i="2"/>
  <c r="DR67" i="2"/>
  <c r="DQ67" i="2"/>
  <c r="DS67" i="2"/>
  <c r="DM67" i="2"/>
  <c r="DN67" i="2"/>
  <c r="DL67" i="2"/>
  <c r="EI67" i="2"/>
  <c r="EH67" i="2"/>
  <c r="EF67" i="2"/>
  <c r="EG67" i="2"/>
  <c r="DO25" i="2"/>
  <c r="DQ25" i="2"/>
  <c r="DT25" i="2"/>
  <c r="DL25" i="2"/>
  <c r="DR25" i="2"/>
  <c r="DM25" i="2"/>
  <c r="FR25" i="2"/>
  <c r="K31" i="25"/>
  <c r="DO317" i="2"/>
  <c r="DQ317" i="2"/>
  <c r="DR317" i="2"/>
  <c r="DT317" i="2"/>
  <c r="DS317" i="2"/>
  <c r="DL317" i="2"/>
  <c r="DM317" i="2"/>
  <c r="DN317" i="2"/>
  <c r="ES407" i="2"/>
  <c r="EP407" i="2"/>
  <c r="EQ407" i="2"/>
  <c r="ER407" i="2"/>
  <c r="ED407" i="2"/>
  <c r="EC407" i="2"/>
  <c r="EB407" i="2"/>
  <c r="EA407" i="2"/>
  <c r="FH407" i="2"/>
  <c r="FF407" i="2"/>
  <c r="FG407" i="2"/>
  <c r="FE407" i="2"/>
  <c r="DS379" i="2"/>
  <c r="DQ379" i="2"/>
  <c r="DT379" i="2"/>
  <c r="DR379" i="2"/>
  <c r="DO379" i="2"/>
  <c r="DN379" i="2"/>
  <c r="DL379" i="2"/>
  <c r="DM379" i="2"/>
  <c r="DY379" i="2"/>
  <c r="DW379" i="2"/>
  <c r="DX379" i="2"/>
  <c r="DV379" i="2"/>
  <c r="EI379" i="2"/>
  <c r="EF379" i="2"/>
  <c r="EG379" i="2"/>
  <c r="EH379" i="2"/>
  <c r="ED358" i="2"/>
  <c r="EC358" i="2"/>
  <c r="EB358" i="2"/>
  <c r="EA358" i="2"/>
  <c r="FH358" i="2"/>
  <c r="FG358" i="2"/>
  <c r="FF358" i="2"/>
  <c r="FE358" i="2"/>
  <c r="FM358" i="2"/>
  <c r="FL358" i="2"/>
  <c r="FK358" i="2"/>
  <c r="FJ358" i="2"/>
  <c r="ED361" i="2"/>
  <c r="EC361" i="2"/>
  <c r="EB361" i="2"/>
  <c r="EA361" i="2"/>
  <c r="FR361" i="2"/>
  <c r="FP361" i="2"/>
  <c r="FO361" i="2"/>
  <c r="FQ361" i="2"/>
  <c r="FW361" i="2"/>
  <c r="FU361" i="2"/>
  <c r="FV361" i="2"/>
  <c r="FT361" i="2"/>
  <c r="ED388" i="2"/>
  <c r="EA388" i="2"/>
  <c r="EC388" i="2"/>
  <c r="EB388" i="2"/>
  <c r="FM388" i="2"/>
  <c r="FK388" i="2"/>
  <c r="FJ388" i="2"/>
  <c r="FL388" i="2"/>
  <c r="DS372" i="2"/>
  <c r="DQ372" i="2"/>
  <c r="DR372" i="2"/>
  <c r="DO372" i="2"/>
  <c r="DT372" i="2"/>
  <c r="DN372" i="2"/>
  <c r="DL372" i="2"/>
  <c r="DM372" i="2"/>
  <c r="EN372" i="2"/>
  <c r="EK372" i="2"/>
  <c r="EL372" i="2"/>
  <c r="EM372" i="2"/>
  <c r="FH372" i="2"/>
  <c r="FE372" i="2"/>
  <c r="FG372" i="2"/>
  <c r="FF372" i="2"/>
  <c r="DJ377" i="2"/>
  <c r="DG377" i="2"/>
  <c r="DI377" i="2"/>
  <c r="DH377" i="2"/>
  <c r="EI377" i="2"/>
  <c r="EG377" i="2"/>
  <c r="EF377" i="2"/>
  <c r="EH377" i="2"/>
  <c r="FR377" i="2"/>
  <c r="FO377" i="2"/>
  <c r="FQ377" i="2"/>
  <c r="FP377" i="2"/>
  <c r="DT341" i="2"/>
  <c r="DQ341" i="2"/>
  <c r="DR341" i="2"/>
  <c r="DS341" i="2"/>
  <c r="DO341" i="2"/>
  <c r="DN341" i="2"/>
  <c r="DL341" i="2"/>
  <c r="DM341" i="2"/>
  <c r="FH341" i="2"/>
  <c r="FG341" i="2"/>
  <c r="FF341" i="2"/>
  <c r="FE341" i="2"/>
  <c r="FW341" i="2"/>
  <c r="FU341" i="2"/>
  <c r="FV341" i="2"/>
  <c r="FT341" i="2"/>
  <c r="DG158" i="2"/>
  <c r="DH158" i="2"/>
  <c r="DI158" i="2"/>
  <c r="ED79" i="2"/>
  <c r="EB79" i="2"/>
  <c r="EC79" i="2"/>
  <c r="EA79" i="2"/>
  <c r="DG199" i="2"/>
  <c r="DI199" i="2"/>
  <c r="DH199" i="2"/>
  <c r="DY199" i="2"/>
  <c r="DV199" i="2"/>
  <c r="DX199" i="2"/>
  <c r="DW199" i="2"/>
  <c r="DY142" i="2"/>
  <c r="DV142" i="2"/>
  <c r="DX142" i="2"/>
  <c r="DW142" i="2"/>
  <c r="DY91" i="2"/>
  <c r="DV91" i="2"/>
  <c r="DX91" i="2"/>
  <c r="DW91" i="2"/>
  <c r="EI211" i="2"/>
  <c r="EF211" i="2"/>
  <c r="EG211" i="2"/>
  <c r="EH211" i="2"/>
  <c r="DJ287" i="2"/>
  <c r="DH287" i="2"/>
  <c r="DG287" i="2"/>
  <c r="DI287" i="2"/>
  <c r="DY287" i="2"/>
  <c r="DV287" i="2"/>
  <c r="DW287" i="2"/>
  <c r="DX287" i="2"/>
  <c r="FR30" i="2"/>
  <c r="K36" i="25"/>
  <c r="DO23" i="2"/>
  <c r="DR23" i="2"/>
  <c r="DT23" i="2"/>
  <c r="DS23" i="2"/>
  <c r="FR23" i="2"/>
  <c r="K29" i="25"/>
  <c r="ED78" i="2"/>
  <c r="EC78" i="2"/>
  <c r="EB78" i="2"/>
  <c r="EA78" i="2"/>
  <c r="DS170" i="2"/>
  <c r="DR170" i="2"/>
  <c r="DQ170" i="2"/>
  <c r="DL170" i="2"/>
  <c r="DN170" i="2"/>
  <c r="DM170" i="2"/>
  <c r="ED170" i="2"/>
  <c r="EB170" i="2"/>
  <c r="EA170" i="2"/>
  <c r="EC170" i="2"/>
  <c r="DY124" i="2"/>
  <c r="DW124" i="2"/>
  <c r="DX124" i="2"/>
  <c r="DV124" i="2"/>
  <c r="ED192" i="2"/>
  <c r="EC192" i="2"/>
  <c r="EB192" i="2"/>
  <c r="EA192" i="2"/>
  <c r="DT276" i="2"/>
  <c r="DS276" i="2"/>
  <c r="DR276" i="2"/>
  <c r="DO276" i="2"/>
  <c r="DQ276" i="2"/>
  <c r="DL276" i="2"/>
  <c r="DM276" i="2"/>
  <c r="DN276" i="2"/>
  <c r="EI202" i="2"/>
  <c r="EH202" i="2"/>
  <c r="EF202" i="2"/>
  <c r="EG202" i="2"/>
  <c r="DY202" i="2"/>
  <c r="DX202" i="2"/>
  <c r="DW202" i="2"/>
  <c r="DV202" i="2"/>
  <c r="DR21" i="2"/>
  <c r="DQ21" i="2"/>
  <c r="DS21" i="2"/>
  <c r="FR21" i="2"/>
  <c r="K27" i="25"/>
  <c r="DY145" i="2"/>
  <c r="DX145" i="2"/>
  <c r="DV145" i="2"/>
  <c r="DW145" i="2"/>
  <c r="EI194" i="2"/>
  <c r="EH194" i="2"/>
  <c r="EF194" i="2"/>
  <c r="EG194" i="2"/>
  <c r="ED194" i="2"/>
  <c r="EA194" i="2"/>
  <c r="EC194" i="2"/>
  <c r="EB194" i="2"/>
  <c r="FR194" i="2"/>
  <c r="FO194" i="2"/>
  <c r="FQ194" i="2"/>
  <c r="FP194" i="2"/>
  <c r="DG210" i="2"/>
  <c r="DH210" i="2"/>
  <c r="DI210" i="2"/>
  <c r="ED210" i="2"/>
  <c r="EA210" i="2"/>
  <c r="EC210" i="2"/>
  <c r="EB210" i="2"/>
  <c r="DJ80" i="2"/>
  <c r="DH80" i="2"/>
  <c r="DI80" i="2"/>
  <c r="ED220" i="2"/>
  <c r="EA220" i="2"/>
  <c r="EC220" i="2"/>
  <c r="EB220" i="2"/>
  <c r="DJ278" i="2"/>
  <c r="DI278" i="2"/>
  <c r="DH278" i="2"/>
  <c r="DG278" i="2"/>
  <c r="ES278" i="2"/>
  <c r="ER278" i="2"/>
  <c r="EQ278" i="2"/>
  <c r="EP278" i="2"/>
  <c r="FR278" i="2"/>
  <c r="FQ278" i="2"/>
  <c r="FP278" i="2"/>
  <c r="FO278" i="2"/>
  <c r="ED113" i="2"/>
  <c r="EB113" i="2"/>
  <c r="EA113" i="2"/>
  <c r="EC113" i="2"/>
  <c r="DJ231" i="2"/>
  <c r="DG231" i="2"/>
  <c r="DI231" i="2"/>
  <c r="DH231" i="2"/>
  <c r="DY231" i="2"/>
  <c r="DW231" i="2"/>
  <c r="DX231" i="2"/>
  <c r="DV231" i="2"/>
  <c r="DY60" i="2"/>
  <c r="DX60" i="2"/>
  <c r="DV60" i="2"/>
  <c r="DW60" i="2"/>
  <c r="EI184" i="2"/>
  <c r="EH184" i="2"/>
  <c r="EF184" i="2"/>
  <c r="EG184" i="2"/>
  <c r="DJ268" i="2"/>
  <c r="DI268" i="2"/>
  <c r="DH268" i="2"/>
  <c r="DG268" i="2"/>
  <c r="DY268" i="2"/>
  <c r="DX268" i="2"/>
  <c r="DV268" i="2"/>
  <c r="DW268" i="2"/>
  <c r="ED332" i="2"/>
  <c r="EA332" i="2"/>
  <c r="EC332" i="2"/>
  <c r="EB332" i="2"/>
  <c r="ES266" i="2"/>
  <c r="ER266" i="2"/>
  <c r="EQ266" i="2"/>
  <c r="EP266" i="2"/>
  <c r="FW266" i="2"/>
  <c r="FT266" i="2"/>
  <c r="FV266" i="2"/>
  <c r="FU266" i="2"/>
  <c r="EI93" i="2"/>
  <c r="EH93" i="2"/>
  <c r="EG93" i="2"/>
  <c r="EF93" i="2"/>
  <c r="FQ93" i="2"/>
  <c r="FP93" i="2"/>
  <c r="FO93" i="2"/>
  <c r="FL93" i="2"/>
  <c r="FJ93" i="2"/>
  <c r="FK93" i="2"/>
  <c r="DS233" i="2"/>
  <c r="DR233" i="2"/>
  <c r="DQ233" i="2"/>
  <c r="DO233" i="2"/>
  <c r="DT233" i="2"/>
  <c r="DM233" i="2"/>
  <c r="DN233" i="2"/>
  <c r="DL233" i="2"/>
  <c r="EI128" i="2"/>
  <c r="EH128" i="2"/>
  <c r="EF128" i="2"/>
  <c r="EG128" i="2"/>
  <c r="EI229" i="2"/>
  <c r="EG229" i="2"/>
  <c r="EH229" i="2"/>
  <c r="EF229" i="2"/>
  <c r="ED337" i="2"/>
  <c r="EB337" i="2"/>
  <c r="EA337" i="2"/>
  <c r="EC337" i="2"/>
  <c r="EI337" i="2"/>
  <c r="EF337" i="2"/>
  <c r="EH337" i="2"/>
  <c r="EG337" i="2"/>
  <c r="DR58" i="2"/>
  <c r="DO58" i="2"/>
  <c r="DS58" i="2"/>
  <c r="DT58" i="2"/>
  <c r="DM58" i="2"/>
  <c r="DN58" i="2"/>
  <c r="ED58" i="2"/>
  <c r="EA58" i="2"/>
  <c r="EC58" i="2"/>
  <c r="EB58" i="2"/>
  <c r="DY241" i="2"/>
  <c r="DW241" i="2"/>
  <c r="DX241" i="2"/>
  <c r="DV241" i="2"/>
  <c r="DQ151" i="2"/>
  <c r="DT151" i="2"/>
  <c r="DO151" i="2"/>
  <c r="DR151" i="2"/>
  <c r="DM151" i="2"/>
  <c r="DL151" i="2"/>
  <c r="EI151" i="2"/>
  <c r="EG151" i="2"/>
  <c r="EH151" i="2"/>
  <c r="EF151" i="2"/>
  <c r="EI89" i="2"/>
  <c r="EG89" i="2"/>
  <c r="EF89" i="2"/>
  <c r="EH89" i="2"/>
  <c r="DJ333" i="2"/>
  <c r="DG333" i="2"/>
  <c r="DI333" i="2"/>
  <c r="DH333" i="2"/>
  <c r="EI333" i="2"/>
  <c r="EH333" i="2"/>
  <c r="EG333" i="2"/>
  <c r="EF333" i="2"/>
  <c r="DY404" i="2"/>
  <c r="DX404" i="2"/>
  <c r="DW404" i="2"/>
  <c r="DV404" i="2"/>
  <c r="ES404" i="2"/>
  <c r="EP404" i="2"/>
  <c r="EQ404" i="2"/>
  <c r="ER404" i="2"/>
  <c r="FW404" i="2"/>
  <c r="FU404" i="2"/>
  <c r="FT404" i="2"/>
  <c r="FV404" i="2"/>
  <c r="DT405" i="2"/>
  <c r="DS405" i="2"/>
  <c r="DR405" i="2"/>
  <c r="DO405" i="2"/>
  <c r="DQ405" i="2"/>
  <c r="DM405" i="2"/>
  <c r="DL405" i="2"/>
  <c r="DN405" i="2"/>
  <c r="DY405" i="2"/>
  <c r="DW405" i="2"/>
  <c r="DV405" i="2"/>
  <c r="DX405" i="2"/>
  <c r="FR405" i="2"/>
  <c r="FQ405" i="2"/>
  <c r="FO405" i="2"/>
  <c r="FP405" i="2"/>
  <c r="DS356" i="2"/>
  <c r="DR356" i="2"/>
  <c r="DQ356" i="2"/>
  <c r="DO356" i="2"/>
  <c r="DT356" i="2"/>
  <c r="DN356" i="2"/>
  <c r="DL356" i="2"/>
  <c r="DM356" i="2"/>
  <c r="EN356" i="2"/>
  <c r="EL356" i="2"/>
  <c r="EM356" i="2"/>
  <c r="EK356" i="2"/>
  <c r="FH356" i="2"/>
  <c r="FG356" i="2"/>
  <c r="FF356" i="2"/>
  <c r="FE356" i="2"/>
  <c r="DS363" i="2"/>
  <c r="DR363" i="2"/>
  <c r="DQ363" i="2"/>
  <c r="DT363" i="2"/>
  <c r="DO363" i="2"/>
  <c r="DN363" i="2"/>
  <c r="DL363" i="2"/>
  <c r="DM363" i="2"/>
  <c r="ED363" i="2"/>
  <c r="EA363" i="2"/>
  <c r="EC363" i="2"/>
  <c r="EB363" i="2"/>
  <c r="EI363" i="2"/>
  <c r="EF363" i="2"/>
  <c r="EG363" i="2"/>
  <c r="EH363" i="2"/>
  <c r="EN359" i="2"/>
  <c r="EK359" i="2"/>
  <c r="EL359" i="2"/>
  <c r="EM359" i="2"/>
  <c r="EI359" i="2"/>
  <c r="EG359" i="2"/>
  <c r="EH359" i="2"/>
  <c r="EF359" i="2"/>
  <c r="FW359" i="2"/>
  <c r="FT359" i="2"/>
  <c r="FU359" i="2"/>
  <c r="FV359" i="2"/>
  <c r="ED398" i="2"/>
  <c r="EA398" i="2"/>
  <c r="EC398" i="2"/>
  <c r="EB398" i="2"/>
  <c r="EI398" i="2"/>
  <c r="EG398" i="2"/>
  <c r="EH398" i="2"/>
  <c r="EF398" i="2"/>
  <c r="FR398" i="2"/>
  <c r="FP398" i="2"/>
  <c r="FQ398" i="2"/>
  <c r="FO398" i="2"/>
  <c r="DQ391" i="2"/>
  <c r="DR391" i="2"/>
  <c r="DT391" i="2"/>
  <c r="DO391" i="2"/>
  <c r="DS391" i="2"/>
  <c r="DL391" i="2"/>
  <c r="DM391" i="2"/>
  <c r="DN391" i="2"/>
  <c r="EN391" i="2"/>
  <c r="EL391" i="2"/>
  <c r="EK391" i="2"/>
  <c r="EM391" i="2"/>
  <c r="FM391" i="2"/>
  <c r="FK391" i="2"/>
  <c r="FL391" i="2"/>
  <c r="FJ391" i="2"/>
  <c r="EN355" i="2"/>
  <c r="EL355" i="2"/>
  <c r="EM355" i="2"/>
  <c r="EK355" i="2"/>
  <c r="ED355" i="2"/>
  <c r="EA355" i="2"/>
  <c r="EC355" i="2"/>
  <c r="EB355" i="2"/>
  <c r="EI355" i="2"/>
  <c r="EF355" i="2"/>
  <c r="EG355" i="2"/>
  <c r="EH355" i="2"/>
  <c r="DY369" i="2"/>
  <c r="DW369" i="2"/>
  <c r="DX369" i="2"/>
  <c r="DV369" i="2"/>
  <c r="FW369" i="2"/>
  <c r="FT369" i="2"/>
  <c r="FU369" i="2"/>
  <c r="FV369" i="2"/>
  <c r="EI368" i="2"/>
  <c r="EF368" i="2"/>
  <c r="EH368" i="2"/>
  <c r="EG368" i="2"/>
  <c r="FR368" i="2"/>
  <c r="FQ368" i="2"/>
  <c r="FO368" i="2"/>
  <c r="FP368" i="2"/>
  <c r="DO386" i="2"/>
  <c r="DQ386" i="2"/>
  <c r="DS386" i="2"/>
  <c r="DR386" i="2"/>
  <c r="DT386" i="2"/>
  <c r="DN386" i="2"/>
  <c r="DL386" i="2"/>
  <c r="DM386" i="2"/>
  <c r="DY386" i="2"/>
  <c r="DW386" i="2"/>
  <c r="DV386" i="2"/>
  <c r="DX386" i="2"/>
  <c r="FH386" i="2"/>
  <c r="FE386" i="2"/>
  <c r="FG386" i="2"/>
  <c r="FF386" i="2"/>
  <c r="ES396" i="2"/>
  <c r="ER396" i="2"/>
  <c r="EP396" i="2"/>
  <c r="EQ396" i="2"/>
  <c r="ED396" i="2"/>
  <c r="EC396" i="2"/>
  <c r="EB396" i="2"/>
  <c r="EA396" i="2"/>
  <c r="DY382" i="2"/>
  <c r="DV382" i="2"/>
  <c r="DX382" i="2"/>
  <c r="DW382" i="2"/>
  <c r="EI382" i="2"/>
  <c r="EG382" i="2"/>
  <c r="EH382" i="2"/>
  <c r="EF382" i="2"/>
  <c r="FW382" i="2"/>
  <c r="FV382" i="2"/>
  <c r="FT382" i="2"/>
  <c r="FU382" i="2"/>
  <c r="DR357" i="2"/>
  <c r="DT357" i="2"/>
  <c r="DS357" i="2"/>
  <c r="DO357" i="2"/>
  <c r="DQ357" i="2"/>
  <c r="DM357" i="2"/>
  <c r="DN357" i="2"/>
  <c r="DL357" i="2"/>
  <c r="DY357" i="2"/>
  <c r="DW357" i="2"/>
  <c r="DX357" i="2"/>
  <c r="DV357" i="2"/>
  <c r="FR357" i="2"/>
  <c r="FO357" i="2"/>
  <c r="FQ357" i="2"/>
  <c r="FP357" i="2"/>
  <c r="DY384" i="2"/>
  <c r="DV384" i="2"/>
  <c r="DX384" i="2"/>
  <c r="DW384" i="2"/>
  <c r="DT384" i="2"/>
  <c r="DR384" i="2"/>
  <c r="DS384" i="2"/>
  <c r="DO384" i="2"/>
  <c r="DQ384" i="2"/>
  <c r="DL384" i="2"/>
  <c r="DM384" i="2"/>
  <c r="DN384" i="2"/>
  <c r="FH384" i="2"/>
  <c r="FF384" i="2"/>
  <c r="FE384" i="2"/>
  <c r="FG384" i="2"/>
  <c r="ES370" i="2"/>
  <c r="EP370" i="2"/>
  <c r="ER370" i="2"/>
  <c r="EQ370" i="2"/>
  <c r="FH370" i="2"/>
  <c r="FE370" i="2"/>
  <c r="FG370" i="2"/>
  <c r="FF370" i="2"/>
  <c r="ES375" i="2"/>
  <c r="EP375" i="2"/>
  <c r="EQ375" i="2"/>
  <c r="ER375" i="2"/>
  <c r="FM375" i="2"/>
  <c r="FK375" i="2"/>
  <c r="FJ375" i="2"/>
  <c r="FL375" i="2"/>
  <c r="FR375" i="2"/>
  <c r="FP375" i="2"/>
  <c r="FO375" i="2"/>
  <c r="FQ375" i="2"/>
  <c r="DJ234" i="2"/>
  <c r="DG234" i="2"/>
  <c r="DH234" i="2"/>
  <c r="DI234" i="2"/>
  <c r="ED47" i="2"/>
  <c r="EB47" i="2"/>
  <c r="EC47" i="2"/>
  <c r="EA47" i="2"/>
  <c r="DH111" i="2"/>
  <c r="DI111" i="2"/>
  <c r="DG111" i="2"/>
  <c r="EB111" i="2"/>
  <c r="EA111" i="2"/>
  <c r="EC111" i="2"/>
  <c r="FG111" i="2"/>
  <c r="FF111" i="2"/>
  <c r="FE111" i="2"/>
  <c r="DY179" i="2"/>
  <c r="DX179" i="2"/>
  <c r="DW179" i="2"/>
  <c r="DV179" i="2"/>
  <c r="DQ42" i="2"/>
  <c r="DR42" i="2"/>
  <c r="DS42" i="2"/>
  <c r="DM42" i="2"/>
  <c r="DN42" i="2"/>
  <c r="DL42" i="2"/>
  <c r="DY62" i="2"/>
  <c r="DV62" i="2"/>
  <c r="DX62" i="2"/>
  <c r="DW62" i="2"/>
  <c r="DS270" i="2"/>
  <c r="DR270" i="2"/>
  <c r="DT270" i="2"/>
  <c r="DQ270" i="2"/>
  <c r="DO270" i="2"/>
  <c r="DL270" i="2"/>
  <c r="DM270" i="2"/>
  <c r="DN270" i="2"/>
  <c r="DY270" i="2"/>
  <c r="DX270" i="2"/>
  <c r="DV270" i="2"/>
  <c r="DW270" i="2"/>
  <c r="EN270" i="2"/>
  <c r="EL270" i="2"/>
  <c r="EM270" i="2"/>
  <c r="EK270" i="2"/>
  <c r="DY59" i="2"/>
  <c r="DV59" i="2"/>
  <c r="DX59" i="2"/>
  <c r="DW59" i="2"/>
  <c r="EI59" i="2"/>
  <c r="EH59" i="2"/>
  <c r="EF59" i="2"/>
  <c r="EG59" i="2"/>
  <c r="ED123" i="2"/>
  <c r="EC123" i="2"/>
  <c r="EB123" i="2"/>
  <c r="EA123" i="2"/>
  <c r="DT175" i="2"/>
  <c r="DO175" i="2"/>
  <c r="DS175" i="2"/>
  <c r="DR175" i="2"/>
  <c r="DM175" i="2"/>
  <c r="DN175" i="2"/>
  <c r="ED175" i="2"/>
  <c r="EB175" i="2"/>
  <c r="EA175" i="2"/>
  <c r="EC175" i="2"/>
  <c r="DJ239" i="2"/>
  <c r="DH239" i="2"/>
  <c r="DI239" i="2"/>
  <c r="DG239" i="2"/>
  <c r="ED239" i="2"/>
  <c r="EB239" i="2"/>
  <c r="EA239" i="2"/>
  <c r="EC239" i="2"/>
  <c r="DY271" i="2"/>
  <c r="DV271" i="2"/>
  <c r="DW271" i="2"/>
  <c r="DX271" i="2"/>
  <c r="EI303" i="2"/>
  <c r="EH303" i="2"/>
  <c r="EF303" i="2"/>
  <c r="EG303" i="2"/>
  <c r="DS335" i="2"/>
  <c r="DR335" i="2"/>
  <c r="DO335" i="2"/>
  <c r="DQ335" i="2"/>
  <c r="DT335" i="2"/>
  <c r="DL335" i="2"/>
  <c r="DN335" i="2"/>
  <c r="DM335" i="2"/>
  <c r="DY54" i="2"/>
  <c r="DW54" i="2"/>
  <c r="DV54" i="2"/>
  <c r="DX54" i="2"/>
  <c r="EI54" i="2"/>
  <c r="EG54" i="2"/>
  <c r="EF54" i="2"/>
  <c r="EH54" i="2"/>
  <c r="DS55" i="2"/>
  <c r="DR55" i="2"/>
  <c r="DO55" i="2"/>
  <c r="DT55" i="2"/>
  <c r="DM55" i="2"/>
  <c r="DN55" i="2"/>
  <c r="EI55" i="2"/>
  <c r="EG55" i="2"/>
  <c r="EH55" i="2"/>
  <c r="EF55" i="2"/>
  <c r="ED119" i="2"/>
  <c r="EB119" i="2"/>
  <c r="EA119" i="2"/>
  <c r="EC119" i="2"/>
  <c r="FM119" i="2"/>
  <c r="FL119" i="2"/>
  <c r="FK119" i="2"/>
  <c r="DG191" i="2"/>
  <c r="DI191" i="2"/>
  <c r="DH191" i="2"/>
  <c r="ED191" i="2"/>
  <c r="EA191" i="2"/>
  <c r="EC191" i="2"/>
  <c r="EB191" i="2"/>
  <c r="DQ198" i="2"/>
  <c r="DS198" i="2"/>
  <c r="DR198" i="2"/>
  <c r="DL198" i="2"/>
  <c r="DN198" i="2"/>
  <c r="DM198" i="2"/>
  <c r="DJ263" i="2"/>
  <c r="DG263" i="2"/>
  <c r="DH263" i="2"/>
  <c r="DI263" i="2"/>
  <c r="DH166" i="2"/>
  <c r="DI166" i="2"/>
  <c r="DG166" i="2"/>
  <c r="EI166" i="2"/>
  <c r="EG166" i="2"/>
  <c r="EH166" i="2"/>
  <c r="EF166" i="2"/>
  <c r="ED36" i="2"/>
  <c r="EB36" i="2"/>
  <c r="EC36" i="2"/>
  <c r="EA36" i="2"/>
  <c r="DQ100" i="2"/>
  <c r="DS100" i="2"/>
  <c r="DR100" i="2"/>
  <c r="DM100" i="2"/>
  <c r="DN100" i="2"/>
  <c r="DL100" i="2"/>
  <c r="DY156" i="2"/>
  <c r="DV156" i="2"/>
  <c r="DW156" i="2"/>
  <c r="DX156" i="2"/>
  <c r="ED224" i="2"/>
  <c r="EB224" i="2"/>
  <c r="EA224" i="2"/>
  <c r="EC224" i="2"/>
  <c r="ED260" i="2"/>
  <c r="EC260" i="2"/>
  <c r="EB260" i="2"/>
  <c r="EA260" i="2"/>
  <c r="DT292" i="2"/>
  <c r="DS292" i="2"/>
  <c r="DR292" i="2"/>
  <c r="DO292" i="2"/>
  <c r="DQ292" i="2"/>
  <c r="DL292" i="2"/>
  <c r="DM292" i="2"/>
  <c r="DN292" i="2"/>
  <c r="DJ324" i="2"/>
  <c r="DI324" i="2"/>
  <c r="DG324" i="2"/>
  <c r="DH324" i="2"/>
  <c r="EI324" i="2"/>
  <c r="EG324" i="2"/>
  <c r="EF324" i="2"/>
  <c r="EH324" i="2"/>
  <c r="FR324" i="2"/>
  <c r="FQ324" i="2"/>
  <c r="FP324" i="2"/>
  <c r="FO324" i="2"/>
  <c r="DY106" i="2"/>
  <c r="DX106" i="2"/>
  <c r="DW106" i="2"/>
  <c r="DV106" i="2"/>
  <c r="DY286" i="2"/>
  <c r="DX286" i="2"/>
  <c r="DV286" i="2"/>
  <c r="DW286" i="2"/>
  <c r="EI286" i="2"/>
  <c r="EG286" i="2"/>
  <c r="EH286" i="2"/>
  <c r="EF286" i="2"/>
  <c r="DJ53" i="2"/>
  <c r="DI53" i="2"/>
  <c r="DG53" i="2"/>
  <c r="DY53" i="2"/>
  <c r="DW53" i="2"/>
  <c r="DX53" i="2"/>
  <c r="DV53" i="2"/>
  <c r="EI117" i="2"/>
  <c r="EH117" i="2"/>
  <c r="EG117" i="2"/>
  <c r="EF117" i="2"/>
  <c r="ED117" i="2"/>
  <c r="EA117" i="2"/>
  <c r="EC117" i="2"/>
  <c r="EB117" i="2"/>
  <c r="ED177" i="2"/>
  <c r="EB177" i="2"/>
  <c r="EA177" i="2"/>
  <c r="EC177" i="2"/>
  <c r="DY177" i="2"/>
  <c r="DX177" i="2"/>
  <c r="DV177" i="2"/>
  <c r="DW177" i="2"/>
  <c r="DR245" i="2"/>
  <c r="DS245" i="2"/>
  <c r="DQ245" i="2"/>
  <c r="DO245" i="2"/>
  <c r="DT245" i="2"/>
  <c r="DN245" i="2"/>
  <c r="DL245" i="2"/>
  <c r="DM245" i="2"/>
  <c r="DY245" i="2"/>
  <c r="DW245" i="2"/>
  <c r="DX245" i="2"/>
  <c r="DV245" i="2"/>
  <c r="EL99" i="2"/>
  <c r="EM99" i="2"/>
  <c r="EK99" i="2"/>
  <c r="DY99" i="2"/>
  <c r="DX99" i="2"/>
  <c r="DW99" i="2"/>
  <c r="DV99" i="2"/>
  <c r="DJ311" i="2"/>
  <c r="DI311" i="2"/>
  <c r="DG311" i="2"/>
  <c r="DH311" i="2"/>
  <c r="EI311" i="2"/>
  <c r="EH311" i="2"/>
  <c r="EF311" i="2"/>
  <c r="EG311" i="2"/>
  <c r="DY48" i="2"/>
  <c r="DW48" i="2"/>
  <c r="DX48" i="2"/>
  <c r="DV48" i="2"/>
  <c r="ED48" i="2"/>
  <c r="EC48" i="2"/>
  <c r="EA48" i="2"/>
  <c r="EB48" i="2"/>
  <c r="DO112" i="2"/>
  <c r="DT112" i="2"/>
  <c r="DS112" i="2"/>
  <c r="DR112" i="2"/>
  <c r="DN112" i="2"/>
  <c r="DM112" i="2"/>
  <c r="EI188" i="2"/>
  <c r="EF188" i="2"/>
  <c r="EG188" i="2"/>
  <c r="EH188" i="2"/>
  <c r="DJ102" i="2"/>
  <c r="DH102" i="2"/>
  <c r="DI102" i="2"/>
  <c r="DY190" i="2"/>
  <c r="DV190" i="2"/>
  <c r="DX190" i="2"/>
  <c r="DW190" i="2"/>
  <c r="ES190" i="2"/>
  <c r="EP190" i="2"/>
  <c r="ER190" i="2"/>
  <c r="FR190" i="2"/>
  <c r="FO190" i="2"/>
  <c r="FQ190" i="2"/>
  <c r="FP190" i="2"/>
  <c r="EI17" i="2"/>
  <c r="EF17" i="2"/>
  <c r="EH17" i="2"/>
  <c r="EG17" i="2"/>
  <c r="DR81" i="2"/>
  <c r="DS81" i="2"/>
  <c r="DQ81" i="2"/>
  <c r="DM81" i="2"/>
  <c r="DN81" i="2"/>
  <c r="DL81" i="2"/>
  <c r="EI81" i="2"/>
  <c r="EG81" i="2"/>
  <c r="EF81" i="2"/>
  <c r="EH81" i="2"/>
  <c r="EI141" i="2"/>
  <c r="EF141" i="2"/>
  <c r="EG141" i="2"/>
  <c r="EH141" i="2"/>
  <c r="DY167" i="2"/>
  <c r="DV167" i="2"/>
  <c r="DX167" i="2"/>
  <c r="DW167" i="2"/>
  <c r="DI92" i="2"/>
  <c r="DG92" i="2"/>
  <c r="DH92" i="2"/>
  <c r="EI92" i="2"/>
  <c r="EG92" i="2"/>
  <c r="EH92" i="2"/>
  <c r="EF92" i="2"/>
  <c r="DG164" i="2"/>
  <c r="DH164" i="2"/>
  <c r="DI164" i="2"/>
  <c r="DY164" i="2"/>
  <c r="DV164" i="2"/>
  <c r="DW164" i="2"/>
  <c r="DX164" i="2"/>
  <c r="DY216" i="2"/>
  <c r="DV216" i="2"/>
  <c r="DW216" i="2"/>
  <c r="DX216" i="2"/>
  <c r="DJ284" i="2"/>
  <c r="DI284" i="2"/>
  <c r="DH284" i="2"/>
  <c r="DG284" i="2"/>
  <c r="DY284" i="2"/>
  <c r="DV284" i="2"/>
  <c r="DW284" i="2"/>
  <c r="DX284" i="2"/>
  <c r="DJ316" i="2"/>
  <c r="DI316" i="2"/>
  <c r="DH316" i="2"/>
  <c r="DG316" i="2"/>
  <c r="DY316" i="2"/>
  <c r="DX316" i="2"/>
  <c r="DV316" i="2"/>
  <c r="DW316" i="2"/>
  <c r="FM316" i="2"/>
  <c r="FK316" i="2"/>
  <c r="FJ316" i="2"/>
  <c r="FL316" i="2"/>
  <c r="DY82" i="2"/>
  <c r="DW82" i="2"/>
  <c r="DV82" i="2"/>
  <c r="DX82" i="2"/>
  <c r="EI186" i="2"/>
  <c r="EH186" i="2"/>
  <c r="EF186" i="2"/>
  <c r="EG186" i="2"/>
  <c r="DJ334" i="2"/>
  <c r="DH334" i="2"/>
  <c r="DI334" i="2"/>
  <c r="DG334" i="2"/>
  <c r="EI334" i="2"/>
  <c r="EG334" i="2"/>
  <c r="EH334" i="2"/>
  <c r="EF334" i="2"/>
  <c r="FR334" i="2"/>
  <c r="FO334" i="2"/>
  <c r="FQ334" i="2"/>
  <c r="FP334" i="2"/>
  <c r="DQ61" i="2"/>
  <c r="DS61" i="2"/>
  <c r="DR61" i="2"/>
  <c r="DN61" i="2"/>
  <c r="DL61" i="2"/>
  <c r="DM61" i="2"/>
  <c r="DY137" i="2"/>
  <c r="DV137" i="2"/>
  <c r="DW137" i="2"/>
  <c r="DX137" i="2"/>
  <c r="DQ265" i="2"/>
  <c r="DT265" i="2"/>
  <c r="DS265" i="2"/>
  <c r="DO265" i="2"/>
  <c r="DR265" i="2"/>
  <c r="DM265" i="2"/>
  <c r="DN265" i="2"/>
  <c r="DL265" i="2"/>
  <c r="EI265" i="2"/>
  <c r="EG265" i="2"/>
  <c r="EH265" i="2"/>
  <c r="EF265" i="2"/>
  <c r="DY40" i="2"/>
  <c r="DW40" i="2"/>
  <c r="DX40" i="2"/>
  <c r="DV40" i="2"/>
  <c r="FR114" i="2"/>
  <c r="FP114" i="2"/>
  <c r="FQ114" i="2"/>
  <c r="FO114" i="2"/>
  <c r="FM114" i="2"/>
  <c r="FK114" i="2"/>
  <c r="FL114" i="2"/>
  <c r="FW114" i="2"/>
  <c r="FT114" i="2"/>
  <c r="FU114" i="2"/>
  <c r="FV114" i="2"/>
  <c r="DJ269" i="2"/>
  <c r="DG269" i="2"/>
  <c r="DH269" i="2"/>
  <c r="DI269" i="2"/>
  <c r="ED269" i="2"/>
  <c r="EC269" i="2"/>
  <c r="EB269" i="2"/>
  <c r="EA269" i="2"/>
  <c r="DJ321" i="2"/>
  <c r="DG321" i="2"/>
  <c r="DI321" i="2"/>
  <c r="DH321" i="2"/>
  <c r="EI321" i="2"/>
  <c r="EF321" i="2"/>
  <c r="EH321" i="2"/>
  <c r="EG321" i="2"/>
  <c r="ED120" i="2"/>
  <c r="EB120" i="2"/>
  <c r="EA120" i="2"/>
  <c r="EC120" i="2"/>
  <c r="ED262" i="2"/>
  <c r="EA262" i="2"/>
  <c r="EC262" i="2"/>
  <c r="EB262" i="2"/>
  <c r="DH196" i="2"/>
  <c r="DG196" i="2"/>
  <c r="DI196" i="2"/>
  <c r="EI196" i="2"/>
  <c r="EF196" i="2"/>
  <c r="EG196" i="2"/>
  <c r="EH196" i="2"/>
  <c r="DJ222" i="2"/>
  <c r="DI222" i="2"/>
  <c r="DG222" i="2"/>
  <c r="DH222" i="2"/>
  <c r="EI222" i="2"/>
  <c r="EF222" i="2"/>
  <c r="EG222" i="2"/>
  <c r="EH222" i="2"/>
  <c r="DR189" i="2"/>
  <c r="DQ189" i="2"/>
  <c r="DT189" i="2"/>
  <c r="DO189" i="2"/>
  <c r="DL189" i="2"/>
  <c r="DM189" i="2"/>
  <c r="DY189" i="2"/>
  <c r="DW189" i="2"/>
  <c r="DX189" i="2"/>
  <c r="DV189" i="2"/>
  <c r="DT281" i="2"/>
  <c r="DS281" i="2"/>
  <c r="DR281" i="2"/>
  <c r="DQ281" i="2"/>
  <c r="DO281" i="2"/>
  <c r="DM281" i="2"/>
  <c r="DN281" i="2"/>
  <c r="DL281" i="2"/>
  <c r="EI281" i="2"/>
  <c r="EH281" i="2"/>
  <c r="EF281" i="2"/>
  <c r="EG281" i="2"/>
  <c r="DG73" i="2"/>
  <c r="DH73" i="2"/>
  <c r="DI73" i="2"/>
  <c r="EI73" i="2"/>
  <c r="EG73" i="2"/>
  <c r="EF73" i="2"/>
  <c r="EH73" i="2"/>
  <c r="DJ330" i="2"/>
  <c r="DG330" i="2"/>
  <c r="DH330" i="2"/>
  <c r="DI330" i="2"/>
  <c r="EN330" i="2"/>
  <c r="EM330" i="2"/>
  <c r="EK330" i="2"/>
  <c r="EL330" i="2"/>
  <c r="FR330" i="2"/>
  <c r="FQ330" i="2"/>
  <c r="FP330" i="2"/>
  <c r="FO330" i="2"/>
  <c r="EI181" i="2"/>
  <c r="EF181" i="2"/>
  <c r="EG181" i="2"/>
  <c r="EH181" i="2"/>
  <c r="DY181" i="2"/>
  <c r="DX181" i="2"/>
  <c r="DV181" i="2"/>
  <c r="DW181" i="2"/>
  <c r="DJ301" i="2"/>
  <c r="DG301" i="2"/>
  <c r="DI301" i="2"/>
  <c r="DH301" i="2"/>
  <c r="ED56" i="2"/>
  <c r="EC56" i="2"/>
  <c r="EA56" i="2"/>
  <c r="EB56" i="2"/>
  <c r="DY408" i="2"/>
  <c r="DX408" i="2"/>
  <c r="DW408" i="2"/>
  <c r="DV408" i="2"/>
  <c r="FR408" i="2"/>
  <c r="FQ408" i="2"/>
  <c r="FP408" i="2"/>
  <c r="FO408" i="2"/>
  <c r="FH408" i="2"/>
  <c r="FE408" i="2"/>
  <c r="FG408" i="2"/>
  <c r="FF408" i="2"/>
  <c r="DJ402" i="2"/>
  <c r="DI402" i="2"/>
  <c r="DG402" i="2"/>
  <c r="DH402" i="2"/>
  <c r="ED402" i="2"/>
  <c r="EA402" i="2"/>
  <c r="EB402" i="2"/>
  <c r="EC402" i="2"/>
  <c r="FH402" i="2"/>
  <c r="FG402" i="2"/>
  <c r="FE402" i="2"/>
  <c r="FF402" i="2"/>
  <c r="DJ344" i="2"/>
  <c r="DG344" i="2"/>
  <c r="DI344" i="2"/>
  <c r="DH344" i="2"/>
  <c r="EI344" i="2"/>
  <c r="EH344" i="2"/>
  <c r="EG344" i="2"/>
  <c r="EF344" i="2"/>
  <c r="FM344" i="2"/>
  <c r="FK344" i="2"/>
  <c r="FJ344" i="2"/>
  <c r="FL344" i="2"/>
  <c r="FH373" i="2"/>
  <c r="FE373" i="2"/>
  <c r="FG373" i="2"/>
  <c r="FF373" i="2"/>
  <c r="FW373" i="2"/>
  <c r="FV373" i="2"/>
  <c r="FT373" i="2"/>
  <c r="FU373" i="2"/>
  <c r="DJ395" i="2"/>
  <c r="DI395" i="2"/>
  <c r="DG395" i="2"/>
  <c r="DH395" i="2"/>
  <c r="ES395" i="2"/>
  <c r="EP395" i="2"/>
  <c r="EQ395" i="2"/>
  <c r="ER395" i="2"/>
  <c r="FR395" i="2"/>
  <c r="FQ395" i="2"/>
  <c r="FP395" i="2"/>
  <c r="FO395" i="2"/>
  <c r="DR353" i="2"/>
  <c r="DT353" i="2"/>
  <c r="DS353" i="2"/>
  <c r="DO353" i="2"/>
  <c r="DQ353" i="2"/>
  <c r="DN353" i="2"/>
  <c r="DL353" i="2"/>
  <c r="DM353" i="2"/>
  <c r="EI353" i="2"/>
  <c r="EG353" i="2"/>
  <c r="EF353" i="2"/>
  <c r="EH353" i="2"/>
  <c r="FR353" i="2"/>
  <c r="FQ353" i="2"/>
  <c r="FP353" i="2"/>
  <c r="FO353" i="2"/>
  <c r="DR392" i="2"/>
  <c r="DT392" i="2"/>
  <c r="DO392" i="2"/>
  <c r="DS392" i="2"/>
  <c r="DQ392" i="2"/>
  <c r="DN392" i="2"/>
  <c r="DL392" i="2"/>
  <c r="DM392" i="2"/>
  <c r="FR392" i="2"/>
  <c r="FO392" i="2"/>
  <c r="FP392" i="2"/>
  <c r="FQ392" i="2"/>
  <c r="DS364" i="2"/>
  <c r="DR364" i="2"/>
  <c r="DQ364" i="2"/>
  <c r="DO364" i="2"/>
  <c r="DT364" i="2"/>
  <c r="DM364" i="2"/>
  <c r="DN364" i="2"/>
  <c r="DL364" i="2"/>
  <c r="EN364" i="2"/>
  <c r="EK364" i="2"/>
  <c r="EL364" i="2"/>
  <c r="EM364" i="2"/>
  <c r="FW364" i="2"/>
  <c r="FV364" i="2"/>
  <c r="FT364" i="2"/>
  <c r="FU364" i="2"/>
  <c r="FH385" i="2"/>
  <c r="FE385" i="2"/>
  <c r="FG385" i="2"/>
  <c r="FF385" i="2"/>
  <c r="FR385" i="2"/>
  <c r="FP385" i="2"/>
  <c r="FO385" i="2"/>
  <c r="FQ385" i="2"/>
  <c r="DO354" i="2"/>
  <c r="DT354" i="2"/>
  <c r="DS354" i="2"/>
  <c r="DR354" i="2"/>
  <c r="DQ354" i="2"/>
  <c r="DM354" i="2"/>
  <c r="DN354" i="2"/>
  <c r="DL354" i="2"/>
  <c r="DY354" i="2"/>
  <c r="DW354" i="2"/>
  <c r="DV354" i="2"/>
  <c r="DX354" i="2"/>
  <c r="FH354" i="2"/>
  <c r="FE354" i="2"/>
  <c r="FG354" i="2"/>
  <c r="FF354" i="2"/>
  <c r="ED70" i="2"/>
  <c r="EC70" i="2"/>
  <c r="EB70" i="2"/>
  <c r="EA70" i="2"/>
  <c r="DY70" i="2"/>
  <c r="DW70" i="2"/>
  <c r="DV70" i="2"/>
  <c r="DX70" i="2"/>
  <c r="DY63" i="2"/>
  <c r="DW63" i="2"/>
  <c r="DV63" i="2"/>
  <c r="DX63" i="2"/>
  <c r="ED131" i="2"/>
  <c r="EC131" i="2"/>
  <c r="EB131" i="2"/>
  <c r="EA131" i="2"/>
  <c r="DG94" i="2"/>
  <c r="DH94" i="2"/>
  <c r="DI94" i="2"/>
  <c r="EI94" i="2"/>
  <c r="EF94" i="2"/>
  <c r="EG94" i="2"/>
  <c r="EH94" i="2"/>
  <c r="EM94" i="2"/>
  <c r="EL94" i="2"/>
  <c r="EK94" i="2"/>
  <c r="DJ127" i="2"/>
  <c r="DH127" i="2"/>
  <c r="DI127" i="2"/>
  <c r="DY127" i="2"/>
  <c r="DW127" i="2"/>
  <c r="DV127" i="2"/>
  <c r="DX127" i="2"/>
  <c r="ED195" i="2"/>
  <c r="EB195" i="2"/>
  <c r="EA195" i="2"/>
  <c r="EC195" i="2"/>
  <c r="ED339" i="2"/>
  <c r="EB339" i="2"/>
  <c r="EA339" i="2"/>
  <c r="EC339" i="2"/>
  <c r="EI339" i="2"/>
  <c r="EG339" i="2"/>
  <c r="EH339" i="2"/>
  <c r="EF339" i="2"/>
  <c r="DY86" i="2"/>
  <c r="DW86" i="2"/>
  <c r="DV86" i="2"/>
  <c r="DX86" i="2"/>
  <c r="DR71" i="2"/>
  <c r="DO71" i="2"/>
  <c r="DT71" i="2"/>
  <c r="DS71" i="2"/>
  <c r="DM71" i="2"/>
  <c r="DN71" i="2"/>
  <c r="EI207" i="2"/>
  <c r="EH207" i="2"/>
  <c r="EF207" i="2"/>
  <c r="EG207" i="2"/>
  <c r="ED38" i="2"/>
  <c r="EC38" i="2"/>
  <c r="EB38" i="2"/>
  <c r="EA38" i="2"/>
  <c r="DQ115" i="2"/>
  <c r="DS115" i="2"/>
  <c r="DR115" i="2"/>
  <c r="DL115" i="2"/>
  <c r="DM115" i="2"/>
  <c r="DN115" i="2"/>
  <c r="EC115" i="2"/>
  <c r="EB115" i="2"/>
  <c r="EA115" i="2"/>
  <c r="EI115" i="2"/>
  <c r="EH115" i="2"/>
  <c r="EF115" i="2"/>
  <c r="EG115" i="2"/>
  <c r="DY254" i="2"/>
  <c r="DX254" i="2"/>
  <c r="DV254" i="2"/>
  <c r="DW254" i="2"/>
  <c r="DT116" i="2"/>
  <c r="DS116" i="2"/>
  <c r="DO116" i="2"/>
  <c r="DR116" i="2"/>
  <c r="DM116" i="2"/>
  <c r="DN116" i="2"/>
  <c r="ED116" i="2"/>
  <c r="EC116" i="2"/>
  <c r="EB116" i="2"/>
  <c r="EA116" i="2"/>
  <c r="DH172" i="2"/>
  <c r="DG172" i="2"/>
  <c r="DI172" i="2"/>
  <c r="EI272" i="2"/>
  <c r="EH272" i="2"/>
  <c r="EF272" i="2"/>
  <c r="EG272" i="2"/>
  <c r="ED272" i="2"/>
  <c r="EB272" i="2"/>
  <c r="EA272" i="2"/>
  <c r="EC272" i="2"/>
  <c r="DY304" i="2"/>
  <c r="DW304" i="2"/>
  <c r="DX304" i="2"/>
  <c r="DV304" i="2"/>
  <c r="DG138" i="2"/>
  <c r="DI138" i="2"/>
  <c r="DH138" i="2"/>
  <c r="EP138" i="2"/>
  <c r="ER138" i="2"/>
  <c r="EQ138" i="2"/>
  <c r="FR138" i="2"/>
  <c r="FP138" i="2"/>
  <c r="FQ138" i="2"/>
  <c r="FO138" i="2"/>
  <c r="DQ69" i="2"/>
  <c r="DO69" i="2"/>
  <c r="DT69" i="2"/>
  <c r="DS69" i="2"/>
  <c r="DN69" i="2"/>
  <c r="DL69" i="2"/>
  <c r="DY69" i="2"/>
  <c r="DW69" i="2"/>
  <c r="DX69" i="2"/>
  <c r="DV69" i="2"/>
  <c r="DG193" i="2"/>
  <c r="DI193" i="2"/>
  <c r="DH193" i="2"/>
  <c r="EB193" i="2"/>
  <c r="EA193" i="2"/>
  <c r="EC193" i="2"/>
  <c r="EI66" i="2"/>
  <c r="EH66" i="2"/>
  <c r="EF66" i="2"/>
  <c r="EG66" i="2"/>
  <c r="DY64" i="2"/>
  <c r="DX64" i="2"/>
  <c r="DV64" i="2"/>
  <c r="DW64" i="2"/>
  <c r="DY204" i="2"/>
  <c r="DW204" i="2"/>
  <c r="DX204" i="2"/>
  <c r="DV204" i="2"/>
  <c r="DJ230" i="2"/>
  <c r="DH230" i="2"/>
  <c r="DI230" i="2"/>
  <c r="DG230" i="2"/>
  <c r="DI33" i="2"/>
  <c r="DH33" i="2"/>
  <c r="DG33" i="2"/>
  <c r="EN97" i="2"/>
  <c r="EL97" i="2"/>
  <c r="EM97" i="2"/>
  <c r="FM97" i="2"/>
  <c r="FK97" i="2"/>
  <c r="FL97" i="2"/>
  <c r="DG157" i="2"/>
  <c r="DH157" i="2"/>
  <c r="DI157" i="2"/>
  <c r="EC108" i="2"/>
  <c r="EB108" i="2"/>
  <c r="EA108" i="2"/>
  <c r="DQ180" i="2"/>
  <c r="DT180" i="2"/>
  <c r="DO180" i="2"/>
  <c r="DR180" i="2"/>
  <c r="DL180" i="2"/>
  <c r="DM180" i="2"/>
  <c r="DT264" i="2"/>
  <c r="DO264" i="2"/>
  <c r="DS264" i="2"/>
  <c r="DR264" i="2"/>
  <c r="DQ264" i="2"/>
  <c r="DL264" i="2"/>
  <c r="DM264" i="2"/>
  <c r="DN264" i="2"/>
  <c r="EI328" i="2"/>
  <c r="EH328" i="2"/>
  <c r="EG328" i="2"/>
  <c r="EF328" i="2"/>
  <c r="DJ118" i="2"/>
  <c r="DH118" i="2"/>
  <c r="DG118" i="2"/>
  <c r="DR153" i="2"/>
  <c r="DS153" i="2"/>
  <c r="DT153" i="2"/>
  <c r="DO153" i="2"/>
  <c r="DM153" i="2"/>
  <c r="DN153" i="2"/>
  <c r="EI153" i="2"/>
  <c r="EG153" i="2"/>
  <c r="EH153" i="2"/>
  <c r="EF153" i="2"/>
  <c r="FM153" i="2"/>
  <c r="FL153" i="2"/>
  <c r="FK153" i="2"/>
  <c r="DJ217" i="2"/>
  <c r="DH217" i="2"/>
  <c r="DG217" i="2"/>
  <c r="DI217" i="2"/>
  <c r="FH217" i="2"/>
  <c r="FG217" i="2"/>
  <c r="FF217" i="2"/>
  <c r="FE217" i="2"/>
  <c r="ES217" i="2"/>
  <c r="EQ217" i="2"/>
  <c r="ER217" i="2"/>
  <c r="EP217" i="2"/>
  <c r="EI104" i="2"/>
  <c r="EH104" i="2"/>
  <c r="EF104" i="2"/>
  <c r="EG104" i="2"/>
  <c r="ED104" i="2"/>
  <c r="EC104" i="2"/>
  <c r="EA104" i="2"/>
  <c r="EB104" i="2"/>
  <c r="DR197" i="2"/>
  <c r="DO197" i="2"/>
  <c r="DT197" i="2"/>
  <c r="DS197" i="2"/>
  <c r="DN197" i="2"/>
  <c r="DM197" i="2"/>
  <c r="DJ277" i="2"/>
  <c r="DH277" i="2"/>
  <c r="DG277" i="2"/>
  <c r="DI277" i="2"/>
  <c r="FR10" i="2"/>
  <c r="K16" i="25"/>
  <c r="EI221" i="2"/>
  <c r="EH221" i="2"/>
  <c r="EF221" i="2"/>
  <c r="EG221" i="2"/>
  <c r="DY72" i="2"/>
  <c r="DW72" i="2"/>
  <c r="DX72" i="2"/>
  <c r="DV72" i="2"/>
  <c r="ED213" i="2"/>
  <c r="EC213" i="2"/>
  <c r="EB213" i="2"/>
  <c r="EA213" i="2"/>
  <c r="DH144" i="2"/>
  <c r="DG144" i="2"/>
  <c r="DI144" i="2"/>
  <c r="EI144" i="2"/>
  <c r="EF144" i="2"/>
  <c r="EG144" i="2"/>
  <c r="EH144" i="2"/>
  <c r="DJ403" i="2"/>
  <c r="DH403" i="2"/>
  <c r="DI403" i="2"/>
  <c r="DG403" i="2"/>
  <c r="FH403" i="2"/>
  <c r="FE403" i="2"/>
  <c r="FG403" i="2"/>
  <c r="FF403" i="2"/>
  <c r="FW403" i="2"/>
  <c r="FU403" i="2"/>
  <c r="FV403" i="2"/>
  <c r="FT403" i="2"/>
  <c r="ED390" i="2"/>
  <c r="EB390" i="2"/>
  <c r="EA390" i="2"/>
  <c r="EC390" i="2"/>
  <c r="EI390" i="2"/>
  <c r="EG390" i="2"/>
  <c r="EH390" i="2"/>
  <c r="EF390" i="2"/>
  <c r="FR390" i="2"/>
  <c r="FP390" i="2"/>
  <c r="FQ390" i="2"/>
  <c r="FO390" i="2"/>
  <c r="EN376" i="2"/>
  <c r="EL376" i="2"/>
  <c r="EM376" i="2"/>
  <c r="EK376" i="2"/>
  <c r="EI376" i="2"/>
  <c r="EH376" i="2"/>
  <c r="EG376" i="2"/>
  <c r="EF376" i="2"/>
  <c r="FH376" i="2"/>
  <c r="FE376" i="2"/>
  <c r="FG376" i="2"/>
  <c r="FF376" i="2"/>
  <c r="DJ381" i="2"/>
  <c r="DG381" i="2"/>
  <c r="DI381" i="2"/>
  <c r="DH381" i="2"/>
  <c r="EN381" i="2"/>
  <c r="EL381" i="2"/>
  <c r="EM381" i="2"/>
  <c r="EK381" i="2"/>
  <c r="ES381" i="2"/>
  <c r="EQ381" i="2"/>
  <c r="ER381" i="2"/>
  <c r="EP381" i="2"/>
  <c r="DY380" i="2"/>
  <c r="DW380" i="2"/>
  <c r="DV380" i="2"/>
  <c r="DX380" i="2"/>
  <c r="ED380" i="2"/>
  <c r="EA380" i="2"/>
  <c r="EC380" i="2"/>
  <c r="EB380" i="2"/>
  <c r="FW380" i="2"/>
  <c r="FT380" i="2"/>
  <c r="FU380" i="2"/>
  <c r="FV380" i="2"/>
  <c r="ED347" i="2"/>
  <c r="EB347" i="2"/>
  <c r="EA347" i="2"/>
  <c r="EC347" i="2"/>
  <c r="EN347" i="2"/>
  <c r="EM347" i="2"/>
  <c r="EK347" i="2"/>
  <c r="EL347" i="2"/>
  <c r="FR347" i="2"/>
  <c r="FQ347" i="2"/>
  <c r="FP347" i="2"/>
  <c r="FO347" i="2"/>
  <c r="DJ360" i="2"/>
  <c r="DG360" i="2"/>
  <c r="DI360" i="2"/>
  <c r="DH360" i="2"/>
  <c r="ES360" i="2"/>
  <c r="ER360" i="2"/>
  <c r="EQ360" i="2"/>
  <c r="EP360" i="2"/>
  <c r="FH360" i="2"/>
  <c r="FE360" i="2"/>
  <c r="FG360" i="2"/>
  <c r="FF360" i="2"/>
  <c r="DJ397" i="2"/>
  <c r="DI397" i="2"/>
  <c r="DH397" i="2"/>
  <c r="DG397" i="2"/>
  <c r="EI397" i="2"/>
  <c r="EH397" i="2"/>
  <c r="EG397" i="2"/>
  <c r="EF397" i="2"/>
  <c r="ES397" i="2"/>
  <c r="EQ397" i="2"/>
  <c r="ER397" i="2"/>
  <c r="EP397" i="2"/>
  <c r="ES394" i="2"/>
  <c r="EP394" i="2"/>
  <c r="ER394" i="2"/>
  <c r="EQ394" i="2"/>
  <c r="FW394" i="2"/>
  <c r="FT394" i="2"/>
  <c r="FU394" i="2"/>
  <c r="FV394" i="2"/>
  <c r="DJ15" i="2"/>
  <c r="DH15" i="2"/>
  <c r="DI15" i="2"/>
  <c r="DY147" i="2"/>
  <c r="DX147" i="2"/>
  <c r="DW147" i="2"/>
  <c r="DV147" i="2"/>
  <c r="DH146" i="2"/>
  <c r="DG146" i="2"/>
  <c r="DI146" i="2"/>
  <c r="EB146" i="2"/>
  <c r="EA146" i="2"/>
  <c r="EC146" i="2"/>
  <c r="DH143" i="2"/>
  <c r="DI143" i="2"/>
  <c r="DG143" i="2"/>
  <c r="ED143" i="2"/>
  <c r="EB143" i="2"/>
  <c r="EA143" i="2"/>
  <c r="EC143" i="2"/>
  <c r="DY255" i="2"/>
  <c r="DV255" i="2"/>
  <c r="DW255" i="2"/>
  <c r="DX255" i="2"/>
  <c r="EI319" i="2"/>
  <c r="EG319" i="2"/>
  <c r="EH319" i="2"/>
  <c r="EF319" i="2"/>
  <c r="DR130" i="2"/>
  <c r="DQ130" i="2"/>
  <c r="DS130" i="2"/>
  <c r="DM130" i="2"/>
  <c r="DN130" i="2"/>
  <c r="DL130" i="2"/>
  <c r="ED130" i="2"/>
  <c r="EB130" i="2"/>
  <c r="EA130" i="2"/>
  <c r="EC130" i="2"/>
  <c r="DJ87" i="2"/>
  <c r="DH87" i="2"/>
  <c r="DG87" i="2"/>
  <c r="ED87" i="2"/>
  <c r="EB87" i="2"/>
  <c r="EC87" i="2"/>
  <c r="EA87" i="2"/>
  <c r="DY223" i="2"/>
  <c r="DW223" i="2"/>
  <c r="DV223" i="2"/>
  <c r="DX223" i="2"/>
  <c r="EI223" i="2"/>
  <c r="EF223" i="2"/>
  <c r="EG223" i="2"/>
  <c r="EH223" i="2"/>
  <c r="DQ135" i="2"/>
  <c r="DS135" i="2"/>
  <c r="DR135" i="2"/>
  <c r="DN135" i="2"/>
  <c r="DL135" i="2"/>
  <c r="DM135" i="2"/>
  <c r="EI135" i="2"/>
  <c r="EG135" i="2"/>
  <c r="EH135" i="2"/>
  <c r="EF135" i="2"/>
  <c r="DY310" i="2"/>
  <c r="DW310" i="2"/>
  <c r="DX310" i="2"/>
  <c r="DV310" i="2"/>
  <c r="EI310" i="2"/>
  <c r="EF310" i="2"/>
  <c r="EG310" i="2"/>
  <c r="EH310" i="2"/>
  <c r="EI68" i="2"/>
  <c r="EG68" i="2"/>
  <c r="EH68" i="2"/>
  <c r="EF68" i="2"/>
  <c r="DY244" i="2"/>
  <c r="DV244" i="2"/>
  <c r="DW244" i="2"/>
  <c r="DX244" i="2"/>
  <c r="DJ85" i="2"/>
  <c r="DI85" i="2"/>
  <c r="DH85" i="2"/>
  <c r="DY85" i="2"/>
  <c r="DX85" i="2"/>
  <c r="DV85" i="2"/>
  <c r="DW85" i="2"/>
  <c r="DG209" i="2"/>
  <c r="DI209" i="2"/>
  <c r="DH209" i="2"/>
  <c r="DJ16" i="2"/>
  <c r="DG16" i="2"/>
  <c r="DH16" i="2"/>
  <c r="FH16" i="2"/>
  <c r="FE16" i="2"/>
  <c r="FF16" i="2"/>
  <c r="J22" i="25"/>
  <c r="ED134" i="2"/>
  <c r="EA134" i="2"/>
  <c r="EC134" i="2"/>
  <c r="EB134" i="2"/>
  <c r="EI134" i="2"/>
  <c r="EG134" i="2"/>
  <c r="EF134" i="2"/>
  <c r="EH134" i="2"/>
  <c r="EN134" i="2"/>
  <c r="EL134" i="2"/>
  <c r="EM134" i="2"/>
  <c r="DJ49" i="2"/>
  <c r="DI49" i="2"/>
  <c r="DH49" i="2"/>
  <c r="FR19" i="2"/>
  <c r="K25" i="25"/>
  <c r="DY326" i="2"/>
  <c r="DW326" i="2"/>
  <c r="DV326" i="2"/>
  <c r="DX326" i="2"/>
  <c r="EI326" i="2"/>
  <c r="EH326" i="2"/>
  <c r="EF326" i="2"/>
  <c r="EG326" i="2"/>
  <c r="ED132" i="2"/>
  <c r="EC132" i="2"/>
  <c r="EB132" i="2"/>
  <c r="EA132" i="2"/>
  <c r="FR132" i="2"/>
  <c r="FQ132" i="2"/>
  <c r="FP132" i="2"/>
  <c r="FO132" i="2"/>
  <c r="EI236" i="2"/>
  <c r="EF236" i="2"/>
  <c r="EG236" i="2"/>
  <c r="EH236" i="2"/>
  <c r="DY300" i="2"/>
  <c r="DW300" i="2"/>
  <c r="DX300" i="2"/>
  <c r="DV300" i="2"/>
  <c r="ED300" i="2"/>
  <c r="EC300" i="2"/>
  <c r="EB300" i="2"/>
  <c r="EA300" i="2"/>
  <c r="ED126" i="2"/>
  <c r="EA126" i="2"/>
  <c r="EC126" i="2"/>
  <c r="EB126" i="2"/>
  <c r="DY279" i="2"/>
  <c r="DW279" i="2"/>
  <c r="DX279" i="2"/>
  <c r="DV279" i="2"/>
  <c r="DJ57" i="2"/>
  <c r="DI57" i="2"/>
  <c r="DH57" i="2"/>
  <c r="EI57" i="2"/>
  <c r="EG57" i="2"/>
  <c r="EF57" i="2"/>
  <c r="EH57" i="2"/>
  <c r="DY305" i="2"/>
  <c r="DX305" i="2"/>
  <c r="DV305" i="2"/>
  <c r="DW305" i="2"/>
  <c r="DY173" i="2"/>
  <c r="DX173" i="2"/>
  <c r="DV173" i="2"/>
  <c r="DW173" i="2"/>
  <c r="FP173" i="2"/>
  <c r="FQ173" i="2"/>
  <c r="FO173" i="2"/>
  <c r="DJ88" i="2"/>
  <c r="DI88" i="2"/>
  <c r="DH88" i="2"/>
  <c r="DJ105" i="2"/>
  <c r="DH105" i="2"/>
  <c r="DI105" i="2"/>
  <c r="EI105" i="2"/>
  <c r="EG105" i="2"/>
  <c r="EF105" i="2"/>
  <c r="EH105" i="2"/>
  <c r="DY313" i="2"/>
  <c r="DW313" i="2"/>
  <c r="DX313" i="2"/>
  <c r="DV313" i="2"/>
  <c r="DG160" i="2"/>
  <c r="DI160" i="2"/>
  <c r="DH160" i="2"/>
  <c r="ED253" i="2"/>
  <c r="EB253" i="2"/>
  <c r="EA253" i="2"/>
  <c r="EC253" i="2"/>
  <c r="DJ228" i="2"/>
  <c r="DG228" i="2"/>
  <c r="DI228" i="2"/>
  <c r="DH228" i="2"/>
  <c r="EI228" i="2"/>
  <c r="EF228" i="2"/>
  <c r="EG228" i="2"/>
  <c r="EH228" i="2"/>
  <c r="DG10" i="2"/>
  <c r="FT23" i="2"/>
  <c r="FU23" i="2"/>
  <c r="FV23" i="2"/>
  <c r="DI23" i="2"/>
  <c r="DH23" i="2"/>
  <c r="EF23" i="2"/>
  <c r="EG23" i="2"/>
  <c r="EH23" i="2"/>
  <c r="DW14" i="2"/>
  <c r="DX14" i="2"/>
  <c r="DV14" i="2"/>
  <c r="DI21" i="2"/>
  <c r="DH21" i="2"/>
  <c r="DG21" i="2"/>
  <c r="EG21" i="2"/>
  <c r="EF21" i="2"/>
  <c r="EH21" i="2"/>
  <c r="EQ16" i="2"/>
  <c r="EP16" i="2"/>
  <c r="DW16" i="2"/>
  <c r="DV16" i="2"/>
  <c r="DX16" i="2"/>
  <c r="DV19" i="2"/>
  <c r="DW19" i="2"/>
  <c r="DX19" i="2"/>
  <c r="DV31" i="2"/>
  <c r="DW31" i="2"/>
  <c r="DX31" i="2"/>
  <c r="EK20" i="2"/>
  <c r="EL20" i="2"/>
  <c r="EM20" i="2"/>
  <c r="EF20" i="2"/>
  <c r="EG20" i="2"/>
  <c r="EH20" i="2"/>
  <c r="FL18" i="2"/>
  <c r="FK18" i="2"/>
  <c r="DI26" i="2"/>
  <c r="DH26" i="2"/>
  <c r="EF26" i="2"/>
  <c r="EG26" i="2"/>
  <c r="EH26" i="2"/>
  <c r="DW22" i="2"/>
  <c r="DX22" i="2"/>
  <c r="DV22" i="2"/>
  <c r="EA22" i="2"/>
  <c r="EC22" i="2"/>
  <c r="EB22" i="2"/>
  <c r="DI24" i="2"/>
  <c r="DH24" i="2"/>
  <c r="EF24" i="2"/>
  <c r="EG24" i="2"/>
  <c r="EH24" i="2"/>
  <c r="DW30" i="2"/>
  <c r="DX30" i="2"/>
  <c r="DV30" i="2"/>
  <c r="EQ23" i="2"/>
  <c r="ER23" i="2"/>
  <c r="DV23" i="2"/>
  <c r="DW23" i="2"/>
  <c r="DX23" i="2"/>
  <c r="EA23" i="2"/>
  <c r="EB23" i="2"/>
  <c r="EC23" i="2"/>
  <c r="EF14" i="2"/>
  <c r="EG14" i="2"/>
  <c r="EH14" i="2"/>
  <c r="EC21" i="2"/>
  <c r="EB21" i="2"/>
  <c r="EA21" i="2"/>
  <c r="FO16" i="2"/>
  <c r="FP16" i="2"/>
  <c r="FQ16" i="2"/>
  <c r="DH19" i="2"/>
  <c r="DI19" i="2"/>
  <c r="EF19" i="2"/>
  <c r="EG19" i="2"/>
  <c r="EH19" i="2"/>
  <c r="DG29" i="2"/>
  <c r="DH29" i="2"/>
  <c r="EG29" i="2"/>
  <c r="EH29" i="2"/>
  <c r="EF29" i="2"/>
  <c r="FF20" i="2"/>
  <c r="FE20" i="2"/>
  <c r="FG20" i="2"/>
  <c r="FJ20" i="2"/>
  <c r="FL20" i="2"/>
  <c r="FK20" i="2"/>
  <c r="DW20" i="2"/>
  <c r="DV20" i="2"/>
  <c r="DX20" i="2"/>
  <c r="EQ18" i="2"/>
  <c r="ER18" i="2"/>
  <c r="EA18" i="2"/>
  <c r="EC18" i="2"/>
  <c r="EB18" i="2"/>
  <c r="DM26" i="2"/>
  <c r="DN26" i="2"/>
  <c r="EA26" i="2"/>
  <c r="EC26" i="2"/>
  <c r="EB26" i="2"/>
  <c r="DG28" i="2"/>
  <c r="DH28" i="2"/>
  <c r="DI28" i="2"/>
  <c r="EF28" i="2"/>
  <c r="EG28" i="2"/>
  <c r="EH28" i="2"/>
  <c r="DM24" i="2"/>
  <c r="DN24" i="2"/>
  <c r="EC24" i="2"/>
  <c r="EA24" i="2"/>
  <c r="EB24" i="2"/>
  <c r="EC25" i="2"/>
  <c r="EB25" i="2"/>
  <c r="EA25" i="2"/>
  <c r="EA30" i="2"/>
  <c r="EC30" i="2"/>
  <c r="EB30" i="2"/>
  <c r="DG27" i="2"/>
  <c r="DI27" i="2"/>
  <c r="DH27" i="2"/>
  <c r="EF27" i="2"/>
  <c r="EG27" i="2"/>
  <c r="EH27" i="2"/>
  <c r="EM23" i="2"/>
  <c r="EL23" i="2"/>
  <c r="FF23" i="2"/>
  <c r="FG23" i="2"/>
  <c r="DM23" i="2"/>
  <c r="DN23" i="2"/>
  <c r="EA14" i="2"/>
  <c r="EC14" i="2"/>
  <c r="EB14" i="2"/>
  <c r="DX21" i="2"/>
  <c r="DW21" i="2"/>
  <c r="DV21" i="2"/>
  <c r="EK16" i="2"/>
  <c r="EL16" i="2"/>
  <c r="EF16" i="2"/>
  <c r="EG16" i="2"/>
  <c r="EH16" i="2"/>
  <c r="DM19" i="2"/>
  <c r="DN19" i="2"/>
  <c r="EA19" i="2"/>
  <c r="EB19" i="2"/>
  <c r="EC19" i="2"/>
  <c r="DL29" i="2"/>
  <c r="DM29" i="2"/>
  <c r="EC29" i="2"/>
  <c r="EB29" i="2"/>
  <c r="EA29" i="2"/>
  <c r="EA31" i="2"/>
  <c r="EB31" i="2"/>
  <c r="EC31" i="2"/>
  <c r="EQ20" i="2"/>
  <c r="ER20" i="2"/>
  <c r="EP20" i="2"/>
  <c r="FT20" i="2"/>
  <c r="FV20" i="2"/>
  <c r="FU20" i="2"/>
  <c r="DL20" i="2"/>
  <c r="DM20" i="2"/>
  <c r="DN20" i="2"/>
  <c r="FO18" i="2"/>
  <c r="FP18" i="2"/>
  <c r="FQ18" i="2"/>
  <c r="FT18" i="2"/>
  <c r="FU18" i="2"/>
  <c r="FV18" i="2"/>
  <c r="EF18" i="2"/>
  <c r="EG18" i="2"/>
  <c r="EH18" i="2"/>
  <c r="DW26" i="2"/>
  <c r="DX26" i="2"/>
  <c r="DV26" i="2"/>
  <c r="DM22" i="2"/>
  <c r="DN22" i="2"/>
  <c r="DX17" i="2"/>
  <c r="DW17" i="2"/>
  <c r="DV17" i="2"/>
  <c r="DW28" i="2"/>
  <c r="DV28" i="2"/>
  <c r="DX28" i="2"/>
  <c r="EC28" i="2"/>
  <c r="EA28" i="2"/>
  <c r="EB28" i="2"/>
  <c r="EG25" i="2"/>
  <c r="EF25" i="2"/>
  <c r="EH25" i="2"/>
  <c r="DL27" i="2"/>
  <c r="DM27" i="2"/>
  <c r="DN27" i="2"/>
  <c r="DV15" i="2"/>
  <c r="DW15" i="2"/>
  <c r="DX15" i="2"/>
  <c r="DV27" i="2"/>
  <c r="DW27" i="2"/>
  <c r="DX27" i="2"/>
  <c r="EA27" i="2"/>
  <c r="EB27" i="2"/>
  <c r="EC27" i="2"/>
  <c r="EF30" i="2"/>
  <c r="EH30" i="2"/>
  <c r="EG30" i="2"/>
  <c r="FO23" i="2"/>
  <c r="FP23" i="2"/>
  <c r="FQ23" i="2"/>
  <c r="FL23" i="2"/>
  <c r="FK23" i="2"/>
  <c r="DL21" i="2"/>
  <c r="DM21" i="2"/>
  <c r="DN21" i="2"/>
  <c r="FJ16" i="2"/>
  <c r="FK16" i="2"/>
  <c r="FT16" i="2"/>
  <c r="FV16" i="2"/>
  <c r="FU16" i="2"/>
  <c r="EC16" i="2"/>
  <c r="EA16" i="2"/>
  <c r="EB16" i="2"/>
  <c r="DX29" i="2"/>
  <c r="DW29" i="2"/>
  <c r="DV29" i="2"/>
  <c r="EG31" i="2"/>
  <c r="EF31" i="2"/>
  <c r="EH31" i="2"/>
  <c r="FO20" i="2"/>
  <c r="FP20" i="2"/>
  <c r="FQ20" i="2"/>
  <c r="DI20" i="2"/>
  <c r="DG20" i="2"/>
  <c r="DH20" i="2"/>
  <c r="EC20" i="2"/>
  <c r="EA20" i="2"/>
  <c r="EB20" i="2"/>
  <c r="EL18" i="2"/>
  <c r="EM18" i="2"/>
  <c r="DW18" i="2"/>
  <c r="DX18" i="2"/>
  <c r="DV18" i="2"/>
  <c r="DH22" i="2"/>
  <c r="DI22" i="2"/>
  <c r="EG22" i="2"/>
  <c r="EH22" i="2"/>
  <c r="EF22" i="2"/>
  <c r="DL28" i="2"/>
  <c r="DM28" i="2"/>
  <c r="DN28" i="2"/>
  <c r="DW24" i="2"/>
  <c r="DV24" i="2"/>
  <c r="DX24" i="2"/>
  <c r="DX25" i="2"/>
  <c r="DW25" i="2"/>
  <c r="DV25" i="2"/>
  <c r="EL31" i="2"/>
  <c r="EM31" i="2"/>
  <c r="EM163" i="2"/>
  <c r="EK163" i="2"/>
  <c r="EK214" i="2"/>
  <c r="EM214" i="2"/>
  <c r="EL214" i="2"/>
  <c r="EK218" i="2"/>
  <c r="EM218" i="2"/>
  <c r="EL218" i="2"/>
  <c r="EL159" i="2"/>
  <c r="EM159" i="2"/>
  <c r="EL227" i="2"/>
  <c r="EM227" i="2"/>
  <c r="EK227" i="2"/>
  <c r="EL291" i="2"/>
  <c r="EM291" i="2"/>
  <c r="EK291" i="2"/>
  <c r="EL323" i="2"/>
  <c r="EM323" i="2"/>
  <c r="EK323" i="2"/>
  <c r="FQ206" i="2"/>
  <c r="FP206" i="2"/>
  <c r="FO206" i="2"/>
  <c r="EM103" i="2"/>
  <c r="EK103" i="2"/>
  <c r="EL315" i="2"/>
  <c r="EM315" i="2"/>
  <c r="EK315" i="2"/>
  <c r="EM174" i="2"/>
  <c r="EL174" i="2"/>
  <c r="EL84" i="2"/>
  <c r="EM84" i="2"/>
  <c r="EL256" i="2"/>
  <c r="EM256" i="2"/>
  <c r="EK256" i="2"/>
  <c r="EL320" i="2"/>
  <c r="EM320" i="2"/>
  <c r="EK320" i="2"/>
  <c r="EL14" i="2"/>
  <c r="EM14" i="2"/>
  <c r="EK14" i="2"/>
  <c r="EL21" i="2"/>
  <c r="EK21" i="2"/>
  <c r="EM21" i="2"/>
  <c r="EL85" i="2"/>
  <c r="EM85" i="2"/>
  <c r="EL209" i="2"/>
  <c r="EK209" i="2"/>
  <c r="EM209" i="2"/>
  <c r="EK210" i="2"/>
  <c r="EM210" i="2"/>
  <c r="EL210" i="2"/>
  <c r="EL80" i="2"/>
  <c r="EM80" i="2"/>
  <c r="EM220" i="2"/>
  <c r="EK220" i="2"/>
  <c r="EL220" i="2"/>
  <c r="EL49" i="2"/>
  <c r="EM49" i="2"/>
  <c r="EL326" i="2"/>
  <c r="EM326" i="2"/>
  <c r="EK326" i="2"/>
  <c r="EL60" i="2"/>
  <c r="EM60" i="2"/>
  <c r="EL332" i="2"/>
  <c r="EM332" i="2"/>
  <c r="EK332" i="2"/>
  <c r="EL169" i="2"/>
  <c r="EM169" i="2"/>
  <c r="EL105" i="2"/>
  <c r="EM105" i="2"/>
  <c r="EL151" i="2"/>
  <c r="EK151" i="2"/>
  <c r="EL333" i="2"/>
  <c r="EM333" i="2"/>
  <c r="EK333" i="2"/>
  <c r="EL22" i="2"/>
  <c r="EM22" i="2"/>
  <c r="EL47" i="2"/>
  <c r="EK47" i="2"/>
  <c r="EM47" i="2"/>
  <c r="EL179" i="2"/>
  <c r="EK179" i="2"/>
  <c r="EL62" i="2"/>
  <c r="EM62" i="2"/>
  <c r="EK62" i="2"/>
  <c r="EL59" i="2"/>
  <c r="EM59" i="2"/>
  <c r="EL175" i="2"/>
  <c r="EM175" i="2"/>
  <c r="EL271" i="2"/>
  <c r="EM271" i="2"/>
  <c r="EK271" i="2"/>
  <c r="EL54" i="2"/>
  <c r="EM54" i="2"/>
  <c r="EK54" i="2"/>
  <c r="EL260" i="2"/>
  <c r="EM260" i="2"/>
  <c r="EK260" i="2"/>
  <c r="EL205" i="2"/>
  <c r="EK205" i="2"/>
  <c r="EM205" i="2"/>
  <c r="EL299" i="2"/>
  <c r="EM299" i="2"/>
  <c r="EK299" i="2"/>
  <c r="EM176" i="2"/>
  <c r="EL176" i="2"/>
  <c r="EK150" i="2"/>
  <c r="EM150" i="2"/>
  <c r="EL150" i="2"/>
  <c r="EL149" i="2"/>
  <c r="EK149" i="2"/>
  <c r="EM149" i="2"/>
  <c r="EL329" i="2"/>
  <c r="EM329" i="2"/>
  <c r="EK329" i="2"/>
  <c r="EL235" i="2"/>
  <c r="EM235" i="2"/>
  <c r="EK235" i="2"/>
  <c r="EL294" i="2"/>
  <c r="EM294" i="2"/>
  <c r="EK294" i="2"/>
  <c r="EL257" i="2"/>
  <c r="EM257" i="2"/>
  <c r="EK257" i="2"/>
  <c r="EM196" i="2"/>
  <c r="EK196" i="2"/>
  <c r="EL196" i="2"/>
  <c r="EL189" i="2"/>
  <c r="EK189" i="2"/>
  <c r="EL73" i="2"/>
  <c r="EK73" i="2"/>
  <c r="EM73" i="2"/>
  <c r="EM70" i="2"/>
  <c r="EK70" i="2"/>
  <c r="EL282" i="2"/>
  <c r="EM282" i="2"/>
  <c r="EK282" i="2"/>
  <c r="EL63" i="2"/>
  <c r="EK63" i="2"/>
  <c r="EM63" i="2"/>
  <c r="EL131" i="2"/>
  <c r="EM131" i="2"/>
  <c r="EL75" i="2"/>
  <c r="EK75" i="2"/>
  <c r="EM75" i="2"/>
  <c r="EL127" i="2"/>
  <c r="EM127" i="2"/>
  <c r="EL195" i="2"/>
  <c r="EM195" i="2"/>
  <c r="EL243" i="2"/>
  <c r="EM243" i="2"/>
  <c r="EK243" i="2"/>
  <c r="EL275" i="2"/>
  <c r="EM275" i="2"/>
  <c r="EK275" i="2"/>
  <c r="EL307" i="2"/>
  <c r="EM307" i="2"/>
  <c r="EK307" i="2"/>
  <c r="EL339" i="2"/>
  <c r="EM339" i="2"/>
  <c r="EK339" i="2"/>
  <c r="EL86" i="2"/>
  <c r="EM86" i="2"/>
  <c r="EK86" i="2"/>
  <c r="EL71" i="2"/>
  <c r="EM71" i="2"/>
  <c r="EL139" i="2"/>
  <c r="EM139" i="2"/>
  <c r="EK139" i="2"/>
  <c r="EL207" i="2"/>
  <c r="EM207" i="2"/>
  <c r="EK207" i="2"/>
  <c r="EL26" i="2"/>
  <c r="EM26" i="2"/>
  <c r="EM38" i="2"/>
  <c r="EK38" i="2"/>
  <c r="EL115" i="2"/>
  <c r="EM115" i="2"/>
  <c r="EK115" i="2"/>
  <c r="EL254" i="2"/>
  <c r="EM254" i="2"/>
  <c r="EK254" i="2"/>
  <c r="EL52" i="2"/>
  <c r="EM52" i="2"/>
  <c r="EK52" i="2"/>
  <c r="EM116" i="2"/>
  <c r="EL116" i="2"/>
  <c r="EM240" i="2"/>
  <c r="EK240" i="2"/>
  <c r="EL240" i="2"/>
  <c r="EL272" i="2"/>
  <c r="EM272" i="2"/>
  <c r="EK272" i="2"/>
  <c r="EL304" i="2"/>
  <c r="EM304" i="2"/>
  <c r="EK304" i="2"/>
  <c r="EL336" i="2"/>
  <c r="EM336" i="2"/>
  <c r="EK336" i="2"/>
  <c r="EL286" i="2"/>
  <c r="EM286" i="2"/>
  <c r="EK286" i="2"/>
  <c r="EK53" i="2"/>
  <c r="EM53" i="2"/>
  <c r="EL117" i="2"/>
  <c r="EK117" i="2"/>
  <c r="EM117" i="2"/>
  <c r="EL177" i="2"/>
  <c r="EM177" i="2"/>
  <c r="EL245" i="2"/>
  <c r="EK245" i="2"/>
  <c r="EM245" i="2"/>
  <c r="EL281" i="2"/>
  <c r="EM281" i="2"/>
  <c r="EK281" i="2"/>
  <c r="FO178" i="2"/>
  <c r="FQ178" i="2"/>
  <c r="FP178" i="2"/>
  <c r="EL301" i="2"/>
  <c r="EM301" i="2"/>
  <c r="EK301" i="2"/>
  <c r="EK158" i="2"/>
  <c r="EM158" i="2"/>
  <c r="EL158" i="2"/>
  <c r="EL15" i="2"/>
  <c r="EM15" i="2"/>
  <c r="EL79" i="2"/>
  <c r="EK79" i="2"/>
  <c r="EL147" i="2"/>
  <c r="EM147" i="2"/>
  <c r="EK147" i="2"/>
  <c r="EL199" i="2"/>
  <c r="EM199" i="2"/>
  <c r="EK199" i="2"/>
  <c r="EK146" i="2"/>
  <c r="EM146" i="2"/>
  <c r="EL146" i="2"/>
  <c r="FQ142" i="2"/>
  <c r="FP142" i="2"/>
  <c r="FO142" i="2"/>
  <c r="EL27" i="2"/>
  <c r="EK27" i="2"/>
  <c r="EM27" i="2"/>
  <c r="EL91" i="2"/>
  <c r="EM91" i="2"/>
  <c r="EL143" i="2"/>
  <c r="EM143" i="2"/>
  <c r="EK143" i="2"/>
  <c r="EL211" i="2"/>
  <c r="EM211" i="2"/>
  <c r="EK211" i="2"/>
  <c r="EL255" i="2"/>
  <c r="EM255" i="2"/>
  <c r="EK255" i="2"/>
  <c r="EL287" i="2"/>
  <c r="EM287" i="2"/>
  <c r="EK287" i="2"/>
  <c r="EL319" i="2"/>
  <c r="EM319" i="2"/>
  <c r="EK319" i="2"/>
  <c r="EL30" i="2"/>
  <c r="EM30" i="2"/>
  <c r="EK130" i="2"/>
  <c r="EM130" i="2"/>
  <c r="EL130" i="2"/>
  <c r="EL87" i="2"/>
  <c r="EK87" i="2"/>
  <c r="EL155" i="2"/>
  <c r="EK155" i="2"/>
  <c r="EL78" i="2"/>
  <c r="EM78" i="2"/>
  <c r="EK78" i="2"/>
  <c r="EK170" i="2"/>
  <c r="EM170" i="2"/>
  <c r="EL170" i="2"/>
  <c r="EL135" i="2"/>
  <c r="EM135" i="2"/>
  <c r="EK135" i="2"/>
  <c r="EL327" i="2"/>
  <c r="EM327" i="2"/>
  <c r="EK327" i="2"/>
  <c r="EL310" i="2"/>
  <c r="EM310" i="2"/>
  <c r="EK310" i="2"/>
  <c r="EL68" i="2"/>
  <c r="EK68" i="2"/>
  <c r="EM124" i="2"/>
  <c r="EK124" i="2"/>
  <c r="EM192" i="2"/>
  <c r="EL192" i="2"/>
  <c r="EM244" i="2"/>
  <c r="EK244" i="2"/>
  <c r="EL244" i="2"/>
  <c r="EL276" i="2"/>
  <c r="EM276" i="2"/>
  <c r="EK276" i="2"/>
  <c r="EL308" i="2"/>
  <c r="EM308" i="2"/>
  <c r="EK308" i="2"/>
  <c r="FP322" i="2"/>
  <c r="FO322" i="2"/>
  <c r="FQ322" i="2"/>
  <c r="EK69" i="2"/>
  <c r="EM69" i="2"/>
  <c r="EL193" i="2"/>
  <c r="EK193" i="2"/>
  <c r="EM193" i="2"/>
  <c r="EL261" i="2"/>
  <c r="EM261" i="2"/>
  <c r="EK261" i="2"/>
  <c r="EL203" i="2"/>
  <c r="EM203" i="2"/>
  <c r="EK203" i="2"/>
  <c r="EL66" i="2"/>
  <c r="EM66" i="2"/>
  <c r="FP338" i="2"/>
  <c r="FO338" i="2"/>
  <c r="FQ338" i="2"/>
  <c r="EM64" i="2"/>
  <c r="EK64" i="2"/>
  <c r="EM136" i="2"/>
  <c r="EL136" i="2"/>
  <c r="EM122" i="2"/>
  <c r="EL122" i="2"/>
  <c r="EK230" i="2"/>
  <c r="EM230" i="2"/>
  <c r="EL230" i="2"/>
  <c r="EL33" i="2"/>
  <c r="EK33" i="2"/>
  <c r="EM33" i="2"/>
  <c r="EL157" i="2"/>
  <c r="EK157" i="2"/>
  <c r="EM157" i="2"/>
  <c r="EL187" i="2"/>
  <c r="EM187" i="2"/>
  <c r="EK187" i="2"/>
  <c r="EL274" i="2"/>
  <c r="EM274" i="2"/>
  <c r="EK274" i="2"/>
  <c r="EL44" i="2"/>
  <c r="EM44" i="2"/>
  <c r="EK44" i="2"/>
  <c r="EM108" i="2"/>
  <c r="EK108" i="2"/>
  <c r="EL108" i="2"/>
  <c r="EL264" i="2"/>
  <c r="EM264" i="2"/>
  <c r="EK264" i="2"/>
  <c r="EL296" i="2"/>
  <c r="EM296" i="2"/>
  <c r="EK296" i="2"/>
  <c r="EK118" i="2"/>
  <c r="EL118" i="2"/>
  <c r="EK226" i="2"/>
  <c r="EM226" i="2"/>
  <c r="EL226" i="2"/>
  <c r="EL13" i="2"/>
  <c r="EK13" i="2"/>
  <c r="EM13" i="2"/>
  <c r="EL77" i="2"/>
  <c r="EK77" i="2"/>
  <c r="EM77" i="2"/>
  <c r="EM104" i="2"/>
  <c r="EL104" i="2"/>
  <c r="EK242" i="2"/>
  <c r="EM242" i="2"/>
  <c r="EL242" i="2"/>
  <c r="EL197" i="2"/>
  <c r="EM197" i="2"/>
  <c r="EL289" i="2"/>
  <c r="EM289" i="2"/>
  <c r="EK289" i="2"/>
  <c r="EL325" i="2"/>
  <c r="EM325" i="2"/>
  <c r="EK325" i="2"/>
  <c r="FP290" i="2"/>
  <c r="FO290" i="2"/>
  <c r="FQ290" i="2"/>
  <c r="EL24" i="2"/>
  <c r="EM24" i="2"/>
  <c r="EL41" i="2"/>
  <c r="EK41" i="2"/>
  <c r="EM41" i="2"/>
  <c r="EL221" i="2"/>
  <c r="EK221" i="2"/>
  <c r="EM221" i="2"/>
  <c r="EL297" i="2"/>
  <c r="EM297" i="2"/>
  <c r="EK297" i="2"/>
  <c r="EL67" i="2"/>
  <c r="EK67" i="2"/>
  <c r="EM67" i="2"/>
  <c r="EL72" i="2"/>
  <c r="EK72" i="2"/>
  <c r="EL25" i="2"/>
  <c r="EK25" i="2"/>
  <c r="EL213" i="2"/>
  <c r="EK213" i="2"/>
  <c r="EM213" i="2"/>
  <c r="EL317" i="2"/>
  <c r="EM317" i="2"/>
  <c r="EK317" i="2"/>
  <c r="EM144" i="2"/>
  <c r="EK144" i="2"/>
  <c r="EL144" i="2"/>
  <c r="EM236" i="2"/>
  <c r="EK236" i="2"/>
  <c r="EL236" i="2"/>
  <c r="EL300" i="2"/>
  <c r="EM300" i="2"/>
  <c r="EK300" i="2"/>
  <c r="EM126" i="2"/>
  <c r="EL126" i="2"/>
  <c r="EL29" i="2"/>
  <c r="EK29" i="2"/>
  <c r="EL279" i="2"/>
  <c r="EM279" i="2"/>
  <c r="EK279" i="2"/>
  <c r="EM128" i="2"/>
  <c r="EK128" i="2"/>
  <c r="EL128" i="2"/>
  <c r="EL57" i="2"/>
  <c r="EM57" i="2"/>
  <c r="EL229" i="2"/>
  <c r="EK229" i="2"/>
  <c r="EM229" i="2"/>
  <c r="EL337" i="2"/>
  <c r="EM337" i="2"/>
  <c r="EK337" i="2"/>
  <c r="EL293" i="2"/>
  <c r="EM293" i="2"/>
  <c r="EK293" i="2"/>
  <c r="EL88" i="2"/>
  <c r="EM88" i="2"/>
  <c r="EL58" i="2"/>
  <c r="EM58" i="2"/>
  <c r="EL241" i="2"/>
  <c r="EK241" i="2"/>
  <c r="EM241" i="2"/>
  <c r="EL313" i="2"/>
  <c r="EM313" i="2"/>
  <c r="EK313" i="2"/>
  <c r="EM160" i="2"/>
  <c r="EK160" i="2"/>
  <c r="EL160" i="2"/>
  <c r="EL253" i="2"/>
  <c r="EM253" i="2"/>
  <c r="EK253" i="2"/>
  <c r="EM228" i="2"/>
  <c r="EK228" i="2"/>
  <c r="EL228" i="2"/>
  <c r="EL56" i="2"/>
  <c r="EM56" i="2"/>
  <c r="EK56" i="2"/>
  <c r="FE163" i="2"/>
  <c r="FG163" i="2"/>
  <c r="FE214" i="2"/>
  <c r="FG214" i="2"/>
  <c r="FF214" i="2"/>
  <c r="FE43" i="2"/>
  <c r="FG43" i="2"/>
  <c r="FF43" i="2"/>
  <c r="FE259" i="2"/>
  <c r="FG259" i="2"/>
  <c r="FF259" i="2"/>
  <c r="FE323" i="2"/>
  <c r="FG323" i="2"/>
  <c r="FF323" i="2"/>
  <c r="FE315" i="2"/>
  <c r="FG315" i="2"/>
  <c r="FF315" i="2"/>
  <c r="FE246" i="2"/>
  <c r="FG246" i="2"/>
  <c r="FF246" i="2"/>
  <c r="FE140" i="2"/>
  <c r="FF140" i="2"/>
  <c r="FE288" i="2"/>
  <c r="FG288" i="2"/>
  <c r="FF288" i="2"/>
  <c r="FE21" i="2"/>
  <c r="FG21" i="2"/>
  <c r="FF21" i="2"/>
  <c r="FE247" i="2"/>
  <c r="FG247" i="2"/>
  <c r="FF247" i="2"/>
  <c r="FE220" i="2"/>
  <c r="FG220" i="2"/>
  <c r="FF220" i="2"/>
  <c r="FG19" i="2"/>
  <c r="FF19" i="2"/>
  <c r="FG126" i="2"/>
  <c r="FF126" i="2"/>
  <c r="FG169" i="2"/>
  <c r="FF169" i="2"/>
  <c r="FE128" i="2"/>
  <c r="FG128" i="2"/>
  <c r="FF128" i="2"/>
  <c r="FG105" i="2"/>
  <c r="FF105" i="2"/>
  <c r="FE63" i="2"/>
  <c r="FG63" i="2"/>
  <c r="FF63" i="2"/>
  <c r="FE275" i="2"/>
  <c r="FG275" i="2"/>
  <c r="FF275" i="2"/>
  <c r="FG112" i="2"/>
  <c r="FF112" i="2"/>
  <c r="FG141" i="2"/>
  <c r="FF141" i="2"/>
  <c r="FE265" i="2"/>
  <c r="FG265" i="2"/>
  <c r="FF265" i="2"/>
  <c r="FE262" i="2"/>
  <c r="FG262" i="2"/>
  <c r="FF262" i="2"/>
  <c r="FE73" i="2"/>
  <c r="FG73" i="2"/>
  <c r="FF73" i="2"/>
  <c r="FE56" i="2"/>
  <c r="FG56" i="2"/>
  <c r="FF56" i="2"/>
  <c r="FE319" i="2"/>
  <c r="FG319" i="2"/>
  <c r="FF319" i="2"/>
  <c r="FE322" i="2"/>
  <c r="FG322" i="2"/>
  <c r="FF322" i="2"/>
  <c r="FE33" i="2"/>
  <c r="FG33" i="2"/>
  <c r="FF33" i="2"/>
  <c r="FE325" i="2"/>
  <c r="FG325" i="2"/>
  <c r="FF325" i="2"/>
  <c r="FE41" i="2"/>
  <c r="FG41" i="2"/>
  <c r="FF41" i="2"/>
  <c r="FE234" i="2"/>
  <c r="FG234" i="2"/>
  <c r="FF234" i="2"/>
  <c r="FE54" i="2"/>
  <c r="FG54" i="2"/>
  <c r="FF54" i="2"/>
  <c r="FG55" i="2"/>
  <c r="FF55" i="2"/>
  <c r="FE191" i="2"/>
  <c r="FG191" i="2"/>
  <c r="FF191" i="2"/>
  <c r="FE263" i="2"/>
  <c r="FG263" i="2"/>
  <c r="FF263" i="2"/>
  <c r="FG36" i="2"/>
  <c r="FF36" i="2"/>
  <c r="FE224" i="2"/>
  <c r="FG224" i="2"/>
  <c r="FF224" i="2"/>
  <c r="FE292" i="2"/>
  <c r="FG292" i="2"/>
  <c r="FF292" i="2"/>
  <c r="FE267" i="2"/>
  <c r="FG267" i="2"/>
  <c r="FF267" i="2"/>
  <c r="FE65" i="2"/>
  <c r="FF65" i="2"/>
  <c r="FG154" i="2"/>
  <c r="FF154" i="2"/>
  <c r="FG45" i="2"/>
  <c r="FF45" i="2"/>
  <c r="FE339" i="2"/>
  <c r="FG339" i="2"/>
  <c r="FF339" i="2"/>
  <c r="FE304" i="2"/>
  <c r="FG304" i="2"/>
  <c r="FF304" i="2"/>
  <c r="FE81" i="2"/>
  <c r="FG81" i="2"/>
  <c r="FF81" i="2"/>
  <c r="FG91" i="2"/>
  <c r="FF91" i="2"/>
  <c r="FE78" i="2"/>
  <c r="FG78" i="2"/>
  <c r="FF78" i="2"/>
  <c r="FE69" i="2"/>
  <c r="FG69" i="2"/>
  <c r="FG66" i="2"/>
  <c r="FF66" i="2"/>
  <c r="FE336" i="2"/>
  <c r="FG336" i="2"/>
  <c r="FF336" i="2"/>
  <c r="FE245" i="2"/>
  <c r="FG245" i="2"/>
  <c r="FF245" i="2"/>
  <c r="FG188" i="2"/>
  <c r="FF188" i="2"/>
  <c r="FE252" i="2"/>
  <c r="FG252" i="2"/>
  <c r="FF252" i="2"/>
  <c r="FG40" i="2"/>
  <c r="FF40" i="2"/>
  <c r="FG178" i="2"/>
  <c r="FF178" i="2"/>
  <c r="FG15" i="2"/>
  <c r="FF15" i="2"/>
  <c r="FE170" i="2"/>
  <c r="FG170" i="2"/>
  <c r="FF170" i="2"/>
  <c r="FE124" i="2"/>
  <c r="FG124" i="2"/>
  <c r="FE338" i="2"/>
  <c r="FG338" i="2"/>
  <c r="FF338" i="2"/>
  <c r="FE264" i="2"/>
  <c r="FG264" i="2"/>
  <c r="FF264" i="2"/>
  <c r="FQ219" i="2"/>
  <c r="FO219" i="2"/>
  <c r="FP219" i="2"/>
  <c r="EL219" i="2"/>
  <c r="EM219" i="2"/>
  <c r="EK219" i="2"/>
  <c r="FG110" i="2"/>
  <c r="FF110" i="2"/>
  <c r="EM110" i="2"/>
  <c r="EL110" i="2"/>
  <c r="EL233" i="2"/>
  <c r="EK233" i="2"/>
  <c r="EM233" i="2"/>
  <c r="FE183" i="2"/>
  <c r="FG183" i="2"/>
  <c r="FF183" i="2"/>
  <c r="FP306" i="2"/>
  <c r="FO306" i="2"/>
  <c r="FQ306" i="2"/>
  <c r="FE172" i="2"/>
  <c r="FG172" i="2"/>
  <c r="FF172" i="2"/>
  <c r="FQ129" i="2"/>
  <c r="FO129" i="2"/>
  <c r="FP129" i="2"/>
  <c r="FG156" i="2"/>
  <c r="FF156" i="2"/>
  <c r="FQ156" i="2"/>
  <c r="FP156" i="2"/>
  <c r="FO156" i="2"/>
  <c r="EL35" i="2"/>
  <c r="EK35" i="2"/>
  <c r="EM35" i="2"/>
  <c r="FE35" i="2"/>
  <c r="FG35" i="2"/>
  <c r="FF35" i="2"/>
  <c r="FQ269" i="2"/>
  <c r="FO269" i="2"/>
  <c r="FP269" i="2"/>
  <c r="FE223" i="2"/>
  <c r="FG223" i="2"/>
  <c r="FF223" i="2"/>
  <c r="EK180" i="2"/>
  <c r="EL180" i="2"/>
  <c r="DI12" i="2"/>
  <c r="DG12" i="2"/>
  <c r="DH12" i="2"/>
  <c r="FP11" i="2"/>
  <c r="FQ11" i="2"/>
  <c r="FO11" i="2"/>
  <c r="FP340" i="2"/>
  <c r="FO340" i="2"/>
  <c r="FQ340" i="2"/>
  <c r="FQ205" i="2"/>
  <c r="FO205" i="2"/>
  <c r="FP205" i="2"/>
  <c r="FP299" i="2"/>
  <c r="FO299" i="2"/>
  <c r="FQ299" i="2"/>
  <c r="FP176" i="2"/>
  <c r="FO176" i="2"/>
  <c r="FQ176" i="2"/>
  <c r="FQ150" i="2"/>
  <c r="FP150" i="2"/>
  <c r="FO150" i="2"/>
  <c r="FQ149" i="2"/>
  <c r="FP149" i="2"/>
  <c r="FO149" i="2"/>
  <c r="FP329" i="2"/>
  <c r="FO329" i="2"/>
  <c r="FQ329" i="2"/>
  <c r="FQ235" i="2"/>
  <c r="FO235" i="2"/>
  <c r="FP235" i="2"/>
  <c r="FP294" i="2"/>
  <c r="FO294" i="2"/>
  <c r="FQ294" i="2"/>
  <c r="FQ257" i="2"/>
  <c r="FO257" i="2"/>
  <c r="FP257" i="2"/>
  <c r="FO196" i="2"/>
  <c r="FQ196" i="2"/>
  <c r="FP196" i="2"/>
  <c r="FO189" i="2"/>
  <c r="FQ189" i="2"/>
  <c r="FP189" i="2"/>
  <c r="FQ73" i="2"/>
  <c r="FO73" i="2"/>
  <c r="FP73" i="2"/>
  <c r="FQ70" i="2"/>
  <c r="FO70" i="2"/>
  <c r="FP70" i="2"/>
  <c r="FQ282" i="2"/>
  <c r="FP282" i="2"/>
  <c r="FO282" i="2"/>
  <c r="FQ63" i="2"/>
  <c r="FO63" i="2"/>
  <c r="FP63" i="2"/>
  <c r="FQ131" i="2"/>
  <c r="FO131" i="2"/>
  <c r="FP131" i="2"/>
  <c r="FQ75" i="2"/>
  <c r="FO75" i="2"/>
  <c r="FP75" i="2"/>
  <c r="FQ127" i="2"/>
  <c r="FO127" i="2"/>
  <c r="FP127" i="2"/>
  <c r="FO195" i="2"/>
  <c r="FQ195" i="2"/>
  <c r="FP195" i="2"/>
  <c r="FQ243" i="2"/>
  <c r="FO243" i="2"/>
  <c r="FP243" i="2"/>
  <c r="FQ275" i="2"/>
  <c r="FO275" i="2"/>
  <c r="FP275" i="2"/>
  <c r="FP307" i="2"/>
  <c r="FO307" i="2"/>
  <c r="FQ307" i="2"/>
  <c r="FP339" i="2"/>
  <c r="FO339" i="2"/>
  <c r="FQ339" i="2"/>
  <c r="FQ86" i="2"/>
  <c r="FO86" i="2"/>
  <c r="FP86" i="2"/>
  <c r="FQ71" i="2"/>
  <c r="FO71" i="2"/>
  <c r="FP71" i="2"/>
  <c r="FQ139" i="2"/>
  <c r="FO139" i="2"/>
  <c r="FP139" i="2"/>
  <c r="FQ207" i="2"/>
  <c r="FO207" i="2"/>
  <c r="FP207" i="2"/>
  <c r="FP26" i="2"/>
  <c r="FQ26" i="2"/>
  <c r="FO26" i="2"/>
  <c r="FQ38" i="2"/>
  <c r="FO38" i="2"/>
  <c r="FP38" i="2"/>
  <c r="FP115" i="2"/>
  <c r="FQ115" i="2"/>
  <c r="FO115" i="2"/>
  <c r="FQ254" i="2"/>
  <c r="FP254" i="2"/>
  <c r="FO254" i="2"/>
  <c r="FQ52" i="2"/>
  <c r="FP52" i="2"/>
  <c r="FO52" i="2"/>
  <c r="FP116" i="2"/>
  <c r="FQ116" i="2"/>
  <c r="FO116" i="2"/>
  <c r="FQ240" i="2"/>
  <c r="FP240" i="2"/>
  <c r="FO240" i="2"/>
  <c r="FQ272" i="2"/>
  <c r="FP272" i="2"/>
  <c r="FO272" i="2"/>
  <c r="FP304" i="2"/>
  <c r="FO304" i="2"/>
  <c r="FQ304" i="2"/>
  <c r="FP336" i="2"/>
  <c r="FO336" i="2"/>
  <c r="FQ336" i="2"/>
  <c r="FP286" i="2"/>
  <c r="FO286" i="2"/>
  <c r="FQ286" i="2"/>
  <c r="FQ53" i="2"/>
  <c r="FO53" i="2"/>
  <c r="FP53" i="2"/>
  <c r="FP117" i="2"/>
  <c r="FQ117" i="2"/>
  <c r="FO117" i="2"/>
  <c r="FP177" i="2"/>
  <c r="FQ177" i="2"/>
  <c r="FO177" i="2"/>
  <c r="FQ245" i="2"/>
  <c r="FO245" i="2"/>
  <c r="FP245" i="2"/>
  <c r="FQ222" i="2"/>
  <c r="FP222" i="2"/>
  <c r="FO222" i="2"/>
  <c r="FQ281" i="2"/>
  <c r="FO281" i="2"/>
  <c r="FP281" i="2"/>
  <c r="EM178" i="2"/>
  <c r="EL178" i="2"/>
  <c r="FP301" i="2"/>
  <c r="FO301" i="2"/>
  <c r="FQ301" i="2"/>
  <c r="FQ158" i="2"/>
  <c r="FP158" i="2"/>
  <c r="FO158" i="2"/>
  <c r="FP15" i="2"/>
  <c r="FQ15" i="2"/>
  <c r="FO15" i="2"/>
  <c r="FQ79" i="2"/>
  <c r="FO79" i="2"/>
  <c r="FP79" i="2"/>
  <c r="FQ147" i="2"/>
  <c r="FO147" i="2"/>
  <c r="FP147" i="2"/>
  <c r="FQ199" i="2"/>
  <c r="FO199" i="2"/>
  <c r="FP199" i="2"/>
  <c r="FQ146" i="2"/>
  <c r="FO146" i="2"/>
  <c r="FP146" i="2"/>
  <c r="EK142" i="2"/>
  <c r="EM142" i="2"/>
  <c r="EL142" i="2"/>
  <c r="FP27" i="2"/>
  <c r="FQ27" i="2"/>
  <c r="FO27" i="2"/>
  <c r="FQ91" i="2"/>
  <c r="FO91" i="2"/>
  <c r="FP91" i="2"/>
  <c r="FQ143" i="2"/>
  <c r="FO143" i="2"/>
  <c r="FP143" i="2"/>
  <c r="FQ211" i="2"/>
  <c r="FO211" i="2"/>
  <c r="FP211" i="2"/>
  <c r="FQ255" i="2"/>
  <c r="FO255" i="2"/>
  <c r="FP255" i="2"/>
  <c r="FP287" i="2"/>
  <c r="FO287" i="2"/>
  <c r="FQ287" i="2"/>
  <c r="FP319" i="2"/>
  <c r="FO319" i="2"/>
  <c r="FQ319" i="2"/>
  <c r="FP30" i="2"/>
  <c r="FQ30" i="2"/>
  <c r="FO30" i="2"/>
  <c r="FQ130" i="2"/>
  <c r="FO130" i="2"/>
  <c r="FP130" i="2"/>
  <c r="FQ87" i="2"/>
  <c r="FO87" i="2"/>
  <c r="FP87" i="2"/>
  <c r="FQ155" i="2"/>
  <c r="FO155" i="2"/>
  <c r="FP155" i="2"/>
  <c r="FQ78" i="2"/>
  <c r="FO78" i="2"/>
  <c r="FP78" i="2"/>
  <c r="FP170" i="2"/>
  <c r="FO170" i="2"/>
  <c r="FQ170" i="2"/>
  <c r="FQ135" i="2"/>
  <c r="FO135" i="2"/>
  <c r="FP135" i="2"/>
  <c r="FP327" i="2"/>
  <c r="FO327" i="2"/>
  <c r="FQ327" i="2"/>
  <c r="FP310" i="2"/>
  <c r="FO310" i="2"/>
  <c r="FQ310" i="2"/>
  <c r="FQ68" i="2"/>
  <c r="FP68" i="2"/>
  <c r="FO68" i="2"/>
  <c r="FQ124" i="2"/>
  <c r="FP124" i="2"/>
  <c r="FO124" i="2"/>
  <c r="FO192" i="2"/>
  <c r="FQ192" i="2"/>
  <c r="FP192" i="2"/>
  <c r="FQ244" i="2"/>
  <c r="FP244" i="2"/>
  <c r="FO244" i="2"/>
  <c r="FQ276" i="2"/>
  <c r="FP276" i="2"/>
  <c r="FO276" i="2"/>
  <c r="FP308" i="2"/>
  <c r="FO308" i="2"/>
  <c r="FQ308" i="2"/>
  <c r="EL322" i="2"/>
  <c r="EM322" i="2"/>
  <c r="EK322" i="2"/>
  <c r="FQ69" i="2"/>
  <c r="FO69" i="2"/>
  <c r="FP69" i="2"/>
  <c r="FO193" i="2"/>
  <c r="FQ193" i="2"/>
  <c r="FP193" i="2"/>
  <c r="FQ261" i="2"/>
  <c r="FO261" i="2"/>
  <c r="FP261" i="2"/>
  <c r="FQ203" i="2"/>
  <c r="FO203" i="2"/>
  <c r="FP203" i="2"/>
  <c r="FQ66" i="2"/>
  <c r="FO66" i="2"/>
  <c r="FP66" i="2"/>
  <c r="EL338" i="2"/>
  <c r="EM338" i="2"/>
  <c r="EK338" i="2"/>
  <c r="FQ64" i="2"/>
  <c r="FP64" i="2"/>
  <c r="FO64" i="2"/>
  <c r="FQ136" i="2"/>
  <c r="FP136" i="2"/>
  <c r="FO136" i="2"/>
  <c r="FP122" i="2"/>
  <c r="FQ122" i="2"/>
  <c r="FO122" i="2"/>
  <c r="FQ230" i="2"/>
  <c r="FP230" i="2"/>
  <c r="FO230" i="2"/>
  <c r="FP33" i="2"/>
  <c r="FQ33" i="2"/>
  <c r="FO33" i="2"/>
  <c r="FQ157" i="2"/>
  <c r="FP157" i="2"/>
  <c r="FO157" i="2"/>
  <c r="FO187" i="2"/>
  <c r="FQ187" i="2"/>
  <c r="FP187" i="2"/>
  <c r="FQ274" i="2"/>
  <c r="FP274" i="2"/>
  <c r="FO274" i="2"/>
  <c r="FQ44" i="2"/>
  <c r="FP44" i="2"/>
  <c r="FO44" i="2"/>
  <c r="FP108" i="2"/>
  <c r="FQ108" i="2"/>
  <c r="FO108" i="2"/>
  <c r="FQ264" i="2"/>
  <c r="FP264" i="2"/>
  <c r="FO264" i="2"/>
  <c r="FP296" i="2"/>
  <c r="FO296" i="2"/>
  <c r="FQ296" i="2"/>
  <c r="FP118" i="2"/>
  <c r="FQ118" i="2"/>
  <c r="FO118" i="2"/>
  <c r="FQ226" i="2"/>
  <c r="FP226" i="2"/>
  <c r="FO226" i="2"/>
  <c r="FP13" i="2"/>
  <c r="FQ13" i="2"/>
  <c r="FO13" i="2"/>
  <c r="FQ77" i="2"/>
  <c r="FP77" i="2"/>
  <c r="FO77" i="2"/>
  <c r="FP104" i="2"/>
  <c r="FQ104" i="2"/>
  <c r="FO104" i="2"/>
  <c r="FQ242" i="2"/>
  <c r="FP242" i="2"/>
  <c r="FO242" i="2"/>
  <c r="FO197" i="2"/>
  <c r="FQ197" i="2"/>
  <c r="FP197" i="2"/>
  <c r="FP289" i="2"/>
  <c r="FO289" i="2"/>
  <c r="FQ289" i="2"/>
  <c r="FP325" i="2"/>
  <c r="FO325" i="2"/>
  <c r="FQ325" i="2"/>
  <c r="EL290" i="2"/>
  <c r="EM290" i="2"/>
  <c r="EK290" i="2"/>
  <c r="FP24" i="2"/>
  <c r="FQ24" i="2"/>
  <c r="FO24" i="2"/>
  <c r="FQ41" i="2"/>
  <c r="FO41" i="2"/>
  <c r="FP41" i="2"/>
  <c r="FQ221" i="2"/>
  <c r="FO221" i="2"/>
  <c r="FP221" i="2"/>
  <c r="FP297" i="2"/>
  <c r="FO297" i="2"/>
  <c r="FQ297" i="2"/>
  <c r="FQ67" i="2"/>
  <c r="FO67" i="2"/>
  <c r="FP67" i="2"/>
  <c r="FQ72" i="2"/>
  <c r="FP72" i="2"/>
  <c r="FO72" i="2"/>
  <c r="FP25" i="2"/>
  <c r="FQ25" i="2"/>
  <c r="FO25" i="2"/>
  <c r="FQ213" i="2"/>
  <c r="FO213" i="2"/>
  <c r="FP213" i="2"/>
  <c r="FP317" i="2"/>
  <c r="FO317" i="2"/>
  <c r="FQ317" i="2"/>
  <c r="FQ144" i="2"/>
  <c r="FP144" i="2"/>
  <c r="FO144" i="2"/>
  <c r="FQ236" i="2"/>
  <c r="FP236" i="2"/>
  <c r="FO236" i="2"/>
  <c r="FP300" i="2"/>
  <c r="FO300" i="2"/>
  <c r="FQ300" i="2"/>
  <c r="FQ126" i="2"/>
  <c r="FP126" i="2"/>
  <c r="FO126" i="2"/>
  <c r="FP29" i="2"/>
  <c r="FQ29" i="2"/>
  <c r="FO29" i="2"/>
  <c r="FQ279" i="2"/>
  <c r="FO279" i="2"/>
  <c r="FP279" i="2"/>
  <c r="FQ128" i="2"/>
  <c r="FP128" i="2"/>
  <c r="FO128" i="2"/>
  <c r="FQ57" i="2"/>
  <c r="FO57" i="2"/>
  <c r="FP57" i="2"/>
  <c r="FQ229" i="2"/>
  <c r="FO229" i="2"/>
  <c r="FP229" i="2"/>
  <c r="FP337" i="2"/>
  <c r="FO337" i="2"/>
  <c r="FQ337" i="2"/>
  <c r="FP293" i="2"/>
  <c r="FO293" i="2"/>
  <c r="FQ293" i="2"/>
  <c r="FQ88" i="2"/>
  <c r="FP88" i="2"/>
  <c r="FO88" i="2"/>
  <c r="FQ58" i="2"/>
  <c r="FO58" i="2"/>
  <c r="FP58" i="2"/>
  <c r="FQ241" i="2"/>
  <c r="FO241" i="2"/>
  <c r="FP241" i="2"/>
  <c r="FP313" i="2"/>
  <c r="FO313" i="2"/>
  <c r="FQ313" i="2"/>
  <c r="FQ160" i="2"/>
  <c r="FP160" i="2"/>
  <c r="FO160" i="2"/>
  <c r="FQ253" i="2"/>
  <c r="FO253" i="2"/>
  <c r="FP253" i="2"/>
  <c r="FQ228" i="2"/>
  <c r="FP228" i="2"/>
  <c r="FO228" i="2"/>
  <c r="FQ56" i="2"/>
  <c r="FP56" i="2"/>
  <c r="FO56" i="2"/>
  <c r="FG31" i="2"/>
  <c r="FF31" i="2"/>
  <c r="FE90" i="2"/>
  <c r="FG90" i="2"/>
  <c r="FF90" i="2"/>
  <c r="FG39" i="2"/>
  <c r="FF39" i="2"/>
  <c r="FE171" i="2"/>
  <c r="FF171" i="2"/>
  <c r="FG84" i="2"/>
  <c r="FF84" i="2"/>
  <c r="FE209" i="2"/>
  <c r="FG209" i="2"/>
  <c r="FF209" i="2"/>
  <c r="FE210" i="2"/>
  <c r="FG210" i="2"/>
  <c r="FF210" i="2"/>
  <c r="FG152" i="2"/>
  <c r="FF152" i="2"/>
  <c r="FE326" i="2"/>
  <c r="FG326" i="2"/>
  <c r="FF326" i="2"/>
  <c r="FE236" i="2"/>
  <c r="FG236" i="2"/>
  <c r="FF236" i="2"/>
  <c r="FE300" i="2"/>
  <c r="FG300" i="2"/>
  <c r="FF300" i="2"/>
  <c r="FE229" i="2"/>
  <c r="FG229" i="2"/>
  <c r="FF229" i="2"/>
  <c r="FE337" i="2"/>
  <c r="FG337" i="2"/>
  <c r="FF337" i="2"/>
  <c r="FG88" i="2"/>
  <c r="FF88" i="2"/>
  <c r="FE313" i="2"/>
  <c r="FG313" i="2"/>
  <c r="FF313" i="2"/>
  <c r="FE160" i="2"/>
  <c r="FG160" i="2"/>
  <c r="FF160" i="2"/>
  <c r="FE253" i="2"/>
  <c r="FG253" i="2"/>
  <c r="FF253" i="2"/>
  <c r="FE228" i="2"/>
  <c r="FG228" i="2"/>
  <c r="FF228" i="2"/>
  <c r="FG127" i="2"/>
  <c r="FF127" i="2"/>
  <c r="FE86" i="2"/>
  <c r="FG86" i="2"/>
  <c r="FF86" i="2"/>
  <c r="FE207" i="2"/>
  <c r="FG207" i="2"/>
  <c r="FF207" i="2"/>
  <c r="FE52" i="2"/>
  <c r="FG52" i="2"/>
  <c r="FF52" i="2"/>
  <c r="FG177" i="2"/>
  <c r="FF177" i="2"/>
  <c r="FE28" i="2"/>
  <c r="FG28" i="2"/>
  <c r="FF28" i="2"/>
  <c r="FE61" i="2"/>
  <c r="FG61" i="2"/>
  <c r="FF61" i="2"/>
  <c r="FE189" i="2"/>
  <c r="FF189" i="2"/>
  <c r="FE199" i="2"/>
  <c r="FG199" i="2"/>
  <c r="FF199" i="2"/>
  <c r="FE203" i="2"/>
  <c r="FG203" i="2"/>
  <c r="FF203" i="2"/>
  <c r="FG122" i="2"/>
  <c r="FF122" i="2"/>
  <c r="FE187" i="2"/>
  <c r="FG187" i="2"/>
  <c r="FF187" i="2"/>
  <c r="FE118" i="2"/>
  <c r="FF118" i="2"/>
  <c r="FG22" i="2"/>
  <c r="FF22" i="2"/>
  <c r="FE42" i="2"/>
  <c r="FG42" i="2"/>
  <c r="FF42" i="2"/>
  <c r="FG123" i="2"/>
  <c r="FF123" i="2"/>
  <c r="FE239" i="2"/>
  <c r="FG239" i="2"/>
  <c r="FF239" i="2"/>
  <c r="FE303" i="2"/>
  <c r="FG303" i="2"/>
  <c r="FF303" i="2"/>
  <c r="FE51" i="2"/>
  <c r="FG51" i="2"/>
  <c r="FE166" i="2"/>
  <c r="FG166" i="2"/>
  <c r="FF166" i="2"/>
  <c r="FE50" i="2"/>
  <c r="FG50" i="2"/>
  <c r="FF50" i="2"/>
  <c r="FE225" i="2"/>
  <c r="FG225" i="2"/>
  <c r="FF225" i="2"/>
  <c r="FE96" i="2"/>
  <c r="FG96" i="2"/>
  <c r="FF96" i="2"/>
  <c r="FG46" i="2"/>
  <c r="FF46" i="2"/>
  <c r="FE125" i="2"/>
  <c r="FG125" i="2"/>
  <c r="FF125" i="2"/>
  <c r="FE12" i="2"/>
  <c r="FG12" i="2"/>
  <c r="FF12" i="2"/>
  <c r="FE148" i="2"/>
  <c r="FF148" i="2"/>
  <c r="FE312" i="2"/>
  <c r="FG312" i="2"/>
  <c r="FF312" i="2"/>
  <c r="FE249" i="2"/>
  <c r="FG249" i="2"/>
  <c r="FF249" i="2"/>
  <c r="FE212" i="2"/>
  <c r="FG212" i="2"/>
  <c r="FF212" i="2"/>
  <c r="FE237" i="2"/>
  <c r="FG237" i="2"/>
  <c r="FF237" i="2"/>
  <c r="FE340" i="2"/>
  <c r="FG340" i="2"/>
  <c r="FF340" i="2"/>
  <c r="FE299" i="2"/>
  <c r="FG299" i="2"/>
  <c r="FF299" i="2"/>
  <c r="FE150" i="2"/>
  <c r="FG150" i="2"/>
  <c r="FF150" i="2"/>
  <c r="FE329" i="2"/>
  <c r="FG329" i="2"/>
  <c r="FF329" i="2"/>
  <c r="FE70" i="2"/>
  <c r="FG70" i="2"/>
  <c r="FE139" i="2"/>
  <c r="FG139" i="2"/>
  <c r="FF139" i="2"/>
  <c r="FG102" i="2"/>
  <c r="FF102" i="2"/>
  <c r="FE79" i="2"/>
  <c r="FF79" i="2"/>
  <c r="FE130" i="2"/>
  <c r="FG130" i="2"/>
  <c r="FF130" i="2"/>
  <c r="FE68" i="2"/>
  <c r="FF68" i="2"/>
  <c r="FE230" i="2"/>
  <c r="FG230" i="2"/>
  <c r="FF230" i="2"/>
  <c r="FE274" i="2"/>
  <c r="FG274" i="2"/>
  <c r="FF274" i="2"/>
  <c r="FE226" i="2"/>
  <c r="FG226" i="2"/>
  <c r="FF226" i="2"/>
  <c r="FG197" i="2"/>
  <c r="FF197" i="2"/>
  <c r="FE282" i="2"/>
  <c r="FG282" i="2"/>
  <c r="FF282" i="2"/>
  <c r="FE92" i="2"/>
  <c r="FG92" i="2"/>
  <c r="FF92" i="2"/>
  <c r="FG82" i="2"/>
  <c r="FF82" i="2"/>
  <c r="FE257" i="2"/>
  <c r="FG257" i="2"/>
  <c r="FF257" i="2"/>
  <c r="FE143" i="2"/>
  <c r="FG143" i="2"/>
  <c r="FF143" i="2"/>
  <c r="FG30" i="2"/>
  <c r="FF30" i="2"/>
  <c r="FE193" i="2"/>
  <c r="FG193" i="2"/>
  <c r="FF193" i="2"/>
  <c r="FE108" i="2"/>
  <c r="FG108" i="2"/>
  <c r="FF108" i="2"/>
  <c r="FE289" i="2"/>
  <c r="FG289" i="2"/>
  <c r="FF289" i="2"/>
  <c r="FE67" i="2"/>
  <c r="FG67" i="2"/>
  <c r="FF67" i="2"/>
  <c r="FE317" i="2"/>
  <c r="FG317" i="2"/>
  <c r="FF317" i="2"/>
  <c r="FO184" i="2"/>
  <c r="FQ184" i="2"/>
  <c r="FP184" i="2"/>
  <c r="EM184" i="2"/>
  <c r="EK184" i="2"/>
  <c r="EL184" i="2"/>
  <c r="FE233" i="2"/>
  <c r="FG233" i="2"/>
  <c r="FF233" i="2"/>
  <c r="EL306" i="2"/>
  <c r="EM306" i="2"/>
  <c r="EK306" i="2"/>
  <c r="FP172" i="2"/>
  <c r="FO172" i="2"/>
  <c r="FQ172" i="2"/>
  <c r="EL129" i="2"/>
  <c r="EK129" i="2"/>
  <c r="EM129" i="2"/>
  <c r="FQ204" i="2"/>
  <c r="FP204" i="2"/>
  <c r="FO204" i="2"/>
  <c r="FG74" i="2"/>
  <c r="FF74" i="2"/>
  <c r="EM156" i="2"/>
  <c r="EL156" i="2"/>
  <c r="FQ251" i="2"/>
  <c r="FO251" i="2"/>
  <c r="FP251" i="2"/>
  <c r="FP106" i="2"/>
  <c r="FQ106" i="2"/>
  <c r="FO106" i="2"/>
  <c r="EK106" i="2"/>
  <c r="EL106" i="2"/>
  <c r="EL223" i="2"/>
  <c r="EM223" i="2"/>
  <c r="EK223" i="2"/>
  <c r="FE180" i="2"/>
  <c r="FF180" i="2"/>
  <c r="EL328" i="2"/>
  <c r="EM328" i="2"/>
  <c r="EK328" i="2"/>
  <c r="EC12" i="2"/>
  <c r="EA12" i="2"/>
  <c r="EB12" i="2"/>
  <c r="EB11" i="2"/>
  <c r="EC11" i="2"/>
  <c r="EA11" i="2"/>
  <c r="EL95" i="2"/>
  <c r="EM95" i="2"/>
  <c r="EK95" i="2"/>
  <c r="EL215" i="2"/>
  <c r="EK215" i="2"/>
  <c r="EL43" i="2"/>
  <c r="EK43" i="2"/>
  <c r="EM43" i="2"/>
  <c r="EL259" i="2"/>
  <c r="EM259" i="2"/>
  <c r="EK259" i="2"/>
  <c r="EL90" i="2"/>
  <c r="EM90" i="2"/>
  <c r="EK90" i="2"/>
  <c r="EL39" i="2"/>
  <c r="EM39" i="2"/>
  <c r="EL171" i="2"/>
  <c r="EK171" i="2"/>
  <c r="EK246" i="2"/>
  <c r="EM246" i="2"/>
  <c r="EL246" i="2"/>
  <c r="EK140" i="2"/>
  <c r="EL140" i="2"/>
  <c r="EL288" i="2"/>
  <c r="EM288" i="2"/>
  <c r="EK288" i="2"/>
  <c r="EK202" i="2"/>
  <c r="EM202" i="2"/>
  <c r="EL202" i="2"/>
  <c r="EK145" i="2"/>
  <c r="EM145" i="2"/>
  <c r="EL247" i="2"/>
  <c r="EM247" i="2"/>
  <c r="EK247" i="2"/>
  <c r="EM152" i="2"/>
  <c r="EL152" i="2"/>
  <c r="EL19" i="2"/>
  <c r="EM19" i="2"/>
  <c r="EL231" i="2"/>
  <c r="EM231" i="2"/>
  <c r="EK231" i="2"/>
  <c r="EL268" i="2"/>
  <c r="EM268" i="2"/>
  <c r="EK268" i="2"/>
  <c r="EL305" i="2"/>
  <c r="EM305" i="2"/>
  <c r="EK305" i="2"/>
  <c r="EL89" i="2"/>
  <c r="EM89" i="2"/>
  <c r="EL181" i="2"/>
  <c r="EM181" i="2"/>
  <c r="FQ234" i="2"/>
  <c r="FP234" i="2"/>
  <c r="FO234" i="2"/>
  <c r="EL42" i="2"/>
  <c r="EM42" i="2"/>
  <c r="EK42" i="2"/>
  <c r="EL123" i="2"/>
  <c r="EM123" i="2"/>
  <c r="EL239" i="2"/>
  <c r="EM239" i="2"/>
  <c r="EK239" i="2"/>
  <c r="EL303" i="2"/>
  <c r="EM303" i="2"/>
  <c r="EK303" i="2"/>
  <c r="EL335" i="2"/>
  <c r="EM335" i="2"/>
  <c r="EK335" i="2"/>
  <c r="EL258" i="2"/>
  <c r="EM258" i="2"/>
  <c r="EK258" i="2"/>
  <c r="EL55" i="2"/>
  <c r="EM55" i="2"/>
  <c r="EL191" i="2"/>
  <c r="EM191" i="2"/>
  <c r="EK191" i="2"/>
  <c r="EL331" i="2"/>
  <c r="EM331" i="2"/>
  <c r="EK331" i="2"/>
  <c r="FO198" i="2"/>
  <c r="FQ198" i="2"/>
  <c r="FP198" i="2"/>
  <c r="EK51" i="2"/>
  <c r="EM51" i="2"/>
  <c r="EL263" i="2"/>
  <c r="EM263" i="2"/>
  <c r="EK263" i="2"/>
  <c r="EK166" i="2"/>
  <c r="EM166" i="2"/>
  <c r="EL166" i="2"/>
  <c r="EL36" i="2"/>
  <c r="EM36" i="2"/>
  <c r="EM100" i="2"/>
  <c r="EK100" i="2"/>
  <c r="EL100" i="2"/>
  <c r="EM224" i="2"/>
  <c r="EK224" i="2"/>
  <c r="EL224" i="2"/>
  <c r="EL292" i="2"/>
  <c r="EM292" i="2"/>
  <c r="EK292" i="2"/>
  <c r="EL50" i="2"/>
  <c r="EM50" i="2"/>
  <c r="EK50" i="2"/>
  <c r="EL37" i="2"/>
  <c r="EK37" i="2"/>
  <c r="EL161" i="2"/>
  <c r="EM161" i="2"/>
  <c r="EL225" i="2"/>
  <c r="EK225" i="2"/>
  <c r="EM225" i="2"/>
  <c r="EL267" i="2"/>
  <c r="EM267" i="2"/>
  <c r="EK267" i="2"/>
  <c r="FQ250" i="2"/>
  <c r="FP250" i="2"/>
  <c r="FO250" i="2"/>
  <c r="EL32" i="2"/>
  <c r="EM32" i="2"/>
  <c r="EK32" i="2"/>
  <c r="EM96" i="2"/>
  <c r="EK96" i="2"/>
  <c r="EL96" i="2"/>
  <c r="EK168" i="2"/>
  <c r="EL168" i="2"/>
  <c r="EL46" i="2"/>
  <c r="EM46" i="2"/>
  <c r="EK162" i="2"/>
  <c r="EM162" i="2"/>
  <c r="EL162" i="2"/>
  <c r="EL318" i="2"/>
  <c r="EM318" i="2"/>
  <c r="EK318" i="2"/>
  <c r="EL65" i="2"/>
  <c r="EK65" i="2"/>
  <c r="EL125" i="2"/>
  <c r="EK125" i="2"/>
  <c r="EM125" i="2"/>
  <c r="EL83" i="2"/>
  <c r="EK83" i="2"/>
  <c r="EM83" i="2"/>
  <c r="FP12" i="2"/>
  <c r="FQ12" i="2"/>
  <c r="FO12" i="2"/>
  <c r="EL76" i="2"/>
  <c r="EM76" i="2"/>
  <c r="EK148" i="2"/>
  <c r="EL148" i="2"/>
  <c r="EM200" i="2"/>
  <c r="EK200" i="2"/>
  <c r="EL200" i="2"/>
  <c r="EL280" i="2"/>
  <c r="EM280" i="2"/>
  <c r="EK280" i="2"/>
  <c r="EL312" i="2"/>
  <c r="EM312" i="2"/>
  <c r="EK312" i="2"/>
  <c r="FP34" i="2"/>
  <c r="FQ34" i="2"/>
  <c r="FO34" i="2"/>
  <c r="EM154" i="2"/>
  <c r="EL154" i="2"/>
  <c r="FP298" i="2"/>
  <c r="FO298" i="2"/>
  <c r="FQ298" i="2"/>
  <c r="EL45" i="2"/>
  <c r="EM45" i="2"/>
  <c r="EL109" i="2"/>
  <c r="EM109" i="2"/>
  <c r="EL249" i="2"/>
  <c r="EM249" i="2"/>
  <c r="EK249" i="2"/>
  <c r="FP314" i="2"/>
  <c r="FO314" i="2"/>
  <c r="FQ314" i="2"/>
  <c r="EM212" i="2"/>
  <c r="EK212" i="2"/>
  <c r="EL212" i="2"/>
  <c r="EK121" i="2"/>
  <c r="EM121" i="2"/>
  <c r="EL237" i="2"/>
  <c r="EK237" i="2"/>
  <c r="EM237" i="2"/>
  <c r="EL309" i="2"/>
  <c r="EM309" i="2"/>
  <c r="EK309" i="2"/>
  <c r="EL311" i="2"/>
  <c r="EM311" i="2"/>
  <c r="EK311" i="2"/>
  <c r="EL302" i="2"/>
  <c r="EM302" i="2"/>
  <c r="EK302" i="2"/>
  <c r="EL48" i="2"/>
  <c r="EM48" i="2"/>
  <c r="EK48" i="2"/>
  <c r="EM112" i="2"/>
  <c r="EL112" i="2"/>
  <c r="EM188" i="2"/>
  <c r="EL188" i="2"/>
  <c r="FP102" i="2"/>
  <c r="FQ102" i="2"/>
  <c r="FO102" i="2"/>
  <c r="EL17" i="2"/>
  <c r="EM17" i="2"/>
  <c r="EL81" i="2"/>
  <c r="EK81" i="2"/>
  <c r="EM81" i="2"/>
  <c r="EL141" i="2"/>
  <c r="EM141" i="2"/>
  <c r="EL167" i="2"/>
  <c r="EM167" i="2"/>
  <c r="EK167" i="2"/>
  <c r="EL295" i="2"/>
  <c r="EM295" i="2"/>
  <c r="EK295" i="2"/>
  <c r="EL28" i="2"/>
  <c r="EM28" i="2"/>
  <c r="EK28" i="2"/>
  <c r="EL92" i="2"/>
  <c r="EM92" i="2"/>
  <c r="EK92" i="2"/>
  <c r="EM164" i="2"/>
  <c r="EK164" i="2"/>
  <c r="EL164" i="2"/>
  <c r="EM216" i="2"/>
  <c r="EK216" i="2"/>
  <c r="EL216" i="2"/>
  <c r="EL252" i="2"/>
  <c r="EM252" i="2"/>
  <c r="EK252" i="2"/>
  <c r="EL284" i="2"/>
  <c r="EM284" i="2"/>
  <c r="EK284" i="2"/>
  <c r="EL82" i="2"/>
  <c r="EM82" i="2"/>
  <c r="EK186" i="2"/>
  <c r="EM186" i="2"/>
  <c r="EL186" i="2"/>
  <c r="EL61" i="2"/>
  <c r="EK61" i="2"/>
  <c r="EM61" i="2"/>
  <c r="EL137" i="2"/>
  <c r="EK137" i="2"/>
  <c r="EM137" i="2"/>
  <c r="EL201" i="2"/>
  <c r="EK201" i="2"/>
  <c r="EM201" i="2"/>
  <c r="EL265" i="2"/>
  <c r="EM265" i="2"/>
  <c r="EK265" i="2"/>
  <c r="EL40" i="2"/>
  <c r="EM40" i="2"/>
  <c r="EL165" i="2"/>
  <c r="EK165" i="2"/>
  <c r="EM165" i="2"/>
  <c r="EL321" i="2"/>
  <c r="EM321" i="2"/>
  <c r="EK321" i="2"/>
  <c r="EM120" i="2"/>
  <c r="EK120" i="2"/>
  <c r="EL120" i="2"/>
  <c r="EL262" i="2"/>
  <c r="EM262" i="2"/>
  <c r="EK262" i="2"/>
  <c r="FE95" i="2"/>
  <c r="FG95" i="2"/>
  <c r="FF95" i="2"/>
  <c r="FE215" i="2"/>
  <c r="FF215" i="2"/>
  <c r="FE218" i="2"/>
  <c r="FG218" i="2"/>
  <c r="FF218" i="2"/>
  <c r="FE227" i="2"/>
  <c r="FG227" i="2"/>
  <c r="FF227" i="2"/>
  <c r="FE291" i="2"/>
  <c r="FG291" i="2"/>
  <c r="FF291" i="2"/>
  <c r="FG174" i="2"/>
  <c r="FF174" i="2"/>
  <c r="FE256" i="2"/>
  <c r="FG256" i="2"/>
  <c r="FF256" i="2"/>
  <c r="FE320" i="2"/>
  <c r="FG320" i="2"/>
  <c r="FF320" i="2"/>
  <c r="FE202" i="2"/>
  <c r="FG202" i="2"/>
  <c r="FF202" i="2"/>
  <c r="FG85" i="2"/>
  <c r="FF85" i="2"/>
  <c r="FG60" i="2"/>
  <c r="FF60" i="2"/>
  <c r="FE332" i="2"/>
  <c r="FG332" i="2"/>
  <c r="FF332" i="2"/>
  <c r="FE29" i="2"/>
  <c r="FF29" i="2"/>
  <c r="FG57" i="2"/>
  <c r="FF57" i="2"/>
  <c r="FG58" i="2"/>
  <c r="FF58" i="2"/>
  <c r="FE151" i="2"/>
  <c r="FF151" i="2"/>
  <c r="FG89" i="2"/>
  <c r="FF89" i="2"/>
  <c r="FE272" i="2"/>
  <c r="FG272" i="2"/>
  <c r="FF272" i="2"/>
  <c r="FE165" i="2"/>
  <c r="FG165" i="2"/>
  <c r="FF165" i="2"/>
  <c r="FG181" i="2"/>
  <c r="FF181" i="2"/>
  <c r="FE158" i="2"/>
  <c r="FG158" i="2"/>
  <c r="FF158" i="2"/>
  <c r="FE211" i="2"/>
  <c r="FG211" i="2"/>
  <c r="FF211" i="2"/>
  <c r="FE310" i="2"/>
  <c r="FG310" i="2"/>
  <c r="FF310" i="2"/>
  <c r="FE308" i="2"/>
  <c r="FG308" i="2"/>
  <c r="FF308" i="2"/>
  <c r="FE242" i="2"/>
  <c r="FG242" i="2"/>
  <c r="FF242" i="2"/>
  <c r="FG24" i="2"/>
  <c r="FF24" i="2"/>
  <c r="FE297" i="2"/>
  <c r="FG297" i="2"/>
  <c r="FF297" i="2"/>
  <c r="FE213" i="2"/>
  <c r="FG213" i="2"/>
  <c r="FF213" i="2"/>
  <c r="FE47" i="2"/>
  <c r="FG47" i="2"/>
  <c r="FF47" i="2"/>
  <c r="FG59" i="2"/>
  <c r="FF59" i="2"/>
  <c r="FE331" i="2"/>
  <c r="FG331" i="2"/>
  <c r="FF331" i="2"/>
  <c r="FE100" i="2"/>
  <c r="FG100" i="2"/>
  <c r="FF100" i="2"/>
  <c r="FE260" i="2"/>
  <c r="FG260" i="2"/>
  <c r="FF260" i="2"/>
  <c r="FG161" i="2"/>
  <c r="FF161" i="2"/>
  <c r="FE250" i="2"/>
  <c r="FG250" i="2"/>
  <c r="FF250" i="2"/>
  <c r="FE318" i="2"/>
  <c r="FG318" i="2"/>
  <c r="FF318" i="2"/>
  <c r="FG34" i="2"/>
  <c r="FF34" i="2"/>
  <c r="FG176" i="2"/>
  <c r="FF176" i="2"/>
  <c r="FE149" i="2"/>
  <c r="FG149" i="2"/>
  <c r="FF149" i="2"/>
  <c r="FE243" i="2"/>
  <c r="FG243" i="2"/>
  <c r="FF243" i="2"/>
  <c r="FE240" i="2"/>
  <c r="FG240" i="2"/>
  <c r="FF240" i="2"/>
  <c r="FE286" i="2"/>
  <c r="FG286" i="2"/>
  <c r="FF286" i="2"/>
  <c r="FE99" i="2"/>
  <c r="FG99" i="2"/>
  <c r="FF99" i="2"/>
  <c r="FE295" i="2"/>
  <c r="FG295" i="2"/>
  <c r="FF295" i="2"/>
  <c r="FE284" i="2"/>
  <c r="FG284" i="2"/>
  <c r="FF284" i="2"/>
  <c r="FE137" i="2"/>
  <c r="FG137" i="2"/>
  <c r="FF137" i="2"/>
  <c r="FE120" i="2"/>
  <c r="FG120" i="2"/>
  <c r="FF120" i="2"/>
  <c r="FE281" i="2"/>
  <c r="FG281" i="2"/>
  <c r="FF281" i="2"/>
  <c r="FE146" i="2"/>
  <c r="FG146" i="2"/>
  <c r="FF146" i="2"/>
  <c r="FE87" i="2"/>
  <c r="FF87" i="2"/>
  <c r="FE135" i="2"/>
  <c r="FG135" i="2"/>
  <c r="FF135" i="2"/>
  <c r="FG136" i="2"/>
  <c r="FF136" i="2"/>
  <c r="FE77" i="2"/>
  <c r="FG77" i="2"/>
  <c r="FF77" i="2"/>
  <c r="FE307" i="2"/>
  <c r="FG307" i="2"/>
  <c r="FF307" i="2"/>
  <c r="FE254" i="2"/>
  <c r="FG254" i="2"/>
  <c r="FF254" i="2"/>
  <c r="FE53" i="2"/>
  <c r="FG53" i="2"/>
  <c r="FE302" i="2"/>
  <c r="FG302" i="2"/>
  <c r="FF302" i="2"/>
  <c r="FG17" i="2"/>
  <c r="FF17" i="2"/>
  <c r="FE142" i="2"/>
  <c r="FG142" i="2"/>
  <c r="FF142" i="2"/>
  <c r="FG104" i="2"/>
  <c r="FF104" i="2"/>
  <c r="FE25" i="2"/>
  <c r="FF25" i="2"/>
  <c r="FE219" i="2"/>
  <c r="FG219" i="2"/>
  <c r="FF219" i="2"/>
  <c r="FP110" i="2"/>
  <c r="FQ110" i="2"/>
  <c r="FO110" i="2"/>
  <c r="FP113" i="2"/>
  <c r="FQ113" i="2"/>
  <c r="FO113" i="2"/>
  <c r="FE113" i="2"/>
  <c r="FG113" i="2"/>
  <c r="FF113" i="2"/>
  <c r="FE184" i="2"/>
  <c r="FG184" i="2"/>
  <c r="FF184" i="2"/>
  <c r="EL183" i="2"/>
  <c r="EM183" i="2"/>
  <c r="EK183" i="2"/>
  <c r="FE306" i="2"/>
  <c r="FG306" i="2"/>
  <c r="FF306" i="2"/>
  <c r="FG204" i="2"/>
  <c r="FF204" i="2"/>
  <c r="FE277" i="2"/>
  <c r="FG277" i="2"/>
  <c r="FF277" i="2"/>
  <c r="FP35" i="2"/>
  <c r="FQ35" i="2"/>
  <c r="FO35" i="2"/>
  <c r="FQ273" i="2"/>
  <c r="FO273" i="2"/>
  <c r="FP273" i="2"/>
  <c r="FE273" i="2"/>
  <c r="FG273" i="2"/>
  <c r="FF273" i="2"/>
  <c r="FE106" i="2"/>
  <c r="FF106" i="2"/>
  <c r="FQ223" i="2"/>
  <c r="FO223" i="2"/>
  <c r="FP223" i="2"/>
  <c r="FE328" i="2"/>
  <c r="FG328" i="2"/>
  <c r="FF328" i="2"/>
  <c r="EL11" i="2"/>
  <c r="EK11" i="2"/>
  <c r="EM11" i="2"/>
  <c r="DI13" i="2"/>
  <c r="DG13" i="2"/>
  <c r="DH13" i="2"/>
  <c r="FP31" i="2"/>
  <c r="FQ31" i="2"/>
  <c r="FO31" i="2"/>
  <c r="FQ95" i="2"/>
  <c r="FO95" i="2"/>
  <c r="FP95" i="2"/>
  <c r="FQ163" i="2"/>
  <c r="FO163" i="2"/>
  <c r="FP163" i="2"/>
  <c r="FQ215" i="2"/>
  <c r="FO215" i="2"/>
  <c r="FP215" i="2"/>
  <c r="FQ214" i="2"/>
  <c r="FP214" i="2"/>
  <c r="FO214" i="2"/>
  <c r="FQ218" i="2"/>
  <c r="FP218" i="2"/>
  <c r="FO218" i="2"/>
  <c r="FQ43" i="2"/>
  <c r="FO43" i="2"/>
  <c r="FP43" i="2"/>
  <c r="FQ159" i="2"/>
  <c r="FO159" i="2"/>
  <c r="FP159" i="2"/>
  <c r="FQ227" i="2"/>
  <c r="FO227" i="2"/>
  <c r="FP227" i="2"/>
  <c r="FQ259" i="2"/>
  <c r="FO259" i="2"/>
  <c r="FP259" i="2"/>
  <c r="FP291" i="2"/>
  <c r="FO291" i="2"/>
  <c r="FQ291" i="2"/>
  <c r="FP323" i="2"/>
  <c r="FO323" i="2"/>
  <c r="FQ323" i="2"/>
  <c r="FQ90" i="2"/>
  <c r="FO90" i="2"/>
  <c r="FP90" i="2"/>
  <c r="EM206" i="2"/>
  <c r="EL206" i="2"/>
  <c r="FQ39" i="2"/>
  <c r="FO39" i="2"/>
  <c r="FP39" i="2"/>
  <c r="FP103" i="2"/>
  <c r="FQ103" i="2"/>
  <c r="FO103" i="2"/>
  <c r="FP171" i="2"/>
  <c r="FQ171" i="2"/>
  <c r="FO171" i="2"/>
  <c r="FP315" i="2"/>
  <c r="FO315" i="2"/>
  <c r="FQ315" i="2"/>
  <c r="FP174" i="2"/>
  <c r="FO174" i="2"/>
  <c r="FQ174" i="2"/>
  <c r="FQ246" i="2"/>
  <c r="FP246" i="2"/>
  <c r="FO246" i="2"/>
  <c r="FQ84" i="2"/>
  <c r="FP84" i="2"/>
  <c r="FO84" i="2"/>
  <c r="FQ140" i="2"/>
  <c r="FP140" i="2"/>
  <c r="FO140" i="2"/>
  <c r="FQ256" i="2"/>
  <c r="FP256" i="2"/>
  <c r="FO256" i="2"/>
  <c r="FP288" i="2"/>
  <c r="FO288" i="2"/>
  <c r="FQ288" i="2"/>
  <c r="FP320" i="2"/>
  <c r="FO320" i="2"/>
  <c r="FQ320" i="2"/>
  <c r="FP14" i="2"/>
  <c r="FQ14" i="2"/>
  <c r="FO14" i="2"/>
  <c r="FQ202" i="2"/>
  <c r="FP202" i="2"/>
  <c r="FO202" i="2"/>
  <c r="FP21" i="2"/>
  <c r="FQ21" i="2"/>
  <c r="FO21" i="2"/>
  <c r="FQ85" i="2"/>
  <c r="FO85" i="2"/>
  <c r="FP85" i="2"/>
  <c r="FQ145" i="2"/>
  <c r="FO145" i="2"/>
  <c r="FP145" i="2"/>
  <c r="FQ209" i="2"/>
  <c r="FO209" i="2"/>
  <c r="FP209" i="2"/>
  <c r="FQ247" i="2"/>
  <c r="FO247" i="2"/>
  <c r="FP247" i="2"/>
  <c r="FQ210" i="2"/>
  <c r="FP210" i="2"/>
  <c r="FO210" i="2"/>
  <c r="FQ80" i="2"/>
  <c r="FP80" i="2"/>
  <c r="FO80" i="2"/>
  <c r="FQ152" i="2"/>
  <c r="FP152" i="2"/>
  <c r="FO152" i="2"/>
  <c r="FQ220" i="2"/>
  <c r="FP220" i="2"/>
  <c r="FO220" i="2"/>
  <c r="FQ49" i="2"/>
  <c r="FO49" i="2"/>
  <c r="FP49" i="2"/>
  <c r="FP19" i="2"/>
  <c r="FQ19" i="2"/>
  <c r="FO19" i="2"/>
  <c r="FQ231" i="2"/>
  <c r="FO231" i="2"/>
  <c r="FP231" i="2"/>
  <c r="FP326" i="2"/>
  <c r="FO326" i="2"/>
  <c r="FQ326" i="2"/>
  <c r="FQ60" i="2"/>
  <c r="FP60" i="2"/>
  <c r="FO60" i="2"/>
  <c r="FQ268" i="2"/>
  <c r="FP268" i="2"/>
  <c r="FO268" i="2"/>
  <c r="FP332" i="2"/>
  <c r="FO332" i="2"/>
  <c r="FQ332" i="2"/>
  <c r="FP169" i="2"/>
  <c r="FQ169" i="2"/>
  <c r="FO169" i="2"/>
  <c r="FP305" i="2"/>
  <c r="FO305" i="2"/>
  <c r="FQ305" i="2"/>
  <c r="FP105" i="2"/>
  <c r="FQ105" i="2"/>
  <c r="FO105" i="2"/>
  <c r="FQ151" i="2"/>
  <c r="FO151" i="2"/>
  <c r="FP151" i="2"/>
  <c r="FQ89" i="2"/>
  <c r="FO89" i="2"/>
  <c r="FP89" i="2"/>
  <c r="FP333" i="2"/>
  <c r="FO333" i="2"/>
  <c r="FQ333" i="2"/>
  <c r="FO181" i="2"/>
  <c r="FQ181" i="2"/>
  <c r="FP181" i="2"/>
  <c r="FP22" i="2"/>
  <c r="FQ22" i="2"/>
  <c r="FO22" i="2"/>
  <c r="EK234" i="2"/>
  <c r="EM234" i="2"/>
  <c r="EL234" i="2"/>
  <c r="FQ47" i="2"/>
  <c r="FO47" i="2"/>
  <c r="FP47" i="2"/>
  <c r="FO179" i="2"/>
  <c r="FQ179" i="2"/>
  <c r="FP179" i="2"/>
  <c r="FQ42" i="2"/>
  <c r="FO42" i="2"/>
  <c r="FP42" i="2"/>
  <c r="FQ62" i="2"/>
  <c r="FO62" i="2"/>
  <c r="FP62" i="2"/>
  <c r="FQ59" i="2"/>
  <c r="FO59" i="2"/>
  <c r="FP59" i="2"/>
  <c r="FP123" i="2"/>
  <c r="FQ123" i="2"/>
  <c r="FO123" i="2"/>
  <c r="FP175" i="2"/>
  <c r="FQ175" i="2"/>
  <c r="FO175" i="2"/>
  <c r="FQ239" i="2"/>
  <c r="FO239" i="2"/>
  <c r="FP239" i="2"/>
  <c r="FQ271" i="2"/>
  <c r="FO271" i="2"/>
  <c r="FP271" i="2"/>
  <c r="FP303" i="2"/>
  <c r="FO303" i="2"/>
  <c r="FQ303" i="2"/>
  <c r="FP335" i="2"/>
  <c r="FO335" i="2"/>
  <c r="FQ335" i="2"/>
  <c r="FQ54" i="2"/>
  <c r="FO54" i="2"/>
  <c r="FP54" i="2"/>
  <c r="FQ258" i="2"/>
  <c r="FP258" i="2"/>
  <c r="FO258" i="2"/>
  <c r="FQ55" i="2"/>
  <c r="FO55" i="2"/>
  <c r="FP55" i="2"/>
  <c r="FO191" i="2"/>
  <c r="FQ191" i="2"/>
  <c r="FP191" i="2"/>
  <c r="FP331" i="2"/>
  <c r="FO331" i="2"/>
  <c r="FQ331" i="2"/>
  <c r="EK198" i="2"/>
  <c r="EM198" i="2"/>
  <c r="EL198" i="2"/>
  <c r="FQ51" i="2"/>
  <c r="FO51" i="2"/>
  <c r="FP51" i="2"/>
  <c r="FQ263" i="2"/>
  <c r="FO263" i="2"/>
  <c r="FP263" i="2"/>
  <c r="FQ166" i="2"/>
  <c r="FP166" i="2"/>
  <c r="FO166" i="2"/>
  <c r="FP36" i="2"/>
  <c r="FQ36" i="2"/>
  <c r="FO36" i="2"/>
  <c r="FP100" i="2"/>
  <c r="FQ100" i="2"/>
  <c r="FO100" i="2"/>
  <c r="FQ224" i="2"/>
  <c r="FP224" i="2"/>
  <c r="FO224" i="2"/>
  <c r="FQ260" i="2"/>
  <c r="FP260" i="2"/>
  <c r="FO260" i="2"/>
  <c r="FP292" i="2"/>
  <c r="FO292" i="2"/>
  <c r="FQ292" i="2"/>
  <c r="FQ50" i="2"/>
  <c r="FO50" i="2"/>
  <c r="FP50" i="2"/>
  <c r="FP37" i="2"/>
  <c r="FQ37" i="2"/>
  <c r="FO37" i="2"/>
  <c r="FQ161" i="2"/>
  <c r="FO161" i="2"/>
  <c r="FP161" i="2"/>
  <c r="FQ225" i="2"/>
  <c r="FO225" i="2"/>
  <c r="FP225" i="2"/>
  <c r="FQ267" i="2"/>
  <c r="FO267" i="2"/>
  <c r="FP267" i="2"/>
  <c r="EL250" i="2"/>
  <c r="EM250" i="2"/>
  <c r="EK250" i="2"/>
  <c r="FP32" i="2"/>
  <c r="FQ32" i="2"/>
  <c r="FO32" i="2"/>
  <c r="FP96" i="2"/>
  <c r="FQ96" i="2"/>
  <c r="FO96" i="2"/>
  <c r="FP168" i="2"/>
  <c r="FO168" i="2"/>
  <c r="FQ168" i="2"/>
  <c r="FQ46" i="2"/>
  <c r="FO46" i="2"/>
  <c r="FP46" i="2"/>
  <c r="FQ162" i="2"/>
  <c r="FO162" i="2"/>
  <c r="FP162" i="2"/>
  <c r="FP318" i="2"/>
  <c r="FO318" i="2"/>
  <c r="FQ318" i="2"/>
  <c r="FQ65" i="2"/>
  <c r="FO65" i="2"/>
  <c r="FP65" i="2"/>
  <c r="FQ125" i="2"/>
  <c r="FP125" i="2"/>
  <c r="FO125" i="2"/>
  <c r="FQ83" i="2"/>
  <c r="FO83" i="2"/>
  <c r="FP83" i="2"/>
  <c r="EL12" i="2"/>
  <c r="EM12" i="2"/>
  <c r="EK12" i="2"/>
  <c r="FQ76" i="2"/>
  <c r="FP76" i="2"/>
  <c r="FO76" i="2"/>
  <c r="FQ148" i="2"/>
  <c r="FP148" i="2"/>
  <c r="FO148" i="2"/>
  <c r="FQ200" i="2"/>
  <c r="FP200" i="2"/>
  <c r="FO200" i="2"/>
  <c r="FQ280" i="2"/>
  <c r="FP280" i="2"/>
  <c r="FO280" i="2"/>
  <c r="FP312" i="2"/>
  <c r="FO312" i="2"/>
  <c r="FQ312" i="2"/>
  <c r="EL34" i="2"/>
  <c r="EM34" i="2"/>
  <c r="FQ154" i="2"/>
  <c r="FO154" i="2"/>
  <c r="FP154" i="2"/>
  <c r="EL298" i="2"/>
  <c r="EM298" i="2"/>
  <c r="EK298" i="2"/>
  <c r="FQ45" i="2"/>
  <c r="FP45" i="2"/>
  <c r="FO45" i="2"/>
  <c r="FP109" i="2"/>
  <c r="FQ109" i="2"/>
  <c r="FO109" i="2"/>
  <c r="FQ249" i="2"/>
  <c r="FO249" i="2"/>
  <c r="FP249" i="2"/>
  <c r="EL314" i="2"/>
  <c r="EM314" i="2"/>
  <c r="EK314" i="2"/>
  <c r="FQ212" i="2"/>
  <c r="FP212" i="2"/>
  <c r="FO212" i="2"/>
  <c r="FP121" i="2"/>
  <c r="FQ121" i="2"/>
  <c r="FO121" i="2"/>
  <c r="FQ237" i="2"/>
  <c r="FO237" i="2"/>
  <c r="FP237" i="2"/>
  <c r="FP309" i="2"/>
  <c r="FO309" i="2"/>
  <c r="FQ309" i="2"/>
  <c r="FP99" i="2"/>
  <c r="FQ99" i="2"/>
  <c r="FO99" i="2"/>
  <c r="FP311" i="2"/>
  <c r="FO311" i="2"/>
  <c r="FQ311" i="2"/>
  <c r="FP302" i="2"/>
  <c r="FO302" i="2"/>
  <c r="FQ302" i="2"/>
  <c r="FQ48" i="2"/>
  <c r="FP48" i="2"/>
  <c r="FO48" i="2"/>
  <c r="FP112" i="2"/>
  <c r="FQ112" i="2"/>
  <c r="FO112" i="2"/>
  <c r="FO188" i="2"/>
  <c r="FQ188" i="2"/>
  <c r="FP188" i="2"/>
  <c r="EM102" i="2"/>
  <c r="EL102" i="2"/>
  <c r="FP17" i="2"/>
  <c r="FQ17" i="2"/>
  <c r="FO17" i="2"/>
  <c r="FQ81" i="2"/>
  <c r="FO81" i="2"/>
  <c r="FP81" i="2"/>
  <c r="FQ141" i="2"/>
  <c r="FP141" i="2"/>
  <c r="FO141" i="2"/>
  <c r="FQ167" i="2"/>
  <c r="FO167" i="2"/>
  <c r="FP167" i="2"/>
  <c r="FP295" i="2"/>
  <c r="FO295" i="2"/>
  <c r="FQ295" i="2"/>
  <c r="FP28" i="2"/>
  <c r="FQ28" i="2"/>
  <c r="FO28" i="2"/>
  <c r="FQ92" i="2"/>
  <c r="FP92" i="2"/>
  <c r="FO92" i="2"/>
  <c r="FQ164" i="2"/>
  <c r="FP164" i="2"/>
  <c r="FO164" i="2"/>
  <c r="FQ216" i="2"/>
  <c r="FP216" i="2"/>
  <c r="FO216" i="2"/>
  <c r="FQ252" i="2"/>
  <c r="FP252" i="2"/>
  <c r="FO252" i="2"/>
  <c r="FP284" i="2"/>
  <c r="FO284" i="2"/>
  <c r="FQ284" i="2"/>
  <c r="FQ82" i="2"/>
  <c r="FO82" i="2"/>
  <c r="FP82" i="2"/>
  <c r="FO186" i="2"/>
  <c r="FQ186" i="2"/>
  <c r="FP186" i="2"/>
  <c r="FQ61" i="2"/>
  <c r="FP61" i="2"/>
  <c r="FO61" i="2"/>
  <c r="FQ137" i="2"/>
  <c r="FO137" i="2"/>
  <c r="FP137" i="2"/>
  <c r="FQ201" i="2"/>
  <c r="FO201" i="2"/>
  <c r="FP201" i="2"/>
  <c r="FQ265" i="2"/>
  <c r="FO265" i="2"/>
  <c r="FP265" i="2"/>
  <c r="FQ40" i="2"/>
  <c r="FP40" i="2"/>
  <c r="FO40" i="2"/>
  <c r="FQ165" i="2"/>
  <c r="FP165" i="2"/>
  <c r="FO165" i="2"/>
  <c r="FP321" i="2"/>
  <c r="FO321" i="2"/>
  <c r="FQ321" i="2"/>
  <c r="FP120" i="2"/>
  <c r="FQ120" i="2"/>
  <c r="FO120" i="2"/>
  <c r="FQ262" i="2"/>
  <c r="FP262" i="2"/>
  <c r="FO262" i="2"/>
  <c r="FG159" i="2"/>
  <c r="FF159" i="2"/>
  <c r="FG206" i="2"/>
  <c r="FF206" i="2"/>
  <c r="FE103" i="2"/>
  <c r="FG103" i="2"/>
  <c r="FE14" i="2"/>
  <c r="FG14" i="2"/>
  <c r="FF14" i="2"/>
  <c r="FE145" i="2"/>
  <c r="FG145" i="2"/>
  <c r="FG80" i="2"/>
  <c r="FF80" i="2"/>
  <c r="FG49" i="2"/>
  <c r="FF49" i="2"/>
  <c r="FE231" i="2"/>
  <c r="FG231" i="2"/>
  <c r="FF231" i="2"/>
  <c r="FE268" i="2"/>
  <c r="FG268" i="2"/>
  <c r="FF268" i="2"/>
  <c r="FE279" i="2"/>
  <c r="FG279" i="2"/>
  <c r="FF279" i="2"/>
  <c r="FE305" i="2"/>
  <c r="FG305" i="2"/>
  <c r="FF305" i="2"/>
  <c r="FE293" i="2"/>
  <c r="FG293" i="2"/>
  <c r="FF293" i="2"/>
  <c r="FE241" i="2"/>
  <c r="FG241" i="2"/>
  <c r="FF241" i="2"/>
  <c r="FE333" i="2"/>
  <c r="FG333" i="2"/>
  <c r="FF333" i="2"/>
  <c r="FE294" i="2"/>
  <c r="FG294" i="2"/>
  <c r="FF294" i="2"/>
  <c r="FE75" i="2"/>
  <c r="FG75" i="2"/>
  <c r="FF75" i="2"/>
  <c r="FG71" i="2"/>
  <c r="FF71" i="2"/>
  <c r="FE115" i="2"/>
  <c r="FG115" i="2"/>
  <c r="FF115" i="2"/>
  <c r="FG116" i="2"/>
  <c r="FF116" i="2"/>
  <c r="FE311" i="2"/>
  <c r="FG311" i="2"/>
  <c r="FF311" i="2"/>
  <c r="FE216" i="2"/>
  <c r="FG216" i="2"/>
  <c r="FF216" i="2"/>
  <c r="FE147" i="2"/>
  <c r="FG147" i="2"/>
  <c r="FF147" i="2"/>
  <c r="FE27" i="2"/>
  <c r="FG27" i="2"/>
  <c r="FF27" i="2"/>
  <c r="FG192" i="2"/>
  <c r="FF192" i="2"/>
  <c r="FE64" i="2"/>
  <c r="FG64" i="2"/>
  <c r="FE44" i="2"/>
  <c r="FG44" i="2"/>
  <c r="FF44" i="2"/>
  <c r="FE13" i="2"/>
  <c r="FG13" i="2"/>
  <c r="FF13" i="2"/>
  <c r="FE72" i="2"/>
  <c r="FF72" i="2"/>
  <c r="FE144" i="2"/>
  <c r="FG144" i="2"/>
  <c r="FF144" i="2"/>
  <c r="FE179" i="2"/>
  <c r="FF179" i="2"/>
  <c r="FE62" i="2"/>
  <c r="FG62" i="2"/>
  <c r="FF62" i="2"/>
  <c r="FG175" i="2"/>
  <c r="FF175" i="2"/>
  <c r="FE271" i="2"/>
  <c r="FG271" i="2"/>
  <c r="FF271" i="2"/>
  <c r="FE335" i="2"/>
  <c r="FG335" i="2"/>
  <c r="FF335" i="2"/>
  <c r="FE258" i="2"/>
  <c r="FG258" i="2"/>
  <c r="FF258" i="2"/>
  <c r="FE198" i="2"/>
  <c r="FG198" i="2"/>
  <c r="FF198" i="2"/>
  <c r="FE37" i="2"/>
  <c r="FF37" i="2"/>
  <c r="FE32" i="2"/>
  <c r="FG32" i="2"/>
  <c r="FF32" i="2"/>
  <c r="FE168" i="2"/>
  <c r="FF168" i="2"/>
  <c r="FE162" i="2"/>
  <c r="FG162" i="2"/>
  <c r="FF162" i="2"/>
  <c r="FE83" i="2"/>
  <c r="FG83" i="2"/>
  <c r="FF83" i="2"/>
  <c r="FG76" i="2"/>
  <c r="FF76" i="2"/>
  <c r="FE200" i="2"/>
  <c r="FG200" i="2"/>
  <c r="FF200" i="2"/>
  <c r="FE280" i="2"/>
  <c r="FG280" i="2"/>
  <c r="FF280" i="2"/>
  <c r="FE298" i="2"/>
  <c r="FG298" i="2"/>
  <c r="FF298" i="2"/>
  <c r="FG109" i="2"/>
  <c r="FF109" i="2"/>
  <c r="FE314" i="2"/>
  <c r="FG314" i="2"/>
  <c r="FF314" i="2"/>
  <c r="FE121" i="2"/>
  <c r="FG121" i="2"/>
  <c r="FE309" i="2"/>
  <c r="FG309" i="2"/>
  <c r="FF309" i="2"/>
  <c r="FE205" i="2"/>
  <c r="FG205" i="2"/>
  <c r="FF205" i="2"/>
  <c r="FE235" i="2"/>
  <c r="FG235" i="2"/>
  <c r="FF235" i="2"/>
  <c r="FG131" i="2"/>
  <c r="FF131" i="2"/>
  <c r="FG26" i="2"/>
  <c r="FF26" i="2"/>
  <c r="FE117" i="2"/>
  <c r="FG117" i="2"/>
  <c r="FF117" i="2"/>
  <c r="FE48" i="2"/>
  <c r="FG48" i="2"/>
  <c r="FF48" i="2"/>
  <c r="FE164" i="2"/>
  <c r="FG164" i="2"/>
  <c r="FF164" i="2"/>
  <c r="FE186" i="2"/>
  <c r="FG186" i="2"/>
  <c r="FF186" i="2"/>
  <c r="FE201" i="2"/>
  <c r="FG201" i="2"/>
  <c r="FF201" i="2"/>
  <c r="FE196" i="2"/>
  <c r="FG196" i="2"/>
  <c r="FF196" i="2"/>
  <c r="FE287" i="2"/>
  <c r="FG287" i="2"/>
  <c r="FF287" i="2"/>
  <c r="FE244" i="2"/>
  <c r="FG244" i="2"/>
  <c r="FF244" i="2"/>
  <c r="FE261" i="2"/>
  <c r="FG261" i="2"/>
  <c r="FF261" i="2"/>
  <c r="FE157" i="2"/>
  <c r="FG157" i="2"/>
  <c r="FF157" i="2"/>
  <c r="FE296" i="2"/>
  <c r="FG296" i="2"/>
  <c r="FF296" i="2"/>
  <c r="FE290" i="2"/>
  <c r="FG290" i="2"/>
  <c r="FF290" i="2"/>
  <c r="FG195" i="2"/>
  <c r="FF195" i="2"/>
  <c r="FE38" i="2"/>
  <c r="FG38" i="2"/>
  <c r="FE167" i="2"/>
  <c r="FG167" i="2"/>
  <c r="FF167" i="2"/>
  <c r="FE321" i="2"/>
  <c r="FG321" i="2"/>
  <c r="FF321" i="2"/>
  <c r="FE222" i="2"/>
  <c r="FG222" i="2"/>
  <c r="FF222" i="2"/>
  <c r="FE301" i="2"/>
  <c r="FG301" i="2"/>
  <c r="FF301" i="2"/>
  <c r="FE255" i="2"/>
  <c r="FG255" i="2"/>
  <c r="FF255" i="2"/>
  <c r="FE155" i="2"/>
  <c r="FF155" i="2"/>
  <c r="FE327" i="2"/>
  <c r="FG327" i="2"/>
  <c r="FF327" i="2"/>
  <c r="FE276" i="2"/>
  <c r="FG276" i="2"/>
  <c r="FF276" i="2"/>
  <c r="FE221" i="2"/>
  <c r="FG221" i="2"/>
  <c r="FF221" i="2"/>
  <c r="EL113" i="2"/>
  <c r="EK113" i="2"/>
  <c r="EM113" i="2"/>
  <c r="FQ233" i="2"/>
  <c r="FO233" i="2"/>
  <c r="FP233" i="2"/>
  <c r="FO183" i="2"/>
  <c r="FQ183" i="2"/>
  <c r="FP183" i="2"/>
  <c r="EM172" i="2"/>
  <c r="EK172" i="2"/>
  <c r="EL172" i="2"/>
  <c r="FE129" i="2"/>
  <c r="FG129" i="2"/>
  <c r="FF129" i="2"/>
  <c r="EM204" i="2"/>
  <c r="EL204" i="2"/>
  <c r="EL74" i="2"/>
  <c r="EM74" i="2"/>
  <c r="FQ74" i="2"/>
  <c r="FO74" i="2"/>
  <c r="FP74" i="2"/>
  <c r="FQ277" i="2"/>
  <c r="FO277" i="2"/>
  <c r="FP277" i="2"/>
  <c r="EL277" i="2"/>
  <c r="EM277" i="2"/>
  <c r="EK277" i="2"/>
  <c r="EL251" i="2"/>
  <c r="EM251" i="2"/>
  <c r="EK251" i="2"/>
  <c r="FE251" i="2"/>
  <c r="FG251" i="2"/>
  <c r="FF251" i="2"/>
  <c r="EL273" i="2"/>
  <c r="EM273" i="2"/>
  <c r="EK273" i="2"/>
  <c r="EL269" i="2"/>
  <c r="EM269" i="2"/>
  <c r="EK269" i="2"/>
  <c r="FE269" i="2"/>
  <c r="FG269" i="2"/>
  <c r="FF269" i="2"/>
  <c r="EK222" i="2"/>
  <c r="EM222" i="2"/>
  <c r="EL222" i="2"/>
  <c r="FO180" i="2"/>
  <c r="FQ180" i="2"/>
  <c r="FP180" i="2"/>
  <c r="FP328" i="2"/>
  <c r="FO328" i="2"/>
  <c r="FQ328" i="2"/>
  <c r="FE11" i="2"/>
  <c r="FG11" i="2"/>
  <c r="FF11" i="2"/>
  <c r="DI11" i="2"/>
  <c r="DG11" i="2"/>
  <c r="DH11" i="2"/>
  <c r="EB13" i="2"/>
  <c r="EA13" i="2"/>
  <c r="EC13" i="2"/>
  <c r="FQ10" i="2"/>
  <c r="FP10" i="2"/>
  <c r="FO10" i="2"/>
  <c r="EM10" i="2"/>
  <c r="EL10" i="2"/>
  <c r="EK10" i="2"/>
  <c r="FG10" i="2"/>
  <c r="FF10" i="2"/>
  <c r="FE10" i="2"/>
  <c r="EC10" i="2"/>
  <c r="EB10" i="2"/>
  <c r="EA10" i="2"/>
  <c r="DM13" i="2"/>
  <c r="DN13" i="2"/>
  <c r="DL13" i="2"/>
  <c r="FK10" i="2"/>
  <c r="FJ10" i="2"/>
  <c r="FL10" i="2"/>
  <c r="DM12" i="2"/>
  <c r="DN12" i="2"/>
  <c r="DL12" i="2"/>
  <c r="DM11" i="2"/>
  <c r="DN11" i="2"/>
  <c r="DL11" i="2"/>
  <c r="FU169" i="2"/>
  <c r="FT169" i="2"/>
  <c r="FV169" i="2"/>
  <c r="FV92" i="2"/>
  <c r="FT92" i="2"/>
  <c r="FU92" i="2"/>
  <c r="FU164" i="2"/>
  <c r="FV164" i="2"/>
  <c r="FT164" i="2"/>
  <c r="FT216" i="2"/>
  <c r="FU216" i="2"/>
  <c r="FV216" i="2"/>
  <c r="FT252" i="2"/>
  <c r="FU252" i="2"/>
  <c r="FV252" i="2"/>
  <c r="FU284" i="2"/>
  <c r="FT284" i="2"/>
  <c r="FV284" i="2"/>
  <c r="FV82" i="2"/>
  <c r="FU82" i="2"/>
  <c r="FT82" i="2"/>
  <c r="FU186" i="2"/>
  <c r="FV186" i="2"/>
  <c r="FT186" i="2"/>
  <c r="FV61" i="2"/>
  <c r="FT61" i="2"/>
  <c r="FU61" i="2"/>
  <c r="FV137" i="2"/>
  <c r="FT137" i="2"/>
  <c r="FU137" i="2"/>
  <c r="FT201" i="2"/>
  <c r="FU201" i="2"/>
  <c r="FV201" i="2"/>
  <c r="FT265" i="2"/>
  <c r="FV265" i="2"/>
  <c r="FU265" i="2"/>
  <c r="FV40" i="2"/>
  <c r="FT40" i="2"/>
  <c r="FU40" i="2"/>
  <c r="FU165" i="2"/>
  <c r="FT165" i="2"/>
  <c r="FV165" i="2"/>
  <c r="FU321" i="2"/>
  <c r="FV321" i="2"/>
  <c r="FT321" i="2"/>
  <c r="FT120" i="2"/>
  <c r="FU120" i="2"/>
  <c r="FV120" i="2"/>
  <c r="ER262" i="2"/>
  <c r="EP262" i="2"/>
  <c r="EQ262" i="2"/>
  <c r="FU222" i="2"/>
  <c r="FT222" i="2"/>
  <c r="FV222" i="2"/>
  <c r="FK31" i="2"/>
  <c r="FL31" i="2"/>
  <c r="FK159" i="2"/>
  <c r="FL159" i="2"/>
  <c r="FK206" i="2"/>
  <c r="FL206" i="2"/>
  <c r="FL103" i="2"/>
  <c r="FJ103" i="2"/>
  <c r="FK14" i="2"/>
  <c r="FJ14" i="2"/>
  <c r="FL14" i="2"/>
  <c r="FL145" i="2"/>
  <c r="FJ145" i="2"/>
  <c r="FK80" i="2"/>
  <c r="FL80" i="2"/>
  <c r="FK326" i="2"/>
  <c r="FJ326" i="2"/>
  <c r="FL326" i="2"/>
  <c r="FK236" i="2"/>
  <c r="FJ236" i="2"/>
  <c r="FL236" i="2"/>
  <c r="FK300" i="2"/>
  <c r="FJ300" i="2"/>
  <c r="FL300" i="2"/>
  <c r="FK229" i="2"/>
  <c r="FL229" i="2"/>
  <c r="FJ229" i="2"/>
  <c r="FK337" i="2"/>
  <c r="FL337" i="2"/>
  <c r="FJ337" i="2"/>
  <c r="FK88" i="2"/>
  <c r="FL88" i="2"/>
  <c r="FK313" i="2"/>
  <c r="FL313" i="2"/>
  <c r="FJ313" i="2"/>
  <c r="FK160" i="2"/>
  <c r="FJ160" i="2"/>
  <c r="FL160" i="2"/>
  <c r="FK253" i="2"/>
  <c r="FL253" i="2"/>
  <c r="FJ253" i="2"/>
  <c r="FK228" i="2"/>
  <c r="FJ228" i="2"/>
  <c r="FL228" i="2"/>
  <c r="FK75" i="2"/>
  <c r="FL75" i="2"/>
  <c r="FJ75" i="2"/>
  <c r="FK71" i="2"/>
  <c r="FL71" i="2"/>
  <c r="FK115" i="2"/>
  <c r="FL115" i="2"/>
  <c r="FJ115" i="2"/>
  <c r="FK116" i="2"/>
  <c r="FL116" i="2"/>
  <c r="FK177" i="2"/>
  <c r="FL177" i="2"/>
  <c r="FK216" i="2"/>
  <c r="FJ216" i="2"/>
  <c r="FL216" i="2"/>
  <c r="FK147" i="2"/>
  <c r="FL147" i="2"/>
  <c r="FJ147" i="2"/>
  <c r="FK27" i="2"/>
  <c r="FL27" i="2"/>
  <c r="FJ27" i="2"/>
  <c r="FK192" i="2"/>
  <c r="FL192" i="2"/>
  <c r="FJ64" i="2"/>
  <c r="FL64" i="2"/>
  <c r="FK44" i="2"/>
  <c r="FJ44" i="2"/>
  <c r="FL44" i="2"/>
  <c r="FK13" i="2"/>
  <c r="FL13" i="2"/>
  <c r="FJ13" i="2"/>
  <c r="FK72" i="2"/>
  <c r="FJ72" i="2"/>
  <c r="FK144" i="2"/>
  <c r="FJ144" i="2"/>
  <c r="FL144" i="2"/>
  <c r="FK179" i="2"/>
  <c r="FJ179" i="2"/>
  <c r="FK62" i="2"/>
  <c r="FJ62" i="2"/>
  <c r="FL62" i="2"/>
  <c r="FK123" i="2"/>
  <c r="FL123" i="2"/>
  <c r="FK239" i="2"/>
  <c r="FL239" i="2"/>
  <c r="FJ239" i="2"/>
  <c r="FK303" i="2"/>
  <c r="FL303" i="2"/>
  <c r="FJ303" i="2"/>
  <c r="FK198" i="2"/>
  <c r="FJ198" i="2"/>
  <c r="FL198" i="2"/>
  <c r="FK37" i="2"/>
  <c r="FJ37" i="2"/>
  <c r="FK225" i="2"/>
  <c r="FL225" i="2"/>
  <c r="FJ225" i="2"/>
  <c r="FK32" i="2"/>
  <c r="FJ32" i="2"/>
  <c r="FL32" i="2"/>
  <c r="FK168" i="2"/>
  <c r="FJ168" i="2"/>
  <c r="FK162" i="2"/>
  <c r="FJ162" i="2"/>
  <c r="FL162" i="2"/>
  <c r="FK83" i="2"/>
  <c r="FL83" i="2"/>
  <c r="FJ83" i="2"/>
  <c r="FK76" i="2"/>
  <c r="FL76" i="2"/>
  <c r="FK200" i="2"/>
  <c r="FJ200" i="2"/>
  <c r="FL200" i="2"/>
  <c r="FK312" i="2"/>
  <c r="FJ312" i="2"/>
  <c r="FL312" i="2"/>
  <c r="FK249" i="2"/>
  <c r="FL249" i="2"/>
  <c r="FJ249" i="2"/>
  <c r="FK212" i="2"/>
  <c r="FJ212" i="2"/>
  <c r="FL212" i="2"/>
  <c r="FK237" i="2"/>
  <c r="FL237" i="2"/>
  <c r="FJ237" i="2"/>
  <c r="FK340" i="2"/>
  <c r="FJ340" i="2"/>
  <c r="FL340" i="2"/>
  <c r="FK299" i="2"/>
  <c r="FL299" i="2"/>
  <c r="FJ299" i="2"/>
  <c r="FK150" i="2"/>
  <c r="FJ150" i="2"/>
  <c r="FL150" i="2"/>
  <c r="FK329" i="2"/>
  <c r="FL329" i="2"/>
  <c r="FJ329" i="2"/>
  <c r="FK131" i="2"/>
  <c r="FL131" i="2"/>
  <c r="FK26" i="2"/>
  <c r="FL26" i="2"/>
  <c r="FK117" i="2"/>
  <c r="FL117" i="2"/>
  <c r="FJ117" i="2"/>
  <c r="FK48" i="2"/>
  <c r="FJ48" i="2"/>
  <c r="FL48" i="2"/>
  <c r="FK164" i="2"/>
  <c r="FJ164" i="2"/>
  <c r="FL164" i="2"/>
  <c r="FK186" i="2"/>
  <c r="FJ186" i="2"/>
  <c r="FL186" i="2"/>
  <c r="FK201" i="2"/>
  <c r="FL201" i="2"/>
  <c r="FJ201" i="2"/>
  <c r="FK196" i="2"/>
  <c r="FJ196" i="2"/>
  <c r="FL196" i="2"/>
  <c r="FK79" i="2"/>
  <c r="FJ79" i="2"/>
  <c r="FK130" i="2"/>
  <c r="FJ130" i="2"/>
  <c r="FL130" i="2"/>
  <c r="FK68" i="2"/>
  <c r="FJ68" i="2"/>
  <c r="FK230" i="2"/>
  <c r="FJ230" i="2"/>
  <c r="FL230" i="2"/>
  <c r="FK274" i="2"/>
  <c r="FJ274" i="2"/>
  <c r="FL274" i="2"/>
  <c r="FK226" i="2"/>
  <c r="FJ226" i="2"/>
  <c r="FL226" i="2"/>
  <c r="FK197" i="2"/>
  <c r="FL197" i="2"/>
  <c r="FK282" i="2"/>
  <c r="FJ282" i="2"/>
  <c r="FL282" i="2"/>
  <c r="FK195" i="2"/>
  <c r="FL195" i="2"/>
  <c r="FJ38" i="2"/>
  <c r="FL38" i="2"/>
  <c r="FK167" i="2"/>
  <c r="FL167" i="2"/>
  <c r="FJ167" i="2"/>
  <c r="FK257" i="2"/>
  <c r="FL257" i="2"/>
  <c r="FJ257" i="2"/>
  <c r="FK143" i="2"/>
  <c r="FL143" i="2"/>
  <c r="FJ143" i="2"/>
  <c r="FK30" i="2"/>
  <c r="FL30" i="2"/>
  <c r="FK289" i="2"/>
  <c r="FL289" i="2"/>
  <c r="FJ289" i="2"/>
  <c r="FK67" i="2"/>
  <c r="FL67" i="2"/>
  <c r="FJ67" i="2"/>
  <c r="FK317" i="2"/>
  <c r="FL317" i="2"/>
  <c r="FJ317" i="2"/>
  <c r="FT113" i="2"/>
  <c r="FU113" i="2"/>
  <c r="FV113" i="2"/>
  <c r="FK184" i="2"/>
  <c r="FJ184" i="2"/>
  <c r="FL184" i="2"/>
  <c r="EP184" i="2"/>
  <c r="ER184" i="2"/>
  <c r="EQ184" i="2"/>
  <c r="FT233" i="2"/>
  <c r="FV233" i="2"/>
  <c r="FU233" i="2"/>
  <c r="FK172" i="2"/>
  <c r="FJ172" i="2"/>
  <c r="FL172" i="2"/>
  <c r="EP129" i="2"/>
  <c r="EQ129" i="2"/>
  <c r="ER129" i="2"/>
  <c r="ER204" i="2"/>
  <c r="EQ204" i="2"/>
  <c r="FK74" i="2"/>
  <c r="FL74" i="2"/>
  <c r="EQ74" i="2"/>
  <c r="ER74" i="2"/>
  <c r="FK277" i="2"/>
  <c r="FL277" i="2"/>
  <c r="FJ277" i="2"/>
  <c r="FK251" i="2"/>
  <c r="FL251" i="2"/>
  <c r="FJ251" i="2"/>
  <c r="FU273" i="2"/>
  <c r="FV273" i="2"/>
  <c r="FT273" i="2"/>
  <c r="FT106" i="2"/>
  <c r="FV106" i="2"/>
  <c r="FU106" i="2"/>
  <c r="FK106" i="2"/>
  <c r="FJ106" i="2"/>
  <c r="FK269" i="2"/>
  <c r="FL269" i="2"/>
  <c r="FJ269" i="2"/>
  <c r="FV223" i="2"/>
  <c r="FT223" i="2"/>
  <c r="FU223" i="2"/>
  <c r="FK180" i="2"/>
  <c r="FJ180" i="2"/>
  <c r="EP328" i="2"/>
  <c r="ER328" i="2"/>
  <c r="EQ328" i="2"/>
  <c r="EH12" i="2"/>
  <c r="EF12" i="2"/>
  <c r="EG12" i="2"/>
  <c r="DV11" i="2"/>
  <c r="DX11" i="2"/>
  <c r="DW11" i="2"/>
  <c r="EH11" i="2"/>
  <c r="EF11" i="2"/>
  <c r="EG11" i="2"/>
  <c r="EG10" i="2"/>
  <c r="EF10" i="2"/>
  <c r="EH10" i="2"/>
  <c r="EQ31" i="2"/>
  <c r="ER31" i="2"/>
  <c r="EP95" i="2"/>
  <c r="EQ95" i="2"/>
  <c r="ER95" i="2"/>
  <c r="FV163" i="2"/>
  <c r="FT163" i="2"/>
  <c r="FU163" i="2"/>
  <c r="FV215" i="2"/>
  <c r="FT215" i="2"/>
  <c r="FU215" i="2"/>
  <c r="EP214" i="2"/>
  <c r="ER214" i="2"/>
  <c r="EQ214" i="2"/>
  <c r="EP218" i="2"/>
  <c r="ER218" i="2"/>
  <c r="EQ218" i="2"/>
  <c r="FV43" i="2"/>
  <c r="FT43" i="2"/>
  <c r="FU43" i="2"/>
  <c r="EQ159" i="2"/>
  <c r="ER159" i="2"/>
  <c r="EP227" i="2"/>
  <c r="EQ227" i="2"/>
  <c r="ER227" i="2"/>
  <c r="FV259" i="2"/>
  <c r="FT259" i="2"/>
  <c r="FU259" i="2"/>
  <c r="EP291" i="2"/>
  <c r="EQ291" i="2"/>
  <c r="ER291" i="2"/>
  <c r="EP323" i="2"/>
  <c r="EQ323" i="2"/>
  <c r="ER323" i="2"/>
  <c r="EP90" i="2"/>
  <c r="EQ90" i="2"/>
  <c r="ER90" i="2"/>
  <c r="ER206" i="2"/>
  <c r="EQ206" i="2"/>
  <c r="EQ39" i="2"/>
  <c r="ER39" i="2"/>
  <c r="FT103" i="2"/>
  <c r="FU103" i="2"/>
  <c r="FV103" i="2"/>
  <c r="FU171" i="2"/>
  <c r="FT171" i="2"/>
  <c r="FV171" i="2"/>
  <c r="EP315" i="2"/>
  <c r="EQ315" i="2"/>
  <c r="ER315" i="2"/>
  <c r="ER174" i="2"/>
  <c r="EQ174" i="2"/>
  <c r="FU246" i="2"/>
  <c r="FT246" i="2"/>
  <c r="FV246" i="2"/>
  <c r="FV84" i="2"/>
  <c r="FT84" i="2"/>
  <c r="FU84" i="2"/>
  <c r="EP140" i="2"/>
  <c r="EQ140" i="2"/>
  <c r="EP256" i="2"/>
  <c r="ER256" i="2"/>
  <c r="EQ256" i="2"/>
  <c r="EP288" i="2"/>
  <c r="ER288" i="2"/>
  <c r="EQ288" i="2"/>
  <c r="EP320" i="2"/>
  <c r="ER320" i="2"/>
  <c r="EQ320" i="2"/>
  <c r="FU14" i="2"/>
  <c r="FV14" i="2"/>
  <c r="FT14" i="2"/>
  <c r="EP202" i="2"/>
  <c r="ER202" i="2"/>
  <c r="EQ202" i="2"/>
  <c r="EP21" i="2"/>
  <c r="EQ21" i="2"/>
  <c r="ER21" i="2"/>
  <c r="EQ85" i="2"/>
  <c r="ER85" i="2"/>
  <c r="EP145" i="2"/>
  <c r="ER145" i="2"/>
  <c r="EP209" i="2"/>
  <c r="EQ209" i="2"/>
  <c r="ER209" i="2"/>
  <c r="FV247" i="2"/>
  <c r="FT247" i="2"/>
  <c r="FU247" i="2"/>
  <c r="EP210" i="2"/>
  <c r="ER210" i="2"/>
  <c r="EQ210" i="2"/>
  <c r="EQ80" i="2"/>
  <c r="ER80" i="2"/>
  <c r="FV152" i="2"/>
  <c r="FU152" i="2"/>
  <c r="FT152" i="2"/>
  <c r="EP220" i="2"/>
  <c r="ER220" i="2"/>
  <c r="EQ220" i="2"/>
  <c r="EQ49" i="2"/>
  <c r="ER49" i="2"/>
  <c r="EQ19" i="2"/>
  <c r="ER19" i="2"/>
  <c r="FV231" i="2"/>
  <c r="FT231" i="2"/>
  <c r="FU231" i="2"/>
  <c r="FU326" i="2"/>
  <c r="FT326" i="2"/>
  <c r="FV326" i="2"/>
  <c r="EQ60" i="2"/>
  <c r="ER60" i="2"/>
  <c r="EP268" i="2"/>
  <c r="ER268" i="2"/>
  <c r="EQ268" i="2"/>
  <c r="EP332" i="2"/>
  <c r="ER332" i="2"/>
  <c r="EQ332" i="2"/>
  <c r="EQ169" i="2"/>
  <c r="ER169" i="2"/>
  <c r="EP305" i="2"/>
  <c r="EQ305" i="2"/>
  <c r="ER305" i="2"/>
  <c r="EQ105" i="2"/>
  <c r="ER105" i="2"/>
  <c r="EP151" i="2"/>
  <c r="EQ151" i="2"/>
  <c r="EQ89" i="2"/>
  <c r="ER89" i="2"/>
  <c r="EP333" i="2"/>
  <c r="EQ333" i="2"/>
  <c r="ER333" i="2"/>
  <c r="EQ181" i="2"/>
  <c r="ER181" i="2"/>
  <c r="EQ22" i="2"/>
  <c r="ER22" i="2"/>
  <c r="FU234" i="2"/>
  <c r="FT234" i="2"/>
  <c r="FV234" i="2"/>
  <c r="EP47" i="2"/>
  <c r="EQ47" i="2"/>
  <c r="ER47" i="2"/>
  <c r="FU179" i="2"/>
  <c r="FT179" i="2"/>
  <c r="FV179" i="2"/>
  <c r="EP42" i="2"/>
  <c r="EQ42" i="2"/>
  <c r="ER42" i="2"/>
  <c r="EP62" i="2"/>
  <c r="EQ62" i="2"/>
  <c r="ER62" i="2"/>
  <c r="EQ59" i="2"/>
  <c r="ER59" i="2"/>
  <c r="FT123" i="2"/>
  <c r="FV123" i="2"/>
  <c r="FU123" i="2"/>
  <c r="EQ175" i="2"/>
  <c r="ER175" i="2"/>
  <c r="FV239" i="2"/>
  <c r="FT239" i="2"/>
  <c r="FU239" i="2"/>
  <c r="EP271" i="2"/>
  <c r="EQ271" i="2"/>
  <c r="ER271" i="2"/>
  <c r="FU303" i="2"/>
  <c r="FT303" i="2"/>
  <c r="FV303" i="2"/>
  <c r="FU335" i="2"/>
  <c r="FT335" i="2"/>
  <c r="FV335" i="2"/>
  <c r="EP54" i="2"/>
  <c r="EQ54" i="2"/>
  <c r="ER54" i="2"/>
  <c r="EP258" i="2"/>
  <c r="ER258" i="2"/>
  <c r="EQ258" i="2"/>
  <c r="EQ55" i="2"/>
  <c r="ER55" i="2"/>
  <c r="FU191" i="2"/>
  <c r="FT191" i="2"/>
  <c r="FV191" i="2"/>
  <c r="EP331" i="2"/>
  <c r="EQ331" i="2"/>
  <c r="ER331" i="2"/>
  <c r="EP198" i="2"/>
  <c r="ER198" i="2"/>
  <c r="EQ198" i="2"/>
  <c r="FV51" i="2"/>
  <c r="FU51" i="2"/>
  <c r="FT51" i="2"/>
  <c r="ER263" i="2"/>
  <c r="EP263" i="2"/>
  <c r="EQ263" i="2"/>
  <c r="EP166" i="2"/>
  <c r="ER166" i="2"/>
  <c r="EQ166" i="2"/>
  <c r="EQ36" i="2"/>
  <c r="ER36" i="2"/>
  <c r="FT100" i="2"/>
  <c r="FU100" i="2"/>
  <c r="FV100" i="2"/>
  <c r="FV224" i="2"/>
  <c r="FT224" i="2"/>
  <c r="FU224" i="2"/>
  <c r="EP260" i="2"/>
  <c r="ER260" i="2"/>
  <c r="EQ260" i="2"/>
  <c r="EP292" i="2"/>
  <c r="ER292" i="2"/>
  <c r="EQ292" i="2"/>
  <c r="FV50" i="2"/>
  <c r="FU50" i="2"/>
  <c r="FT50" i="2"/>
  <c r="EP37" i="2"/>
  <c r="EQ37" i="2"/>
  <c r="EQ161" i="2"/>
  <c r="ER161" i="2"/>
  <c r="EP225" i="2"/>
  <c r="EQ225" i="2"/>
  <c r="ER225" i="2"/>
  <c r="FV267" i="2"/>
  <c r="FU267" i="2"/>
  <c r="FT267" i="2"/>
  <c r="EP250" i="2"/>
  <c r="ER250" i="2"/>
  <c r="EQ250" i="2"/>
  <c r="EP32" i="2"/>
  <c r="EQ32" i="2"/>
  <c r="ER32" i="2"/>
  <c r="EP96" i="2"/>
  <c r="EQ96" i="2"/>
  <c r="ER96" i="2"/>
  <c r="EP168" i="2"/>
  <c r="EQ168" i="2"/>
  <c r="EQ46" i="2"/>
  <c r="ER46" i="2"/>
  <c r="EP162" i="2"/>
  <c r="ER162" i="2"/>
  <c r="EQ162" i="2"/>
  <c r="FU318" i="2"/>
  <c r="FT318" i="2"/>
  <c r="FV318" i="2"/>
  <c r="EP65" i="2"/>
  <c r="EQ65" i="2"/>
  <c r="EP125" i="2"/>
  <c r="EQ125" i="2"/>
  <c r="ER125" i="2"/>
  <c r="EP83" i="2"/>
  <c r="EQ83" i="2"/>
  <c r="ER83" i="2"/>
  <c r="EP12" i="2"/>
  <c r="EQ12" i="2"/>
  <c r="ER12" i="2"/>
  <c r="EQ76" i="2"/>
  <c r="ER76" i="2"/>
  <c r="EP148" i="2"/>
  <c r="EQ148" i="2"/>
  <c r="FV200" i="2"/>
  <c r="FT200" i="2"/>
  <c r="FU200" i="2"/>
  <c r="FU280" i="2"/>
  <c r="FT280" i="2"/>
  <c r="FV280" i="2"/>
  <c r="FU312" i="2"/>
  <c r="FT312" i="2"/>
  <c r="FV312" i="2"/>
  <c r="FV34" i="2"/>
  <c r="FU34" i="2"/>
  <c r="FT34" i="2"/>
  <c r="ER154" i="2"/>
  <c r="EQ154" i="2"/>
  <c r="FU298" i="2"/>
  <c r="FT298" i="2"/>
  <c r="FV298" i="2"/>
  <c r="EQ45" i="2"/>
  <c r="ER45" i="2"/>
  <c r="EQ109" i="2"/>
  <c r="ER109" i="2"/>
  <c r="EP249" i="2"/>
  <c r="EQ249" i="2"/>
  <c r="ER249" i="2"/>
  <c r="EP314" i="2"/>
  <c r="ER314" i="2"/>
  <c r="EQ314" i="2"/>
  <c r="EP212" i="2"/>
  <c r="ER212" i="2"/>
  <c r="EQ212" i="2"/>
  <c r="EP121" i="2"/>
  <c r="ER121" i="2"/>
  <c r="EP237" i="2"/>
  <c r="EQ237" i="2"/>
  <c r="ER237" i="2"/>
  <c r="EP309" i="2"/>
  <c r="EQ309" i="2"/>
  <c r="ER309" i="2"/>
  <c r="FU311" i="2"/>
  <c r="FT311" i="2"/>
  <c r="FV311" i="2"/>
  <c r="EP302" i="2"/>
  <c r="ER302" i="2"/>
  <c r="EQ302" i="2"/>
  <c r="EP48" i="2"/>
  <c r="EQ48" i="2"/>
  <c r="ER48" i="2"/>
  <c r="ER112" i="2"/>
  <c r="EQ112" i="2"/>
  <c r="ER188" i="2"/>
  <c r="EQ188" i="2"/>
  <c r="ER102" i="2"/>
  <c r="EQ102" i="2"/>
  <c r="EQ17" i="2"/>
  <c r="ER17" i="2"/>
  <c r="EP81" i="2"/>
  <c r="EQ81" i="2"/>
  <c r="ER81" i="2"/>
  <c r="EQ141" i="2"/>
  <c r="ER141" i="2"/>
  <c r="EP167" i="2"/>
  <c r="EQ167" i="2"/>
  <c r="ER167" i="2"/>
  <c r="FU295" i="2"/>
  <c r="FT295" i="2"/>
  <c r="FV295" i="2"/>
  <c r="EP28" i="2"/>
  <c r="EQ28" i="2"/>
  <c r="ER28" i="2"/>
  <c r="EP92" i="2"/>
  <c r="EQ92" i="2"/>
  <c r="ER92" i="2"/>
  <c r="EP164" i="2"/>
  <c r="ER164" i="2"/>
  <c r="EQ164" i="2"/>
  <c r="EP216" i="2"/>
  <c r="ER216" i="2"/>
  <c r="EQ216" i="2"/>
  <c r="EP252" i="2"/>
  <c r="ER252" i="2"/>
  <c r="EQ252" i="2"/>
  <c r="EP284" i="2"/>
  <c r="ER284" i="2"/>
  <c r="EQ284" i="2"/>
  <c r="EQ82" i="2"/>
  <c r="ER82" i="2"/>
  <c r="EP186" i="2"/>
  <c r="ER186" i="2"/>
  <c r="EQ186" i="2"/>
  <c r="EP61" i="2"/>
  <c r="EQ61" i="2"/>
  <c r="ER61" i="2"/>
  <c r="EP137" i="2"/>
  <c r="EQ137" i="2"/>
  <c r="ER137" i="2"/>
  <c r="EP201" i="2"/>
  <c r="EQ201" i="2"/>
  <c r="ER201" i="2"/>
  <c r="EP265" i="2"/>
  <c r="EQ265" i="2"/>
  <c r="ER265" i="2"/>
  <c r="EQ40" i="2"/>
  <c r="ER40" i="2"/>
  <c r="EP165" i="2"/>
  <c r="EQ165" i="2"/>
  <c r="ER165" i="2"/>
  <c r="EP321" i="2"/>
  <c r="EQ321" i="2"/>
  <c r="ER321" i="2"/>
  <c r="EP120" i="2"/>
  <c r="ER120" i="2"/>
  <c r="EQ120" i="2"/>
  <c r="FU262" i="2"/>
  <c r="FT262" i="2"/>
  <c r="FV262" i="2"/>
  <c r="FL163" i="2"/>
  <c r="FJ163" i="2"/>
  <c r="FK214" i="2"/>
  <c r="FJ214" i="2"/>
  <c r="FL214" i="2"/>
  <c r="FK43" i="2"/>
  <c r="FL43" i="2"/>
  <c r="FJ43" i="2"/>
  <c r="FK227" i="2"/>
  <c r="FL227" i="2"/>
  <c r="FJ227" i="2"/>
  <c r="FK291" i="2"/>
  <c r="FL291" i="2"/>
  <c r="FJ291" i="2"/>
  <c r="FK174" i="2"/>
  <c r="FL174" i="2"/>
  <c r="FK256" i="2"/>
  <c r="FJ256" i="2"/>
  <c r="FL256" i="2"/>
  <c r="FK320" i="2"/>
  <c r="FJ320" i="2"/>
  <c r="FL320" i="2"/>
  <c r="FK202" i="2"/>
  <c r="FJ202" i="2"/>
  <c r="FL202" i="2"/>
  <c r="FK85" i="2"/>
  <c r="FL85" i="2"/>
  <c r="FK19" i="2"/>
  <c r="FL19" i="2"/>
  <c r="FK126" i="2"/>
  <c r="FL126" i="2"/>
  <c r="FK169" i="2"/>
  <c r="FL169" i="2"/>
  <c r="FK128" i="2"/>
  <c r="FJ128" i="2"/>
  <c r="FL128" i="2"/>
  <c r="FK105" i="2"/>
  <c r="FL105" i="2"/>
  <c r="FK63" i="2"/>
  <c r="FL63" i="2"/>
  <c r="FJ63" i="2"/>
  <c r="FK272" i="2"/>
  <c r="FJ272" i="2"/>
  <c r="FL272" i="2"/>
  <c r="FK112" i="2"/>
  <c r="FL112" i="2"/>
  <c r="FK165" i="2"/>
  <c r="FL165" i="2"/>
  <c r="FJ165" i="2"/>
  <c r="FK181" i="2"/>
  <c r="FL181" i="2"/>
  <c r="FK158" i="2"/>
  <c r="FJ158" i="2"/>
  <c r="FL158" i="2"/>
  <c r="FK211" i="2"/>
  <c r="FL211" i="2"/>
  <c r="FJ211" i="2"/>
  <c r="FK310" i="2"/>
  <c r="FJ310" i="2"/>
  <c r="FL310" i="2"/>
  <c r="FK308" i="2"/>
  <c r="FJ308" i="2"/>
  <c r="FL308" i="2"/>
  <c r="FK242" i="2"/>
  <c r="FJ242" i="2"/>
  <c r="FL242" i="2"/>
  <c r="FK24" i="2"/>
  <c r="FL24" i="2"/>
  <c r="FK297" i="2"/>
  <c r="FL297" i="2"/>
  <c r="FJ297" i="2"/>
  <c r="FK213" i="2"/>
  <c r="FL213" i="2"/>
  <c r="FJ213" i="2"/>
  <c r="FK47" i="2"/>
  <c r="FL47" i="2"/>
  <c r="FJ47" i="2"/>
  <c r="FK54" i="2"/>
  <c r="FJ54" i="2"/>
  <c r="FL54" i="2"/>
  <c r="FK55" i="2"/>
  <c r="FL55" i="2"/>
  <c r="FK331" i="2"/>
  <c r="FL331" i="2"/>
  <c r="FJ331" i="2"/>
  <c r="FK100" i="2"/>
  <c r="FJ100" i="2"/>
  <c r="FL100" i="2"/>
  <c r="FK260" i="2"/>
  <c r="FJ260" i="2"/>
  <c r="FL260" i="2"/>
  <c r="FK250" i="2"/>
  <c r="FJ250" i="2"/>
  <c r="FL250" i="2"/>
  <c r="FK318" i="2"/>
  <c r="FJ318" i="2"/>
  <c r="FL318" i="2"/>
  <c r="FK154" i="2"/>
  <c r="FL154" i="2"/>
  <c r="FK45" i="2"/>
  <c r="FL45" i="2"/>
  <c r="FK243" i="2"/>
  <c r="FL243" i="2"/>
  <c r="FJ243" i="2"/>
  <c r="FK240" i="2"/>
  <c r="FJ240" i="2"/>
  <c r="FL240" i="2"/>
  <c r="FK286" i="2"/>
  <c r="FJ286" i="2"/>
  <c r="FL286" i="2"/>
  <c r="FK99" i="2"/>
  <c r="FL99" i="2"/>
  <c r="FJ99" i="2"/>
  <c r="FK295" i="2"/>
  <c r="FL295" i="2"/>
  <c r="FJ295" i="2"/>
  <c r="FK284" i="2"/>
  <c r="FJ284" i="2"/>
  <c r="FL284" i="2"/>
  <c r="FK137" i="2"/>
  <c r="FL137" i="2"/>
  <c r="FJ137" i="2"/>
  <c r="FK120" i="2"/>
  <c r="FJ120" i="2"/>
  <c r="FL120" i="2"/>
  <c r="FK281" i="2"/>
  <c r="FL281" i="2"/>
  <c r="FJ281" i="2"/>
  <c r="FK91" i="2"/>
  <c r="FL91" i="2"/>
  <c r="FK78" i="2"/>
  <c r="FJ78" i="2"/>
  <c r="FL78" i="2"/>
  <c r="FL69" i="2"/>
  <c r="FJ69" i="2"/>
  <c r="FK66" i="2"/>
  <c r="FL66" i="2"/>
  <c r="FK307" i="2"/>
  <c r="FL307" i="2"/>
  <c r="FJ307" i="2"/>
  <c r="FK254" i="2"/>
  <c r="FJ254" i="2"/>
  <c r="FL254" i="2"/>
  <c r="FL53" i="2"/>
  <c r="FJ53" i="2"/>
  <c r="FK302" i="2"/>
  <c r="FJ302" i="2"/>
  <c r="FL302" i="2"/>
  <c r="FK17" i="2"/>
  <c r="FL17" i="2"/>
  <c r="FK40" i="2"/>
  <c r="FL40" i="2"/>
  <c r="FK178" i="2"/>
  <c r="FL178" i="2"/>
  <c r="FK15" i="2"/>
  <c r="FL15" i="2"/>
  <c r="FK170" i="2"/>
  <c r="FJ170" i="2"/>
  <c r="FL170" i="2"/>
  <c r="FJ124" i="2"/>
  <c r="FL124" i="2"/>
  <c r="EP219" i="2"/>
  <c r="EQ219" i="2"/>
  <c r="ER219" i="2"/>
  <c r="FK219" i="2"/>
  <c r="FL219" i="2"/>
  <c r="FJ219" i="2"/>
  <c r="FT110" i="2"/>
  <c r="FV110" i="2"/>
  <c r="FU110" i="2"/>
  <c r="FK113" i="2"/>
  <c r="FL113" i="2"/>
  <c r="FJ113" i="2"/>
  <c r="EP113" i="2"/>
  <c r="EQ113" i="2"/>
  <c r="ER113" i="2"/>
  <c r="FU183" i="2"/>
  <c r="FT183" i="2"/>
  <c r="FV183" i="2"/>
  <c r="FK306" i="2"/>
  <c r="FJ306" i="2"/>
  <c r="FL306" i="2"/>
  <c r="FU172" i="2"/>
  <c r="FV172" i="2"/>
  <c r="FT172" i="2"/>
  <c r="FV204" i="2"/>
  <c r="FT204" i="2"/>
  <c r="FU204" i="2"/>
  <c r="FU277" i="2"/>
  <c r="FV277" i="2"/>
  <c r="FT277" i="2"/>
  <c r="FK156" i="2"/>
  <c r="FL156" i="2"/>
  <c r="FK35" i="2"/>
  <c r="FL35" i="2"/>
  <c r="FJ35" i="2"/>
  <c r="FK273" i="2"/>
  <c r="FL273" i="2"/>
  <c r="FJ273" i="2"/>
  <c r="EP273" i="2"/>
  <c r="EQ273" i="2"/>
  <c r="ER273" i="2"/>
  <c r="FT269" i="2"/>
  <c r="FU269" i="2"/>
  <c r="FV269" i="2"/>
  <c r="FK223" i="2"/>
  <c r="FL223" i="2"/>
  <c r="FJ223" i="2"/>
  <c r="DW12" i="2"/>
  <c r="DX12" i="2"/>
  <c r="DV12" i="2"/>
  <c r="FK11" i="2"/>
  <c r="FL11" i="2"/>
  <c r="FJ11" i="2"/>
  <c r="EP11" i="2"/>
  <c r="EQ11" i="2"/>
  <c r="ER11" i="2"/>
  <c r="FV31" i="2"/>
  <c r="FT31" i="2"/>
  <c r="FU31" i="2"/>
  <c r="FV95" i="2"/>
  <c r="FT95" i="2"/>
  <c r="FU95" i="2"/>
  <c r="EP163" i="2"/>
  <c r="ER163" i="2"/>
  <c r="EP215" i="2"/>
  <c r="EQ215" i="2"/>
  <c r="FU214" i="2"/>
  <c r="FT214" i="2"/>
  <c r="FV214" i="2"/>
  <c r="FU218" i="2"/>
  <c r="FT218" i="2"/>
  <c r="FV218" i="2"/>
  <c r="EP43" i="2"/>
  <c r="EQ43" i="2"/>
  <c r="ER43" i="2"/>
  <c r="FV159" i="2"/>
  <c r="FT159" i="2"/>
  <c r="FU159" i="2"/>
  <c r="FV227" i="2"/>
  <c r="FT227" i="2"/>
  <c r="FU227" i="2"/>
  <c r="EP259" i="2"/>
  <c r="EQ259" i="2"/>
  <c r="ER259" i="2"/>
  <c r="FU291" i="2"/>
  <c r="FT291" i="2"/>
  <c r="FV291" i="2"/>
  <c r="FU323" i="2"/>
  <c r="FT323" i="2"/>
  <c r="FV323" i="2"/>
  <c r="FV90" i="2"/>
  <c r="FU90" i="2"/>
  <c r="FT90" i="2"/>
  <c r="FT206" i="2"/>
  <c r="FU206" i="2"/>
  <c r="FV206" i="2"/>
  <c r="FV39" i="2"/>
  <c r="FT39" i="2"/>
  <c r="FU39" i="2"/>
  <c r="EP103" i="2"/>
  <c r="ER103" i="2"/>
  <c r="EP171" i="2"/>
  <c r="EQ171" i="2"/>
  <c r="FU315" i="2"/>
  <c r="FT315" i="2"/>
  <c r="FV315" i="2"/>
  <c r="FU174" i="2"/>
  <c r="FV174" i="2"/>
  <c r="FT174" i="2"/>
  <c r="EP246" i="2"/>
  <c r="ER246" i="2"/>
  <c r="EQ246" i="2"/>
  <c r="EQ84" i="2"/>
  <c r="ER84" i="2"/>
  <c r="FV140" i="2"/>
  <c r="FU140" i="2"/>
  <c r="FT140" i="2"/>
  <c r="FV256" i="2"/>
  <c r="FT256" i="2"/>
  <c r="FU256" i="2"/>
  <c r="FU288" i="2"/>
  <c r="FT288" i="2"/>
  <c r="FV288" i="2"/>
  <c r="FU320" i="2"/>
  <c r="FT320" i="2"/>
  <c r="FV320" i="2"/>
  <c r="EP14" i="2"/>
  <c r="EQ14" i="2"/>
  <c r="ER14" i="2"/>
  <c r="FT202" i="2"/>
  <c r="FU202" i="2"/>
  <c r="FV202" i="2"/>
  <c r="FU21" i="2"/>
  <c r="FV21" i="2"/>
  <c r="FT21" i="2"/>
  <c r="FV85" i="2"/>
  <c r="FT85" i="2"/>
  <c r="FU85" i="2"/>
  <c r="FV145" i="2"/>
  <c r="FT145" i="2"/>
  <c r="FU145" i="2"/>
  <c r="FT209" i="2"/>
  <c r="FU209" i="2"/>
  <c r="FV209" i="2"/>
  <c r="EP247" i="2"/>
  <c r="EQ247" i="2"/>
  <c r="ER247" i="2"/>
  <c r="FU210" i="2"/>
  <c r="FV210" i="2"/>
  <c r="FT210" i="2"/>
  <c r="FV80" i="2"/>
  <c r="FT80" i="2"/>
  <c r="FU80" i="2"/>
  <c r="ER152" i="2"/>
  <c r="EQ152" i="2"/>
  <c r="FT220" i="2"/>
  <c r="FU220" i="2"/>
  <c r="FV220" i="2"/>
  <c r="FV49" i="2"/>
  <c r="FT49" i="2"/>
  <c r="FU49" i="2"/>
  <c r="FU19" i="2"/>
  <c r="FV19" i="2"/>
  <c r="FT19" i="2"/>
  <c r="EP231" i="2"/>
  <c r="EQ231" i="2"/>
  <c r="ER231" i="2"/>
  <c r="EP326" i="2"/>
  <c r="ER326" i="2"/>
  <c r="EQ326" i="2"/>
  <c r="FV60" i="2"/>
  <c r="FT60" i="2"/>
  <c r="FU60" i="2"/>
  <c r="FT268" i="2"/>
  <c r="FU268" i="2"/>
  <c r="FV268" i="2"/>
  <c r="FU332" i="2"/>
  <c r="FT332" i="2"/>
  <c r="FV332" i="2"/>
  <c r="FU305" i="2"/>
  <c r="FV305" i="2"/>
  <c r="FT305" i="2"/>
  <c r="FT105" i="2"/>
  <c r="FU105" i="2"/>
  <c r="FV105" i="2"/>
  <c r="FV151" i="2"/>
  <c r="FT151" i="2"/>
  <c r="FU151" i="2"/>
  <c r="FV89" i="2"/>
  <c r="FT89" i="2"/>
  <c r="FU89" i="2"/>
  <c r="FU333" i="2"/>
  <c r="FV333" i="2"/>
  <c r="FT333" i="2"/>
  <c r="FU181" i="2"/>
  <c r="FT181" i="2"/>
  <c r="FV181" i="2"/>
  <c r="FU22" i="2"/>
  <c r="FV22" i="2"/>
  <c r="FT22" i="2"/>
  <c r="EP234" i="2"/>
  <c r="ER234" i="2"/>
  <c r="EQ234" i="2"/>
  <c r="FV47" i="2"/>
  <c r="FT47" i="2"/>
  <c r="FU47" i="2"/>
  <c r="EP179" i="2"/>
  <c r="EQ179" i="2"/>
  <c r="FV42" i="2"/>
  <c r="FU42" i="2"/>
  <c r="FT42" i="2"/>
  <c r="FV62" i="2"/>
  <c r="FU62" i="2"/>
  <c r="FT62" i="2"/>
  <c r="FV59" i="2"/>
  <c r="FT59" i="2"/>
  <c r="FU59" i="2"/>
  <c r="EQ123" i="2"/>
  <c r="ER123" i="2"/>
  <c r="FU175" i="2"/>
  <c r="FT175" i="2"/>
  <c r="FV175" i="2"/>
  <c r="EP239" i="2"/>
  <c r="EQ239" i="2"/>
  <c r="ER239" i="2"/>
  <c r="FU271" i="2"/>
  <c r="FT271" i="2"/>
  <c r="FV271" i="2"/>
  <c r="EP303" i="2"/>
  <c r="EQ303" i="2"/>
  <c r="ER303" i="2"/>
  <c r="EP335" i="2"/>
  <c r="EQ335" i="2"/>
  <c r="ER335" i="2"/>
  <c r="FV54" i="2"/>
  <c r="FU54" i="2"/>
  <c r="FT54" i="2"/>
  <c r="FU258" i="2"/>
  <c r="FV258" i="2"/>
  <c r="FT258" i="2"/>
  <c r="FV55" i="2"/>
  <c r="FT55" i="2"/>
  <c r="FU55" i="2"/>
  <c r="EP191" i="2"/>
  <c r="EQ191" i="2"/>
  <c r="ER191" i="2"/>
  <c r="FU331" i="2"/>
  <c r="FT331" i="2"/>
  <c r="FV331" i="2"/>
  <c r="FT198" i="2"/>
  <c r="FU198" i="2"/>
  <c r="FV198" i="2"/>
  <c r="EP51" i="2"/>
  <c r="ER51" i="2"/>
  <c r="FV263" i="2"/>
  <c r="FT263" i="2"/>
  <c r="FU263" i="2"/>
  <c r="FU166" i="2"/>
  <c r="FV166" i="2"/>
  <c r="FT166" i="2"/>
  <c r="FV36" i="2"/>
  <c r="FT36" i="2"/>
  <c r="FU36" i="2"/>
  <c r="EP100" i="2"/>
  <c r="ER100" i="2"/>
  <c r="EQ100" i="2"/>
  <c r="EP224" i="2"/>
  <c r="ER224" i="2"/>
  <c r="EQ224" i="2"/>
  <c r="FU260" i="2"/>
  <c r="FV260" i="2"/>
  <c r="FT260" i="2"/>
  <c r="FU292" i="2"/>
  <c r="FT292" i="2"/>
  <c r="FV292" i="2"/>
  <c r="EP50" i="2"/>
  <c r="EQ50" i="2"/>
  <c r="ER50" i="2"/>
  <c r="FV37" i="2"/>
  <c r="FT37" i="2"/>
  <c r="FU37" i="2"/>
  <c r="FV161" i="2"/>
  <c r="FT161" i="2"/>
  <c r="FU161" i="2"/>
  <c r="FT225" i="2"/>
  <c r="FU225" i="2"/>
  <c r="FV225" i="2"/>
  <c r="EP267" i="2"/>
  <c r="EQ267" i="2"/>
  <c r="ER267" i="2"/>
  <c r="FU250" i="2"/>
  <c r="FT250" i="2"/>
  <c r="FV250" i="2"/>
  <c r="FV32" i="2"/>
  <c r="FT32" i="2"/>
  <c r="FU32" i="2"/>
  <c r="FT96" i="2"/>
  <c r="FU96" i="2"/>
  <c r="FV96" i="2"/>
  <c r="FU168" i="2"/>
  <c r="FV168" i="2"/>
  <c r="FT168" i="2"/>
  <c r="FV46" i="2"/>
  <c r="FU46" i="2"/>
  <c r="FT46" i="2"/>
  <c r="FV162" i="2"/>
  <c r="FU162" i="2"/>
  <c r="FT162" i="2"/>
  <c r="EP318" i="2"/>
  <c r="ER318" i="2"/>
  <c r="EQ318" i="2"/>
  <c r="FV65" i="2"/>
  <c r="FT65" i="2"/>
  <c r="FU65" i="2"/>
  <c r="FV125" i="2"/>
  <c r="FT125" i="2"/>
  <c r="FU125" i="2"/>
  <c r="FV83" i="2"/>
  <c r="FU83" i="2"/>
  <c r="FT83" i="2"/>
  <c r="FU12" i="2"/>
  <c r="FV12" i="2"/>
  <c r="FT12" i="2"/>
  <c r="FV76" i="2"/>
  <c r="FT76" i="2"/>
  <c r="FU76" i="2"/>
  <c r="FV148" i="2"/>
  <c r="FU148" i="2"/>
  <c r="FT148" i="2"/>
  <c r="EP200" i="2"/>
  <c r="ER200" i="2"/>
  <c r="EQ200" i="2"/>
  <c r="EP280" i="2"/>
  <c r="ER280" i="2"/>
  <c r="EQ280" i="2"/>
  <c r="EP312" i="2"/>
  <c r="ER312" i="2"/>
  <c r="EQ312" i="2"/>
  <c r="EQ34" i="2"/>
  <c r="ER34" i="2"/>
  <c r="FV154" i="2"/>
  <c r="FU154" i="2"/>
  <c r="FT154" i="2"/>
  <c r="EP298" i="2"/>
  <c r="ER298" i="2"/>
  <c r="EQ298" i="2"/>
  <c r="FV45" i="2"/>
  <c r="FT45" i="2"/>
  <c r="FU45" i="2"/>
  <c r="FT109" i="2"/>
  <c r="FU109" i="2"/>
  <c r="FV109" i="2"/>
  <c r="FT249" i="2"/>
  <c r="FV249" i="2"/>
  <c r="FU249" i="2"/>
  <c r="FU314" i="2"/>
  <c r="FT314" i="2"/>
  <c r="FV314" i="2"/>
  <c r="FU212" i="2"/>
  <c r="FV212" i="2"/>
  <c r="FT212" i="2"/>
  <c r="FT121" i="2"/>
  <c r="FU121" i="2"/>
  <c r="FV121" i="2"/>
  <c r="FT237" i="2"/>
  <c r="FU237" i="2"/>
  <c r="FV237" i="2"/>
  <c r="FU309" i="2"/>
  <c r="FV309" i="2"/>
  <c r="FT309" i="2"/>
  <c r="FT340" i="2"/>
  <c r="FU340" i="2"/>
  <c r="FV340" i="2"/>
  <c r="EP311" i="2"/>
  <c r="EQ311" i="2"/>
  <c r="ER311" i="2"/>
  <c r="FU302" i="2"/>
  <c r="FT302" i="2"/>
  <c r="FV302" i="2"/>
  <c r="FV48" i="2"/>
  <c r="FT48" i="2"/>
  <c r="FU48" i="2"/>
  <c r="FT112" i="2"/>
  <c r="FU112" i="2"/>
  <c r="FV112" i="2"/>
  <c r="FU188" i="2"/>
  <c r="FV188" i="2"/>
  <c r="FT188" i="2"/>
  <c r="FT102" i="2"/>
  <c r="FV102" i="2"/>
  <c r="FU102" i="2"/>
  <c r="FU17" i="2"/>
  <c r="FV17" i="2"/>
  <c r="FT17" i="2"/>
  <c r="FV81" i="2"/>
  <c r="FT81" i="2"/>
  <c r="FU81" i="2"/>
  <c r="FV141" i="2"/>
  <c r="FT141" i="2"/>
  <c r="FU141" i="2"/>
  <c r="FU167" i="2"/>
  <c r="FT167" i="2"/>
  <c r="FV167" i="2"/>
  <c r="EP295" i="2"/>
  <c r="EQ295" i="2"/>
  <c r="ER295" i="2"/>
  <c r="FV28" i="2"/>
  <c r="FT28" i="2"/>
  <c r="FU28" i="2"/>
  <c r="FT205" i="2"/>
  <c r="FU205" i="2"/>
  <c r="FV205" i="2"/>
  <c r="FU299" i="2"/>
  <c r="FT299" i="2"/>
  <c r="FV299" i="2"/>
  <c r="ER176" i="2"/>
  <c r="EQ176" i="2"/>
  <c r="FV150" i="2"/>
  <c r="FU150" i="2"/>
  <c r="FT150" i="2"/>
  <c r="FV149" i="2"/>
  <c r="FT149" i="2"/>
  <c r="FU149" i="2"/>
  <c r="FU329" i="2"/>
  <c r="FV329" i="2"/>
  <c r="FT329" i="2"/>
  <c r="FV235" i="2"/>
  <c r="FU235" i="2"/>
  <c r="FT235" i="2"/>
  <c r="FU294" i="2"/>
  <c r="FT294" i="2"/>
  <c r="FV294" i="2"/>
  <c r="FT257" i="2"/>
  <c r="FU257" i="2"/>
  <c r="FV257" i="2"/>
  <c r="FV196" i="2"/>
  <c r="FT196" i="2"/>
  <c r="FU196" i="2"/>
  <c r="FU189" i="2"/>
  <c r="FT189" i="2"/>
  <c r="FV189" i="2"/>
  <c r="FV73" i="2"/>
  <c r="FT73" i="2"/>
  <c r="FU73" i="2"/>
  <c r="FV70" i="2"/>
  <c r="FU70" i="2"/>
  <c r="FT70" i="2"/>
  <c r="EP282" i="2"/>
  <c r="ER282" i="2"/>
  <c r="EQ282" i="2"/>
  <c r="FV63" i="2"/>
  <c r="FT63" i="2"/>
  <c r="FU63" i="2"/>
  <c r="EQ131" i="2"/>
  <c r="ER131" i="2"/>
  <c r="FV75" i="2"/>
  <c r="FT75" i="2"/>
  <c r="FU75" i="2"/>
  <c r="FV127" i="2"/>
  <c r="FT127" i="2"/>
  <c r="FU127" i="2"/>
  <c r="FU195" i="2"/>
  <c r="FV195" i="2"/>
  <c r="FT195" i="2"/>
  <c r="FV243" i="2"/>
  <c r="FT243" i="2"/>
  <c r="FU243" i="2"/>
  <c r="EP275" i="2"/>
  <c r="EQ275" i="2"/>
  <c r="ER275" i="2"/>
  <c r="FU307" i="2"/>
  <c r="FT307" i="2"/>
  <c r="FV307" i="2"/>
  <c r="FT339" i="2"/>
  <c r="FU339" i="2"/>
  <c r="FV339" i="2"/>
  <c r="EP86" i="2"/>
  <c r="EQ86" i="2"/>
  <c r="ER86" i="2"/>
  <c r="FV71" i="2"/>
  <c r="FT71" i="2"/>
  <c r="FU71" i="2"/>
  <c r="EP139" i="2"/>
  <c r="EQ139" i="2"/>
  <c r="ER139" i="2"/>
  <c r="EP207" i="2"/>
  <c r="EQ207" i="2"/>
  <c r="ER207" i="2"/>
  <c r="FV26" i="2"/>
  <c r="FU26" i="2"/>
  <c r="FT26" i="2"/>
  <c r="FV38" i="2"/>
  <c r="FU38" i="2"/>
  <c r="FT38" i="2"/>
  <c r="FT115" i="2"/>
  <c r="FU115" i="2"/>
  <c r="FV115" i="2"/>
  <c r="EP254" i="2"/>
  <c r="ER254" i="2"/>
  <c r="EQ254" i="2"/>
  <c r="FV52" i="2"/>
  <c r="FT52" i="2"/>
  <c r="FU52" i="2"/>
  <c r="ER116" i="2"/>
  <c r="EQ116" i="2"/>
  <c r="FV240" i="2"/>
  <c r="FT240" i="2"/>
  <c r="FU240" i="2"/>
  <c r="FU272" i="2"/>
  <c r="FT272" i="2"/>
  <c r="FV272" i="2"/>
  <c r="FU304" i="2"/>
  <c r="FT304" i="2"/>
  <c r="FV304" i="2"/>
  <c r="FT336" i="2"/>
  <c r="FU336" i="2"/>
  <c r="FV336" i="2"/>
  <c r="FU286" i="2"/>
  <c r="FT286" i="2"/>
  <c r="FV286" i="2"/>
  <c r="FV53" i="2"/>
  <c r="FT53" i="2"/>
  <c r="FU53" i="2"/>
  <c r="FT117" i="2"/>
  <c r="FU117" i="2"/>
  <c r="FV117" i="2"/>
  <c r="FU177" i="2"/>
  <c r="FT177" i="2"/>
  <c r="FV177" i="2"/>
  <c r="FT245" i="2"/>
  <c r="FU245" i="2"/>
  <c r="FV245" i="2"/>
  <c r="FT99" i="2"/>
  <c r="FU99" i="2"/>
  <c r="FV99" i="2"/>
  <c r="FU281" i="2"/>
  <c r="FV281" i="2"/>
  <c r="FT281" i="2"/>
  <c r="FU178" i="2"/>
  <c r="FV178" i="2"/>
  <c r="FT178" i="2"/>
  <c r="FU301" i="2"/>
  <c r="FV301" i="2"/>
  <c r="FT301" i="2"/>
  <c r="FV158" i="2"/>
  <c r="FU158" i="2"/>
  <c r="FT158" i="2"/>
  <c r="FU15" i="2"/>
  <c r="FV15" i="2"/>
  <c r="FT15" i="2"/>
  <c r="FV79" i="2"/>
  <c r="FT79" i="2"/>
  <c r="FU79" i="2"/>
  <c r="EP147" i="2"/>
  <c r="EQ147" i="2"/>
  <c r="ER147" i="2"/>
  <c r="EP199" i="2"/>
  <c r="EQ199" i="2"/>
  <c r="ER199" i="2"/>
  <c r="EP146" i="2"/>
  <c r="ER146" i="2"/>
  <c r="EQ146" i="2"/>
  <c r="FV142" i="2"/>
  <c r="FU142" i="2"/>
  <c r="FT142" i="2"/>
  <c r="FV27" i="2"/>
  <c r="FT27" i="2"/>
  <c r="FU27" i="2"/>
  <c r="FV91" i="2"/>
  <c r="FT91" i="2"/>
  <c r="FU91" i="2"/>
  <c r="FV143" i="2"/>
  <c r="FT143" i="2"/>
  <c r="FU143" i="2"/>
  <c r="FV211" i="2"/>
  <c r="FT211" i="2"/>
  <c r="FU211" i="2"/>
  <c r="FV255" i="2"/>
  <c r="FT255" i="2"/>
  <c r="FU255" i="2"/>
  <c r="EP287" i="2"/>
  <c r="EQ287" i="2"/>
  <c r="ER287" i="2"/>
  <c r="EP319" i="2"/>
  <c r="EQ319" i="2"/>
  <c r="ER319" i="2"/>
  <c r="FV30" i="2"/>
  <c r="FU30" i="2"/>
  <c r="FT30" i="2"/>
  <c r="FV130" i="2"/>
  <c r="FU130" i="2"/>
  <c r="FT130" i="2"/>
  <c r="FV87" i="2"/>
  <c r="FT87" i="2"/>
  <c r="FU87" i="2"/>
  <c r="EP155" i="2"/>
  <c r="EQ155" i="2"/>
  <c r="FV78" i="2"/>
  <c r="FU78" i="2"/>
  <c r="FT78" i="2"/>
  <c r="FU170" i="2"/>
  <c r="FV170" i="2"/>
  <c r="FT170" i="2"/>
  <c r="FV135" i="2"/>
  <c r="FT135" i="2"/>
  <c r="FU135" i="2"/>
  <c r="EP327" i="2"/>
  <c r="EQ327" i="2"/>
  <c r="ER327" i="2"/>
  <c r="EP310" i="2"/>
  <c r="ER310" i="2"/>
  <c r="EQ310" i="2"/>
  <c r="EP68" i="2"/>
  <c r="EQ68" i="2"/>
  <c r="FV124" i="2"/>
  <c r="FU124" i="2"/>
  <c r="FT124" i="2"/>
  <c r="FU192" i="2"/>
  <c r="FV192" i="2"/>
  <c r="FT192" i="2"/>
  <c r="EP244" i="2"/>
  <c r="ER244" i="2"/>
  <c r="EQ244" i="2"/>
  <c r="FU276" i="2"/>
  <c r="FT276" i="2"/>
  <c r="FV276" i="2"/>
  <c r="FU308" i="2"/>
  <c r="FT308" i="2"/>
  <c r="FV308" i="2"/>
  <c r="FU322" i="2"/>
  <c r="FT322" i="2"/>
  <c r="FV322" i="2"/>
  <c r="FV69" i="2"/>
  <c r="FT69" i="2"/>
  <c r="FU69" i="2"/>
  <c r="FT193" i="2"/>
  <c r="FU193" i="2"/>
  <c r="FV193" i="2"/>
  <c r="FT261" i="2"/>
  <c r="FU261" i="2"/>
  <c r="FV261" i="2"/>
  <c r="FU203" i="2"/>
  <c r="FV203" i="2"/>
  <c r="FT203" i="2"/>
  <c r="EQ66" i="2"/>
  <c r="ER66" i="2"/>
  <c r="FT338" i="2"/>
  <c r="FU338" i="2"/>
  <c r="FV338" i="2"/>
  <c r="FV64" i="2"/>
  <c r="FT64" i="2"/>
  <c r="FU64" i="2"/>
  <c r="ER136" i="2"/>
  <c r="EQ136" i="2"/>
  <c r="ER122" i="2"/>
  <c r="EQ122" i="2"/>
  <c r="FU230" i="2"/>
  <c r="FT230" i="2"/>
  <c r="FV230" i="2"/>
  <c r="FV33" i="2"/>
  <c r="FT33" i="2"/>
  <c r="FU33" i="2"/>
  <c r="FV157" i="2"/>
  <c r="FT157" i="2"/>
  <c r="FU157" i="2"/>
  <c r="FU187" i="2"/>
  <c r="FT187" i="2"/>
  <c r="FV187" i="2"/>
  <c r="FU274" i="2"/>
  <c r="FT274" i="2"/>
  <c r="FV274" i="2"/>
  <c r="FV44" i="2"/>
  <c r="FT44" i="2"/>
  <c r="FU44" i="2"/>
  <c r="FT108" i="2"/>
  <c r="FU108" i="2"/>
  <c r="FV108" i="2"/>
  <c r="EP264" i="2"/>
  <c r="ER264" i="2"/>
  <c r="EQ264" i="2"/>
  <c r="EP296" i="2"/>
  <c r="ER296" i="2"/>
  <c r="EQ296" i="2"/>
  <c r="FT118" i="2"/>
  <c r="FV118" i="2"/>
  <c r="FU118" i="2"/>
  <c r="EP226" i="2"/>
  <c r="ER226" i="2"/>
  <c r="EQ226" i="2"/>
  <c r="FU13" i="2"/>
  <c r="FV13" i="2"/>
  <c r="FT13" i="2"/>
  <c r="FV77" i="2"/>
  <c r="FT77" i="2"/>
  <c r="FU77" i="2"/>
  <c r="FT104" i="2"/>
  <c r="FU104" i="2"/>
  <c r="FV104" i="2"/>
  <c r="FU242" i="2"/>
  <c r="FV242" i="2"/>
  <c r="FT242" i="2"/>
  <c r="FT197" i="2"/>
  <c r="FU197" i="2"/>
  <c r="FV197" i="2"/>
  <c r="FU289" i="2"/>
  <c r="FV289" i="2"/>
  <c r="FT289" i="2"/>
  <c r="FU325" i="2"/>
  <c r="FV325" i="2"/>
  <c r="FT325" i="2"/>
  <c r="EP290" i="2"/>
  <c r="ER290" i="2"/>
  <c r="EQ290" i="2"/>
  <c r="FV24" i="2"/>
  <c r="FT24" i="2"/>
  <c r="FU24" i="2"/>
  <c r="FT10" i="2"/>
  <c r="FV10" i="2"/>
  <c r="FU10" i="2"/>
  <c r="FV41" i="2"/>
  <c r="FT41" i="2"/>
  <c r="FU41" i="2"/>
  <c r="FT221" i="2"/>
  <c r="FU221" i="2"/>
  <c r="FV221" i="2"/>
  <c r="FU297" i="2"/>
  <c r="FV297" i="2"/>
  <c r="FT297" i="2"/>
  <c r="FV67" i="2"/>
  <c r="FU67" i="2"/>
  <c r="FT67" i="2"/>
  <c r="FV72" i="2"/>
  <c r="FT72" i="2"/>
  <c r="FU72" i="2"/>
  <c r="FV25" i="2"/>
  <c r="FT25" i="2"/>
  <c r="FU25" i="2"/>
  <c r="FT213" i="2"/>
  <c r="FU213" i="2"/>
  <c r="FV213" i="2"/>
  <c r="FU317" i="2"/>
  <c r="FV317" i="2"/>
  <c r="FT317" i="2"/>
  <c r="FV144" i="2"/>
  <c r="FU144" i="2"/>
  <c r="FT144" i="2"/>
  <c r="FT236" i="2"/>
  <c r="FU236" i="2"/>
  <c r="FV236" i="2"/>
  <c r="FU300" i="2"/>
  <c r="FT300" i="2"/>
  <c r="FV300" i="2"/>
  <c r="FV126" i="2"/>
  <c r="FU126" i="2"/>
  <c r="FT126" i="2"/>
  <c r="FV29" i="2"/>
  <c r="FT29" i="2"/>
  <c r="FU29" i="2"/>
  <c r="FU279" i="2"/>
  <c r="FT279" i="2"/>
  <c r="FV279" i="2"/>
  <c r="FV128" i="2"/>
  <c r="FU128" i="2"/>
  <c r="FT128" i="2"/>
  <c r="FV57" i="2"/>
  <c r="FT57" i="2"/>
  <c r="FU57" i="2"/>
  <c r="FT229" i="2"/>
  <c r="FU229" i="2"/>
  <c r="FV229" i="2"/>
  <c r="FT337" i="2"/>
  <c r="FU337" i="2"/>
  <c r="FV337" i="2"/>
  <c r="FU293" i="2"/>
  <c r="FV293" i="2"/>
  <c r="FT293" i="2"/>
  <c r="FV88" i="2"/>
  <c r="FT88" i="2"/>
  <c r="FU88" i="2"/>
  <c r="FV58" i="2"/>
  <c r="FU58" i="2"/>
  <c r="FT58" i="2"/>
  <c r="FT241" i="2"/>
  <c r="FU241" i="2"/>
  <c r="FV241" i="2"/>
  <c r="FU313" i="2"/>
  <c r="FV313" i="2"/>
  <c r="FT313" i="2"/>
  <c r="FV160" i="2"/>
  <c r="FU160" i="2"/>
  <c r="FT160" i="2"/>
  <c r="FT253" i="2"/>
  <c r="FU253" i="2"/>
  <c r="FV253" i="2"/>
  <c r="FU228" i="2"/>
  <c r="FV228" i="2"/>
  <c r="FT228" i="2"/>
  <c r="FV56" i="2"/>
  <c r="FT56" i="2"/>
  <c r="FU56" i="2"/>
  <c r="FK90" i="2"/>
  <c r="FJ90" i="2"/>
  <c r="FL90" i="2"/>
  <c r="FK39" i="2"/>
  <c r="FL39" i="2"/>
  <c r="FK171" i="2"/>
  <c r="FJ171" i="2"/>
  <c r="FK84" i="2"/>
  <c r="FL84" i="2"/>
  <c r="FK209" i="2"/>
  <c r="FL209" i="2"/>
  <c r="FJ209" i="2"/>
  <c r="FK210" i="2"/>
  <c r="FJ210" i="2"/>
  <c r="FL210" i="2"/>
  <c r="FK152" i="2"/>
  <c r="FL152" i="2"/>
  <c r="FK49" i="2"/>
  <c r="FL49" i="2"/>
  <c r="FK231" i="2"/>
  <c r="FL231" i="2"/>
  <c r="FJ231" i="2"/>
  <c r="FK268" i="2"/>
  <c r="FJ268" i="2"/>
  <c r="FL268" i="2"/>
  <c r="FK279" i="2"/>
  <c r="FL279" i="2"/>
  <c r="FJ279" i="2"/>
  <c r="FK305" i="2"/>
  <c r="FL305" i="2"/>
  <c r="FJ305" i="2"/>
  <c r="FK293" i="2"/>
  <c r="FL293" i="2"/>
  <c r="FJ293" i="2"/>
  <c r="FK241" i="2"/>
  <c r="FL241" i="2"/>
  <c r="FJ241" i="2"/>
  <c r="FK333" i="2"/>
  <c r="FL333" i="2"/>
  <c r="FJ333" i="2"/>
  <c r="FK294" i="2"/>
  <c r="FJ294" i="2"/>
  <c r="FL294" i="2"/>
  <c r="FK127" i="2"/>
  <c r="FL127" i="2"/>
  <c r="FK86" i="2"/>
  <c r="FJ86" i="2"/>
  <c r="FL86" i="2"/>
  <c r="FK207" i="2"/>
  <c r="FL207" i="2"/>
  <c r="FJ207" i="2"/>
  <c r="FK52" i="2"/>
  <c r="FJ52" i="2"/>
  <c r="FL52" i="2"/>
  <c r="FK311" i="2"/>
  <c r="FL311" i="2"/>
  <c r="FJ311" i="2"/>
  <c r="FK28" i="2"/>
  <c r="FJ28" i="2"/>
  <c r="FL28" i="2"/>
  <c r="FK61" i="2"/>
  <c r="FL61" i="2"/>
  <c r="FJ61" i="2"/>
  <c r="FK189" i="2"/>
  <c r="FJ189" i="2"/>
  <c r="FK199" i="2"/>
  <c r="FL199" i="2"/>
  <c r="FJ199" i="2"/>
  <c r="FK203" i="2"/>
  <c r="FL203" i="2"/>
  <c r="FJ203" i="2"/>
  <c r="FK122" i="2"/>
  <c r="FL122" i="2"/>
  <c r="FK187" i="2"/>
  <c r="FL187" i="2"/>
  <c r="FJ187" i="2"/>
  <c r="FK118" i="2"/>
  <c r="FJ118" i="2"/>
  <c r="FK22" i="2"/>
  <c r="FL22" i="2"/>
  <c r="FK42" i="2"/>
  <c r="FJ42" i="2"/>
  <c r="FL42" i="2"/>
  <c r="FK175" i="2"/>
  <c r="FL175" i="2"/>
  <c r="FK271" i="2"/>
  <c r="FL271" i="2"/>
  <c r="FJ271" i="2"/>
  <c r="FK335" i="2"/>
  <c r="FL335" i="2"/>
  <c r="FJ335" i="2"/>
  <c r="FK258" i="2"/>
  <c r="FJ258" i="2"/>
  <c r="FL258" i="2"/>
  <c r="FL51" i="2"/>
  <c r="FJ51" i="2"/>
  <c r="FK166" i="2"/>
  <c r="FJ166" i="2"/>
  <c r="FL166" i="2"/>
  <c r="FK50" i="2"/>
  <c r="FJ50" i="2"/>
  <c r="FL50" i="2"/>
  <c r="FK96" i="2"/>
  <c r="FJ96" i="2"/>
  <c r="FL96" i="2"/>
  <c r="FK46" i="2"/>
  <c r="FL46" i="2"/>
  <c r="FK125" i="2"/>
  <c r="FL125" i="2"/>
  <c r="FJ125" i="2"/>
  <c r="FK12" i="2"/>
  <c r="FJ12" i="2"/>
  <c r="FL12" i="2"/>
  <c r="FK148" i="2"/>
  <c r="FJ148" i="2"/>
  <c r="FK280" i="2"/>
  <c r="FJ280" i="2"/>
  <c r="FL280" i="2"/>
  <c r="FK298" i="2"/>
  <c r="FJ298" i="2"/>
  <c r="FL298" i="2"/>
  <c r="FK109" i="2"/>
  <c r="FL109" i="2"/>
  <c r="FK314" i="2"/>
  <c r="FJ314" i="2"/>
  <c r="FL314" i="2"/>
  <c r="FL121" i="2"/>
  <c r="FJ121" i="2"/>
  <c r="FK309" i="2"/>
  <c r="FL309" i="2"/>
  <c r="FJ309" i="2"/>
  <c r="FK205" i="2"/>
  <c r="FL205" i="2"/>
  <c r="FJ205" i="2"/>
  <c r="FK235" i="2"/>
  <c r="FL235" i="2"/>
  <c r="FJ235" i="2"/>
  <c r="FJ70" i="2"/>
  <c r="FL70" i="2"/>
  <c r="FK139" i="2"/>
  <c r="FL139" i="2"/>
  <c r="FJ139" i="2"/>
  <c r="FK102" i="2"/>
  <c r="FL102" i="2"/>
  <c r="FK287" i="2"/>
  <c r="FL287" i="2"/>
  <c r="FJ287" i="2"/>
  <c r="FK244" i="2"/>
  <c r="FJ244" i="2"/>
  <c r="FL244" i="2"/>
  <c r="FK261" i="2"/>
  <c r="FL261" i="2"/>
  <c r="FJ261" i="2"/>
  <c r="FK157" i="2"/>
  <c r="FL157" i="2"/>
  <c r="FJ157" i="2"/>
  <c r="FK296" i="2"/>
  <c r="FJ296" i="2"/>
  <c r="FL296" i="2"/>
  <c r="FK290" i="2"/>
  <c r="FJ290" i="2"/>
  <c r="FL290" i="2"/>
  <c r="FK92" i="2"/>
  <c r="FJ92" i="2"/>
  <c r="FL92" i="2"/>
  <c r="FK82" i="2"/>
  <c r="FL82" i="2"/>
  <c r="FK321" i="2"/>
  <c r="FL321" i="2"/>
  <c r="FJ321" i="2"/>
  <c r="FK222" i="2"/>
  <c r="FJ222" i="2"/>
  <c r="FL222" i="2"/>
  <c r="FK301" i="2"/>
  <c r="FL301" i="2"/>
  <c r="FJ301" i="2"/>
  <c r="FK255" i="2"/>
  <c r="FL255" i="2"/>
  <c r="FJ255" i="2"/>
  <c r="FK155" i="2"/>
  <c r="FJ155" i="2"/>
  <c r="FK327" i="2"/>
  <c r="FL327" i="2"/>
  <c r="FJ327" i="2"/>
  <c r="FK276" i="2"/>
  <c r="FJ276" i="2"/>
  <c r="FL276" i="2"/>
  <c r="FK193" i="2"/>
  <c r="FL193" i="2"/>
  <c r="FJ193" i="2"/>
  <c r="FK108" i="2"/>
  <c r="FJ108" i="2"/>
  <c r="FL108" i="2"/>
  <c r="FK221" i="2"/>
  <c r="FL221" i="2"/>
  <c r="FJ221" i="2"/>
  <c r="FK233" i="2"/>
  <c r="FL233" i="2"/>
  <c r="FJ233" i="2"/>
  <c r="EP183" i="2"/>
  <c r="EQ183" i="2"/>
  <c r="ER183" i="2"/>
  <c r="EP306" i="2"/>
  <c r="ER306" i="2"/>
  <c r="EQ306" i="2"/>
  <c r="EP172" i="2"/>
  <c r="ER172" i="2"/>
  <c r="EQ172" i="2"/>
  <c r="FK129" i="2"/>
  <c r="FL129" i="2"/>
  <c r="FJ129" i="2"/>
  <c r="FK204" i="2"/>
  <c r="FL204" i="2"/>
  <c r="FV74" i="2"/>
  <c r="FU74" i="2"/>
  <c r="FT74" i="2"/>
  <c r="EP277" i="2"/>
  <c r="EQ277" i="2"/>
  <c r="ER277" i="2"/>
  <c r="ER156" i="2"/>
  <c r="EQ156" i="2"/>
  <c r="FV251" i="2"/>
  <c r="FU251" i="2"/>
  <c r="FT251" i="2"/>
  <c r="EP251" i="2"/>
  <c r="EQ251" i="2"/>
  <c r="ER251" i="2"/>
  <c r="EP269" i="2"/>
  <c r="EQ269" i="2"/>
  <c r="ER269" i="2"/>
  <c r="EP222" i="2"/>
  <c r="ER222" i="2"/>
  <c r="EQ222" i="2"/>
  <c r="FU180" i="2"/>
  <c r="FV180" i="2"/>
  <c r="FT180" i="2"/>
  <c r="FK328" i="2"/>
  <c r="FJ328" i="2"/>
  <c r="FL328" i="2"/>
  <c r="FU11" i="2"/>
  <c r="FV11" i="2"/>
  <c r="FT11" i="2"/>
  <c r="EH13" i="2"/>
  <c r="EG13" i="2"/>
  <c r="EF13" i="2"/>
  <c r="EQ10" i="2"/>
  <c r="ER10" i="2"/>
  <c r="EP10" i="2"/>
  <c r="EP205" i="2"/>
  <c r="EQ205" i="2"/>
  <c r="ER205" i="2"/>
  <c r="EP299" i="2"/>
  <c r="EQ299" i="2"/>
  <c r="ER299" i="2"/>
  <c r="FU176" i="2"/>
  <c r="FV176" i="2"/>
  <c r="FT176" i="2"/>
  <c r="EP150" i="2"/>
  <c r="ER150" i="2"/>
  <c r="EQ150" i="2"/>
  <c r="EP149" i="2"/>
  <c r="EQ149" i="2"/>
  <c r="ER149" i="2"/>
  <c r="EP329" i="2"/>
  <c r="EQ329" i="2"/>
  <c r="ER329" i="2"/>
  <c r="EP235" i="2"/>
  <c r="EQ235" i="2"/>
  <c r="ER235" i="2"/>
  <c r="EP294" i="2"/>
  <c r="ER294" i="2"/>
  <c r="EQ294" i="2"/>
  <c r="EP257" i="2"/>
  <c r="EQ257" i="2"/>
  <c r="ER257" i="2"/>
  <c r="EP196" i="2"/>
  <c r="ER196" i="2"/>
  <c r="EQ196" i="2"/>
  <c r="EP189" i="2"/>
  <c r="EQ189" i="2"/>
  <c r="EP73" i="2"/>
  <c r="EQ73" i="2"/>
  <c r="ER73" i="2"/>
  <c r="EP70" i="2"/>
  <c r="ER70" i="2"/>
  <c r="FU282" i="2"/>
  <c r="FT282" i="2"/>
  <c r="FV282" i="2"/>
  <c r="EP63" i="2"/>
  <c r="EQ63" i="2"/>
  <c r="ER63" i="2"/>
  <c r="FV131" i="2"/>
  <c r="FT131" i="2"/>
  <c r="FU131" i="2"/>
  <c r="EP75" i="2"/>
  <c r="EQ75" i="2"/>
  <c r="ER75" i="2"/>
  <c r="EQ127" i="2"/>
  <c r="ER127" i="2"/>
  <c r="EQ195" i="2"/>
  <c r="ER195" i="2"/>
  <c r="EP243" i="2"/>
  <c r="EQ243" i="2"/>
  <c r="ER243" i="2"/>
  <c r="FU275" i="2"/>
  <c r="FT275" i="2"/>
  <c r="FV275" i="2"/>
  <c r="EP307" i="2"/>
  <c r="EQ307" i="2"/>
  <c r="ER307" i="2"/>
  <c r="EP339" i="2"/>
  <c r="EQ339" i="2"/>
  <c r="ER339" i="2"/>
  <c r="FV86" i="2"/>
  <c r="FU86" i="2"/>
  <c r="FT86" i="2"/>
  <c r="EQ71" i="2"/>
  <c r="ER71" i="2"/>
  <c r="FV139" i="2"/>
  <c r="FT139" i="2"/>
  <c r="FU139" i="2"/>
  <c r="FU207" i="2"/>
  <c r="FV207" i="2"/>
  <c r="FT207" i="2"/>
  <c r="EQ26" i="2"/>
  <c r="ER26" i="2"/>
  <c r="EP38" i="2"/>
  <c r="ER38" i="2"/>
  <c r="EP115" i="2"/>
  <c r="EQ115" i="2"/>
  <c r="ER115" i="2"/>
  <c r="FU254" i="2"/>
  <c r="FT254" i="2"/>
  <c r="FV254" i="2"/>
  <c r="EP52" i="2"/>
  <c r="EQ52" i="2"/>
  <c r="ER52" i="2"/>
  <c r="FT116" i="2"/>
  <c r="FU116" i="2"/>
  <c r="FV116" i="2"/>
  <c r="EP240" i="2"/>
  <c r="ER240" i="2"/>
  <c r="EQ240" i="2"/>
  <c r="EP272" i="2"/>
  <c r="ER272" i="2"/>
  <c r="EQ272" i="2"/>
  <c r="EP304" i="2"/>
  <c r="ER304" i="2"/>
  <c r="EQ304" i="2"/>
  <c r="EP336" i="2"/>
  <c r="ER336" i="2"/>
  <c r="EQ336" i="2"/>
  <c r="EP286" i="2"/>
  <c r="ER286" i="2"/>
  <c r="EQ286" i="2"/>
  <c r="EP53" i="2"/>
  <c r="ER53" i="2"/>
  <c r="EP117" i="2"/>
  <c r="EQ117" i="2"/>
  <c r="ER117" i="2"/>
  <c r="EQ177" i="2"/>
  <c r="ER177" i="2"/>
  <c r="EP245" i="2"/>
  <c r="EQ245" i="2"/>
  <c r="ER245" i="2"/>
  <c r="EP281" i="2"/>
  <c r="EQ281" i="2"/>
  <c r="ER281" i="2"/>
  <c r="ER178" i="2"/>
  <c r="EQ178" i="2"/>
  <c r="EP301" i="2"/>
  <c r="EQ301" i="2"/>
  <c r="ER301" i="2"/>
  <c r="EP158" i="2"/>
  <c r="ER158" i="2"/>
  <c r="EQ158" i="2"/>
  <c r="EQ15" i="2"/>
  <c r="ER15" i="2"/>
  <c r="EP79" i="2"/>
  <c r="EQ79" i="2"/>
  <c r="FV147" i="2"/>
  <c r="FT147" i="2"/>
  <c r="FU147" i="2"/>
  <c r="FU199" i="2"/>
  <c r="FV199" i="2"/>
  <c r="FT199" i="2"/>
  <c r="FV146" i="2"/>
  <c r="FU146" i="2"/>
  <c r="FT146" i="2"/>
  <c r="EP142" i="2"/>
  <c r="ER142" i="2"/>
  <c r="EQ142" i="2"/>
  <c r="EP27" i="2"/>
  <c r="EQ27" i="2"/>
  <c r="ER27" i="2"/>
  <c r="EQ91" i="2"/>
  <c r="ER91" i="2"/>
  <c r="EP143" i="2"/>
  <c r="EQ143" i="2"/>
  <c r="ER143" i="2"/>
  <c r="EP211" i="2"/>
  <c r="EQ211" i="2"/>
  <c r="ER211" i="2"/>
  <c r="EP255" i="2"/>
  <c r="EQ255" i="2"/>
  <c r="ER255" i="2"/>
  <c r="FU287" i="2"/>
  <c r="FT287" i="2"/>
  <c r="FV287" i="2"/>
  <c r="FU319" i="2"/>
  <c r="FT319" i="2"/>
  <c r="FV319" i="2"/>
  <c r="EQ30" i="2"/>
  <c r="ER30" i="2"/>
  <c r="EP130" i="2"/>
  <c r="ER130" i="2"/>
  <c r="EQ130" i="2"/>
  <c r="EP87" i="2"/>
  <c r="EQ87" i="2"/>
  <c r="FV155" i="2"/>
  <c r="FT155" i="2"/>
  <c r="FU155" i="2"/>
  <c r="EP78" i="2"/>
  <c r="EQ78" i="2"/>
  <c r="ER78" i="2"/>
  <c r="EP170" i="2"/>
  <c r="ER170" i="2"/>
  <c r="EQ170" i="2"/>
  <c r="EP135" i="2"/>
  <c r="EQ135" i="2"/>
  <c r="ER135" i="2"/>
  <c r="FU327" i="2"/>
  <c r="FT327" i="2"/>
  <c r="FV327" i="2"/>
  <c r="FU310" i="2"/>
  <c r="FT310" i="2"/>
  <c r="FV310" i="2"/>
  <c r="FV68" i="2"/>
  <c r="FT68" i="2"/>
  <c r="FU68" i="2"/>
  <c r="EP124" i="2"/>
  <c r="ER124" i="2"/>
  <c r="ER192" i="2"/>
  <c r="EQ192" i="2"/>
  <c r="FU244" i="2"/>
  <c r="FV244" i="2"/>
  <c r="FT244" i="2"/>
  <c r="EP276" i="2"/>
  <c r="ER276" i="2"/>
  <c r="EQ276" i="2"/>
  <c r="EP308" i="2"/>
  <c r="ER308" i="2"/>
  <c r="EQ308" i="2"/>
  <c r="EP322" i="2"/>
  <c r="ER322" i="2"/>
  <c r="EQ322" i="2"/>
  <c r="EP69" i="2"/>
  <c r="ER69" i="2"/>
  <c r="EP193" i="2"/>
  <c r="EQ193" i="2"/>
  <c r="ER193" i="2"/>
  <c r="ER261" i="2"/>
  <c r="EP261" i="2"/>
  <c r="EQ261" i="2"/>
  <c r="EP203" i="2"/>
  <c r="EQ203" i="2"/>
  <c r="ER203" i="2"/>
  <c r="FV66" i="2"/>
  <c r="FU66" i="2"/>
  <c r="FT66" i="2"/>
  <c r="EP338" i="2"/>
  <c r="ER338" i="2"/>
  <c r="EQ338" i="2"/>
  <c r="EP64" i="2"/>
  <c r="ER64" i="2"/>
  <c r="FV136" i="2"/>
  <c r="FU136" i="2"/>
  <c r="FT136" i="2"/>
  <c r="FT122" i="2"/>
  <c r="FU122" i="2"/>
  <c r="FV122" i="2"/>
  <c r="EP230" i="2"/>
  <c r="ER230" i="2"/>
  <c r="EQ230" i="2"/>
  <c r="EP33" i="2"/>
  <c r="EQ33" i="2"/>
  <c r="ER33" i="2"/>
  <c r="EP157" i="2"/>
  <c r="EQ157" i="2"/>
  <c r="ER157" i="2"/>
  <c r="EP187" i="2"/>
  <c r="EQ187" i="2"/>
  <c r="ER187" i="2"/>
  <c r="EP274" i="2"/>
  <c r="ER274" i="2"/>
  <c r="EQ274" i="2"/>
  <c r="EP44" i="2"/>
  <c r="EQ44" i="2"/>
  <c r="ER44" i="2"/>
  <c r="EP108" i="2"/>
  <c r="ER108" i="2"/>
  <c r="EQ108" i="2"/>
  <c r="FT264" i="2"/>
  <c r="FU264" i="2"/>
  <c r="FV264" i="2"/>
  <c r="FU296" i="2"/>
  <c r="FT296" i="2"/>
  <c r="FV296" i="2"/>
  <c r="EP118" i="2"/>
  <c r="EQ118" i="2"/>
  <c r="FU226" i="2"/>
  <c r="FV226" i="2"/>
  <c r="FT226" i="2"/>
  <c r="EP13" i="2"/>
  <c r="EQ13" i="2"/>
  <c r="ER13" i="2"/>
  <c r="EP77" i="2"/>
  <c r="EQ77" i="2"/>
  <c r="ER77" i="2"/>
  <c r="ER104" i="2"/>
  <c r="EQ104" i="2"/>
  <c r="EP242" i="2"/>
  <c r="ER242" i="2"/>
  <c r="EQ242" i="2"/>
  <c r="EQ197" i="2"/>
  <c r="ER197" i="2"/>
  <c r="EP289" i="2"/>
  <c r="EQ289" i="2"/>
  <c r="ER289" i="2"/>
  <c r="EP325" i="2"/>
  <c r="EQ325" i="2"/>
  <c r="ER325" i="2"/>
  <c r="FU290" i="2"/>
  <c r="FT290" i="2"/>
  <c r="FV290" i="2"/>
  <c r="EQ24" i="2"/>
  <c r="ER24" i="2"/>
  <c r="EP41" i="2"/>
  <c r="EQ41" i="2"/>
  <c r="ER41" i="2"/>
  <c r="EP221" i="2"/>
  <c r="EQ221" i="2"/>
  <c r="ER221" i="2"/>
  <c r="EP297" i="2"/>
  <c r="EQ297" i="2"/>
  <c r="ER297" i="2"/>
  <c r="EP67" i="2"/>
  <c r="EQ67" i="2"/>
  <c r="ER67" i="2"/>
  <c r="EP72" i="2"/>
  <c r="EQ72" i="2"/>
  <c r="EP25" i="2"/>
  <c r="EQ25" i="2"/>
  <c r="EP213" i="2"/>
  <c r="EQ213" i="2"/>
  <c r="ER213" i="2"/>
  <c r="EP317" i="2"/>
  <c r="EQ317" i="2"/>
  <c r="ER317" i="2"/>
  <c r="EP144" i="2"/>
  <c r="ER144" i="2"/>
  <c r="EQ144" i="2"/>
  <c r="EP236" i="2"/>
  <c r="ER236" i="2"/>
  <c r="EQ236" i="2"/>
  <c r="EP300" i="2"/>
  <c r="ER300" i="2"/>
  <c r="EQ300" i="2"/>
  <c r="ER126" i="2"/>
  <c r="EQ126" i="2"/>
  <c r="EP29" i="2"/>
  <c r="EQ29" i="2"/>
  <c r="EP279" i="2"/>
  <c r="EQ279" i="2"/>
  <c r="ER279" i="2"/>
  <c r="EP128" i="2"/>
  <c r="ER128" i="2"/>
  <c r="EQ128" i="2"/>
  <c r="EQ57" i="2"/>
  <c r="ER57" i="2"/>
  <c r="EP229" i="2"/>
  <c r="EQ229" i="2"/>
  <c r="ER229" i="2"/>
  <c r="EP337" i="2"/>
  <c r="EQ337" i="2"/>
  <c r="ER337" i="2"/>
  <c r="EP293" i="2"/>
  <c r="EQ293" i="2"/>
  <c r="ER293" i="2"/>
  <c r="EQ88" i="2"/>
  <c r="ER88" i="2"/>
  <c r="EQ58" i="2"/>
  <c r="ER58" i="2"/>
  <c r="EP241" i="2"/>
  <c r="EQ241" i="2"/>
  <c r="ER241" i="2"/>
  <c r="EP313" i="2"/>
  <c r="EQ313" i="2"/>
  <c r="ER313" i="2"/>
  <c r="EP160" i="2"/>
  <c r="ER160" i="2"/>
  <c r="EQ160" i="2"/>
  <c r="EP253" i="2"/>
  <c r="EQ253" i="2"/>
  <c r="ER253" i="2"/>
  <c r="EP228" i="2"/>
  <c r="ER228" i="2"/>
  <c r="EQ228" i="2"/>
  <c r="EP56" i="2"/>
  <c r="EQ56" i="2"/>
  <c r="ER56" i="2"/>
  <c r="FK95" i="2"/>
  <c r="FL95" i="2"/>
  <c r="FJ95" i="2"/>
  <c r="FK215" i="2"/>
  <c r="FJ215" i="2"/>
  <c r="FK218" i="2"/>
  <c r="FJ218" i="2"/>
  <c r="FL218" i="2"/>
  <c r="FK259" i="2"/>
  <c r="FL259" i="2"/>
  <c r="FJ259" i="2"/>
  <c r="FK323" i="2"/>
  <c r="FL323" i="2"/>
  <c r="FJ323" i="2"/>
  <c r="FK315" i="2"/>
  <c r="FL315" i="2"/>
  <c r="FJ315" i="2"/>
  <c r="FK246" i="2"/>
  <c r="FJ246" i="2"/>
  <c r="FL246" i="2"/>
  <c r="FK140" i="2"/>
  <c r="FJ140" i="2"/>
  <c r="FK288" i="2"/>
  <c r="FJ288" i="2"/>
  <c r="FL288" i="2"/>
  <c r="FK21" i="2"/>
  <c r="FL21" i="2"/>
  <c r="FJ21" i="2"/>
  <c r="FK247" i="2"/>
  <c r="FL247" i="2"/>
  <c r="FJ247" i="2"/>
  <c r="FK220" i="2"/>
  <c r="FJ220" i="2"/>
  <c r="FL220" i="2"/>
  <c r="FK60" i="2"/>
  <c r="FL60" i="2"/>
  <c r="FK332" i="2"/>
  <c r="FJ332" i="2"/>
  <c r="FL332" i="2"/>
  <c r="FK29" i="2"/>
  <c r="FJ29" i="2"/>
  <c r="FK57" i="2"/>
  <c r="FL57" i="2"/>
  <c r="FK58" i="2"/>
  <c r="FL58" i="2"/>
  <c r="FK151" i="2"/>
  <c r="FJ151" i="2"/>
  <c r="FK89" i="2"/>
  <c r="FL89" i="2"/>
  <c r="FK275" i="2"/>
  <c r="FL275" i="2"/>
  <c r="FJ275" i="2"/>
  <c r="FK141" i="2"/>
  <c r="FL141" i="2"/>
  <c r="FK265" i="2"/>
  <c r="FL265" i="2"/>
  <c r="FJ265" i="2"/>
  <c r="FK262" i="2"/>
  <c r="FJ262" i="2"/>
  <c r="FL262" i="2"/>
  <c r="FK73" i="2"/>
  <c r="FL73" i="2"/>
  <c r="FJ73" i="2"/>
  <c r="FK56" i="2"/>
  <c r="FJ56" i="2"/>
  <c r="FL56" i="2"/>
  <c r="FK319" i="2"/>
  <c r="FL319" i="2"/>
  <c r="FJ319" i="2"/>
  <c r="FK322" i="2"/>
  <c r="FJ322" i="2"/>
  <c r="FL322" i="2"/>
  <c r="FK33" i="2"/>
  <c r="FL33" i="2"/>
  <c r="FJ33" i="2"/>
  <c r="FK325" i="2"/>
  <c r="FL325" i="2"/>
  <c r="FJ325" i="2"/>
  <c r="FK41" i="2"/>
  <c r="FL41" i="2"/>
  <c r="FJ41" i="2"/>
  <c r="FK234" i="2"/>
  <c r="FJ234" i="2"/>
  <c r="FL234" i="2"/>
  <c r="FK59" i="2"/>
  <c r="FL59" i="2"/>
  <c r="FK191" i="2"/>
  <c r="FL191" i="2"/>
  <c r="FJ191" i="2"/>
  <c r="FK263" i="2"/>
  <c r="FL263" i="2"/>
  <c r="FJ263" i="2"/>
  <c r="FK36" i="2"/>
  <c r="FL36" i="2"/>
  <c r="FK224" i="2"/>
  <c r="FJ224" i="2"/>
  <c r="FL224" i="2"/>
  <c r="FK292" i="2"/>
  <c r="FJ292" i="2"/>
  <c r="FL292" i="2"/>
  <c r="FK161" i="2"/>
  <c r="FL161" i="2"/>
  <c r="FK267" i="2"/>
  <c r="FL267" i="2"/>
  <c r="FJ267" i="2"/>
  <c r="FK65" i="2"/>
  <c r="FJ65" i="2"/>
  <c r="FK34" i="2"/>
  <c r="FL34" i="2"/>
  <c r="FK176" i="2"/>
  <c r="FL176" i="2"/>
  <c r="FK149" i="2"/>
  <c r="FL149" i="2"/>
  <c r="FJ149" i="2"/>
  <c r="FK339" i="2"/>
  <c r="FL339" i="2"/>
  <c r="FJ339" i="2"/>
  <c r="FK304" i="2"/>
  <c r="FJ304" i="2"/>
  <c r="FL304" i="2"/>
  <c r="FK81" i="2"/>
  <c r="FL81" i="2"/>
  <c r="FJ81" i="2"/>
  <c r="FK146" i="2"/>
  <c r="FJ146" i="2"/>
  <c r="FL146" i="2"/>
  <c r="FK87" i="2"/>
  <c r="FJ87" i="2"/>
  <c r="FK135" i="2"/>
  <c r="FL135" i="2"/>
  <c r="FJ135" i="2"/>
  <c r="FK136" i="2"/>
  <c r="FL136" i="2"/>
  <c r="FK77" i="2"/>
  <c r="FL77" i="2"/>
  <c r="FJ77" i="2"/>
  <c r="FK336" i="2"/>
  <c r="FJ336" i="2"/>
  <c r="FL336" i="2"/>
  <c r="FK245" i="2"/>
  <c r="FL245" i="2"/>
  <c r="FJ245" i="2"/>
  <c r="FK188" i="2"/>
  <c r="FL188" i="2"/>
  <c r="FK252" i="2"/>
  <c r="FJ252" i="2"/>
  <c r="FL252" i="2"/>
  <c r="FK142" i="2"/>
  <c r="FJ142" i="2"/>
  <c r="FL142" i="2"/>
  <c r="FK338" i="2"/>
  <c r="FJ338" i="2"/>
  <c r="FL338" i="2"/>
  <c r="FK264" i="2"/>
  <c r="FJ264" i="2"/>
  <c r="FL264" i="2"/>
  <c r="FK104" i="2"/>
  <c r="FL104" i="2"/>
  <c r="FK25" i="2"/>
  <c r="FJ25" i="2"/>
  <c r="FV219" i="2"/>
  <c r="FU219" i="2"/>
  <c r="FT219" i="2"/>
  <c r="FK110" i="2"/>
  <c r="FL110" i="2"/>
  <c r="ER110" i="2"/>
  <c r="EQ110" i="2"/>
  <c r="FU184" i="2"/>
  <c r="FV184" i="2"/>
  <c r="FT184" i="2"/>
  <c r="EP233" i="2"/>
  <c r="EQ233" i="2"/>
  <c r="ER233" i="2"/>
  <c r="FK183" i="2"/>
  <c r="FL183" i="2"/>
  <c r="FJ183" i="2"/>
  <c r="FU306" i="2"/>
  <c r="FT306" i="2"/>
  <c r="FV306" i="2"/>
  <c r="FV129" i="2"/>
  <c r="FT129" i="2"/>
  <c r="FU129" i="2"/>
  <c r="FV156" i="2"/>
  <c r="FU156" i="2"/>
  <c r="FT156" i="2"/>
  <c r="FV35" i="2"/>
  <c r="FU35" i="2"/>
  <c r="FT35" i="2"/>
  <c r="EP35" i="2"/>
  <c r="EQ35" i="2"/>
  <c r="ER35" i="2"/>
  <c r="EP106" i="2"/>
  <c r="EQ106" i="2"/>
  <c r="EP223" i="2"/>
  <c r="EQ223" i="2"/>
  <c r="ER223" i="2"/>
  <c r="EP180" i="2"/>
  <c r="EQ180" i="2"/>
  <c r="FU328" i="2"/>
  <c r="FT328" i="2"/>
  <c r="FV328" i="2"/>
  <c r="DX13" i="2"/>
  <c r="DV13" i="2"/>
  <c r="DW13" i="2"/>
  <c r="DW10" i="2"/>
  <c r="DX10" i="2"/>
  <c r="DV10" i="2"/>
  <c r="I13" i="21"/>
  <c r="B13" i="21"/>
  <c r="DN10" i="2"/>
  <c r="DM10" i="2"/>
  <c r="DL10" i="2"/>
  <c r="DH10" i="2"/>
  <c r="DI10" i="2"/>
  <c r="CV7" i="2"/>
  <c r="CW7" i="2" s="1"/>
  <c r="I32" i="21"/>
  <c r="B33" i="21"/>
  <c r="B32" i="20"/>
  <c r="F31" i="20"/>
  <c r="N31" i="20" s="1"/>
  <c r="J31" i="20" s="1"/>
  <c r="CK7" i="2" l="1"/>
  <c r="CJ7" i="2"/>
  <c r="AD11" i="13"/>
  <c r="EW7" i="2"/>
  <c r="FA7" i="2"/>
  <c r="EU7" i="2"/>
  <c r="FC7" i="2"/>
  <c r="EV7" i="2"/>
  <c r="EZ7" i="2"/>
  <c r="FB7" i="2"/>
  <c r="FW7" i="2"/>
  <c r="FT7" i="2"/>
  <c r="FU7" i="2"/>
  <c r="FV7" i="2"/>
  <c r="FO7" i="2"/>
  <c r="FP7" i="2"/>
  <c r="FQ7" i="2"/>
  <c r="EC7" i="2"/>
  <c r="DY7" i="2"/>
  <c r="BV7" i="2"/>
  <c r="BO7" i="2"/>
  <c r="BP7" i="2"/>
  <c r="DX7" i="2"/>
  <c r="DV7" i="2"/>
  <c r="DW7" i="2"/>
  <c r="EA7" i="2"/>
  <c r="EB7" i="2"/>
  <c r="AD10" i="13"/>
  <c r="AD12" i="13"/>
  <c r="C21" i="21" a="1"/>
  <c r="C21" i="21" s="1"/>
  <c r="G21" i="21" s="1"/>
  <c r="C28" i="21" a="1"/>
  <c r="C28" i="21" s="1"/>
  <c r="G28" i="21" s="1"/>
  <c r="C23" i="21" a="1"/>
  <c r="C23" i="21" s="1"/>
  <c r="G23" i="21" s="1"/>
  <c r="C26" i="21" a="1"/>
  <c r="C26" i="21" s="1"/>
  <c r="G26" i="21" s="1"/>
  <c r="C20" i="21" a="1"/>
  <c r="C20" i="21" s="1"/>
  <c r="G20" i="21" s="1"/>
  <c r="C22" i="21" a="1"/>
  <c r="C22" i="21" s="1"/>
  <c r="G22" i="21" s="1"/>
  <c r="C24" i="21" a="1"/>
  <c r="C24" i="21" s="1"/>
  <c r="G24" i="21" s="1"/>
  <c r="C27" i="21" a="1"/>
  <c r="C27" i="21" s="1"/>
  <c r="G27" i="21" s="1"/>
  <c r="C30" i="21" a="1"/>
  <c r="C30" i="21" s="1"/>
  <c r="G30" i="21" s="1"/>
  <c r="C32" i="21" a="1"/>
  <c r="C32" i="21" s="1"/>
  <c r="G32" i="21" s="1"/>
  <c r="C29" i="21" a="1"/>
  <c r="C29" i="21" s="1"/>
  <c r="G29" i="21" s="1"/>
  <c r="C18" i="21" a="1"/>
  <c r="C18" i="21" s="1"/>
  <c r="G18" i="21" s="1"/>
  <c r="C33" i="21" a="1"/>
  <c r="C33" i="21" s="1"/>
  <c r="G33" i="21" s="1"/>
  <c r="C19" i="21" a="1"/>
  <c r="C19" i="21" s="1"/>
  <c r="G19" i="21" s="1"/>
  <c r="C31" i="21" a="1"/>
  <c r="C31" i="21" s="1"/>
  <c r="G31" i="21" s="1"/>
  <c r="C17" i="21" a="1"/>
  <c r="C17" i="21" s="1"/>
  <c r="G17" i="21" s="1"/>
  <c r="C25" i="21" a="1"/>
  <c r="C25" i="21" s="1"/>
  <c r="G25" i="21" s="1"/>
  <c r="J24" i="21" a="1"/>
  <c r="J24" i="21" s="1"/>
  <c r="J29" i="21" a="1"/>
  <c r="J29" i="21" s="1"/>
  <c r="J18" i="21" a="1"/>
  <c r="J18" i="21" s="1"/>
  <c r="J31" i="21" a="1"/>
  <c r="J31" i="21" s="1"/>
  <c r="J16" i="21" a="1"/>
  <c r="J16" i="21" s="1"/>
  <c r="J28" i="21" a="1"/>
  <c r="J28" i="21" s="1"/>
  <c r="J17" i="21" a="1"/>
  <c r="J17" i="21" s="1"/>
  <c r="J33" i="21" a="1"/>
  <c r="J33" i="21" s="1"/>
  <c r="J22" i="21" a="1"/>
  <c r="J22" i="21" s="1"/>
  <c r="J23" i="21" a="1"/>
  <c r="J23" i="21" s="1"/>
  <c r="J32" i="21" a="1"/>
  <c r="J32" i="21" s="1"/>
  <c r="J21" i="21" a="1"/>
  <c r="J21" i="21" s="1"/>
  <c r="J19" i="21" a="1"/>
  <c r="J19" i="21" s="1"/>
  <c r="J26" i="21" a="1"/>
  <c r="J26" i="21" s="1"/>
  <c r="J27" i="21" a="1"/>
  <c r="J27" i="21" s="1"/>
  <c r="J30" i="21" a="1"/>
  <c r="J30" i="21" s="1"/>
  <c r="J20" i="21" a="1"/>
  <c r="J20" i="21" s="1"/>
  <c r="J25" i="21" a="1"/>
  <c r="J25" i="21" s="1"/>
  <c r="C16" i="21" a="1"/>
  <c r="C16" i="21" s="1"/>
  <c r="B34" i="21"/>
  <c r="I33" i="21"/>
  <c r="B33" i="20"/>
  <c r="F32" i="20"/>
  <c r="N32" i="20" s="1"/>
  <c r="J32" i="20" s="1"/>
  <c r="C34" i="21" l="1" a="1"/>
  <c r="C34" i="21" s="1"/>
  <c r="G34" i="21" s="1"/>
  <c r="D7" i="21"/>
  <c r="D8" i="21"/>
  <c r="EG7" i="2"/>
  <c r="EH7" i="2"/>
  <c r="BW7" i="2"/>
  <c r="EI7" i="2"/>
  <c r="EF7" i="2"/>
  <c r="J34" i="21" a="1"/>
  <c r="J34" i="21" s="1"/>
  <c r="L34" i="21" s="1"/>
  <c r="N30" i="21"/>
  <c r="L30" i="21"/>
  <c r="M30" i="21"/>
  <c r="K30" i="21"/>
  <c r="L19" i="21"/>
  <c r="M19" i="21"/>
  <c r="K19" i="21"/>
  <c r="N19" i="21"/>
  <c r="L21" i="21"/>
  <c r="M21" i="21"/>
  <c r="N21" i="21"/>
  <c r="K21" i="21"/>
  <c r="L23" i="21"/>
  <c r="M23" i="21"/>
  <c r="N23" i="21"/>
  <c r="K23" i="21"/>
  <c r="L33" i="21"/>
  <c r="N33" i="21"/>
  <c r="M33" i="21"/>
  <c r="K33" i="21"/>
  <c r="N28" i="21"/>
  <c r="L28" i="21"/>
  <c r="K28" i="21"/>
  <c r="M28" i="21"/>
  <c r="L29" i="21"/>
  <c r="M29" i="21"/>
  <c r="K29" i="21"/>
  <c r="N29" i="21"/>
  <c r="N24" i="21"/>
  <c r="M24" i="21"/>
  <c r="K24" i="21"/>
  <c r="L24" i="21"/>
  <c r="E22" i="21"/>
  <c r="F22" i="21"/>
  <c r="D22" i="21"/>
  <c r="E23" i="21"/>
  <c r="F23" i="21"/>
  <c r="D23" i="21"/>
  <c r="E28" i="21"/>
  <c r="D28" i="21"/>
  <c r="F28" i="21"/>
  <c r="L27" i="21"/>
  <c r="N27" i="21"/>
  <c r="M27" i="21"/>
  <c r="K27" i="21"/>
  <c r="N17" i="21"/>
  <c r="M17" i="21"/>
  <c r="K17" i="21"/>
  <c r="L17" i="21"/>
  <c r="N16" i="21"/>
  <c r="M16" i="21"/>
  <c r="K16" i="21"/>
  <c r="L16" i="21"/>
  <c r="E17" i="21"/>
  <c r="D17" i="21"/>
  <c r="F17" i="21"/>
  <c r="E31" i="21"/>
  <c r="D31" i="21"/>
  <c r="F31" i="21"/>
  <c r="E29" i="21"/>
  <c r="F29" i="21"/>
  <c r="D29" i="21"/>
  <c r="L26" i="21"/>
  <c r="N26" i="21"/>
  <c r="K26" i="21"/>
  <c r="M26" i="21"/>
  <c r="E25" i="21"/>
  <c r="D25" i="21"/>
  <c r="F25" i="21"/>
  <c r="E19" i="21"/>
  <c r="F19" i="21"/>
  <c r="D19" i="21"/>
  <c r="E33" i="21"/>
  <c r="F33" i="21"/>
  <c r="D33" i="21"/>
  <c r="E30" i="21"/>
  <c r="F30" i="21"/>
  <c r="D30" i="21"/>
  <c r="F24" i="21"/>
  <c r="E24" i="21"/>
  <c r="D24" i="21"/>
  <c r="E20" i="21"/>
  <c r="F20" i="21"/>
  <c r="D20" i="21"/>
  <c r="F26" i="21"/>
  <c r="E26" i="21"/>
  <c r="D26" i="21"/>
  <c r="L25" i="21"/>
  <c r="N25" i="21"/>
  <c r="K25" i="21"/>
  <c r="M25" i="21"/>
  <c r="N20" i="21"/>
  <c r="M20" i="21"/>
  <c r="K20" i="21"/>
  <c r="L20" i="21"/>
  <c r="N32" i="21"/>
  <c r="M32" i="21"/>
  <c r="L32" i="21"/>
  <c r="K32" i="21"/>
  <c r="L22" i="21"/>
  <c r="N22" i="21"/>
  <c r="M22" i="21"/>
  <c r="K22" i="21"/>
  <c r="M31" i="21"/>
  <c r="L31" i="21"/>
  <c r="N31" i="21"/>
  <c r="K31" i="21"/>
  <c r="N18" i="21"/>
  <c r="M18" i="21"/>
  <c r="L18" i="21"/>
  <c r="K18" i="21"/>
  <c r="E18" i="21"/>
  <c r="F18" i="21"/>
  <c r="D18" i="21"/>
  <c r="D32" i="21"/>
  <c r="F32" i="21"/>
  <c r="E32" i="21"/>
  <c r="E27" i="21"/>
  <c r="D27" i="21"/>
  <c r="F27" i="21"/>
  <c r="D21" i="21"/>
  <c r="F21" i="21"/>
  <c r="E21" i="21"/>
  <c r="G16" i="21"/>
  <c r="F16" i="21"/>
  <c r="E16" i="21"/>
  <c r="BI7" i="2"/>
  <c r="B35" i="21"/>
  <c r="I34" i="21"/>
  <c r="B34" i="20"/>
  <c r="F33" i="20"/>
  <c r="N33" i="20" s="1"/>
  <c r="J33" i="20" s="1"/>
  <c r="D34" i="21" l="1"/>
  <c r="F34" i="21"/>
  <c r="E34" i="21"/>
  <c r="M34" i="21"/>
  <c r="N34" i="21"/>
  <c r="K34" i="21"/>
  <c r="C35" i="21" a="1"/>
  <c r="C35" i="21" s="1"/>
  <c r="G35" i="21" s="1"/>
  <c r="J35" i="21" a="1"/>
  <c r="J35" i="21" s="1"/>
  <c r="CC7" i="2"/>
  <c r="B36" i="21"/>
  <c r="I35" i="21"/>
  <c r="B35" i="20"/>
  <c r="F34" i="20"/>
  <c r="N34" i="20" s="1"/>
  <c r="J34" i="20" s="1"/>
  <c r="J36" i="21" l="1" a="1"/>
  <c r="J36" i="21" s="1"/>
  <c r="C36" i="21" a="1"/>
  <c r="C36" i="21" s="1"/>
  <c r="G36" i="21" s="1"/>
  <c r="M35" i="21"/>
  <c r="L35" i="21"/>
  <c r="N35" i="21"/>
  <c r="K35" i="21"/>
  <c r="D35" i="21"/>
  <c r="E35" i="21"/>
  <c r="F35" i="21"/>
  <c r="CD7" i="2"/>
  <c r="I36" i="21"/>
  <c r="B37" i="21"/>
  <c r="B36" i="20"/>
  <c r="F35" i="20"/>
  <c r="N35" i="20" s="1"/>
  <c r="J35" i="20" s="1"/>
  <c r="CR7" i="2"/>
  <c r="C37" i="21" l="1" a="1"/>
  <c r="C37" i="21" s="1"/>
  <c r="G37" i="21" s="1"/>
  <c r="J37" i="21" a="1"/>
  <c r="J37" i="21" s="1"/>
  <c r="E36" i="21"/>
  <c r="F36" i="21"/>
  <c r="D36" i="21"/>
  <c r="K36" i="21"/>
  <c r="L36" i="21"/>
  <c r="N36" i="21"/>
  <c r="M36" i="21"/>
  <c r="CX7" i="2"/>
  <c r="B38" i="21"/>
  <c r="I37" i="21"/>
  <c r="B37" i="20"/>
  <c r="F36" i="20"/>
  <c r="N36" i="20" s="1"/>
  <c r="J36" i="20" s="1"/>
  <c r="CY7" i="2"/>
  <c r="J38" i="21" l="1" a="1"/>
  <c r="J38" i="21" s="1"/>
  <c r="C38" i="21" a="1"/>
  <c r="C38" i="21" s="1"/>
  <c r="G38" i="21" s="1"/>
  <c r="L37" i="21"/>
  <c r="K37" i="21"/>
  <c r="M37" i="21"/>
  <c r="N37" i="21"/>
  <c r="E37" i="21"/>
  <c r="F37" i="21"/>
  <c r="D37" i="21"/>
  <c r="I38" i="21"/>
  <c r="B39" i="21"/>
  <c r="B38" i="20"/>
  <c r="F37" i="20"/>
  <c r="N37" i="20" s="1"/>
  <c r="J37" i="20" s="1"/>
  <c r="CQ7" i="2"/>
  <c r="J39" i="21" l="1" a="1"/>
  <c r="J39" i="21" s="1"/>
  <c r="C39" i="21" a="1"/>
  <c r="C39" i="21" s="1"/>
  <c r="G39" i="21" s="1"/>
  <c r="D38" i="21"/>
  <c r="E38" i="21"/>
  <c r="F38" i="21"/>
  <c r="K38" i="21"/>
  <c r="N38" i="21"/>
  <c r="L38" i="21"/>
  <c r="M38" i="21"/>
  <c r="I39" i="21"/>
  <c r="B40" i="21"/>
  <c r="B39" i="20"/>
  <c r="F38" i="20"/>
  <c r="N38" i="20" s="1"/>
  <c r="J38" i="20" s="1"/>
  <c r="J40" i="21" l="1" a="1"/>
  <c r="J40" i="21" s="1"/>
  <c r="C40" i="21" a="1"/>
  <c r="C40" i="21" s="1"/>
  <c r="G40" i="21" s="1"/>
  <c r="F39" i="21"/>
  <c r="E39" i="21"/>
  <c r="D39" i="21"/>
  <c r="L39" i="21"/>
  <c r="M39" i="21"/>
  <c r="N39" i="21"/>
  <c r="K39" i="21"/>
  <c r="I40" i="21"/>
  <c r="B41" i="21"/>
  <c r="B40" i="20"/>
  <c r="F39" i="20"/>
  <c r="N39" i="20" s="1"/>
  <c r="J39" i="20" s="1"/>
  <c r="J41" i="21" l="1" a="1"/>
  <c r="J41" i="21" s="1"/>
  <c r="C41" i="21" a="1"/>
  <c r="C41" i="21" s="1"/>
  <c r="G41" i="21" s="1"/>
  <c r="F40" i="21"/>
  <c r="E40" i="21"/>
  <c r="D40" i="21"/>
  <c r="L40" i="21"/>
  <c r="N40" i="21"/>
  <c r="K40" i="21"/>
  <c r="M40" i="21"/>
  <c r="O39" i="20" a="1"/>
  <c r="O39" i="20" s="1"/>
  <c r="P39" i="20" s="1"/>
  <c r="O35" i="20" a="1"/>
  <c r="O35" i="20" s="1"/>
  <c r="P35" i="20" s="1"/>
  <c r="O31" i="20" a="1"/>
  <c r="O31" i="20" s="1"/>
  <c r="P31" i="20" s="1"/>
  <c r="O27" i="20" a="1"/>
  <c r="O27" i="20" s="1"/>
  <c r="P27" i="20" s="1"/>
  <c r="O23" i="20" a="1"/>
  <c r="O23" i="20" s="1"/>
  <c r="P23" i="20" s="1"/>
  <c r="O19" i="20" a="1"/>
  <c r="O19" i="20" s="1"/>
  <c r="P19" i="20" s="1"/>
  <c r="O15" i="20" a="1"/>
  <c r="O15" i="20" s="1"/>
  <c r="P15" i="20" s="1"/>
  <c r="O38" i="20" a="1"/>
  <c r="O38" i="20" s="1"/>
  <c r="P38" i="20" s="1"/>
  <c r="O34" i="20" a="1"/>
  <c r="O34" i="20" s="1"/>
  <c r="P34" i="20" s="1"/>
  <c r="O30" i="20" a="1"/>
  <c r="O30" i="20" s="1"/>
  <c r="P30" i="20" s="1"/>
  <c r="O26" i="20" a="1"/>
  <c r="O26" i="20" s="1"/>
  <c r="P26" i="20" s="1"/>
  <c r="O22" i="20" a="1"/>
  <c r="O22" i="20" s="1"/>
  <c r="P22" i="20" s="1"/>
  <c r="O18" i="20" a="1"/>
  <c r="O18" i="20" s="1"/>
  <c r="P18" i="20" s="1"/>
  <c r="N12" i="20"/>
  <c r="O37" i="20" a="1"/>
  <c r="O37" i="20" s="1"/>
  <c r="P37" i="20" s="1"/>
  <c r="O33" i="20" a="1"/>
  <c r="O33" i="20" s="1"/>
  <c r="P33" i="20" s="1"/>
  <c r="O29" i="20" a="1"/>
  <c r="O29" i="20" s="1"/>
  <c r="P29" i="20" s="1"/>
  <c r="O25" i="20" a="1"/>
  <c r="O25" i="20" s="1"/>
  <c r="P25" i="20" s="1"/>
  <c r="O21" i="20" a="1"/>
  <c r="O21" i="20" s="1"/>
  <c r="P21" i="20" s="1"/>
  <c r="O17" i="20" a="1"/>
  <c r="O17" i="20" s="1"/>
  <c r="P17" i="20" s="1"/>
  <c r="O40" i="20" a="1"/>
  <c r="O40" i="20" s="1"/>
  <c r="P40" i="20" s="1"/>
  <c r="O36" i="20" a="1"/>
  <c r="O36" i="20" s="1"/>
  <c r="P36" i="20" s="1"/>
  <c r="O32" i="20" a="1"/>
  <c r="O32" i="20" s="1"/>
  <c r="P32" i="20" s="1"/>
  <c r="O28" i="20" a="1"/>
  <c r="O28" i="20" s="1"/>
  <c r="P28" i="20" s="1"/>
  <c r="O24" i="20" a="1"/>
  <c r="O24" i="20" s="1"/>
  <c r="P24" i="20" s="1"/>
  <c r="O20" i="20" a="1"/>
  <c r="O20" i="20" s="1"/>
  <c r="P20" i="20" s="1"/>
  <c r="O16" i="20" a="1"/>
  <c r="O16" i="20" s="1"/>
  <c r="P16" i="20" s="1"/>
  <c r="C38" i="20" a="1"/>
  <c r="C38" i="20" s="1"/>
  <c r="D38" i="20" s="1"/>
  <c r="C34" i="20" a="1"/>
  <c r="C34" i="20" s="1"/>
  <c r="D34" i="20" s="1"/>
  <c r="C30" i="20" a="1"/>
  <c r="C30" i="20" s="1"/>
  <c r="D30" i="20" s="1"/>
  <c r="C26" i="20" a="1"/>
  <c r="C26" i="20" s="1"/>
  <c r="D26" i="20" s="1"/>
  <c r="C22" i="20" a="1"/>
  <c r="C22" i="20" s="1"/>
  <c r="D22" i="20" s="1"/>
  <c r="C18" i="20" a="1"/>
  <c r="C18" i="20" s="1"/>
  <c r="D18" i="20" s="1"/>
  <c r="B12" i="20"/>
  <c r="C37" i="20" a="1"/>
  <c r="C37" i="20" s="1"/>
  <c r="D37" i="20" s="1"/>
  <c r="C33" i="20" a="1"/>
  <c r="C33" i="20" s="1"/>
  <c r="D33" i="20" s="1"/>
  <c r="C29" i="20" a="1"/>
  <c r="C29" i="20" s="1"/>
  <c r="D29" i="20" s="1"/>
  <c r="C25" i="20" a="1"/>
  <c r="C25" i="20" s="1"/>
  <c r="D25" i="20" s="1"/>
  <c r="C21" i="20" a="1"/>
  <c r="C21" i="20" s="1"/>
  <c r="D21" i="20" s="1"/>
  <c r="C17" i="20" a="1"/>
  <c r="C17" i="20" s="1"/>
  <c r="D17" i="20" s="1"/>
  <c r="C40" i="20" a="1"/>
  <c r="C40" i="20" s="1"/>
  <c r="D40" i="20" s="1"/>
  <c r="C36" i="20" a="1"/>
  <c r="C36" i="20" s="1"/>
  <c r="D36" i="20" s="1"/>
  <c r="C32" i="20" a="1"/>
  <c r="C32" i="20" s="1"/>
  <c r="D32" i="20" s="1"/>
  <c r="C28" i="20" a="1"/>
  <c r="C28" i="20" s="1"/>
  <c r="D28" i="20" s="1"/>
  <c r="C24" i="20" a="1"/>
  <c r="C24" i="20" s="1"/>
  <c r="D24" i="20" s="1"/>
  <c r="C20" i="20" a="1"/>
  <c r="C20" i="20" s="1"/>
  <c r="D20" i="20" s="1"/>
  <c r="C16" i="20" a="1"/>
  <c r="C16" i="20" s="1"/>
  <c r="D16" i="20" s="1"/>
  <c r="C39" i="20" a="1"/>
  <c r="C39" i="20" s="1"/>
  <c r="D39" i="20" s="1"/>
  <c r="C35" i="20" a="1"/>
  <c r="C35" i="20" s="1"/>
  <c r="D35" i="20" s="1"/>
  <c r="C31" i="20" a="1"/>
  <c r="C31" i="20" s="1"/>
  <c r="D31" i="20" s="1"/>
  <c r="C27" i="20" a="1"/>
  <c r="C27" i="20" s="1"/>
  <c r="D27" i="20" s="1"/>
  <c r="C23" i="20" a="1"/>
  <c r="C23" i="20" s="1"/>
  <c r="D23" i="20" s="1"/>
  <c r="C19" i="20" a="1"/>
  <c r="C19" i="20" s="1"/>
  <c r="D19" i="20" s="1"/>
  <c r="C15" i="20" a="1"/>
  <c r="C15" i="20" s="1"/>
  <c r="D15" i="20" s="1"/>
  <c r="G37" i="20" a="1"/>
  <c r="G37" i="20" s="1"/>
  <c r="H37" i="20" s="1"/>
  <c r="G33" i="20" a="1"/>
  <c r="G33" i="20" s="1"/>
  <c r="H33" i="20" s="1"/>
  <c r="G29" i="20" a="1"/>
  <c r="G29" i="20" s="1"/>
  <c r="H29" i="20" s="1"/>
  <c r="G25" i="20" a="1"/>
  <c r="G25" i="20" s="1"/>
  <c r="H25" i="20" s="1"/>
  <c r="G21" i="20" a="1"/>
  <c r="G21" i="20" s="1"/>
  <c r="H21" i="20" s="1"/>
  <c r="G40" i="20" a="1"/>
  <c r="G40" i="20" s="1"/>
  <c r="H40" i="20" s="1"/>
  <c r="G36" i="20" a="1"/>
  <c r="G36" i="20" s="1"/>
  <c r="H36" i="20" s="1"/>
  <c r="G32" i="20" a="1"/>
  <c r="G32" i="20" s="1"/>
  <c r="H32" i="20" s="1"/>
  <c r="G28" i="20" a="1"/>
  <c r="G28" i="20" s="1"/>
  <c r="H28" i="20" s="1"/>
  <c r="G24" i="20" a="1"/>
  <c r="G24" i="20" s="1"/>
  <c r="H24" i="20" s="1"/>
  <c r="G20" i="20" a="1"/>
  <c r="G20" i="20" s="1"/>
  <c r="H20" i="20" s="1"/>
  <c r="G16" i="20" a="1"/>
  <c r="G16" i="20" s="1"/>
  <c r="H16" i="20" s="1"/>
  <c r="G39" i="20" a="1"/>
  <c r="G39" i="20" s="1"/>
  <c r="H39" i="20" s="1"/>
  <c r="G35" i="20" a="1"/>
  <c r="G35" i="20" s="1"/>
  <c r="H35" i="20" s="1"/>
  <c r="G38" i="20" a="1"/>
  <c r="G38" i="20" s="1"/>
  <c r="H38" i="20" s="1"/>
  <c r="G34" i="20" a="1"/>
  <c r="G34" i="20" s="1"/>
  <c r="H34" i="20" s="1"/>
  <c r="G30" i="20" a="1"/>
  <c r="G30" i="20" s="1"/>
  <c r="H30" i="20" s="1"/>
  <c r="G26" i="20" a="1"/>
  <c r="G26" i="20" s="1"/>
  <c r="H26" i="20" s="1"/>
  <c r="G22" i="20" a="1"/>
  <c r="G22" i="20" s="1"/>
  <c r="H22" i="20" s="1"/>
  <c r="G18" i="20" a="1"/>
  <c r="G18" i="20" s="1"/>
  <c r="H18" i="20" s="1"/>
  <c r="F12" i="20"/>
  <c r="G31" i="20" a="1"/>
  <c r="G31" i="20" s="1"/>
  <c r="H31" i="20" s="1"/>
  <c r="G17" i="20" a="1"/>
  <c r="G17" i="20" s="1"/>
  <c r="H17" i="20" s="1"/>
  <c r="G27" i="20" a="1"/>
  <c r="G27" i="20" s="1"/>
  <c r="H27" i="20" s="1"/>
  <c r="G15" i="20" a="1"/>
  <c r="G15" i="20" s="1"/>
  <c r="H15" i="20" s="1"/>
  <c r="G23" i="20" a="1"/>
  <c r="G23" i="20" s="1"/>
  <c r="H23" i="20" s="1"/>
  <c r="G19" i="20" a="1"/>
  <c r="G19" i="20" s="1"/>
  <c r="H19" i="20" s="1"/>
  <c r="I41" i="21"/>
  <c r="B42" i="21"/>
  <c r="B41" i="20"/>
  <c r="F40" i="20"/>
  <c r="N40" i="20" s="1"/>
  <c r="J40" i="20" s="1"/>
  <c r="O41" i="20" l="1" a="1"/>
  <c r="O41" i="20" s="1"/>
  <c r="P41" i="20" s="1"/>
  <c r="G41" i="20" a="1"/>
  <c r="G41" i="20" s="1"/>
  <c r="H41" i="20" s="1"/>
  <c r="C41" i="20" a="1"/>
  <c r="C41" i="20" s="1"/>
  <c r="D41" i="20" s="1"/>
  <c r="C42" i="21" a="1"/>
  <c r="C42" i="21" s="1"/>
  <c r="G42" i="21" s="1"/>
  <c r="J42" i="21" a="1"/>
  <c r="J42" i="21" s="1"/>
  <c r="E41" i="21"/>
  <c r="D41" i="21"/>
  <c r="F41" i="21"/>
  <c r="K41" i="21"/>
  <c r="N41" i="21"/>
  <c r="M41" i="21"/>
  <c r="L41" i="21"/>
  <c r="D16" i="21"/>
  <c r="I42" i="21"/>
  <c r="B43" i="21"/>
  <c r="B42" i="20"/>
  <c r="F41" i="20"/>
  <c r="N41" i="20" s="1"/>
  <c r="J41" i="20" s="1"/>
  <c r="C42" i="20" l="1" a="1"/>
  <c r="C42" i="20" s="1"/>
  <c r="D42" i="20" s="1"/>
  <c r="G42" i="20" a="1"/>
  <c r="G42" i="20" s="1"/>
  <c r="H42" i="20" s="1"/>
  <c r="O42" i="20" a="1"/>
  <c r="O42" i="20" s="1"/>
  <c r="P42" i="20" s="1"/>
  <c r="C43" i="21" a="1"/>
  <c r="C43" i="21" s="1"/>
  <c r="G43" i="21" s="1"/>
  <c r="J43" i="21" a="1"/>
  <c r="J43" i="21" s="1"/>
  <c r="L42" i="21"/>
  <c r="N42" i="21"/>
  <c r="M42" i="21"/>
  <c r="K42" i="21"/>
  <c r="F42" i="21"/>
  <c r="E42" i="21"/>
  <c r="D42" i="21"/>
  <c r="I43" i="21"/>
  <c r="B44" i="21"/>
  <c r="B43" i="20"/>
  <c r="F42" i="20"/>
  <c r="N42" i="20" s="1"/>
  <c r="J42" i="20" s="1"/>
  <c r="C43" i="20" l="1" a="1"/>
  <c r="C43" i="20" s="1"/>
  <c r="D43" i="20" s="1"/>
  <c r="G43" i="20" a="1"/>
  <c r="G43" i="20" s="1"/>
  <c r="H43" i="20" s="1"/>
  <c r="O43" i="20" a="1"/>
  <c r="O43" i="20" s="1"/>
  <c r="P43" i="20" s="1"/>
  <c r="J44" i="21" a="1"/>
  <c r="J44" i="21" s="1"/>
  <c r="C44" i="21" a="1"/>
  <c r="C44" i="21" s="1"/>
  <c r="G44" i="21" s="1"/>
  <c r="M43" i="21"/>
  <c r="L43" i="21"/>
  <c r="N43" i="21"/>
  <c r="K43" i="21"/>
  <c r="D43" i="21"/>
  <c r="F43" i="21"/>
  <c r="E43" i="21"/>
  <c r="I44" i="21"/>
  <c r="B45" i="21"/>
  <c r="B44" i="20"/>
  <c r="F43" i="20"/>
  <c r="N43" i="20" s="1"/>
  <c r="J43" i="20" s="1"/>
  <c r="O44" i="20" l="1" a="1"/>
  <c r="O44" i="20" s="1"/>
  <c r="P44" i="20" s="1"/>
  <c r="C44" i="20" a="1"/>
  <c r="C44" i="20" s="1"/>
  <c r="D44" i="20" s="1"/>
  <c r="G44" i="20" a="1"/>
  <c r="G44" i="20" s="1"/>
  <c r="H44" i="20" s="1"/>
  <c r="J45" i="21" a="1"/>
  <c r="J45" i="21" s="1"/>
  <c r="C45" i="21" a="1"/>
  <c r="C45" i="21" s="1"/>
  <c r="G45" i="21" s="1"/>
  <c r="F44" i="21"/>
  <c r="D44" i="21"/>
  <c r="E44" i="21"/>
  <c r="N44" i="21"/>
  <c r="L44" i="21"/>
  <c r="M44" i="21"/>
  <c r="K44" i="21"/>
  <c r="I45" i="21"/>
  <c r="B46" i="21"/>
  <c r="B45" i="20"/>
  <c r="F44" i="20"/>
  <c r="N44" i="20" s="1"/>
  <c r="J44" i="20" s="1"/>
  <c r="G45" i="20" l="1" a="1"/>
  <c r="G45" i="20" s="1"/>
  <c r="H45" i="20" s="1"/>
  <c r="O45" i="20" a="1"/>
  <c r="O45" i="20" s="1"/>
  <c r="P45" i="20" s="1"/>
  <c r="C45" i="20" a="1"/>
  <c r="C45" i="20" s="1"/>
  <c r="D45" i="20" s="1"/>
  <c r="J46" i="21" a="1"/>
  <c r="J46" i="21" s="1"/>
  <c r="C46" i="21" a="1"/>
  <c r="C46" i="21" s="1"/>
  <c r="G46" i="21" s="1"/>
  <c r="F45" i="21"/>
  <c r="E45" i="21"/>
  <c r="D45" i="21"/>
  <c r="L45" i="21"/>
  <c r="N45" i="21"/>
  <c r="K45" i="21"/>
  <c r="M45" i="21"/>
  <c r="I46" i="21"/>
  <c r="B47" i="21"/>
  <c r="B46" i="20"/>
  <c r="F45" i="20"/>
  <c r="N45" i="20" s="1"/>
  <c r="J45" i="20" s="1"/>
  <c r="O46" i="20" l="1" a="1"/>
  <c r="O46" i="20" s="1"/>
  <c r="P46" i="20" s="1"/>
  <c r="C46" i="20" a="1"/>
  <c r="C46" i="20" s="1"/>
  <c r="D46" i="20" s="1"/>
  <c r="G46" i="20" a="1"/>
  <c r="G46" i="20" s="1"/>
  <c r="H46" i="20" s="1"/>
  <c r="J47" i="21" a="1"/>
  <c r="J47" i="21" s="1"/>
  <c r="C47" i="21" a="1"/>
  <c r="C47" i="21" s="1"/>
  <c r="G47" i="21" s="1"/>
  <c r="F46" i="21"/>
  <c r="E46" i="21"/>
  <c r="D46" i="21"/>
  <c r="N46" i="21"/>
  <c r="L46" i="21"/>
  <c r="K46" i="21"/>
  <c r="M46" i="21"/>
  <c r="I47" i="21"/>
  <c r="B48" i="21"/>
  <c r="B47" i="20"/>
  <c r="F46" i="20"/>
  <c r="N46" i="20" s="1"/>
  <c r="J46" i="20" s="1"/>
  <c r="C47" i="20" l="1" a="1"/>
  <c r="C47" i="20" s="1"/>
  <c r="D47" i="20" s="1"/>
  <c r="G47" i="20" a="1"/>
  <c r="G47" i="20" s="1"/>
  <c r="H47" i="20" s="1"/>
  <c r="O47" i="20" a="1"/>
  <c r="O47" i="20" s="1"/>
  <c r="P47" i="20" s="1"/>
  <c r="C48" i="21" a="1"/>
  <c r="C48" i="21" s="1"/>
  <c r="G48" i="21" s="1"/>
  <c r="J48" i="21" a="1"/>
  <c r="J48" i="21" s="1"/>
  <c r="F47" i="21"/>
  <c r="E47" i="21"/>
  <c r="D47" i="21"/>
  <c r="L47" i="21"/>
  <c r="N47" i="21"/>
  <c r="M47" i="21"/>
  <c r="K47" i="21"/>
  <c r="I48" i="21"/>
  <c r="B49" i="21"/>
  <c r="B48" i="20"/>
  <c r="F47" i="20"/>
  <c r="N47" i="20" s="1"/>
  <c r="J47" i="20" s="1"/>
  <c r="C48" i="20" l="1" a="1"/>
  <c r="C48" i="20" s="1"/>
  <c r="D48" i="20" s="1"/>
  <c r="G48" i="20" a="1"/>
  <c r="G48" i="20" s="1"/>
  <c r="H48" i="20" s="1"/>
  <c r="O48" i="20" a="1"/>
  <c r="O48" i="20" s="1"/>
  <c r="P48" i="20" s="1"/>
  <c r="J49" i="21" a="1"/>
  <c r="J49" i="21" s="1"/>
  <c r="C49" i="21" a="1"/>
  <c r="C49" i="21" s="1"/>
  <c r="G49" i="21" s="1"/>
  <c r="L48" i="21"/>
  <c r="N48" i="21"/>
  <c r="K48" i="21"/>
  <c r="M48" i="21"/>
  <c r="D48" i="21"/>
  <c r="F48" i="21"/>
  <c r="E48" i="21"/>
  <c r="I49" i="21"/>
  <c r="B50" i="21"/>
  <c r="B49" i="20"/>
  <c r="F48" i="20"/>
  <c r="N48" i="20" s="1"/>
  <c r="J48" i="20" s="1"/>
  <c r="O49" i="20" l="1" a="1"/>
  <c r="O49" i="20" s="1"/>
  <c r="P49" i="20" s="1"/>
  <c r="C49" i="20" a="1"/>
  <c r="C49" i="20" s="1"/>
  <c r="D49" i="20" s="1"/>
  <c r="G49" i="20" a="1"/>
  <c r="G49" i="20" s="1"/>
  <c r="H49" i="20" s="1"/>
  <c r="C50" i="21" a="1"/>
  <c r="C50" i="21" s="1"/>
  <c r="G50" i="21" s="1"/>
  <c r="J50" i="21" a="1"/>
  <c r="J50" i="21" s="1"/>
  <c r="E49" i="21"/>
  <c r="F49" i="21"/>
  <c r="D49" i="21"/>
  <c r="L49" i="21"/>
  <c r="N49" i="21"/>
  <c r="M49" i="21"/>
  <c r="K49" i="21"/>
  <c r="I50" i="21"/>
  <c r="B51" i="21"/>
  <c r="B50" i="20"/>
  <c r="F49" i="20"/>
  <c r="N49" i="20" s="1"/>
  <c r="J49" i="20" s="1"/>
  <c r="O50" i="20" l="1" a="1"/>
  <c r="O50" i="20" s="1"/>
  <c r="P50" i="20" s="1"/>
  <c r="C50" i="20" a="1"/>
  <c r="C50" i="20" s="1"/>
  <c r="D50" i="20" s="1"/>
  <c r="G50" i="20" a="1"/>
  <c r="G50" i="20" s="1"/>
  <c r="H50" i="20" s="1"/>
  <c r="J51" i="21" a="1"/>
  <c r="J51" i="21" s="1"/>
  <c r="C51" i="21" a="1"/>
  <c r="C51" i="21" s="1"/>
  <c r="G51" i="21" s="1"/>
  <c r="L50" i="21"/>
  <c r="N50" i="21"/>
  <c r="M50" i="21"/>
  <c r="K50" i="21"/>
  <c r="F50" i="21"/>
  <c r="D50" i="21"/>
  <c r="E50" i="21"/>
  <c r="I51" i="21"/>
  <c r="B52" i="21"/>
  <c r="B51" i="20"/>
  <c r="F50" i="20"/>
  <c r="N50" i="20" s="1"/>
  <c r="J50" i="20" s="1"/>
  <c r="O51" i="20" l="1" a="1"/>
  <c r="O51" i="20" s="1"/>
  <c r="P51" i="20" s="1"/>
  <c r="C51" i="20" a="1"/>
  <c r="C51" i="20" s="1"/>
  <c r="D51" i="20" s="1"/>
  <c r="G51" i="20" a="1"/>
  <c r="G51" i="20" s="1"/>
  <c r="H51" i="20" s="1"/>
  <c r="C52" i="21" a="1"/>
  <c r="C52" i="21" s="1"/>
  <c r="G52" i="21" s="1"/>
  <c r="J52" i="21" a="1"/>
  <c r="J52" i="21" s="1"/>
  <c r="D51" i="21"/>
  <c r="E51" i="21"/>
  <c r="F51" i="21"/>
  <c r="N51" i="21"/>
  <c r="M51" i="21"/>
  <c r="K51" i="21"/>
  <c r="L51" i="21"/>
  <c r="I52" i="21"/>
  <c r="B53" i="21"/>
  <c r="B52" i="20"/>
  <c r="F51" i="20"/>
  <c r="N51" i="20" s="1"/>
  <c r="J51" i="20" s="1"/>
  <c r="C52" i="20" l="1" a="1"/>
  <c r="C52" i="20" s="1"/>
  <c r="D52" i="20" s="1"/>
  <c r="G52" i="20" a="1"/>
  <c r="G52" i="20" s="1"/>
  <c r="H52" i="20" s="1"/>
  <c r="O52" i="20" a="1"/>
  <c r="O52" i="20" s="1"/>
  <c r="P52" i="20" s="1"/>
  <c r="J53" i="21" a="1"/>
  <c r="J53" i="21" s="1"/>
  <c r="C53" i="21" a="1"/>
  <c r="C53" i="21" s="1"/>
  <c r="G53" i="21" s="1"/>
  <c r="K52" i="21"/>
  <c r="N52" i="21"/>
  <c r="L52" i="21"/>
  <c r="M52" i="21"/>
  <c r="D52" i="21"/>
  <c r="E52" i="21"/>
  <c r="F52" i="21"/>
  <c r="I53" i="21"/>
  <c r="B54" i="21"/>
  <c r="B53" i="20"/>
  <c r="F52" i="20"/>
  <c r="N52" i="20" s="1"/>
  <c r="J52" i="20" s="1"/>
  <c r="C53" i="20" l="1" a="1"/>
  <c r="C53" i="20" s="1"/>
  <c r="D53" i="20" s="1"/>
  <c r="G53" i="20" a="1"/>
  <c r="G53" i="20" s="1"/>
  <c r="H53" i="20" s="1"/>
  <c r="O53" i="20" a="1"/>
  <c r="O53" i="20" s="1"/>
  <c r="P53" i="20" s="1"/>
  <c r="J54" i="21" a="1"/>
  <c r="J54" i="21" s="1"/>
  <c r="C54" i="21" a="1"/>
  <c r="C54" i="21" s="1"/>
  <c r="G54" i="21" s="1"/>
  <c r="D53" i="21"/>
  <c r="E53" i="21"/>
  <c r="F53" i="21"/>
  <c r="M53" i="21"/>
  <c r="L53" i="21"/>
  <c r="N53" i="21"/>
  <c r="K53" i="21"/>
  <c r="B55" i="21"/>
  <c r="I54" i="21"/>
  <c r="F53" i="20"/>
  <c r="N53" i="20" s="1"/>
  <c r="J53" i="20" s="1"/>
  <c r="B54" i="20"/>
  <c r="C54" i="20" l="1" a="1"/>
  <c r="C54" i="20" s="1"/>
  <c r="D54" i="20" s="1"/>
  <c r="G54" i="20" a="1"/>
  <c r="G54" i="20" s="1"/>
  <c r="H54" i="20" s="1"/>
  <c r="O54" i="20" a="1"/>
  <c r="O54" i="20" s="1"/>
  <c r="P54" i="20" s="1"/>
  <c r="C55" i="21" a="1"/>
  <c r="C55" i="21" s="1"/>
  <c r="G55" i="21" s="1"/>
  <c r="J55" i="21" a="1"/>
  <c r="J55" i="21" s="1"/>
  <c r="F54" i="21"/>
  <c r="E54" i="21"/>
  <c r="D54" i="21"/>
  <c r="K54" i="21"/>
  <c r="L54" i="21"/>
  <c r="N54" i="21"/>
  <c r="M54" i="21"/>
  <c r="B56" i="21"/>
  <c r="I55" i="21"/>
  <c r="F54" i="20"/>
  <c r="N54" i="20" s="1"/>
  <c r="J54" i="20" s="1"/>
  <c r="B55" i="20"/>
  <c r="C55" i="20" l="1" a="1"/>
  <c r="C55" i="20" s="1"/>
  <c r="D55" i="20" s="1"/>
  <c r="O55" i="20" a="1"/>
  <c r="O55" i="20" s="1"/>
  <c r="P55" i="20" s="1"/>
  <c r="G55" i="20" a="1"/>
  <c r="G55" i="20" s="1"/>
  <c r="H55" i="20" s="1"/>
  <c r="J56" i="21" a="1"/>
  <c r="J56" i="21" s="1"/>
  <c r="C56" i="21" a="1"/>
  <c r="C56" i="21" s="1"/>
  <c r="G56" i="21" s="1"/>
  <c r="K55" i="21"/>
  <c r="L55" i="21"/>
  <c r="M55" i="21"/>
  <c r="N55" i="21"/>
  <c r="F55" i="21"/>
  <c r="E55" i="21"/>
  <c r="D55" i="21"/>
  <c r="B57" i="21"/>
  <c r="I56" i="21"/>
  <c r="F55" i="20"/>
  <c r="N55" i="20" s="1"/>
  <c r="J55" i="20" s="1"/>
  <c r="B56" i="20"/>
  <c r="O56" i="20" l="1" a="1"/>
  <c r="O56" i="20" s="1"/>
  <c r="P56" i="20" s="1"/>
  <c r="C56" i="20" a="1"/>
  <c r="C56" i="20" s="1"/>
  <c r="D56" i="20" s="1"/>
  <c r="G56" i="20" a="1"/>
  <c r="G56" i="20" s="1"/>
  <c r="H56" i="20" s="1"/>
  <c r="J57" i="21" a="1"/>
  <c r="J57" i="21" s="1"/>
  <c r="C57" i="21" a="1"/>
  <c r="C57" i="21" s="1"/>
  <c r="G57" i="21" s="1"/>
  <c r="F56" i="21"/>
  <c r="D56" i="21"/>
  <c r="E56" i="21"/>
  <c r="N56" i="21"/>
  <c r="L56" i="21"/>
  <c r="M56" i="21"/>
  <c r="K56" i="21"/>
  <c r="B58" i="21"/>
  <c r="I57" i="21"/>
  <c r="F56" i="20"/>
  <c r="N56" i="20" s="1"/>
  <c r="J56" i="20" s="1"/>
  <c r="B57" i="20"/>
  <c r="C57" i="20" l="1" a="1"/>
  <c r="C57" i="20" s="1"/>
  <c r="D57" i="20" s="1"/>
  <c r="G57" i="20" a="1"/>
  <c r="G57" i="20" s="1"/>
  <c r="H57" i="20" s="1"/>
  <c r="O57" i="20" a="1"/>
  <c r="O57" i="20" s="1"/>
  <c r="P57" i="20" s="1"/>
  <c r="C58" i="21" a="1"/>
  <c r="C58" i="21" s="1"/>
  <c r="G58" i="21" s="1"/>
  <c r="J58" i="21" a="1"/>
  <c r="J58" i="21" s="1"/>
  <c r="D57" i="21"/>
  <c r="E57" i="21"/>
  <c r="F57" i="21"/>
  <c r="K57" i="21"/>
  <c r="N57" i="21"/>
  <c r="L57" i="21"/>
  <c r="M57" i="21"/>
  <c r="B59" i="21"/>
  <c r="I58" i="21"/>
  <c r="F57" i="20"/>
  <c r="N57" i="20" s="1"/>
  <c r="J57" i="20" s="1"/>
  <c r="B58" i="20"/>
  <c r="C58" i="20" l="1" a="1"/>
  <c r="C58" i="20" s="1"/>
  <c r="D58" i="20" s="1"/>
  <c r="G58" i="20" a="1"/>
  <c r="G58" i="20" s="1"/>
  <c r="H58" i="20" s="1"/>
  <c r="O58" i="20" a="1"/>
  <c r="O58" i="20" s="1"/>
  <c r="P58" i="20" s="1"/>
  <c r="J59" i="21" a="1"/>
  <c r="J59" i="21" s="1"/>
  <c r="C59" i="21" a="1"/>
  <c r="C59" i="21" s="1"/>
  <c r="G59" i="21" s="1"/>
  <c r="N58" i="21"/>
  <c r="L58" i="21"/>
  <c r="M58" i="21"/>
  <c r="K58" i="21"/>
  <c r="F58" i="21"/>
  <c r="E58" i="21"/>
  <c r="D58" i="21"/>
  <c r="B60" i="21"/>
  <c r="I59" i="21"/>
  <c r="F58" i="20"/>
  <c r="N58" i="20" s="1"/>
  <c r="J58" i="20" s="1"/>
  <c r="B59" i="20"/>
  <c r="C59" i="20" l="1" a="1"/>
  <c r="C59" i="20" s="1"/>
  <c r="D59" i="20" s="1"/>
  <c r="G59" i="20" a="1"/>
  <c r="G59" i="20" s="1"/>
  <c r="H59" i="20" s="1"/>
  <c r="O59" i="20" a="1"/>
  <c r="O59" i="20" s="1"/>
  <c r="P59" i="20" s="1"/>
  <c r="J60" i="21" a="1"/>
  <c r="J60" i="21" s="1"/>
  <c r="C60" i="21" a="1"/>
  <c r="C60" i="21" s="1"/>
  <c r="G60" i="21" s="1"/>
  <c r="D59" i="21"/>
  <c r="E59" i="21"/>
  <c r="F59" i="21"/>
  <c r="L59" i="21"/>
  <c r="N59" i="21"/>
  <c r="K59" i="21"/>
  <c r="M59" i="21"/>
  <c r="B61" i="21"/>
  <c r="I60" i="21"/>
  <c r="F59" i="20"/>
  <c r="N59" i="20" s="1"/>
  <c r="J59" i="20" s="1"/>
  <c r="B60" i="20"/>
  <c r="O60" i="20" l="1" a="1"/>
  <c r="O60" i="20" s="1"/>
  <c r="P60" i="20" s="1"/>
  <c r="C60" i="20" a="1"/>
  <c r="C60" i="20" s="1"/>
  <c r="D60" i="20" s="1"/>
  <c r="G60" i="20" a="1"/>
  <c r="G60" i="20" s="1"/>
  <c r="H60" i="20" s="1"/>
  <c r="C61" i="21" a="1"/>
  <c r="C61" i="21" s="1"/>
  <c r="G61" i="21" s="1"/>
  <c r="J61" i="21" a="1"/>
  <c r="J61" i="21" s="1"/>
  <c r="E60" i="21"/>
  <c r="F60" i="21"/>
  <c r="D60" i="21"/>
  <c r="M60" i="21"/>
  <c r="L60" i="21"/>
  <c r="N60" i="21"/>
  <c r="K60" i="21"/>
  <c r="B62" i="21"/>
  <c r="I61" i="21"/>
  <c r="F60" i="20"/>
  <c r="N60" i="20" s="1"/>
  <c r="J60" i="20" s="1"/>
  <c r="B61" i="20"/>
  <c r="G61" i="20" l="1" a="1"/>
  <c r="G61" i="20" s="1"/>
  <c r="H61" i="20" s="1"/>
  <c r="O61" i="20" a="1"/>
  <c r="O61" i="20" s="1"/>
  <c r="P61" i="20" s="1"/>
  <c r="C61" i="20" a="1"/>
  <c r="C61" i="20" s="1"/>
  <c r="D61" i="20" s="1"/>
  <c r="C62" i="21" a="1"/>
  <c r="C62" i="21" s="1"/>
  <c r="G62" i="21" s="1"/>
  <c r="J62" i="21" a="1"/>
  <c r="J62" i="21" s="1"/>
  <c r="M61" i="21"/>
  <c r="L61" i="21"/>
  <c r="N61" i="21"/>
  <c r="K61" i="21"/>
  <c r="D61" i="21"/>
  <c r="F61" i="21"/>
  <c r="E61" i="21"/>
  <c r="B63" i="21"/>
  <c r="I62" i="21"/>
  <c r="F61" i="20"/>
  <c r="N61" i="20" s="1"/>
  <c r="J61" i="20" s="1"/>
  <c r="B62" i="20"/>
  <c r="O62" i="20" l="1" a="1"/>
  <c r="O62" i="20" s="1"/>
  <c r="P62" i="20" s="1"/>
  <c r="C62" i="20" a="1"/>
  <c r="C62" i="20" s="1"/>
  <c r="D62" i="20" s="1"/>
  <c r="G62" i="20" a="1"/>
  <c r="G62" i="20" s="1"/>
  <c r="H62" i="20" s="1"/>
  <c r="E62" i="21"/>
  <c r="D62" i="21"/>
  <c r="F62" i="21"/>
  <c r="J63" i="21" a="1"/>
  <c r="J63" i="21" s="1"/>
  <c r="C63" i="21" a="1"/>
  <c r="C63" i="21" s="1"/>
  <c r="G63" i="21" s="1"/>
  <c r="K62" i="21"/>
  <c r="N62" i="21"/>
  <c r="L62" i="21"/>
  <c r="M62" i="21"/>
  <c r="B64" i="21"/>
  <c r="I63" i="21"/>
  <c r="F62" i="20"/>
  <c r="N62" i="20" s="1"/>
  <c r="J62" i="20" s="1"/>
  <c r="B63" i="20"/>
  <c r="C63" i="20" l="1" a="1"/>
  <c r="C63" i="20" s="1"/>
  <c r="D63" i="20" s="1"/>
  <c r="G63" i="20" a="1"/>
  <c r="G63" i="20" s="1"/>
  <c r="H63" i="20" s="1"/>
  <c r="O63" i="20" a="1"/>
  <c r="O63" i="20" s="1"/>
  <c r="P63" i="20" s="1"/>
  <c r="N63" i="21"/>
  <c r="L63" i="21"/>
  <c r="M63" i="21"/>
  <c r="K63" i="21"/>
  <c r="C64" i="21" a="1"/>
  <c r="C64" i="21" s="1"/>
  <c r="G64" i="21" s="1"/>
  <c r="J64" i="21" a="1"/>
  <c r="J64" i="21" s="1"/>
  <c r="F63" i="21"/>
  <c r="E63" i="21"/>
  <c r="D63" i="21"/>
  <c r="B65" i="21"/>
  <c r="I64" i="21"/>
  <c r="F63" i="20"/>
  <c r="N63" i="20" s="1"/>
  <c r="J63" i="20" s="1"/>
  <c r="B64" i="20"/>
  <c r="C64" i="20" l="1" a="1"/>
  <c r="C64" i="20" s="1"/>
  <c r="D64" i="20" s="1"/>
  <c r="G64" i="20" a="1"/>
  <c r="G64" i="20" s="1"/>
  <c r="H64" i="20" s="1"/>
  <c r="O64" i="20" a="1"/>
  <c r="O64" i="20" s="1"/>
  <c r="P64" i="20" s="1"/>
  <c r="J65" i="21" a="1"/>
  <c r="J65" i="21" s="1"/>
  <c r="C65" i="21" a="1"/>
  <c r="C65" i="21" s="1"/>
  <c r="G65" i="21" s="1"/>
  <c r="L64" i="21"/>
  <c r="M64" i="21"/>
  <c r="N64" i="21"/>
  <c r="K64" i="21"/>
  <c r="F64" i="21"/>
  <c r="E64" i="21"/>
  <c r="D64" i="21"/>
  <c r="B66" i="21"/>
  <c r="I65" i="21"/>
  <c r="F64" i="20"/>
  <c r="N64" i="20" s="1"/>
  <c r="J64" i="20" s="1"/>
  <c r="B65" i="20"/>
  <c r="O65" i="20" l="1" a="1"/>
  <c r="O65" i="20" s="1"/>
  <c r="P65" i="20" s="1"/>
  <c r="C65" i="20" a="1"/>
  <c r="C65" i="20" s="1"/>
  <c r="D65" i="20" s="1"/>
  <c r="G65" i="20" a="1"/>
  <c r="G65" i="20" s="1"/>
  <c r="H65" i="20" s="1"/>
  <c r="C66" i="21" a="1"/>
  <c r="C66" i="21" s="1"/>
  <c r="G66" i="21" s="1"/>
  <c r="J66" i="21" a="1"/>
  <c r="J66" i="21" s="1"/>
  <c r="D65" i="21"/>
  <c r="E65" i="21"/>
  <c r="F65" i="21"/>
  <c r="M65" i="21"/>
  <c r="L65" i="21"/>
  <c r="K65" i="21"/>
  <c r="N65" i="21"/>
  <c r="B67" i="21"/>
  <c r="I66" i="21"/>
  <c r="F65" i="20"/>
  <c r="N65" i="20" s="1"/>
  <c r="J65" i="20" s="1"/>
  <c r="B66" i="20"/>
  <c r="O66" i="20" l="1" a="1"/>
  <c r="O66" i="20" s="1"/>
  <c r="P66" i="20" s="1"/>
  <c r="C66" i="20" a="1"/>
  <c r="C66" i="20" s="1"/>
  <c r="D66" i="20" s="1"/>
  <c r="G66" i="20" a="1"/>
  <c r="G66" i="20" s="1"/>
  <c r="H66" i="20" s="1"/>
  <c r="F66" i="21"/>
  <c r="E66" i="21"/>
  <c r="D66" i="21"/>
  <c r="C67" i="21" a="1"/>
  <c r="C67" i="21" s="1"/>
  <c r="G67" i="21" s="1"/>
  <c r="J67" i="21" a="1"/>
  <c r="J67" i="21" s="1"/>
  <c r="K66" i="21"/>
  <c r="L66" i="21"/>
  <c r="M66" i="21"/>
  <c r="N66" i="21"/>
  <c r="I67" i="21"/>
  <c r="B68" i="21"/>
  <c r="F66" i="20"/>
  <c r="N66" i="20" s="1"/>
  <c r="J66" i="20" s="1"/>
  <c r="B67" i="20"/>
  <c r="O67" i="20" l="1" a="1"/>
  <c r="O67" i="20" s="1"/>
  <c r="P67" i="20" s="1"/>
  <c r="C67" i="20" a="1"/>
  <c r="C67" i="20" s="1"/>
  <c r="D67" i="20" s="1"/>
  <c r="G67" i="20" a="1"/>
  <c r="G67" i="20" s="1"/>
  <c r="H67" i="20" s="1"/>
  <c r="C68" i="21" a="1"/>
  <c r="C68" i="21" s="1"/>
  <c r="G68" i="21" s="1"/>
  <c r="J68" i="21" a="1"/>
  <c r="J68" i="21" s="1"/>
  <c r="M67" i="21"/>
  <c r="L67" i="21"/>
  <c r="N67" i="21"/>
  <c r="K67" i="21"/>
  <c r="E67" i="21"/>
  <c r="F67" i="21"/>
  <c r="D67" i="21"/>
  <c r="I68" i="21"/>
  <c r="B69" i="21"/>
  <c r="F67" i="20"/>
  <c r="N67" i="20" s="1"/>
  <c r="J67" i="20" s="1"/>
  <c r="B68" i="20"/>
  <c r="C68" i="20" l="1" a="1"/>
  <c r="C68" i="20" s="1"/>
  <c r="D68" i="20" s="1"/>
  <c r="G68" i="20" a="1"/>
  <c r="G68" i="20" s="1"/>
  <c r="H68" i="20" s="1"/>
  <c r="O68" i="20" a="1"/>
  <c r="O68" i="20" s="1"/>
  <c r="P68" i="20" s="1"/>
  <c r="C69" i="21" a="1"/>
  <c r="C69" i="21" s="1"/>
  <c r="G69" i="21" s="1"/>
  <c r="J69" i="21" a="1"/>
  <c r="J69" i="21" s="1"/>
  <c r="M68" i="21"/>
  <c r="N68" i="21"/>
  <c r="K68" i="21"/>
  <c r="L68" i="21"/>
  <c r="E68" i="21"/>
  <c r="D68" i="21"/>
  <c r="F68" i="21"/>
  <c r="I69" i="21"/>
  <c r="B70" i="21"/>
  <c r="F68" i="20"/>
  <c r="N68" i="20" s="1"/>
  <c r="J68" i="20" s="1"/>
  <c r="B69" i="20"/>
  <c r="C69" i="20" l="1" a="1"/>
  <c r="C69" i="20" s="1"/>
  <c r="D69" i="20" s="1"/>
  <c r="O69" i="20" a="1"/>
  <c r="O69" i="20" s="1"/>
  <c r="P69" i="20" s="1"/>
  <c r="G69" i="20" a="1"/>
  <c r="G69" i="20" s="1"/>
  <c r="H69" i="20" s="1"/>
  <c r="C70" i="21" a="1"/>
  <c r="C70" i="21" s="1"/>
  <c r="G70" i="21" s="1"/>
  <c r="J70" i="21" a="1"/>
  <c r="J70" i="21" s="1"/>
  <c r="M69" i="21"/>
  <c r="L69" i="21"/>
  <c r="N69" i="21"/>
  <c r="K69" i="21"/>
  <c r="D69" i="21"/>
  <c r="E69" i="21"/>
  <c r="F69" i="21"/>
  <c r="I70" i="21"/>
  <c r="B71" i="21"/>
  <c r="F69" i="20"/>
  <c r="N69" i="20" s="1"/>
  <c r="J69" i="20" s="1"/>
  <c r="B70" i="20"/>
  <c r="C70" i="20" l="1" a="1"/>
  <c r="C70" i="20" s="1"/>
  <c r="D70" i="20" s="1"/>
  <c r="G70" i="20" a="1"/>
  <c r="G70" i="20" s="1"/>
  <c r="H70" i="20" s="1"/>
  <c r="O70" i="20" a="1"/>
  <c r="O70" i="20" s="1"/>
  <c r="P70" i="20" s="1"/>
  <c r="J71" i="21" a="1"/>
  <c r="J71" i="21" s="1"/>
  <c r="C71" i="21" a="1"/>
  <c r="C71" i="21" s="1"/>
  <c r="G71" i="21" s="1"/>
  <c r="M70" i="21"/>
  <c r="L70" i="21"/>
  <c r="K70" i="21"/>
  <c r="N70" i="21"/>
  <c r="D70" i="21"/>
  <c r="E70" i="21"/>
  <c r="F70" i="21"/>
  <c r="I71" i="21"/>
  <c r="B72" i="21"/>
  <c r="F70" i="20"/>
  <c r="N70" i="20" s="1"/>
  <c r="J70" i="20" s="1"/>
  <c r="B71" i="20"/>
  <c r="C71" i="20" l="1" a="1"/>
  <c r="C71" i="20" s="1"/>
  <c r="D71" i="20" s="1"/>
  <c r="G71" i="20" a="1"/>
  <c r="G71" i="20" s="1"/>
  <c r="H71" i="20" s="1"/>
  <c r="O71" i="20" a="1"/>
  <c r="O71" i="20" s="1"/>
  <c r="P71" i="20" s="1"/>
  <c r="C72" i="21" a="1"/>
  <c r="C72" i="21" s="1"/>
  <c r="G72" i="21" s="1"/>
  <c r="J72" i="21" a="1"/>
  <c r="J72" i="21" s="1"/>
  <c r="F71" i="21"/>
  <c r="E71" i="21"/>
  <c r="D71" i="21"/>
  <c r="N71" i="21"/>
  <c r="L71" i="21"/>
  <c r="K71" i="21"/>
  <c r="M71" i="21"/>
  <c r="I72" i="21"/>
  <c r="B73" i="21"/>
  <c r="F71" i="20"/>
  <c r="N71" i="20" s="1"/>
  <c r="J71" i="20" s="1"/>
  <c r="B72" i="20"/>
  <c r="O72" i="20" l="1" a="1"/>
  <c r="O72" i="20" s="1"/>
  <c r="P72" i="20" s="1"/>
  <c r="C72" i="20" a="1"/>
  <c r="C72" i="20" s="1"/>
  <c r="D72" i="20" s="1"/>
  <c r="G72" i="20" a="1"/>
  <c r="G72" i="20" s="1"/>
  <c r="H72" i="20" s="1"/>
  <c r="D72" i="21"/>
  <c r="F72" i="21"/>
  <c r="E72" i="21"/>
  <c r="C73" i="21" a="1"/>
  <c r="C73" i="21" s="1"/>
  <c r="G73" i="21" s="1"/>
  <c r="J73" i="21" a="1"/>
  <c r="J73" i="21" s="1"/>
  <c r="M72" i="21"/>
  <c r="N72" i="21"/>
  <c r="L72" i="21"/>
  <c r="K72" i="21"/>
  <c r="I73" i="21"/>
  <c r="B74" i="21"/>
  <c r="F72" i="20"/>
  <c r="N72" i="20" s="1"/>
  <c r="J72" i="20" s="1"/>
  <c r="B73" i="20"/>
  <c r="C73" i="20" l="1" a="1"/>
  <c r="C73" i="20" s="1"/>
  <c r="D73" i="20" s="1"/>
  <c r="G73" i="20" a="1"/>
  <c r="G73" i="20" s="1"/>
  <c r="H73" i="20" s="1"/>
  <c r="O73" i="20" a="1"/>
  <c r="O73" i="20" s="1"/>
  <c r="P73" i="20" s="1"/>
  <c r="D73" i="21"/>
  <c r="E73" i="21"/>
  <c r="F73" i="21"/>
  <c r="J74" i="21" a="1"/>
  <c r="J74" i="21" s="1"/>
  <c r="C74" i="21" a="1"/>
  <c r="C74" i="21" s="1"/>
  <c r="G74" i="21" s="1"/>
  <c r="M73" i="21"/>
  <c r="N73" i="21"/>
  <c r="L73" i="21"/>
  <c r="K73" i="21"/>
  <c r="I74" i="21"/>
  <c r="B75" i="21"/>
  <c r="F73" i="20"/>
  <c r="N73" i="20" s="1"/>
  <c r="J73" i="20" s="1"/>
  <c r="B74" i="20"/>
  <c r="C74" i="20" l="1" a="1"/>
  <c r="C74" i="20" s="1"/>
  <c r="D74" i="20" s="1"/>
  <c r="G74" i="20" a="1"/>
  <c r="G74" i="20" s="1"/>
  <c r="H74" i="20" s="1"/>
  <c r="O74" i="20" a="1"/>
  <c r="O74" i="20" s="1"/>
  <c r="P74" i="20" s="1"/>
  <c r="C75" i="21" a="1"/>
  <c r="C75" i="21" s="1"/>
  <c r="G75" i="21" s="1"/>
  <c r="J75" i="21" a="1"/>
  <c r="J75" i="21" s="1"/>
  <c r="F74" i="21"/>
  <c r="D74" i="21"/>
  <c r="E74" i="21"/>
  <c r="L74" i="21"/>
  <c r="K74" i="21"/>
  <c r="M74" i="21"/>
  <c r="N74" i="21"/>
  <c r="I75" i="21"/>
  <c r="F74" i="20"/>
  <c r="N74" i="20" s="1"/>
  <c r="J74" i="20" s="1"/>
  <c r="E75" i="21" l="1"/>
  <c r="F75" i="21"/>
  <c r="D75" i="21"/>
  <c r="K75" i="21"/>
  <c r="L75" i="21"/>
  <c r="M75" i="21"/>
  <c r="N75" i="21"/>
  <c r="H4" i="20"/>
  <c r="B11" i="20" s="1"/>
  <c r="F11" i="20" l="1"/>
  <c r="EX216" i="2"/>
  <c r="C222" i="25"/>
  <c r="EN216" i="2"/>
  <c r="DT216" i="2"/>
  <c r="ES216" i="2"/>
  <c r="ED216" i="2"/>
  <c r="FR216" i="2"/>
  <c r="FH216" i="2"/>
  <c r="DJ216" i="2"/>
  <c r="FM216" i="2"/>
  <c r="DO216" i="2"/>
  <c r="DJ212" i="2"/>
  <c r="DT212" i="2"/>
  <c r="C218" i="25"/>
  <c r="EX212" i="2"/>
  <c r="FH212" i="2"/>
  <c r="ES212" i="2"/>
  <c r="DO212" i="2"/>
  <c r="FM212" i="2"/>
  <c r="EN212" i="2"/>
  <c r="ES208" i="2"/>
  <c r="FM208" i="2"/>
  <c r="FH208" i="2"/>
  <c r="DT208" i="2"/>
  <c r="EX208" i="2"/>
  <c r="EN208" i="2"/>
  <c r="DJ208" i="2"/>
  <c r="C214" i="25"/>
  <c r="DO208" i="2"/>
  <c r="EP204" i="2"/>
  <c r="DQ204" i="2"/>
  <c r="C210" i="25"/>
  <c r="EK204" i="2"/>
  <c r="EX204" i="2"/>
  <c r="DG204" i="2"/>
  <c r="FJ204" i="2"/>
  <c r="FE204" i="2"/>
  <c r="DL204" i="2"/>
  <c r="DO200" i="2"/>
  <c r="ES200" i="2"/>
  <c r="FH200" i="2"/>
  <c r="DT200" i="2"/>
  <c r="DJ200" i="2"/>
  <c r="FM200" i="2"/>
  <c r="EN200" i="2"/>
  <c r="C206" i="25"/>
  <c r="EX200" i="2"/>
  <c r="DT196" i="2"/>
  <c r="EX196" i="2"/>
  <c r="C202" i="25"/>
  <c r="EN196" i="2"/>
  <c r="ES196" i="2"/>
  <c r="FH196" i="2"/>
  <c r="FM196" i="2"/>
  <c r="DJ196" i="2"/>
  <c r="DO196" i="2"/>
  <c r="DQ192" i="2"/>
  <c r="EP192" i="2"/>
  <c r="EK192" i="2"/>
  <c r="EX192" i="2"/>
  <c r="DL192" i="2"/>
  <c r="FJ192" i="2"/>
  <c r="DG192" i="2"/>
  <c r="FE192" i="2"/>
  <c r="C198" i="25"/>
  <c r="FE188" i="2"/>
  <c r="EP188" i="2"/>
  <c r="C194" i="25"/>
  <c r="DQ188" i="2"/>
  <c r="DG188" i="2"/>
  <c r="FJ188" i="2"/>
  <c r="DL188" i="2"/>
  <c r="EX188" i="2"/>
  <c r="EK188" i="2"/>
  <c r="FM184" i="2"/>
  <c r="ES184" i="2"/>
  <c r="EN184" i="2"/>
  <c r="DJ184" i="2"/>
  <c r="DT184" i="2"/>
  <c r="C190" i="25"/>
  <c r="FH184" i="2"/>
  <c r="DO184" i="2"/>
  <c r="EX184" i="2"/>
  <c r="DN180" i="2"/>
  <c r="EX180" i="2"/>
  <c r="C186" i="25"/>
  <c r="DI180" i="2"/>
  <c r="FL180" i="2"/>
  <c r="FG180" i="2"/>
  <c r="EM180" i="2"/>
  <c r="ER180" i="2"/>
  <c r="DS180" i="2"/>
  <c r="DQ176" i="2"/>
  <c r="FJ176" i="2"/>
  <c r="EP176" i="2"/>
  <c r="EK176" i="2"/>
  <c r="FE176" i="2"/>
  <c r="C182" i="25"/>
  <c r="DL176" i="2"/>
  <c r="DG176" i="2"/>
  <c r="EX176" i="2"/>
  <c r="DJ172" i="2"/>
  <c r="C178" i="25"/>
  <c r="FM172" i="2"/>
  <c r="EN172" i="2"/>
  <c r="DO172" i="2"/>
  <c r="DT172" i="2"/>
  <c r="EX172" i="2"/>
  <c r="FH172" i="2"/>
  <c r="ES172" i="2"/>
  <c r="EX168" i="2"/>
  <c r="C174" i="25"/>
  <c r="FG168" i="2"/>
  <c r="FL168" i="2"/>
  <c r="DS168" i="2"/>
  <c r="DI168" i="2"/>
  <c r="DN168" i="2"/>
  <c r="ER168" i="2"/>
  <c r="EM168" i="2"/>
  <c r="DJ164" i="2"/>
  <c r="DO164" i="2"/>
  <c r="C170" i="25"/>
  <c r="FH164" i="2"/>
  <c r="EX164" i="2"/>
  <c r="DT164" i="2"/>
  <c r="EN164" i="2"/>
  <c r="ES164" i="2"/>
  <c r="FM164" i="2"/>
  <c r="EX160" i="2"/>
  <c r="DT160" i="2"/>
  <c r="EN160" i="2"/>
  <c r="FH160" i="2"/>
  <c r="DJ160" i="2"/>
  <c r="DO160" i="2"/>
  <c r="FM160" i="2"/>
  <c r="ES160" i="2"/>
  <c r="C166" i="25"/>
  <c r="EX156" i="2"/>
  <c r="EP156" i="2"/>
  <c r="FE156" i="2"/>
  <c r="C162" i="25"/>
  <c r="DG156" i="2"/>
  <c r="EK156" i="2"/>
  <c r="FJ156" i="2"/>
  <c r="DQ156" i="2"/>
  <c r="DL156" i="2"/>
  <c r="C158" i="25"/>
  <c r="DG152" i="2"/>
  <c r="FJ152" i="2"/>
  <c r="EP152" i="2"/>
  <c r="FE152" i="2"/>
  <c r="DQ152" i="2"/>
  <c r="DL152" i="2"/>
  <c r="EK152" i="2"/>
  <c r="EX152" i="2"/>
  <c r="ER148" i="2"/>
  <c r="DI148" i="2"/>
  <c r="DN148" i="2"/>
  <c r="FL148" i="2"/>
  <c r="C154" i="25"/>
  <c r="FG148" i="2"/>
  <c r="EM148" i="2"/>
  <c r="DS148" i="2"/>
  <c r="EX148" i="2"/>
  <c r="DT144" i="2"/>
  <c r="EN144" i="2"/>
  <c r="FH144" i="2"/>
  <c r="EX144" i="2"/>
  <c r="C150" i="25"/>
  <c r="DJ144" i="2"/>
  <c r="DO144" i="2"/>
  <c r="FM144" i="2"/>
  <c r="ES144" i="2"/>
  <c r="ER140" i="2"/>
  <c r="FG140" i="2"/>
  <c r="DS140" i="2"/>
  <c r="FL140" i="2"/>
  <c r="DN140" i="2"/>
  <c r="C146" i="25"/>
  <c r="EM140" i="2"/>
  <c r="DI140" i="2"/>
  <c r="EX140" i="2"/>
  <c r="DG136" i="2"/>
  <c r="EK136" i="2"/>
  <c r="FJ136" i="2"/>
  <c r="DQ136" i="2"/>
  <c r="EP136" i="2"/>
  <c r="DL136" i="2"/>
  <c r="FE136" i="2"/>
  <c r="C142" i="25"/>
  <c r="EX136" i="2"/>
  <c r="DG132" i="2"/>
  <c r="DQ132" i="2"/>
  <c r="EX132" i="2"/>
  <c r="FJ132" i="2"/>
  <c r="C138" i="25"/>
  <c r="DL132" i="2"/>
  <c r="EP132" i="2"/>
  <c r="EK132" i="2"/>
  <c r="FE132" i="2"/>
  <c r="C134" i="25"/>
  <c r="FM128" i="2"/>
  <c r="FH128" i="2"/>
  <c r="EN128" i="2"/>
  <c r="ES128" i="2"/>
  <c r="EX128" i="2"/>
  <c r="DT128" i="2"/>
  <c r="DO128" i="2"/>
  <c r="DJ128" i="2"/>
  <c r="FK124" i="2"/>
  <c r="DM124" i="2"/>
  <c r="C130" i="25"/>
  <c r="EX124" i="2"/>
  <c r="FF124" i="2"/>
  <c r="DH124" i="2"/>
  <c r="DR124" i="2"/>
  <c r="EL124" i="2"/>
  <c r="EQ124" i="2"/>
  <c r="EX120" i="2"/>
  <c r="FM120" i="2"/>
  <c r="DO120" i="2"/>
  <c r="C126" i="25"/>
  <c r="DT120" i="2"/>
  <c r="DJ120" i="2"/>
  <c r="ES120" i="2"/>
  <c r="FH120" i="2"/>
  <c r="EN120" i="2"/>
  <c r="DG116" i="2"/>
  <c r="FE116" i="2"/>
  <c r="DL116" i="2"/>
  <c r="EP116" i="2"/>
  <c r="EK116" i="2"/>
  <c r="EX116" i="2"/>
  <c r="C122" i="25"/>
  <c r="DQ116" i="2"/>
  <c r="FJ116" i="2"/>
  <c r="EX112" i="2"/>
  <c r="EK112" i="2"/>
  <c r="DQ112" i="2"/>
  <c r="FJ112" i="2"/>
  <c r="EP112" i="2"/>
  <c r="FE112" i="2"/>
  <c r="DL112" i="2"/>
  <c r="DG112" i="2"/>
  <c r="C118" i="25"/>
  <c r="ED108" i="2"/>
  <c r="FM108" i="2"/>
  <c r="DO108" i="2"/>
  <c r="EX108" i="2"/>
  <c r="FH108" i="2"/>
  <c r="ES108" i="2"/>
  <c r="EN108" i="2"/>
  <c r="DT108" i="2"/>
  <c r="C114" i="25"/>
  <c r="DJ108" i="2"/>
  <c r="FR108" i="2"/>
  <c r="FE104" i="2"/>
  <c r="DG104" i="2"/>
  <c r="EK104" i="2"/>
  <c r="FJ104" i="2"/>
  <c r="DQ104" i="2"/>
  <c r="EP104" i="2"/>
  <c r="DL104" i="2"/>
  <c r="EX104" i="2"/>
  <c r="C110" i="25"/>
  <c r="C106" i="25"/>
  <c r="DT100" i="2"/>
  <c r="FM100" i="2"/>
  <c r="ES100" i="2"/>
  <c r="EX100" i="2"/>
  <c r="DO100" i="2"/>
  <c r="EN100" i="2"/>
  <c r="FH100" i="2"/>
  <c r="DJ100" i="2"/>
  <c r="DJ96" i="2"/>
  <c r="FM96" i="2"/>
  <c r="EN96" i="2"/>
  <c r="C102" i="25"/>
  <c r="DO96" i="2"/>
  <c r="EX96" i="2"/>
  <c r="ES96" i="2"/>
  <c r="DT96" i="2"/>
  <c r="FH96" i="2"/>
  <c r="FR92" i="2"/>
  <c r="ED92" i="2"/>
  <c r="EN92" i="2"/>
  <c r="DJ92" i="2"/>
  <c r="EX92" i="2"/>
  <c r="FM92" i="2"/>
  <c r="FH92" i="2"/>
  <c r="DO92" i="2"/>
  <c r="C98" i="25"/>
  <c r="ES92" i="2"/>
  <c r="DT92" i="2"/>
  <c r="FE88" i="2"/>
  <c r="DL88" i="2"/>
  <c r="EP88" i="2"/>
  <c r="C94" i="25"/>
  <c r="DQ88" i="2"/>
  <c r="EX88" i="2"/>
  <c r="DG88" i="2"/>
  <c r="FJ88" i="2"/>
  <c r="EK88" i="2"/>
  <c r="FJ84" i="2"/>
  <c r="C90" i="25"/>
  <c r="FE84" i="2"/>
  <c r="DG84" i="2"/>
  <c r="EP84" i="2"/>
  <c r="DL84" i="2"/>
  <c r="EX84" i="2"/>
  <c r="DQ84" i="2"/>
  <c r="EK84" i="2"/>
  <c r="FE80" i="2"/>
  <c r="EK80" i="2"/>
  <c r="FJ80" i="2"/>
  <c r="DG80" i="2"/>
  <c r="EX80" i="2"/>
  <c r="DL80" i="2"/>
  <c r="C86" i="25"/>
  <c r="EP80" i="2"/>
  <c r="DQ80" i="2"/>
  <c r="C82" i="25"/>
  <c r="FJ76" i="2"/>
  <c r="EP76" i="2"/>
  <c r="DL76" i="2"/>
  <c r="FE76" i="2"/>
  <c r="DQ76" i="2"/>
  <c r="EK76" i="2"/>
  <c r="EX76" i="2"/>
  <c r="DG76" i="2"/>
  <c r="EM72" i="2"/>
  <c r="DS72" i="2"/>
  <c r="DN72" i="2"/>
  <c r="DI72" i="2"/>
  <c r="FL72" i="2"/>
  <c r="FG72" i="2"/>
  <c r="EX72" i="2"/>
  <c r="C78" i="25"/>
  <c r="ER72" i="2"/>
  <c r="C74" i="25"/>
  <c r="EM68" i="2"/>
  <c r="DI68" i="2"/>
  <c r="FG68" i="2"/>
  <c r="DN68" i="2"/>
  <c r="EX68" i="2"/>
  <c r="FL68" i="2"/>
  <c r="ER68" i="2"/>
  <c r="DS68" i="2"/>
  <c r="FK64" i="2"/>
  <c r="EL64" i="2"/>
  <c r="DH64" i="2"/>
  <c r="FF64" i="2"/>
  <c r="EQ64" i="2"/>
  <c r="EX64" i="2"/>
  <c r="DM64" i="2"/>
  <c r="DR64" i="2"/>
  <c r="C70" i="25"/>
  <c r="EK60" i="2"/>
  <c r="DQ60" i="2"/>
  <c r="FJ60" i="2"/>
  <c r="C66" i="25"/>
  <c r="DG60" i="2"/>
  <c r="EX60" i="2"/>
  <c r="FE60" i="2"/>
  <c r="EP60" i="2"/>
  <c r="DL60" i="2"/>
  <c r="DT56" i="2"/>
  <c r="FM56" i="2"/>
  <c r="EN56" i="2"/>
  <c r="FH56" i="2"/>
  <c r="C62" i="25"/>
  <c r="ES56" i="2"/>
  <c r="DO56" i="2"/>
  <c r="DJ56" i="2"/>
  <c r="EX56" i="2"/>
  <c r="DO52" i="2"/>
  <c r="FM52" i="2"/>
  <c r="C58" i="25"/>
  <c r="ES52" i="2"/>
  <c r="EN52" i="2"/>
  <c r="DT52" i="2"/>
  <c r="FH52" i="2"/>
  <c r="EX52" i="2"/>
  <c r="DJ52" i="2"/>
  <c r="FM48" i="2"/>
  <c r="DT48" i="2"/>
  <c r="EX48" i="2"/>
  <c r="DO48" i="2"/>
  <c r="C54" i="25"/>
  <c r="FH48" i="2"/>
  <c r="EN48" i="2"/>
  <c r="ES48" i="2"/>
  <c r="DJ48" i="2"/>
  <c r="EX215" i="2"/>
  <c r="ER215" i="2"/>
  <c r="FG215" i="2"/>
  <c r="DN215" i="2"/>
  <c r="DS215" i="2"/>
  <c r="DI215" i="2"/>
  <c r="FL215" i="2"/>
  <c r="C221" i="25"/>
  <c r="EM215" i="2"/>
  <c r="ES211" i="2"/>
  <c r="C217" i="25"/>
  <c r="EN211" i="2"/>
  <c r="DJ211" i="2"/>
  <c r="EX211" i="2"/>
  <c r="FM211" i="2"/>
  <c r="DT211" i="2"/>
  <c r="DO211" i="2"/>
  <c r="FH211" i="2"/>
  <c r="FM207" i="2"/>
  <c r="DJ207" i="2"/>
  <c r="DT207" i="2"/>
  <c r="EX207" i="2"/>
  <c r="FR207" i="2"/>
  <c r="FH207" i="2"/>
  <c r="ED207" i="2"/>
  <c r="EN207" i="2"/>
  <c r="C213" i="25"/>
  <c r="ES207" i="2"/>
  <c r="DO207" i="2"/>
  <c r="DJ203" i="2"/>
  <c r="C209" i="25"/>
  <c r="ED203" i="2"/>
  <c r="EN203" i="2"/>
  <c r="FM203" i="2"/>
  <c r="EX203" i="2"/>
  <c r="DO203" i="2"/>
  <c r="DT203" i="2"/>
  <c r="FR203" i="2"/>
  <c r="FH203" i="2"/>
  <c r="ES203" i="2"/>
  <c r="ES199" i="2"/>
  <c r="FR199" i="2"/>
  <c r="EN199" i="2"/>
  <c r="DJ199" i="2"/>
  <c r="FH199" i="2"/>
  <c r="EX199" i="2"/>
  <c r="DO199" i="2"/>
  <c r="FM199" i="2"/>
  <c r="ED199" i="2"/>
  <c r="DT199" i="2"/>
  <c r="C205" i="25"/>
  <c r="DL195" i="2"/>
  <c r="FJ195" i="2"/>
  <c r="DQ195" i="2"/>
  <c r="DG195" i="2"/>
  <c r="EX195" i="2"/>
  <c r="C201" i="25"/>
  <c r="EK195" i="2"/>
  <c r="FE195" i="2"/>
  <c r="EP195" i="2"/>
  <c r="DO191" i="2"/>
  <c r="FH191" i="2"/>
  <c r="EX191" i="2"/>
  <c r="FM191" i="2"/>
  <c r="ES191" i="2"/>
  <c r="DJ191" i="2"/>
  <c r="C197" i="25"/>
  <c r="DT191" i="2"/>
  <c r="EN191" i="2"/>
  <c r="EX187" i="2"/>
  <c r="DJ187" i="2"/>
  <c r="DO187" i="2"/>
  <c r="DT187" i="2"/>
  <c r="FM187" i="2"/>
  <c r="ES187" i="2"/>
  <c r="EN187" i="2"/>
  <c r="C193" i="25"/>
  <c r="FH187" i="2"/>
  <c r="FM183" i="2"/>
  <c r="DO183" i="2"/>
  <c r="DJ183" i="2"/>
  <c r="DT183" i="2"/>
  <c r="EN183" i="2"/>
  <c r="EX183" i="2"/>
  <c r="C189" i="25"/>
  <c r="FH183" i="2"/>
  <c r="ES183" i="2"/>
  <c r="EX179" i="2"/>
  <c r="FL179" i="2"/>
  <c r="FG179" i="2"/>
  <c r="DS179" i="2"/>
  <c r="DI179" i="2"/>
  <c r="ER179" i="2"/>
  <c r="DN179" i="2"/>
  <c r="C185" i="25"/>
  <c r="EM179" i="2"/>
  <c r="FE175" i="2"/>
  <c r="C181" i="25"/>
  <c r="EK175" i="2"/>
  <c r="DG175" i="2"/>
  <c r="EP175" i="2"/>
  <c r="EX175" i="2"/>
  <c r="FJ175" i="2"/>
  <c r="DQ175" i="2"/>
  <c r="DL175" i="2"/>
  <c r="EX171" i="2"/>
  <c r="DI171" i="2"/>
  <c r="EM171" i="2"/>
  <c r="C177" i="25"/>
  <c r="FL171" i="2"/>
  <c r="ER171" i="2"/>
  <c r="DN171" i="2"/>
  <c r="DS171" i="2"/>
  <c r="FG171" i="2"/>
  <c r="C173" i="25"/>
  <c r="EX167" i="2"/>
  <c r="DJ167" i="2"/>
  <c r="FH167" i="2"/>
  <c r="DT167" i="2"/>
  <c r="DO167" i="2"/>
  <c r="EN167" i="2"/>
  <c r="ES167" i="2"/>
  <c r="FM167" i="2"/>
  <c r="C169" i="25"/>
  <c r="FF163" i="2"/>
  <c r="DR163" i="2"/>
  <c r="DH163" i="2"/>
  <c r="DM163" i="2"/>
  <c r="EL163" i="2"/>
  <c r="EQ163" i="2"/>
  <c r="EX163" i="2"/>
  <c r="FK163" i="2"/>
  <c r="FE159" i="2"/>
  <c r="EP159" i="2"/>
  <c r="EK159" i="2"/>
  <c r="EX159" i="2"/>
  <c r="C165" i="25"/>
  <c r="FJ159" i="2"/>
  <c r="DQ159" i="2"/>
  <c r="DL159" i="2"/>
  <c r="DG159" i="2"/>
  <c r="EX155" i="2"/>
  <c r="EM155" i="2"/>
  <c r="C161" i="25"/>
  <c r="ER155" i="2"/>
  <c r="DN155" i="2"/>
  <c r="FL155" i="2"/>
  <c r="DI155" i="2"/>
  <c r="DS155" i="2"/>
  <c r="FG155" i="2"/>
  <c r="FG151" i="2"/>
  <c r="DI151" i="2"/>
  <c r="C157" i="25"/>
  <c r="ER151" i="2"/>
  <c r="DN151" i="2"/>
  <c r="DS151" i="2"/>
  <c r="EX151" i="2"/>
  <c r="EM151" i="2"/>
  <c r="FL151" i="2"/>
  <c r="DJ147" i="2"/>
  <c r="EX147" i="2"/>
  <c r="ED147" i="2"/>
  <c r="DO147" i="2"/>
  <c r="C153" i="25"/>
  <c r="EN147" i="2"/>
  <c r="FM147" i="2"/>
  <c r="DT147" i="2"/>
  <c r="FH147" i="2"/>
  <c r="FR147" i="2"/>
  <c r="ES147" i="2"/>
  <c r="C149" i="25"/>
  <c r="ES143" i="2"/>
  <c r="DJ143" i="2"/>
  <c r="FH143" i="2"/>
  <c r="EX143" i="2"/>
  <c r="FM143" i="2"/>
  <c r="DO143" i="2"/>
  <c r="EN143" i="2"/>
  <c r="DT143" i="2"/>
  <c r="FM139" i="2"/>
  <c r="EN139" i="2"/>
  <c r="DJ139" i="2"/>
  <c r="C145" i="25"/>
  <c r="DT139" i="2"/>
  <c r="ES139" i="2"/>
  <c r="EX139" i="2"/>
  <c r="FH139" i="2"/>
  <c r="DO139" i="2"/>
  <c r="ES135" i="2"/>
  <c r="FH135" i="2"/>
  <c r="C141" i="25"/>
  <c r="DT135" i="2"/>
  <c r="DJ135" i="2"/>
  <c r="EX135" i="2"/>
  <c r="DO135" i="2"/>
  <c r="EN135" i="2"/>
  <c r="FM135" i="2"/>
  <c r="EP131" i="2"/>
  <c r="DQ131" i="2"/>
  <c r="FE131" i="2"/>
  <c r="EX131" i="2"/>
  <c r="C137" i="25"/>
  <c r="EK131" i="2"/>
  <c r="FJ131" i="2"/>
  <c r="DL131" i="2"/>
  <c r="DG131" i="2"/>
  <c r="DQ127" i="2"/>
  <c r="EK127" i="2"/>
  <c r="EP127" i="2"/>
  <c r="DL127" i="2"/>
  <c r="EX127" i="2"/>
  <c r="C133" i="25"/>
  <c r="FE127" i="2"/>
  <c r="DG127" i="2"/>
  <c r="FJ127" i="2"/>
  <c r="EP123" i="2"/>
  <c r="DG123" i="2"/>
  <c r="FJ123" i="2"/>
  <c r="FE123" i="2"/>
  <c r="EK123" i="2"/>
  <c r="DL123" i="2"/>
  <c r="C129" i="25"/>
  <c r="DQ123" i="2"/>
  <c r="EX123" i="2"/>
  <c r="C125" i="25"/>
  <c r="EP119" i="2"/>
  <c r="DQ119" i="2"/>
  <c r="DL119" i="2"/>
  <c r="EX119" i="2"/>
  <c r="FE119" i="2"/>
  <c r="DG119" i="2"/>
  <c r="EK119" i="2"/>
  <c r="FJ119" i="2"/>
  <c r="DT115" i="2"/>
  <c r="FR115" i="2"/>
  <c r="DJ115" i="2"/>
  <c r="FM115" i="2"/>
  <c r="DO115" i="2"/>
  <c r="C121" i="25"/>
  <c r="EX115" i="2"/>
  <c r="EN115" i="2"/>
  <c r="ED115" i="2"/>
  <c r="FH115" i="2"/>
  <c r="ES115" i="2"/>
  <c r="EX111" i="2"/>
  <c r="ES111" i="2"/>
  <c r="FM111" i="2"/>
  <c r="EN111" i="2"/>
  <c r="DO111" i="2"/>
  <c r="DT111" i="2"/>
  <c r="FR111" i="2"/>
  <c r="FH111" i="2"/>
  <c r="ED111" i="2"/>
  <c r="C117" i="25"/>
  <c r="DJ111" i="2"/>
  <c r="FG107" i="2"/>
  <c r="EX107" i="2"/>
  <c r="ER107" i="2"/>
  <c r="EM107" i="2"/>
  <c r="C113" i="25"/>
  <c r="FL107" i="2"/>
  <c r="DI107" i="2"/>
  <c r="DS107" i="2"/>
  <c r="DN107" i="2"/>
  <c r="DM103" i="2"/>
  <c r="C109" i="25"/>
  <c r="EL103" i="2"/>
  <c r="EQ103" i="2"/>
  <c r="DH103" i="2"/>
  <c r="FK103" i="2"/>
  <c r="DR103" i="2"/>
  <c r="EX103" i="2"/>
  <c r="FF103" i="2"/>
  <c r="DO99" i="2"/>
  <c r="FR99" i="2"/>
  <c r="ES99" i="2"/>
  <c r="FM99" i="2"/>
  <c r="DT99" i="2"/>
  <c r="ED99" i="2"/>
  <c r="EX99" i="2"/>
  <c r="EN99" i="2"/>
  <c r="C105" i="25"/>
  <c r="DJ99" i="2"/>
  <c r="FH99" i="2"/>
  <c r="FH95" i="2"/>
  <c r="DJ95" i="2"/>
  <c r="EX95" i="2"/>
  <c r="EN95" i="2"/>
  <c r="DT95" i="2"/>
  <c r="DO95" i="2"/>
  <c r="C101" i="25"/>
  <c r="FM95" i="2"/>
  <c r="ES95" i="2"/>
  <c r="DL91" i="2"/>
  <c r="FJ91" i="2"/>
  <c r="FE91" i="2"/>
  <c r="DQ91" i="2"/>
  <c r="EX91" i="2"/>
  <c r="DG91" i="2"/>
  <c r="C97" i="25"/>
  <c r="EK91" i="2"/>
  <c r="EP91" i="2"/>
  <c r="FL87" i="2"/>
  <c r="ER87" i="2"/>
  <c r="DI87" i="2"/>
  <c r="EX87" i="2"/>
  <c r="EM87" i="2"/>
  <c r="FG87" i="2"/>
  <c r="DN87" i="2"/>
  <c r="C93" i="25"/>
  <c r="DS87" i="2"/>
  <c r="C89" i="25"/>
  <c r="FR83" i="2"/>
  <c r="DJ83" i="2"/>
  <c r="DO83" i="2"/>
  <c r="FH83" i="2"/>
  <c r="EX83" i="2"/>
  <c r="EN83" i="2"/>
  <c r="FM83" i="2"/>
  <c r="ES83" i="2"/>
  <c r="DT83" i="2"/>
  <c r="ED83" i="2"/>
  <c r="DI79" i="2"/>
  <c r="DN79" i="2"/>
  <c r="C85" i="25"/>
  <c r="EM79" i="2"/>
  <c r="FG79" i="2"/>
  <c r="ER79" i="2"/>
  <c r="DS79" i="2"/>
  <c r="EX79" i="2"/>
  <c r="FL79" i="2"/>
  <c r="DO75" i="2"/>
  <c r="DJ75" i="2"/>
  <c r="FM75" i="2"/>
  <c r="DT75" i="2"/>
  <c r="ES75" i="2"/>
  <c r="EX75" i="2"/>
  <c r="C81" i="25"/>
  <c r="FH75" i="2"/>
  <c r="EN75" i="2"/>
  <c r="DG71" i="2"/>
  <c r="DQ71" i="2"/>
  <c r="C77" i="25"/>
  <c r="FE71" i="2"/>
  <c r="FJ71" i="2"/>
  <c r="EX71" i="2"/>
  <c r="EP71" i="2"/>
  <c r="DL71" i="2"/>
  <c r="EK71" i="2"/>
  <c r="EX67" i="2"/>
  <c r="EN67" i="2"/>
  <c r="FM67" i="2"/>
  <c r="DO67" i="2"/>
  <c r="ED67" i="2"/>
  <c r="C73" i="25"/>
  <c r="DT67" i="2"/>
  <c r="DJ67" i="2"/>
  <c r="ES67" i="2"/>
  <c r="FR67" i="2"/>
  <c r="FH67" i="2"/>
  <c r="DT63" i="2"/>
  <c r="EX63" i="2"/>
  <c r="EN63" i="2"/>
  <c r="DJ63" i="2"/>
  <c r="C69" i="25"/>
  <c r="DO63" i="2"/>
  <c r="FM63" i="2"/>
  <c r="FH63" i="2"/>
  <c r="ES63" i="2"/>
  <c r="C65" i="25"/>
  <c r="DQ59" i="2"/>
  <c r="EK59" i="2"/>
  <c r="EX59" i="2"/>
  <c r="FE59" i="2"/>
  <c r="FJ59" i="2"/>
  <c r="DG59" i="2"/>
  <c r="DL59" i="2"/>
  <c r="EP59" i="2"/>
  <c r="FE55" i="2"/>
  <c r="EX55" i="2"/>
  <c r="FJ55" i="2"/>
  <c r="DL55" i="2"/>
  <c r="C61" i="25"/>
  <c r="EK55" i="2"/>
  <c r="EP55" i="2"/>
  <c r="DG55" i="2"/>
  <c r="DQ55" i="2"/>
  <c r="FF51" i="2"/>
  <c r="FK51" i="2"/>
  <c r="EX51" i="2"/>
  <c r="EL51" i="2"/>
  <c r="DM51" i="2"/>
  <c r="DR51" i="2"/>
  <c r="C57" i="25"/>
  <c r="EQ51" i="2"/>
  <c r="DH51" i="2"/>
  <c r="DJ43" i="2"/>
  <c r="ES43" i="2"/>
  <c r="EN43" i="2"/>
  <c r="FR43" i="2"/>
  <c r="C49" i="25"/>
  <c r="EX43" i="2"/>
  <c r="FM43" i="2"/>
  <c r="FH43" i="2"/>
  <c r="DO43" i="2"/>
  <c r="ED43" i="2"/>
  <c r="DT43" i="2"/>
  <c r="FJ39" i="2"/>
  <c r="EK39" i="2"/>
  <c r="FE39" i="2"/>
  <c r="C45" i="25"/>
  <c r="DL39" i="2"/>
  <c r="EX39" i="2"/>
  <c r="DG39" i="2"/>
  <c r="EP39" i="2"/>
  <c r="DQ39" i="2"/>
  <c r="EX35" i="2"/>
  <c r="DJ35" i="2"/>
  <c r="EN35" i="2"/>
  <c r="DT35" i="2"/>
  <c r="DO35" i="2"/>
  <c r="FM35" i="2"/>
  <c r="ES35" i="2"/>
  <c r="FH35" i="2"/>
  <c r="C41" i="25"/>
  <c r="C37" i="25"/>
  <c r="EX31" i="2"/>
  <c r="EK31" i="2"/>
  <c r="FJ31" i="2"/>
  <c r="DG31" i="2"/>
  <c r="FE31" i="2"/>
  <c r="EP31" i="2"/>
  <c r="DQ31" i="2"/>
  <c r="DL31" i="2"/>
  <c r="C33" i="25"/>
  <c r="DO27" i="2"/>
  <c r="DJ27" i="2"/>
  <c r="DT27" i="2"/>
  <c r="EX27" i="2"/>
  <c r="FH27" i="2"/>
  <c r="EN27" i="2"/>
  <c r="FM27" i="2"/>
  <c r="ES27" i="2"/>
  <c r="DL23" i="2"/>
  <c r="DG23" i="2"/>
  <c r="EK23" i="2"/>
  <c r="EX23" i="2"/>
  <c r="C29" i="25"/>
  <c r="FJ23" i="2"/>
  <c r="EP23" i="2"/>
  <c r="DQ23" i="2"/>
  <c r="FE23" i="2"/>
  <c r="C25" i="25"/>
  <c r="EP19" i="2"/>
  <c r="FE19" i="2"/>
  <c r="EK19" i="2"/>
  <c r="FJ19" i="2"/>
  <c r="EX19" i="2"/>
  <c r="DQ19" i="2"/>
  <c r="DL19" i="2"/>
  <c r="DG19" i="2"/>
  <c r="C17" i="25"/>
  <c r="ES11" i="2"/>
  <c r="DO11" i="2"/>
  <c r="EX11" i="2"/>
  <c r="FH11" i="2"/>
  <c r="DT11" i="2"/>
  <c r="EN11" i="2"/>
  <c r="DJ11" i="2"/>
  <c r="FM11" i="2"/>
  <c r="DJ214" i="2"/>
  <c r="FH214" i="2"/>
  <c r="EN214" i="2"/>
  <c r="C220" i="25"/>
  <c r="ES214" i="2"/>
  <c r="EX214" i="2"/>
  <c r="DO214" i="2"/>
  <c r="DT214" i="2"/>
  <c r="FM214" i="2"/>
  <c r="ES210" i="2"/>
  <c r="EN210" i="2"/>
  <c r="EX210" i="2"/>
  <c r="DT210" i="2"/>
  <c r="FM210" i="2"/>
  <c r="C216" i="25"/>
  <c r="DO210" i="2"/>
  <c r="FH210" i="2"/>
  <c r="DJ210" i="2"/>
  <c r="DG206" i="2"/>
  <c r="C212" i="25"/>
  <c r="EK206" i="2"/>
  <c r="FE206" i="2"/>
  <c r="DQ206" i="2"/>
  <c r="FJ206" i="2"/>
  <c r="DL206" i="2"/>
  <c r="EP206" i="2"/>
  <c r="EX206" i="2"/>
  <c r="DJ202" i="2"/>
  <c r="EN202" i="2"/>
  <c r="DT202" i="2"/>
  <c r="FH202" i="2"/>
  <c r="ES202" i="2"/>
  <c r="FM202" i="2"/>
  <c r="ED202" i="2"/>
  <c r="FR202" i="2"/>
  <c r="DO202" i="2"/>
  <c r="C208" i="25"/>
  <c r="EX202" i="2"/>
  <c r="ES198" i="2"/>
  <c r="FM198" i="2"/>
  <c r="DO198" i="2"/>
  <c r="DJ198" i="2"/>
  <c r="C204" i="25"/>
  <c r="EN198" i="2"/>
  <c r="DT198" i="2"/>
  <c r="FH198" i="2"/>
  <c r="EX198" i="2"/>
  <c r="FG194" i="2"/>
  <c r="C200" i="25"/>
  <c r="EM194" i="2"/>
  <c r="DN194" i="2"/>
  <c r="FL194" i="2"/>
  <c r="DI194" i="2"/>
  <c r="ER194" i="2"/>
  <c r="DS194" i="2"/>
  <c r="EX194" i="2"/>
  <c r="FK190" i="2"/>
  <c r="DR190" i="2"/>
  <c r="EX190" i="2"/>
  <c r="C196" i="25"/>
  <c r="EL190" i="2"/>
  <c r="EQ190" i="2"/>
  <c r="FF190" i="2"/>
  <c r="DH190" i="2"/>
  <c r="DM190" i="2"/>
  <c r="FM186" i="2"/>
  <c r="DO186" i="2"/>
  <c r="DJ186" i="2"/>
  <c r="C192" i="25"/>
  <c r="EN186" i="2"/>
  <c r="DT186" i="2"/>
  <c r="ES186" i="2"/>
  <c r="FH186" i="2"/>
  <c r="EX186" i="2"/>
  <c r="DO182" i="2"/>
  <c r="EN182" i="2"/>
  <c r="EX182" i="2"/>
  <c r="FH182" i="2"/>
  <c r="FM182" i="2"/>
  <c r="ES182" i="2"/>
  <c r="DJ182" i="2"/>
  <c r="C188" i="25"/>
  <c r="DT182" i="2"/>
  <c r="EP178" i="2"/>
  <c r="C184" i="25"/>
  <c r="FJ178" i="2"/>
  <c r="DQ178" i="2"/>
  <c r="DL178" i="2"/>
  <c r="FE178" i="2"/>
  <c r="EX178" i="2"/>
  <c r="DG178" i="2"/>
  <c r="EK178" i="2"/>
  <c r="DG174" i="2"/>
  <c r="FJ174" i="2"/>
  <c r="DQ174" i="2"/>
  <c r="C180" i="25"/>
  <c r="FE174" i="2"/>
  <c r="EX174" i="2"/>
  <c r="EP174" i="2"/>
  <c r="DL174" i="2"/>
  <c r="EK174" i="2"/>
  <c r="EN170" i="2"/>
  <c r="DO170" i="2"/>
  <c r="FM170" i="2"/>
  <c r="ES170" i="2"/>
  <c r="EX170" i="2"/>
  <c r="C176" i="25"/>
  <c r="DT170" i="2"/>
  <c r="DJ170" i="2"/>
  <c r="FH170" i="2"/>
  <c r="FH166" i="2"/>
  <c r="DO166" i="2"/>
  <c r="DT166" i="2"/>
  <c r="EN166" i="2"/>
  <c r="ES166" i="2"/>
  <c r="FM166" i="2"/>
  <c r="DJ166" i="2"/>
  <c r="EX166" i="2"/>
  <c r="C172" i="25"/>
  <c r="DJ162" i="2"/>
  <c r="ES162" i="2"/>
  <c r="EN162" i="2"/>
  <c r="DT162" i="2"/>
  <c r="C168" i="25"/>
  <c r="DO162" i="2"/>
  <c r="FM162" i="2"/>
  <c r="FH162" i="2"/>
  <c r="EX162" i="2"/>
  <c r="EX158" i="2"/>
  <c r="DT158" i="2"/>
  <c r="DO158" i="2"/>
  <c r="ES158" i="2"/>
  <c r="EN158" i="2"/>
  <c r="FM158" i="2"/>
  <c r="DJ158" i="2"/>
  <c r="FH158" i="2"/>
  <c r="C164" i="25"/>
  <c r="FE154" i="2"/>
  <c r="EK154" i="2"/>
  <c r="DQ154" i="2"/>
  <c r="C160" i="25"/>
  <c r="EP154" i="2"/>
  <c r="FJ154" i="2"/>
  <c r="DL154" i="2"/>
  <c r="EX154" i="2"/>
  <c r="DG154" i="2"/>
  <c r="DJ150" i="2"/>
  <c r="DO150" i="2"/>
  <c r="EN150" i="2"/>
  <c r="DT150" i="2"/>
  <c r="FH150" i="2"/>
  <c r="ES150" i="2"/>
  <c r="C156" i="25"/>
  <c r="EX150" i="2"/>
  <c r="FM150" i="2"/>
  <c r="DJ146" i="2"/>
  <c r="DO146" i="2"/>
  <c r="FM146" i="2"/>
  <c r="ED146" i="2"/>
  <c r="EX146" i="2"/>
  <c r="FR146" i="2"/>
  <c r="EN146" i="2"/>
  <c r="DT146" i="2"/>
  <c r="FH146" i="2"/>
  <c r="C152" i="25"/>
  <c r="ES146" i="2"/>
  <c r="DT142" i="2"/>
  <c r="ES142" i="2"/>
  <c r="EN142" i="2"/>
  <c r="DJ142" i="2"/>
  <c r="FH142" i="2"/>
  <c r="EX142" i="2"/>
  <c r="FM142" i="2"/>
  <c r="DO142" i="2"/>
  <c r="C148" i="25"/>
  <c r="FM138" i="2"/>
  <c r="DO138" i="2"/>
  <c r="DT138" i="2"/>
  <c r="EX138" i="2"/>
  <c r="ES138" i="2"/>
  <c r="EN138" i="2"/>
  <c r="C144" i="25"/>
  <c r="DJ138" i="2"/>
  <c r="FH138" i="2"/>
  <c r="DQ134" i="2"/>
  <c r="EK134" i="2"/>
  <c r="FJ134" i="2"/>
  <c r="DL134" i="2"/>
  <c r="EX134" i="2"/>
  <c r="C140" i="25"/>
  <c r="EP134" i="2"/>
  <c r="DG134" i="2"/>
  <c r="FE134" i="2"/>
  <c r="ES130" i="2"/>
  <c r="C136" i="25"/>
  <c r="DJ130" i="2"/>
  <c r="DO130" i="2"/>
  <c r="EX130" i="2"/>
  <c r="DT130" i="2"/>
  <c r="FM130" i="2"/>
  <c r="EN130" i="2"/>
  <c r="FH130" i="2"/>
  <c r="EK126" i="2"/>
  <c r="FE126" i="2"/>
  <c r="FJ126" i="2"/>
  <c r="DQ126" i="2"/>
  <c r="C132" i="25"/>
  <c r="EX126" i="2"/>
  <c r="DG126" i="2"/>
  <c r="EP126" i="2"/>
  <c r="DL126" i="2"/>
  <c r="EX122" i="2"/>
  <c r="FE122" i="2"/>
  <c r="FJ122" i="2"/>
  <c r="C128" i="25"/>
  <c r="EK122" i="2"/>
  <c r="DL122" i="2"/>
  <c r="DQ122" i="2"/>
  <c r="DG122" i="2"/>
  <c r="EP122" i="2"/>
  <c r="EM118" i="2"/>
  <c r="DI118" i="2"/>
  <c r="C124" i="25"/>
  <c r="FG118" i="2"/>
  <c r="EX118" i="2"/>
  <c r="FL118" i="2"/>
  <c r="ER118" i="2"/>
  <c r="DS118" i="2"/>
  <c r="DN118" i="2"/>
  <c r="C120" i="25"/>
  <c r="DL114" i="2"/>
  <c r="EK114" i="2"/>
  <c r="DQ114" i="2"/>
  <c r="EX114" i="2"/>
  <c r="DG114" i="2"/>
  <c r="FE114" i="2"/>
  <c r="FJ114" i="2"/>
  <c r="EP114" i="2"/>
  <c r="DQ110" i="2"/>
  <c r="DL110" i="2"/>
  <c r="EK110" i="2"/>
  <c r="FE110" i="2"/>
  <c r="EP110" i="2"/>
  <c r="EX110" i="2"/>
  <c r="DG110" i="2"/>
  <c r="FJ110" i="2"/>
  <c r="C116" i="25"/>
  <c r="EX106" i="2"/>
  <c r="ER106" i="2"/>
  <c r="FL106" i="2"/>
  <c r="FG106" i="2"/>
  <c r="DN106" i="2"/>
  <c r="EM106" i="2"/>
  <c r="DI106" i="2"/>
  <c r="C112" i="25"/>
  <c r="DS106" i="2"/>
  <c r="DQ102" i="2"/>
  <c r="FJ102" i="2"/>
  <c r="DL102" i="2"/>
  <c r="DG102" i="2"/>
  <c r="EX102" i="2"/>
  <c r="FE102" i="2"/>
  <c r="C108" i="25"/>
  <c r="EK102" i="2"/>
  <c r="EP102" i="2"/>
  <c r="EX98" i="2"/>
  <c r="FM98" i="2"/>
  <c r="FH98" i="2"/>
  <c r="C104" i="25"/>
  <c r="ES98" i="2"/>
  <c r="DT98" i="2"/>
  <c r="DO98" i="2"/>
  <c r="EN98" i="2"/>
  <c r="DJ98" i="2"/>
  <c r="ES94" i="2"/>
  <c r="EX94" i="2"/>
  <c r="DJ94" i="2"/>
  <c r="DO94" i="2"/>
  <c r="EN94" i="2"/>
  <c r="FH94" i="2"/>
  <c r="C100" i="25"/>
  <c r="DT94" i="2"/>
  <c r="FM94" i="2"/>
  <c r="ES90" i="2"/>
  <c r="FM90" i="2"/>
  <c r="EN90" i="2"/>
  <c r="FH90" i="2"/>
  <c r="DT90" i="2"/>
  <c r="DJ90" i="2"/>
  <c r="EX90" i="2"/>
  <c r="C96" i="25"/>
  <c r="DO90" i="2"/>
  <c r="EN86" i="2"/>
  <c r="ES86" i="2"/>
  <c r="FM86" i="2"/>
  <c r="FH86" i="2"/>
  <c r="EX86" i="2"/>
  <c r="DJ86" i="2"/>
  <c r="DT86" i="2"/>
  <c r="C92" i="25"/>
  <c r="DO86" i="2"/>
  <c r="EX82" i="2"/>
  <c r="DG82" i="2"/>
  <c r="FJ82" i="2"/>
  <c r="FE82" i="2"/>
  <c r="DL82" i="2"/>
  <c r="C88" i="25"/>
  <c r="EP82" i="2"/>
  <c r="EK82" i="2"/>
  <c r="DQ82" i="2"/>
  <c r="C215" i="25"/>
  <c r="DO209" i="2"/>
  <c r="FM209" i="2"/>
  <c r="FH209" i="2"/>
  <c r="ES209" i="2"/>
  <c r="EX209" i="2"/>
  <c r="DT209" i="2"/>
  <c r="DJ209" i="2"/>
  <c r="EN209" i="2"/>
  <c r="EN193" i="2"/>
  <c r="DT193" i="2"/>
  <c r="ED193" i="2"/>
  <c r="EX193" i="2"/>
  <c r="DJ193" i="2"/>
  <c r="ES193" i="2"/>
  <c r="FR193" i="2"/>
  <c r="FM193" i="2"/>
  <c r="DO193" i="2"/>
  <c r="FH193" i="2"/>
  <c r="C199" i="25"/>
  <c r="FE177" i="2"/>
  <c r="DL177" i="2"/>
  <c r="EP177" i="2"/>
  <c r="C183" i="25"/>
  <c r="EK177" i="2"/>
  <c r="DG177" i="2"/>
  <c r="FJ177" i="2"/>
  <c r="EX177" i="2"/>
  <c r="DQ177" i="2"/>
  <c r="EK161" i="2"/>
  <c r="EX161" i="2"/>
  <c r="FJ161" i="2"/>
  <c r="FE161" i="2"/>
  <c r="C167" i="25"/>
  <c r="EP161" i="2"/>
  <c r="DL161" i="2"/>
  <c r="DG161" i="2"/>
  <c r="DQ161" i="2"/>
  <c r="FK145" i="2"/>
  <c r="EL145" i="2"/>
  <c r="C151" i="25"/>
  <c r="EX145" i="2"/>
  <c r="EQ145" i="2"/>
  <c r="DH145" i="2"/>
  <c r="DM145" i="2"/>
  <c r="DR145" i="2"/>
  <c r="FF145" i="2"/>
  <c r="EX129" i="2"/>
  <c r="C135" i="25"/>
  <c r="FH129" i="2"/>
  <c r="DT129" i="2"/>
  <c r="EN129" i="2"/>
  <c r="DJ129" i="2"/>
  <c r="FM129" i="2"/>
  <c r="DO129" i="2"/>
  <c r="ES129" i="2"/>
  <c r="DT113" i="2"/>
  <c r="DJ113" i="2"/>
  <c r="DO113" i="2"/>
  <c r="FM113" i="2"/>
  <c r="C119" i="25"/>
  <c r="EX113" i="2"/>
  <c r="FH113" i="2"/>
  <c r="EN113" i="2"/>
  <c r="ES113" i="2"/>
  <c r="EX97" i="2"/>
  <c r="C103" i="25"/>
  <c r="FJ97" i="2"/>
  <c r="DQ97" i="2"/>
  <c r="FE97" i="2"/>
  <c r="EP97" i="2"/>
  <c r="DL97" i="2"/>
  <c r="EK97" i="2"/>
  <c r="DG97" i="2"/>
  <c r="DO81" i="2"/>
  <c r="EX81" i="2"/>
  <c r="FH81" i="2"/>
  <c r="FM81" i="2"/>
  <c r="DT81" i="2"/>
  <c r="DJ81" i="2"/>
  <c r="C87" i="25"/>
  <c r="ES81" i="2"/>
  <c r="EN81" i="2"/>
  <c r="EX73" i="2"/>
  <c r="DJ73" i="2"/>
  <c r="C79" i="25"/>
  <c r="ED73" i="2"/>
  <c r="FH73" i="2"/>
  <c r="FM73" i="2"/>
  <c r="DT73" i="2"/>
  <c r="DO73" i="2"/>
  <c r="EN73" i="2"/>
  <c r="ES73" i="2"/>
  <c r="FR73" i="2"/>
  <c r="C71" i="25"/>
  <c r="FL65" i="2"/>
  <c r="DS65" i="2"/>
  <c r="FG65" i="2"/>
  <c r="ER65" i="2"/>
  <c r="EX65" i="2"/>
  <c r="EM65" i="2"/>
  <c r="DN65" i="2"/>
  <c r="DI65" i="2"/>
  <c r="FE57" i="2"/>
  <c r="DL57" i="2"/>
  <c r="FJ57" i="2"/>
  <c r="EP57" i="2"/>
  <c r="EK57" i="2"/>
  <c r="DG57" i="2"/>
  <c r="C63" i="25"/>
  <c r="DQ57" i="2"/>
  <c r="EX57" i="2"/>
  <c r="DG49" i="2"/>
  <c r="EP49" i="2"/>
  <c r="EX49" i="2"/>
  <c r="FJ49" i="2"/>
  <c r="DL49" i="2"/>
  <c r="FE49" i="2"/>
  <c r="EK49" i="2"/>
  <c r="DQ49" i="2"/>
  <c r="C55" i="25"/>
  <c r="DT44" i="2"/>
  <c r="ES44" i="2"/>
  <c r="EN44" i="2"/>
  <c r="DJ44" i="2"/>
  <c r="FH44" i="2"/>
  <c r="EX44" i="2"/>
  <c r="DO44" i="2"/>
  <c r="FM44" i="2"/>
  <c r="C50" i="25"/>
  <c r="DT33" i="2"/>
  <c r="FM33" i="2"/>
  <c r="FH33" i="2"/>
  <c r="EN33" i="2"/>
  <c r="ES33" i="2"/>
  <c r="C39" i="25"/>
  <c r="DO33" i="2"/>
  <c r="DJ33" i="2"/>
  <c r="EX33" i="2"/>
  <c r="FM28" i="2"/>
  <c r="FR28" i="2"/>
  <c r="EX28" i="2"/>
  <c r="ES28" i="2"/>
  <c r="DT28" i="2"/>
  <c r="DJ28" i="2"/>
  <c r="DO28" i="2"/>
  <c r="C34" i="25"/>
  <c r="ED28" i="2"/>
  <c r="FH28" i="2"/>
  <c r="EN28" i="2"/>
  <c r="EX22" i="2"/>
  <c r="FJ22" i="2"/>
  <c r="EK22" i="2"/>
  <c r="DG22" i="2"/>
  <c r="DQ22" i="2"/>
  <c r="EP22" i="2"/>
  <c r="C28" i="25"/>
  <c r="DL22" i="2"/>
  <c r="FE22" i="2"/>
  <c r="DL17" i="2"/>
  <c r="EX17" i="2"/>
  <c r="FJ17" i="2"/>
  <c r="DQ17" i="2"/>
  <c r="FE17" i="2"/>
  <c r="EK17" i="2"/>
  <c r="DG17" i="2"/>
  <c r="EP17" i="2"/>
  <c r="C23" i="25"/>
  <c r="ES12" i="2"/>
  <c r="EX12" i="2"/>
  <c r="DO12" i="2"/>
  <c r="FM12" i="2"/>
  <c r="DJ12" i="2"/>
  <c r="C18" i="25"/>
  <c r="EN12" i="2"/>
  <c r="DT12" i="2"/>
  <c r="FH12" i="2"/>
  <c r="EN205" i="2"/>
  <c r="DO205" i="2"/>
  <c r="DJ205" i="2"/>
  <c r="DT205" i="2"/>
  <c r="C211" i="25"/>
  <c r="EX205" i="2"/>
  <c r="ES205" i="2"/>
  <c r="FM205" i="2"/>
  <c r="FH205" i="2"/>
  <c r="FL189" i="2"/>
  <c r="DN189" i="2"/>
  <c r="DI189" i="2"/>
  <c r="FG189" i="2"/>
  <c r="C195" i="25"/>
  <c r="EM189" i="2"/>
  <c r="ER189" i="2"/>
  <c r="EX189" i="2"/>
  <c r="DS189" i="2"/>
  <c r="FH173" i="2"/>
  <c r="ED173" i="2"/>
  <c r="DO173" i="2"/>
  <c r="DT173" i="2"/>
  <c r="EX173" i="2"/>
  <c r="EN173" i="2"/>
  <c r="ES173" i="2"/>
  <c r="C179" i="25"/>
  <c r="DJ173" i="2"/>
  <c r="FM173" i="2"/>
  <c r="FR173" i="2"/>
  <c r="DJ157" i="2"/>
  <c r="FM157" i="2"/>
  <c r="DO157" i="2"/>
  <c r="C163" i="25"/>
  <c r="DT157" i="2"/>
  <c r="EN157" i="2"/>
  <c r="ES157" i="2"/>
  <c r="EX157" i="2"/>
  <c r="FH157" i="2"/>
  <c r="DQ141" i="2"/>
  <c r="EK141" i="2"/>
  <c r="C147" i="25"/>
  <c r="DG141" i="2"/>
  <c r="FE141" i="2"/>
  <c r="DL141" i="2"/>
  <c r="EX141" i="2"/>
  <c r="EP141" i="2"/>
  <c r="FJ141" i="2"/>
  <c r="ES125" i="2"/>
  <c r="ED125" i="2"/>
  <c r="EN125" i="2"/>
  <c r="EX125" i="2"/>
  <c r="DJ125" i="2"/>
  <c r="FR125" i="2"/>
  <c r="C131" i="25"/>
  <c r="FM125" i="2"/>
  <c r="FH125" i="2"/>
  <c r="DO125" i="2"/>
  <c r="DT125" i="2"/>
  <c r="EK109" i="2"/>
  <c r="DQ109" i="2"/>
  <c r="EP109" i="2"/>
  <c r="FJ109" i="2"/>
  <c r="EX109" i="2"/>
  <c r="DL109" i="2"/>
  <c r="C115" i="25"/>
  <c r="DG109" i="2"/>
  <c r="FE109" i="2"/>
  <c r="ES93" i="2"/>
  <c r="DO93" i="2"/>
  <c r="C99" i="25"/>
  <c r="FM93" i="2"/>
  <c r="FR93" i="2"/>
  <c r="DJ93" i="2"/>
  <c r="EX93" i="2"/>
  <c r="EN93" i="2"/>
  <c r="ED93" i="2"/>
  <c r="DT93" i="2"/>
  <c r="FH93" i="2"/>
  <c r="DJ78" i="2"/>
  <c r="ES78" i="2"/>
  <c r="EX78" i="2"/>
  <c r="EN78" i="2"/>
  <c r="DT78" i="2"/>
  <c r="C84" i="25"/>
  <c r="FH78" i="2"/>
  <c r="FM78" i="2"/>
  <c r="DO78" i="2"/>
  <c r="DM70" i="2"/>
  <c r="EL70" i="2"/>
  <c r="DH70" i="2"/>
  <c r="C76" i="25"/>
  <c r="FK70" i="2"/>
  <c r="EQ70" i="2"/>
  <c r="DR70" i="2"/>
  <c r="EX70" i="2"/>
  <c r="FF70" i="2"/>
  <c r="C68" i="25"/>
  <c r="DO62" i="2"/>
  <c r="FR62" i="2"/>
  <c r="EX62" i="2"/>
  <c r="ES62" i="2"/>
  <c r="DT62" i="2"/>
  <c r="FH62" i="2"/>
  <c r="FM62" i="2"/>
  <c r="ED62" i="2"/>
  <c r="EN62" i="2"/>
  <c r="DJ62" i="2"/>
  <c r="ES54" i="2"/>
  <c r="DO54" i="2"/>
  <c r="DJ54" i="2"/>
  <c r="C60" i="25"/>
  <c r="DT54" i="2"/>
  <c r="EX54" i="2"/>
  <c r="EN54" i="2"/>
  <c r="FH54" i="2"/>
  <c r="FM54" i="2"/>
  <c r="C48" i="25"/>
  <c r="FM42" i="2"/>
  <c r="DT42" i="2"/>
  <c r="DJ42" i="2"/>
  <c r="EX42" i="2"/>
  <c r="DO42" i="2"/>
  <c r="EN42" i="2"/>
  <c r="FH42" i="2"/>
  <c r="FR42" i="2"/>
  <c r="ED42" i="2"/>
  <c r="ES42" i="2"/>
  <c r="EX37" i="2"/>
  <c r="FG37" i="2"/>
  <c r="DS37" i="2"/>
  <c r="ER37" i="2"/>
  <c r="C43" i="25"/>
  <c r="DI37" i="2"/>
  <c r="DN37" i="2"/>
  <c r="FL37" i="2"/>
  <c r="EM37" i="2"/>
  <c r="DT32" i="2"/>
  <c r="DJ32" i="2"/>
  <c r="EX32" i="2"/>
  <c r="DO32" i="2"/>
  <c r="C38" i="25"/>
  <c r="EN32" i="2"/>
  <c r="FM32" i="2"/>
  <c r="FH32" i="2"/>
  <c r="ES32" i="2"/>
  <c r="EP26" i="2"/>
  <c r="DL26" i="2"/>
  <c r="FE26" i="2"/>
  <c r="DQ26" i="2"/>
  <c r="EX26" i="2"/>
  <c r="C32" i="25"/>
  <c r="DG26" i="2"/>
  <c r="FJ26" i="2"/>
  <c r="EK26" i="2"/>
  <c r="EN21" i="2"/>
  <c r="DJ21" i="2"/>
  <c r="C27" i="25"/>
  <c r="EX21" i="2"/>
  <c r="DT21" i="2"/>
  <c r="ES21" i="2"/>
  <c r="FM21" i="2"/>
  <c r="FH21" i="2"/>
  <c r="DO21" i="2"/>
  <c r="EX16" i="2"/>
  <c r="C22" i="25"/>
  <c r="D11" i="13"/>
  <c r="I11" i="13"/>
  <c r="D6" i="21"/>
  <c r="G11" i="13"/>
  <c r="H11" i="13"/>
  <c r="C16" i="25"/>
  <c r="D4" i="25"/>
  <c r="E11" i="13"/>
  <c r="F11" i="13"/>
  <c r="D6" i="13"/>
  <c r="D6" i="20"/>
  <c r="E17" i="13"/>
  <c r="ES201" i="2"/>
  <c r="EN201" i="2"/>
  <c r="DT201" i="2"/>
  <c r="DJ201" i="2"/>
  <c r="C207" i="25"/>
  <c r="DO201" i="2"/>
  <c r="FM201" i="2"/>
  <c r="EX201" i="2"/>
  <c r="FH201" i="2"/>
  <c r="FM185" i="2"/>
  <c r="DT185" i="2"/>
  <c r="EN185" i="2"/>
  <c r="EX185" i="2"/>
  <c r="FH185" i="2"/>
  <c r="DJ185" i="2"/>
  <c r="DO185" i="2"/>
  <c r="ES185" i="2"/>
  <c r="C191" i="25"/>
  <c r="EK169" i="2"/>
  <c r="C175" i="25"/>
  <c r="FE169" i="2"/>
  <c r="DG169" i="2"/>
  <c r="DL169" i="2"/>
  <c r="EX169" i="2"/>
  <c r="FJ169" i="2"/>
  <c r="EP169" i="2"/>
  <c r="DQ169" i="2"/>
  <c r="C159" i="25"/>
  <c r="DQ153" i="2"/>
  <c r="DL153" i="2"/>
  <c r="DG153" i="2"/>
  <c r="FJ153" i="2"/>
  <c r="EP153" i="2"/>
  <c r="EX153" i="2"/>
  <c r="FE153" i="2"/>
  <c r="EK153" i="2"/>
  <c r="DO137" i="2"/>
  <c r="DT137" i="2"/>
  <c r="C143" i="25"/>
  <c r="ES137" i="2"/>
  <c r="DJ137" i="2"/>
  <c r="FM137" i="2"/>
  <c r="EN137" i="2"/>
  <c r="FH137" i="2"/>
  <c r="EX137" i="2"/>
  <c r="EX121" i="2"/>
  <c r="DM121" i="2"/>
  <c r="DH121" i="2"/>
  <c r="C127" i="25"/>
  <c r="DR121" i="2"/>
  <c r="FF121" i="2"/>
  <c r="EL121" i="2"/>
  <c r="FK121" i="2"/>
  <c r="EQ121" i="2"/>
  <c r="EK105" i="2"/>
  <c r="EP105" i="2"/>
  <c r="DQ105" i="2"/>
  <c r="EX105" i="2"/>
  <c r="FJ105" i="2"/>
  <c r="FE105" i="2"/>
  <c r="DG105" i="2"/>
  <c r="DL105" i="2"/>
  <c r="C111" i="25"/>
  <c r="EK89" i="2"/>
  <c r="EX89" i="2"/>
  <c r="FE89" i="2"/>
  <c r="DQ89" i="2"/>
  <c r="C95" i="25"/>
  <c r="FJ89" i="2"/>
  <c r="DG89" i="2"/>
  <c r="EP89" i="2"/>
  <c r="DL89" i="2"/>
  <c r="EN77" i="2"/>
  <c r="FM77" i="2"/>
  <c r="DT77" i="2"/>
  <c r="DO77" i="2"/>
  <c r="EX77" i="2"/>
  <c r="FH77" i="2"/>
  <c r="DJ77" i="2"/>
  <c r="ES77" i="2"/>
  <c r="C83" i="25"/>
  <c r="DH69" i="2"/>
  <c r="EX69" i="2"/>
  <c r="DM69" i="2"/>
  <c r="DR69" i="2"/>
  <c r="EQ69" i="2"/>
  <c r="FF69" i="2"/>
  <c r="FK69" i="2"/>
  <c r="EL69" i="2"/>
  <c r="C75" i="25"/>
  <c r="DO61" i="2"/>
  <c r="DJ61" i="2"/>
  <c r="ES61" i="2"/>
  <c r="EN61" i="2"/>
  <c r="DT61" i="2"/>
  <c r="EX61" i="2"/>
  <c r="FH61" i="2"/>
  <c r="C67" i="25"/>
  <c r="FM61" i="2"/>
  <c r="C59" i="25"/>
  <c r="EQ53" i="2"/>
  <c r="FK53" i="2"/>
  <c r="FF53" i="2"/>
  <c r="EL53" i="2"/>
  <c r="DR53" i="2"/>
  <c r="DH53" i="2"/>
  <c r="EX53" i="2"/>
  <c r="DM53" i="2"/>
  <c r="EP46" i="2"/>
  <c r="DL46" i="2"/>
  <c r="EK46" i="2"/>
  <c r="FJ46" i="2"/>
  <c r="DG46" i="2"/>
  <c r="FE46" i="2"/>
  <c r="DQ46" i="2"/>
  <c r="C52" i="25"/>
  <c r="EX46" i="2"/>
  <c r="DT41" i="2"/>
  <c r="DJ41" i="2"/>
  <c r="ES41" i="2"/>
  <c r="FM41" i="2"/>
  <c r="DO41" i="2"/>
  <c r="FH41" i="2"/>
  <c r="EN41" i="2"/>
  <c r="C47" i="25"/>
  <c r="EX41" i="2"/>
  <c r="FE36" i="2"/>
  <c r="C42" i="25"/>
  <c r="EP36" i="2"/>
  <c r="DL36" i="2"/>
  <c r="DQ36" i="2"/>
  <c r="EX36" i="2"/>
  <c r="DG36" i="2"/>
  <c r="FJ36" i="2"/>
  <c r="EK36" i="2"/>
  <c r="DQ30" i="2"/>
  <c r="EK30" i="2"/>
  <c r="FJ30" i="2"/>
  <c r="FE30" i="2"/>
  <c r="C36" i="25"/>
  <c r="EX30" i="2"/>
  <c r="EP30" i="2"/>
  <c r="DL30" i="2"/>
  <c r="DG30" i="2"/>
  <c r="DN25" i="2"/>
  <c r="FG25" i="2"/>
  <c r="DI25" i="2"/>
  <c r="EX25" i="2"/>
  <c r="FL25" i="2"/>
  <c r="ER25" i="2"/>
  <c r="DS25" i="2"/>
  <c r="C31" i="25"/>
  <c r="EM25" i="2"/>
  <c r="FM20" i="2"/>
  <c r="FH20" i="2"/>
  <c r="DJ20" i="2"/>
  <c r="EN20" i="2"/>
  <c r="ES20" i="2"/>
  <c r="EX20" i="2"/>
  <c r="DO20" i="2"/>
  <c r="C26" i="25"/>
  <c r="DT20" i="2"/>
  <c r="FH14" i="2"/>
  <c r="FM14" i="2"/>
  <c r="DJ14" i="2"/>
  <c r="ES14" i="2"/>
  <c r="EX14" i="2"/>
  <c r="C20" i="25"/>
  <c r="EN14" i="2"/>
  <c r="DT14" i="2"/>
  <c r="DO14" i="2"/>
  <c r="EN213" i="2"/>
  <c r="DJ213" i="2"/>
  <c r="C219" i="25"/>
  <c r="ES213" i="2"/>
  <c r="FH213" i="2"/>
  <c r="DT213" i="2"/>
  <c r="EX213" i="2"/>
  <c r="FM213" i="2"/>
  <c r="DO213" i="2"/>
  <c r="C203" i="25"/>
  <c r="EK197" i="2"/>
  <c r="EX197" i="2"/>
  <c r="DG197" i="2"/>
  <c r="DQ197" i="2"/>
  <c r="EP197" i="2"/>
  <c r="DL197" i="2"/>
  <c r="FJ197" i="2"/>
  <c r="FE197" i="2"/>
  <c r="EP181" i="2"/>
  <c r="FE181" i="2"/>
  <c r="EK181" i="2"/>
  <c r="EX181" i="2"/>
  <c r="DG181" i="2"/>
  <c r="DL181" i="2"/>
  <c r="C187" i="25"/>
  <c r="FJ181" i="2"/>
  <c r="DQ181" i="2"/>
  <c r="C171" i="25"/>
  <c r="FM165" i="2"/>
  <c r="DT165" i="2"/>
  <c r="EX165" i="2"/>
  <c r="DJ165" i="2"/>
  <c r="FH165" i="2"/>
  <c r="DO165" i="2"/>
  <c r="EN165" i="2"/>
  <c r="ES165" i="2"/>
  <c r="DJ149" i="2"/>
  <c r="DO149" i="2"/>
  <c r="ES149" i="2"/>
  <c r="FR149" i="2"/>
  <c r="EN149" i="2"/>
  <c r="C155" i="25"/>
  <c r="FH149" i="2"/>
  <c r="FM149" i="2"/>
  <c r="ED149" i="2"/>
  <c r="DT149" i="2"/>
  <c r="EX149" i="2"/>
  <c r="FM133" i="2"/>
  <c r="C139" i="25"/>
  <c r="EN133" i="2"/>
  <c r="FH133" i="2"/>
  <c r="DT133" i="2"/>
  <c r="ES133" i="2"/>
  <c r="DJ133" i="2"/>
  <c r="DO133" i="2"/>
  <c r="EX133" i="2"/>
  <c r="DO117" i="2"/>
  <c r="EN117" i="2"/>
  <c r="DT117" i="2"/>
  <c r="C123" i="25"/>
  <c r="EX117" i="2"/>
  <c r="FH117" i="2"/>
  <c r="FM117" i="2"/>
  <c r="DJ117" i="2"/>
  <c r="ES117" i="2"/>
  <c r="DS101" i="2"/>
  <c r="ER101" i="2"/>
  <c r="C107" i="25"/>
  <c r="EM101" i="2"/>
  <c r="DI101" i="2"/>
  <c r="FG101" i="2"/>
  <c r="FL101" i="2"/>
  <c r="DN101" i="2"/>
  <c r="EX101" i="2"/>
  <c r="EK85" i="2"/>
  <c r="EP85" i="2"/>
  <c r="FE85" i="2"/>
  <c r="C91" i="25"/>
  <c r="DL85" i="2"/>
  <c r="DQ85" i="2"/>
  <c r="FJ85" i="2"/>
  <c r="DG85" i="2"/>
  <c r="EX85" i="2"/>
  <c r="DG74" i="2"/>
  <c r="DQ74" i="2"/>
  <c r="C80" i="25"/>
  <c r="FJ74" i="2"/>
  <c r="EP74" i="2"/>
  <c r="EK74" i="2"/>
  <c r="FE74" i="2"/>
  <c r="DL74" i="2"/>
  <c r="EX74" i="2"/>
  <c r="C72" i="25"/>
  <c r="FE66" i="2"/>
  <c r="DL66" i="2"/>
  <c r="DG66" i="2"/>
  <c r="FJ66" i="2"/>
  <c r="EP66" i="2"/>
  <c r="EX66" i="2"/>
  <c r="EK66" i="2"/>
  <c r="DQ66" i="2"/>
  <c r="EP58" i="2"/>
  <c r="DQ58" i="2"/>
  <c r="EX58" i="2"/>
  <c r="EK58" i="2"/>
  <c r="C64" i="25"/>
  <c r="FE58" i="2"/>
  <c r="DG58" i="2"/>
  <c r="DL58" i="2"/>
  <c r="FJ58" i="2"/>
  <c r="DT50" i="2"/>
  <c r="FH50" i="2"/>
  <c r="DO50" i="2"/>
  <c r="DJ50" i="2"/>
  <c r="ES50" i="2"/>
  <c r="C56" i="25"/>
  <c r="FM50" i="2"/>
  <c r="EX50" i="2"/>
  <c r="EN50" i="2"/>
  <c r="C51" i="25"/>
  <c r="DG45" i="2"/>
  <c r="DL45" i="2"/>
  <c r="FE45" i="2"/>
  <c r="DQ45" i="2"/>
  <c r="EP45" i="2"/>
  <c r="EK45" i="2"/>
  <c r="FJ45" i="2"/>
  <c r="EX45" i="2"/>
  <c r="DQ40" i="2"/>
  <c r="DG40" i="2"/>
  <c r="EK40" i="2"/>
  <c r="EX40" i="2"/>
  <c r="DL40" i="2"/>
  <c r="EP40" i="2"/>
  <c r="FJ40" i="2"/>
  <c r="C46" i="25"/>
  <c r="FE40" i="2"/>
  <c r="EP34" i="2"/>
  <c r="FJ34" i="2"/>
  <c r="DG34" i="2"/>
  <c r="C40" i="25"/>
  <c r="FE34" i="2"/>
  <c r="DQ34" i="2"/>
  <c r="DL34" i="2"/>
  <c r="EK34" i="2"/>
  <c r="EX34" i="2"/>
  <c r="EM29" i="2"/>
  <c r="DS29" i="2"/>
  <c r="DI29" i="2"/>
  <c r="DN29" i="2"/>
  <c r="ER29" i="2"/>
  <c r="FG29" i="2"/>
  <c r="EX29" i="2"/>
  <c r="C35" i="25"/>
  <c r="FL29" i="2"/>
  <c r="EK24" i="2"/>
  <c r="EX24" i="2"/>
  <c r="C30" i="25"/>
  <c r="DG24" i="2"/>
  <c r="FE24" i="2"/>
  <c r="DL24" i="2"/>
  <c r="EP24" i="2"/>
  <c r="FJ24" i="2"/>
  <c r="DQ24" i="2"/>
  <c r="EP18" i="2"/>
  <c r="DG18" i="2"/>
  <c r="EK18" i="2"/>
  <c r="C24" i="25"/>
  <c r="FJ18" i="2"/>
  <c r="DQ18" i="2"/>
  <c r="FE18" i="2"/>
  <c r="EX18" i="2"/>
  <c r="DL18" i="2"/>
  <c r="DO13" i="2"/>
  <c r="FH13" i="2"/>
  <c r="DJ13" i="2"/>
  <c r="EN13" i="2"/>
  <c r="C19" i="25"/>
  <c r="ES13" i="2"/>
  <c r="DT13" i="2"/>
  <c r="EX13" i="2"/>
  <c r="FM13" i="2"/>
  <c r="H16" i="13"/>
  <c r="FG16" i="2"/>
  <c r="FR12" i="2"/>
  <c r="F16" i="13"/>
  <c r="DT10" i="2"/>
  <c r="G16" i="13"/>
  <c r="DJ10" i="2"/>
  <c r="G17" i="13"/>
  <c r="DN16" i="2"/>
  <c r="EM16" i="2"/>
  <c r="I16" i="13"/>
  <c r="DO10" i="2"/>
  <c r="FH10" i="2"/>
  <c r="ED12" i="2"/>
  <c r="DI16" i="2"/>
  <c r="EX15" i="2"/>
  <c r="C21" i="25"/>
  <c r="EP15" i="2"/>
  <c r="FL16" i="2"/>
  <c r="F10" i="13"/>
  <c r="F12" i="13" s="1"/>
  <c r="F13" i="13" s="1"/>
  <c r="EX38" i="2"/>
  <c r="C44" i="25"/>
  <c r="EL38" i="2"/>
  <c r="FK38" i="2"/>
  <c r="FF38" i="2"/>
  <c r="DQ15" i="2"/>
  <c r="E10" i="13"/>
  <c r="E12" i="13" s="1"/>
  <c r="E13" i="13" s="1"/>
  <c r="ES10" i="2"/>
  <c r="FE15" i="2"/>
  <c r="DS16" i="2"/>
  <c r="D16" i="13"/>
  <c r="EQ38" i="2"/>
  <c r="EX10" i="2"/>
  <c r="I17" i="13"/>
  <c r="DH38" i="2"/>
  <c r="H17" i="13"/>
  <c r="DM38" i="2"/>
  <c r="FM10" i="2"/>
  <c r="DL15" i="2"/>
  <c r="D10" i="13"/>
  <c r="D12" i="13" s="1"/>
  <c r="D13" i="13" s="1"/>
  <c r="H10" i="13"/>
  <c r="G10" i="13"/>
  <c r="E16" i="13"/>
  <c r="DR38" i="2"/>
  <c r="F17" i="13"/>
  <c r="ER16" i="2"/>
  <c r="FJ15" i="2"/>
  <c r="EK15" i="2"/>
  <c r="DG15" i="2"/>
  <c r="EN10" i="2"/>
  <c r="D17" i="13"/>
  <c r="I10" i="13"/>
  <c r="H12" i="13" l="1"/>
  <c r="H13" i="13" s="1"/>
  <c r="I12" i="13"/>
  <c r="I13" i="13" s="1"/>
  <c r="K28" i="20" a="1"/>
  <c r="K28" i="20" s="1"/>
  <c r="L28" i="20" s="1"/>
  <c r="K39" i="20" a="1"/>
  <c r="K39" i="20" s="1"/>
  <c r="L39" i="20" s="1"/>
  <c r="K23" i="20" a="1"/>
  <c r="K23" i="20" s="1"/>
  <c r="L23" i="20" s="1"/>
  <c r="K34" i="20" a="1"/>
  <c r="K34" i="20" s="1"/>
  <c r="L34" i="20" s="1"/>
  <c r="K18" i="20" a="1"/>
  <c r="K18" i="20" s="1"/>
  <c r="L18" i="20" s="1"/>
  <c r="K25" i="20" a="1"/>
  <c r="K25" i="20" s="1"/>
  <c r="L25" i="20" s="1"/>
  <c r="K40" i="20" a="1"/>
  <c r="K40" i="20" s="1"/>
  <c r="L40" i="20" s="1"/>
  <c r="K24" i="20" a="1"/>
  <c r="K24" i="20" s="1"/>
  <c r="L24" i="20" s="1"/>
  <c r="K35" i="20" a="1"/>
  <c r="K35" i="20" s="1"/>
  <c r="L35" i="20" s="1"/>
  <c r="K19" i="20" a="1"/>
  <c r="K19" i="20" s="1"/>
  <c r="L19" i="20" s="1"/>
  <c r="K30" i="20" a="1"/>
  <c r="K30" i="20" s="1"/>
  <c r="L30" i="20" s="1"/>
  <c r="K37" i="20" a="1"/>
  <c r="K37" i="20" s="1"/>
  <c r="L37" i="20" s="1"/>
  <c r="K21" i="20" a="1"/>
  <c r="K21" i="20" s="1"/>
  <c r="L21" i="20" s="1"/>
  <c r="K36" i="20" a="1"/>
  <c r="K36" i="20" s="1"/>
  <c r="L36" i="20" s="1"/>
  <c r="K20" i="20" a="1"/>
  <c r="K20" i="20" s="1"/>
  <c r="L20" i="20" s="1"/>
  <c r="K31" i="20" a="1"/>
  <c r="K31" i="20" s="1"/>
  <c r="L31" i="20" s="1"/>
  <c r="K15" i="20" a="1"/>
  <c r="K15" i="20" s="1"/>
  <c r="L15" i="20" s="1"/>
  <c r="K26" i="20" a="1"/>
  <c r="K26" i="20" s="1"/>
  <c r="L26" i="20" s="1"/>
  <c r="K33" i="20" a="1"/>
  <c r="K33" i="20" s="1"/>
  <c r="L33" i="20" s="1"/>
  <c r="K17" i="20" a="1"/>
  <c r="K17" i="20" s="1"/>
  <c r="L17" i="20" s="1"/>
  <c r="K32" i="20" a="1"/>
  <c r="K32" i="20" s="1"/>
  <c r="L32" i="20" s="1"/>
  <c r="K16" i="20" a="1"/>
  <c r="K16" i="20" s="1"/>
  <c r="L16" i="20" s="1"/>
  <c r="K27" i="20" a="1"/>
  <c r="K27" i="20" s="1"/>
  <c r="L27" i="20" s="1"/>
  <c r="K38" i="20" a="1"/>
  <c r="K38" i="20" s="1"/>
  <c r="L38" i="20" s="1"/>
  <c r="K22" i="20" a="1"/>
  <c r="K22" i="20" s="1"/>
  <c r="L22" i="20" s="1"/>
  <c r="K29" i="20" a="1"/>
  <c r="K29" i="20" s="1"/>
  <c r="L29" i="20" s="1"/>
  <c r="K41" i="20" a="1"/>
  <c r="K41" i="20" s="1"/>
  <c r="L41" i="20" s="1"/>
  <c r="K42" i="20" a="1"/>
  <c r="K42" i="20" s="1"/>
  <c r="L42" i="20" s="1"/>
  <c r="K43" i="20" a="1"/>
  <c r="K43" i="20" s="1"/>
  <c r="L43" i="20" s="1"/>
  <c r="K44" i="20" a="1"/>
  <c r="K44" i="20" s="1"/>
  <c r="L44" i="20" s="1"/>
  <c r="K45" i="20" a="1"/>
  <c r="K45" i="20" s="1"/>
  <c r="L45" i="20" s="1"/>
  <c r="K46" i="20" a="1"/>
  <c r="K46" i="20" s="1"/>
  <c r="L46" i="20" s="1"/>
  <c r="K47" i="20" a="1"/>
  <c r="K47" i="20" s="1"/>
  <c r="L47" i="20" s="1"/>
  <c r="K48" i="20" a="1"/>
  <c r="K48" i="20" s="1"/>
  <c r="L48" i="20" s="1"/>
  <c r="K49" i="20" a="1"/>
  <c r="K49" i="20" s="1"/>
  <c r="L49" i="20" s="1"/>
  <c r="K50" i="20" a="1"/>
  <c r="K50" i="20" s="1"/>
  <c r="L50" i="20" s="1"/>
  <c r="K51" i="20" a="1"/>
  <c r="K51" i="20" s="1"/>
  <c r="L51" i="20" s="1"/>
  <c r="K52" i="20" a="1"/>
  <c r="K52" i="20" s="1"/>
  <c r="L52" i="20" s="1"/>
  <c r="K53" i="20" a="1"/>
  <c r="K53" i="20" s="1"/>
  <c r="L53" i="20" s="1"/>
  <c r="K54" i="20" a="1"/>
  <c r="K54" i="20" s="1"/>
  <c r="L54" i="20" s="1"/>
  <c r="K55" i="20" a="1"/>
  <c r="K55" i="20" s="1"/>
  <c r="L55" i="20" s="1"/>
  <c r="K56" i="20" a="1"/>
  <c r="K56" i="20" s="1"/>
  <c r="L56" i="20" s="1"/>
  <c r="K57" i="20" a="1"/>
  <c r="K57" i="20" s="1"/>
  <c r="L57" i="20" s="1"/>
  <c r="K58" i="20" a="1"/>
  <c r="K58" i="20" s="1"/>
  <c r="L58" i="20" s="1"/>
  <c r="K59" i="20" a="1"/>
  <c r="K59" i="20" s="1"/>
  <c r="L59" i="20" s="1"/>
  <c r="K60" i="20" a="1"/>
  <c r="K60" i="20" s="1"/>
  <c r="L60" i="20" s="1"/>
  <c r="K61" i="20" a="1"/>
  <c r="K61" i="20" s="1"/>
  <c r="L61" i="20" s="1"/>
  <c r="K62" i="20" a="1"/>
  <c r="K62" i="20" s="1"/>
  <c r="L62" i="20" s="1"/>
  <c r="K63" i="20" a="1"/>
  <c r="K63" i="20" s="1"/>
  <c r="L63" i="20" s="1"/>
  <c r="K64" i="20" a="1"/>
  <c r="K64" i="20" s="1"/>
  <c r="L64" i="20" s="1"/>
  <c r="K65" i="20" a="1"/>
  <c r="K65" i="20" s="1"/>
  <c r="L65" i="20" s="1"/>
  <c r="K66" i="20" a="1"/>
  <c r="K66" i="20" s="1"/>
  <c r="L66" i="20" s="1"/>
  <c r="K67" i="20" a="1"/>
  <c r="K67" i="20" s="1"/>
  <c r="L67" i="20" s="1"/>
  <c r="K68" i="20" a="1"/>
  <c r="K68" i="20" s="1"/>
  <c r="L68" i="20" s="1"/>
  <c r="K69" i="20" a="1"/>
  <c r="K69" i="20" s="1"/>
  <c r="L69" i="20" s="1"/>
  <c r="K70" i="20" a="1"/>
  <c r="K70" i="20" s="1"/>
  <c r="L70" i="20" s="1"/>
  <c r="K71" i="20" a="1"/>
  <c r="K71" i="20" s="1"/>
  <c r="L71" i="20" s="1"/>
  <c r="K72" i="20" a="1"/>
  <c r="K72" i="20" s="1"/>
  <c r="L72" i="20" s="1"/>
  <c r="K73" i="20" a="1"/>
  <c r="K73" i="20" s="1"/>
  <c r="L73" i="20" s="1"/>
  <c r="K74" i="20" a="1"/>
  <c r="K74" i="20" s="1"/>
  <c r="L74" i="20" s="1"/>
  <c r="G12" i="13"/>
  <c r="G13" i="13" s="1"/>
  <c r="G18" i="13"/>
  <c r="G19" i="13" s="1"/>
  <c r="DH7" i="2"/>
  <c r="FE7" i="2"/>
  <c r="FL7" i="2"/>
  <c r="EP7" i="2"/>
  <c r="EM7" i="2"/>
  <c r="DL7" i="2"/>
  <c r="DG7" i="2"/>
  <c r="F18" i="13"/>
  <c r="F19" i="13" s="1"/>
  <c r="EL7" i="2"/>
  <c r="DO7" i="2"/>
  <c r="FG7" i="2"/>
  <c r="FR7" i="2"/>
  <c r="EX7" i="2"/>
  <c r="DT7" i="2"/>
  <c r="D18" i="13"/>
  <c r="DS7" i="2"/>
  <c r="FK7" i="2"/>
  <c r="DI7" i="2"/>
  <c r="AD13" i="13"/>
  <c r="EN7" i="2"/>
  <c r="DJ7" i="2"/>
  <c r="DN7" i="2"/>
  <c r="FM7" i="2"/>
  <c r="FH7" i="2"/>
  <c r="EQ7" i="2"/>
  <c r="DQ7" i="2"/>
  <c r="EK7" i="2"/>
  <c r="ER7" i="2"/>
  <c r="DR7" i="2"/>
  <c r="FJ7" i="2"/>
  <c r="DM7" i="2"/>
  <c r="I18" i="13"/>
  <c r="I19" i="13" s="1"/>
  <c r="ES7" i="2"/>
  <c r="FF7" i="2"/>
  <c r="ED7" i="2"/>
  <c r="J12" i="20"/>
  <c r="H18" i="13"/>
  <c r="H19" i="13" s="1"/>
  <c r="E18" i="13"/>
  <c r="E19" i="13" s="1"/>
  <c r="L18" i="13" l="1"/>
  <c r="M18" i="13" s="1"/>
  <c r="D19" i="13"/>
  <c r="L22" i="13"/>
  <c r="M22" i="13" s="1"/>
  <c r="L19" i="13"/>
  <c r="M19" i="13" s="1"/>
  <c r="L17" i="13"/>
  <c r="M17" i="13" s="1"/>
  <c r="L20" i="13"/>
  <c r="M20" i="13" s="1"/>
  <c r="L21" i="13"/>
  <c r="M21" i="13" s="1"/>
  <c r="L16" i="13"/>
  <c r="M1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F303" authorId="0" shapeId="0" xr:uid="{00000000-0006-0000-0200-000001000000}">
      <text>
        <r>
          <rPr>
            <b/>
            <sz val="9"/>
            <color indexed="81"/>
            <rFont val="Tahoma"/>
            <family val="2"/>
          </rPr>
          <t>Note:</t>
        </r>
        <r>
          <rPr>
            <sz val="9"/>
            <color indexed="81"/>
            <rFont val="Tahoma"/>
            <family val="2"/>
          </rPr>
          <t xml:space="preserve">
There is another Adam Malik facility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AD5" authorId="0" shapeId="0" xr:uid="{00000000-0006-0000-0300-000001000000}">
      <text>
        <r>
          <rPr>
            <b/>
            <sz val="9"/>
            <color indexed="81"/>
            <rFont val="Tahoma"/>
            <family val="2"/>
          </rPr>
          <t>Note:</t>
        </r>
        <r>
          <rPr>
            <sz val="9"/>
            <color indexed="81"/>
            <rFont val="Tahoma"/>
            <family val="2"/>
          </rPr>
          <t xml:space="preserve">
# of columns between each integration scenario on the Analysis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AC4" authorId="0" shapeId="0" xr:uid="{00000000-0006-0000-0400-000001000000}">
      <text>
        <r>
          <rPr>
            <b/>
            <sz val="9"/>
            <color indexed="81"/>
            <rFont val="Tahoma"/>
            <family val="2"/>
          </rPr>
          <t>Note:</t>
        </r>
        <r>
          <rPr>
            <sz val="9"/>
            <color indexed="81"/>
            <rFont val="Tahoma"/>
            <family val="2"/>
          </rPr>
          <t xml:space="preserve">
# of columns between each integration scenario on the Analysis tab for the hidden columns</t>
        </r>
      </text>
    </comment>
    <comment ref="AC5" authorId="0" shapeId="0" xr:uid="{00000000-0006-0000-0400-000002000000}">
      <text>
        <r>
          <rPr>
            <b/>
            <sz val="9"/>
            <color indexed="81"/>
            <rFont val="Tahoma"/>
            <family val="2"/>
          </rPr>
          <t>Note:</t>
        </r>
        <r>
          <rPr>
            <sz val="9"/>
            <color indexed="81"/>
            <rFont val="Tahoma"/>
            <family val="2"/>
          </rPr>
          <t xml:space="preserve">
# of columns between each integration scenario on the Analysis tab</t>
        </r>
      </text>
    </comment>
  </commentList>
</comments>
</file>

<file path=xl/sharedStrings.xml><?xml version="1.0" encoding="utf-8"?>
<sst xmlns="http://schemas.openxmlformats.org/spreadsheetml/2006/main" count="747" uniqueCount="363">
  <si>
    <t xml:space="preserve">GeneXpert Device Capacity Utilization Assessment </t>
  </si>
  <si>
    <t xml:space="preserve">Last Updated: </t>
  </si>
  <si>
    <t>May 2019</t>
  </si>
  <si>
    <t xml:space="preserve">Version: </t>
  </si>
  <si>
    <t>Overview</t>
  </si>
  <si>
    <t xml:space="preserve">CHAI country teams and Ministries of Health can use this tool to assess the capacity utilization of GeneXpert platforms by running TB testing and by integrating TB, HIV, HCV, HPV testing. This tool can be used to identify platforms running with full-capacity and with un-used capacity to inform integration decisions. </t>
  </si>
  <si>
    <t>Instructions</t>
  </si>
  <si>
    <t>Input cells</t>
  </si>
  <si>
    <t>Calculation cells</t>
  </si>
  <si>
    <t>Output cells</t>
  </si>
  <si>
    <t>Inputs</t>
  </si>
  <si>
    <t>In this tab, please input key constraints and assumptions for lab operations, machine capacity, master list of provinces/regions, testing algorithm, target populations for testing, coverage rate (basis country guidelines/discussions) you want to look at for the model.</t>
  </si>
  <si>
    <t>Analysis</t>
  </si>
  <si>
    <r>
      <t xml:space="preserve">In this tab, please input detailed facility-level information including current &amp; planned machines (functional modules), testing volumes, and patient volumes for facilities with known testing need. The sheet then calculates the usage and available capacity for different scenarios - TB; TB &amp; EID; TB &amp; HIV VL; TB, EID &amp; HIV VL; TB &amp; HCV VL; TB &amp; HPV VL; TB,HIV &amp; HCV; TB, HIV &amp; HPV.
</t>
    </r>
    <r>
      <rPr>
        <i/>
        <sz val="10.5"/>
        <color theme="1"/>
        <rFont val="Calibri Light"/>
        <family val="2"/>
      </rPr>
      <t>Leave the expected volume and patient volume input cells empty for the disease program not relevant for your country.</t>
    </r>
  </si>
  <si>
    <t>National_FacilityIntegration</t>
  </si>
  <si>
    <t>This tab shows all facilities in the country and tells you whether each disease integration scenario is possible based on the thresholds set for unused capacity</t>
  </si>
  <si>
    <t>National_LimitedCapacity</t>
  </si>
  <si>
    <t>This tab gives you a national picture of all facilities that have lower capacity than the threshold capacity levels in different integration scenarios. These sites should be critically assessed before initiating integration testing. 
For instance, select a testing scenario (TB + HCV or TB + EID + HIV VL + HCV) and set capacity thresholds, then the tool shows red or orange facilities (limited available capacity). It also has the ability to analyse a scenario if you expect there to be overall increased testing needs for TB, HCV, HPV or HIV (% increase for the next period). Facility level buffers/additional expected volumes should be incorporated in original volumes column in Analysis sheet.</t>
  </si>
  <si>
    <t>Regional_FacilityCapacity</t>
  </si>
  <si>
    <t xml:space="preserve">This tab provides more details on capacity by facilities in a given region/province. You set the scenario and province, as well as if you want to consider additional volumes. The sheet then outputs the red and orange facilities (limited available capacity), while also showing you which green facilities (available capacity) you can direct the testing volumes to.  </t>
  </si>
  <si>
    <t>Regional_Overview</t>
  </si>
  <si>
    <t>This tab provides some regional/provincial-level charts and graphs about machines available, testing needs, testing capacity based on a given testing scenario</t>
  </si>
  <si>
    <t>Contacts</t>
  </si>
  <si>
    <t>Paolo Maggiore</t>
  </si>
  <si>
    <t>pmaggiore@clintonhealthaccess.org</t>
  </si>
  <si>
    <t>Namita Bansal</t>
  </si>
  <si>
    <t>nbansal@clintonhealthaccess.org</t>
  </si>
  <si>
    <t>General inputs &amp; assumptions</t>
  </si>
  <si>
    <t>Lab assumptions</t>
  </si>
  <si>
    <t>With time buffer</t>
  </si>
  <si>
    <t>Time taken for a TB test on GX</t>
  </si>
  <si>
    <t>hours</t>
  </si>
  <si>
    <t>Time taken for a HIV Viral Load or EID test on GX</t>
  </si>
  <si>
    <t>Time taken for a HCV test on GX</t>
  </si>
  <si>
    <t>Time taken for a HPV test on GX</t>
  </si>
  <si>
    <t>Time buffer  (consideration for less than optimal test processing time)</t>
  </si>
  <si>
    <t>assumes that realistic operation will be slightly less efficient than optimal time per test</t>
  </si>
  <si>
    <t>Operating days per year</t>
  </si>
  <si>
    <t>days</t>
  </si>
  <si>
    <t>exclude holidays, leaves</t>
  </si>
  <si>
    <t>Actual operating hours per day</t>
  </si>
  <si>
    <t>hours/day</t>
  </si>
  <si>
    <t xml:space="preserve">8 hours working day per day assuming 2 hrs. will be spend in pre and post analytic work and breaks </t>
  </si>
  <si>
    <t>Device throughput</t>
  </si>
  <si>
    <t>GX4</t>
  </si>
  <si>
    <t>GX16-8</t>
  </si>
  <si>
    <t>GX16-12</t>
  </si>
  <si>
    <t>GX16-16</t>
  </si>
  <si>
    <t>GXINF48</t>
  </si>
  <si>
    <t>Other 
(e.g. Edge)</t>
  </si>
  <si>
    <t>Modules</t>
  </si>
  <si>
    <t>Daily GX volume - TB tests only</t>
  </si>
  <si>
    <t>Daily GX volume - HIV VL &amp; EID tests only</t>
  </si>
  <si>
    <t>Daily GX volume - HCV tests only</t>
  </si>
  <si>
    <t>Daily GX volume - HPV tests only</t>
  </si>
  <si>
    <t>Annual GX test volume - TB</t>
  </si>
  <si>
    <t>Annual GX test volume - HIV VL &amp; EID only</t>
  </si>
  <si>
    <t>Annual GX test volume - HCV only</t>
  </si>
  <si>
    <t>Annual GX test volume - HPV only</t>
  </si>
  <si>
    <t>TB Volumes</t>
  </si>
  <si>
    <t>Percent of Suspected TB cases receiving TB NAT Test</t>
  </si>
  <si>
    <t>Assumes coverage of total suspected TB Patient population</t>
  </si>
  <si>
    <t>EID Volumes</t>
  </si>
  <si>
    <t>Total EID Tests per PMTCT registration</t>
  </si>
  <si>
    <t>tests/year</t>
  </si>
  <si>
    <t>Country Guidelines</t>
  </si>
  <si>
    <t>VL Volumes</t>
  </si>
  <si>
    <t>Yearly VL tests per ART registration</t>
  </si>
  <si>
    <t>HPV Volumes</t>
  </si>
  <si>
    <t>Target age for HPV Testing</t>
  </si>
  <si>
    <t>25-49</t>
  </si>
  <si>
    <t>age of population for testing</t>
  </si>
  <si>
    <t>Target population for HPV testing</t>
  </si>
  <si>
    <t>Women on ART</t>
  </si>
  <si>
    <t>selected population</t>
  </si>
  <si>
    <t>of total ART population (update based on target population)</t>
  </si>
  <si>
    <t>update based on target population for HPV screening</t>
  </si>
  <si>
    <t>PMTCT ART Coverage</t>
  </si>
  <si>
    <t>UNAIDS or country data</t>
  </si>
  <si>
    <t>Percent of women within with hysterectomy</t>
  </si>
  <si>
    <t>assumes restricted HPV testing for women with history of hysterectomy</t>
  </si>
  <si>
    <t>assumes restricted HPV testing for pregnant or breastfeeding women</t>
  </si>
  <si>
    <t>HPV Testing Acceptance Rate</t>
  </si>
  <si>
    <t>Country Assumption</t>
  </si>
  <si>
    <t>HCV Volumes</t>
  </si>
  <si>
    <t>Target population for HCV testing</t>
  </si>
  <si>
    <t>OPD</t>
  </si>
  <si>
    <t>Percent HCV Sero-Positive population</t>
  </si>
  <si>
    <t>HCV VL Linkage rate</t>
  </si>
  <si>
    <t>country assumption, percent of sero-positive population</t>
  </si>
  <si>
    <t>Viraemic Prevalence</t>
  </si>
  <si>
    <t>country data, percent of VL tests</t>
  </si>
  <si>
    <t>HCV SVR test coverage rate</t>
  </si>
  <si>
    <t>country assumption, percent of VL positive population</t>
  </si>
  <si>
    <t>Region master list</t>
  </si>
  <si>
    <t>#</t>
  </si>
  <si>
    <t>Region</t>
  </si>
  <si>
    <t>Region 1</t>
  </si>
  <si>
    <t>Region 2</t>
  </si>
  <si>
    <t>Region 3</t>
  </si>
  <si>
    <t>Region 4</t>
  </si>
  <si>
    <t>Region 5</t>
  </si>
  <si>
    <t>Region 6</t>
  </si>
  <si>
    <t>Region 7</t>
  </si>
  <si>
    <t>Region 8</t>
  </si>
  <si>
    <t>Region 9</t>
  </si>
  <si>
    <t>Region 10</t>
  </si>
  <si>
    <t>GeneXpert device utilization capacity assessment</t>
  </si>
  <si>
    <t>If site level test volumes are known, use this section</t>
  </si>
  <si>
    <t>OR</t>
  </si>
  <si>
    <t>If site level test volumes are unknown, use this section to project expected testing volumes based on population cohort data</t>
  </si>
  <si>
    <t>Hidden</t>
  </si>
  <si>
    <t>GX and potential GX sites</t>
  </si>
  <si>
    <r>
      <t xml:space="preserve">GeneXpert machines available in country
</t>
    </r>
    <r>
      <rPr>
        <sz val="10"/>
        <rFont val="Calibri Light"/>
        <family val="2"/>
      </rPr>
      <t>(# of functional modules for  each machine type)</t>
    </r>
  </si>
  <si>
    <r>
      <t xml:space="preserve">GeneXpert machines planned to be procured
</t>
    </r>
    <r>
      <rPr>
        <sz val="10"/>
        <rFont val="Calibri Light"/>
        <family val="2"/>
      </rPr>
      <t>(# of functional modules for each machine type)</t>
    </r>
  </si>
  <si>
    <r>
      <t xml:space="preserve">Annual GX testing requirements projected by disease
</t>
    </r>
    <r>
      <rPr>
        <sz val="10"/>
        <rFont val="Calibri Light"/>
        <family val="2"/>
      </rPr>
      <t xml:space="preserve">(# of tests expected - </t>
    </r>
    <r>
      <rPr>
        <b/>
        <i/>
        <sz val="10"/>
        <color rgb="FFC00000"/>
        <rFont val="Calibri Light"/>
        <family val="2"/>
      </rPr>
      <t>leave blank if unknown</t>
    </r>
    <r>
      <rPr>
        <i/>
        <sz val="10"/>
        <rFont val="Calibri Light"/>
        <family val="2"/>
      </rPr>
      <t>)</t>
    </r>
  </si>
  <si>
    <r>
      <t xml:space="preserve">Annual Patient Volumes
</t>
    </r>
    <r>
      <rPr>
        <sz val="8"/>
        <color theme="1"/>
        <rFont val="Calibri"/>
        <family val="2"/>
      </rPr>
      <t>(Used to project # tests expected for unknown site volumes)</t>
    </r>
  </si>
  <si>
    <t>Testing Need Calculations based on Patient Volumes</t>
  </si>
  <si>
    <r>
      <t xml:space="preserve">Annual GX testing requirements projected by disease 
</t>
    </r>
    <r>
      <rPr>
        <sz val="10"/>
        <rFont val="Calibri Light"/>
        <family val="2"/>
      </rPr>
      <t>(# of tests expected)</t>
    </r>
  </si>
  <si>
    <r>
      <t xml:space="preserve">Annual machine throughput 
</t>
    </r>
    <r>
      <rPr>
        <sz val="10"/>
        <rFont val="Calibri Light"/>
        <family val="2"/>
      </rPr>
      <t>(# of tests)</t>
    </r>
  </si>
  <si>
    <r>
      <t xml:space="preserve">GX capacity
</t>
    </r>
    <r>
      <rPr>
        <b/>
        <sz val="10"/>
        <color rgb="FFC00000"/>
        <rFont val="Calibri Light"/>
        <family val="2"/>
      </rPr>
      <t>TB tests only</t>
    </r>
  </si>
  <si>
    <r>
      <t xml:space="preserve">GX capacity 
</t>
    </r>
    <r>
      <rPr>
        <b/>
        <sz val="10"/>
        <color rgb="FFC00000"/>
        <rFont val="Calibri Light"/>
        <family val="2"/>
      </rPr>
      <t>TB + EID tests</t>
    </r>
  </si>
  <si>
    <r>
      <t xml:space="preserve">GX capacity 
</t>
    </r>
    <r>
      <rPr>
        <b/>
        <sz val="10"/>
        <color rgb="FFC00000"/>
        <rFont val="Calibri Light"/>
        <family val="2"/>
      </rPr>
      <t>TB + HIV VL tests</t>
    </r>
  </si>
  <si>
    <r>
      <t xml:space="preserve">GX capacity 
</t>
    </r>
    <r>
      <rPr>
        <b/>
        <sz val="10"/>
        <color rgb="FFC00000"/>
        <rFont val="Calibri Light"/>
        <family val="2"/>
      </rPr>
      <t>TB + HIV VL + EID tests</t>
    </r>
  </si>
  <si>
    <r>
      <t>GX capacity</t>
    </r>
    <r>
      <rPr>
        <b/>
        <sz val="10"/>
        <color rgb="FFC00000"/>
        <rFont val="Calibri Light"/>
        <family val="2"/>
      </rPr>
      <t/>
    </r>
  </si>
  <si>
    <r>
      <t xml:space="preserve">GX capacity
</t>
    </r>
    <r>
      <rPr>
        <b/>
        <sz val="10"/>
        <color rgb="FFC00000"/>
        <rFont val="Calibri Light"/>
        <family val="2"/>
      </rPr>
      <t>TB + HIV VL + EID + HCV</t>
    </r>
    <r>
      <rPr>
        <b/>
        <sz val="10"/>
        <rFont val="Calibri Light"/>
        <family val="2"/>
      </rPr>
      <t xml:space="preserve"> </t>
    </r>
    <r>
      <rPr>
        <b/>
        <sz val="10"/>
        <color rgb="FFC00000"/>
        <rFont val="Calibri Light"/>
        <family val="2"/>
      </rPr>
      <t>tests</t>
    </r>
  </si>
  <si>
    <t>TB</t>
  </si>
  <si>
    <t xml:space="preserve">PMTCT </t>
  </si>
  <si>
    <t>VL</t>
  </si>
  <si>
    <t>HPV</t>
  </si>
  <si>
    <t>HCV</t>
  </si>
  <si>
    <t>Normal volumes</t>
  </si>
  <si>
    <t>Additional volumes</t>
  </si>
  <si>
    <t>Zone</t>
  </si>
  <si>
    <t>District</t>
  </si>
  <si>
    <t>Facility name</t>
  </si>
  <si>
    <t>GX16</t>
  </si>
  <si>
    <t>GX48</t>
  </si>
  <si>
    <t>TB tests</t>
  </si>
  <si>
    <t>EID tests</t>
  </si>
  <si>
    <t>HIV VL tests</t>
  </si>
  <si>
    <t>HPV tests</t>
  </si>
  <si>
    <t>HCV VL tests</t>
  </si>
  <si>
    <t>HCV SVR12 tests</t>
  </si>
  <si>
    <t>Number of Suspected TB Patients</t>
  </si>
  <si>
    <t>PMTCT Cohort Size</t>
  </si>
  <si>
    <t>ART Cohort Size</t>
  </si>
  <si>
    <t>Projected Testing Volumes</t>
  </si>
  <si>
    <t xml:space="preserve"> Number annual EID demand projected</t>
  </si>
  <si>
    <t>Total Projected Tests</t>
  </si>
  <si>
    <t>Projected HPV Testing Volume</t>
  </si>
  <si>
    <t>Projected population for HCV VL test</t>
  </si>
  <si>
    <t>HCV Vireamic population</t>
  </si>
  <si>
    <t>Projected HCV SVR Testing Volumes</t>
  </si>
  <si>
    <t>For TB tests only</t>
  </si>
  <si>
    <t>For HIV tests only</t>
  </si>
  <si>
    <t>For HPV tests only</t>
  </si>
  <si>
    <t>For HCV tests only</t>
  </si>
  <si>
    <t>Tests required</t>
  </si>
  <si>
    <t>Unused capacity</t>
  </si>
  <si>
    <t>Unused tests 
(TB)</t>
  </si>
  <si>
    <t>Unused hours 
(TB)</t>
  </si>
  <si>
    <t>Tests required 
(Additional volumes)</t>
  </si>
  <si>
    <t>Unused capacity 
(Additional volumes)</t>
  </si>
  <si>
    <t>Unused tests 
(HIV-EID)</t>
  </si>
  <si>
    <t>Unused hours 
(HIV-EID)</t>
  </si>
  <si>
    <t>Unused tests 
(HIV-VL)</t>
  </si>
  <si>
    <t>Unused hours 
(HIV-VL)</t>
  </si>
  <si>
    <t>Unused tests 
(HIV)</t>
  </si>
  <si>
    <t>Unused hours 
(HIV)</t>
  </si>
  <si>
    <t>Unused tests (HPV)</t>
  </si>
  <si>
    <t>Unused hours (HPV)</t>
  </si>
  <si>
    <t>Unused tests (HCV)</t>
  </si>
  <si>
    <t>Unused hours (HCV)</t>
  </si>
  <si>
    <t>Unused tests</t>
  </si>
  <si>
    <t>Unused hours</t>
  </si>
  <si>
    <t>TOTAL</t>
  </si>
  <si>
    <t>hidden</t>
  </si>
  <si>
    <t>Column3</t>
  </si>
  <si>
    <t>Current machines GX4</t>
  </si>
  <si>
    <t>Current machines GX16-8</t>
  </si>
  <si>
    <t>Current machines GX16-12</t>
  </si>
  <si>
    <t>Current machines GX16</t>
  </si>
  <si>
    <t>Current machines GX48</t>
  </si>
  <si>
    <t>Current machines other</t>
  </si>
  <si>
    <t>Column4</t>
  </si>
  <si>
    <t>Planned machines GX4</t>
  </si>
  <si>
    <t>Planned machines GX16-8</t>
  </si>
  <si>
    <t>Planned machines GX16-12</t>
  </si>
  <si>
    <t>Planned machines GX16</t>
  </si>
  <si>
    <t>Planned machines GX48</t>
  </si>
  <si>
    <t>Planned machines other</t>
  </si>
  <si>
    <t>Column5</t>
  </si>
  <si>
    <t>Column6</t>
  </si>
  <si>
    <t>Annual tests required, TB</t>
  </si>
  <si>
    <t>Annual tests required, EID</t>
  </si>
  <si>
    <t>Annual tests required, HIV VL</t>
  </si>
  <si>
    <t>Annual tests required, HCV VL</t>
  </si>
  <si>
    <t>Annual tests required, HCV SVR12</t>
  </si>
  <si>
    <t>Annual test throughput, TB</t>
  </si>
  <si>
    <t>Annual test throughput, HIV</t>
  </si>
  <si>
    <t>Annual test throughput, HCV</t>
  </si>
  <si>
    <t>Column7</t>
  </si>
  <si>
    <t>Capacity after TB, %</t>
  </si>
  <si>
    <t>Capacity after TB, tests</t>
  </si>
  <si>
    <t>Capacity after TB, hours</t>
  </si>
  <si>
    <t>Column8</t>
  </si>
  <si>
    <t>Capacity after TB+HIV, HIV tests</t>
  </si>
  <si>
    <t>Capacity after TB+HIV, HIV hours</t>
  </si>
  <si>
    <t>Column10</t>
  </si>
  <si>
    <t>Capacity after TB + EID + HIV VL + HCV, TB tests</t>
  </si>
  <si>
    <t>Capacity after TB + EID + HIV VL + HCV, TB hours</t>
  </si>
  <si>
    <t>Column9</t>
  </si>
  <si>
    <t>Capacity after TB + EID + HIV VL + HCV, HCV tests</t>
  </si>
  <si>
    <t>Capacity after TB + EID + HIV VL + HCV, HCV hours</t>
  </si>
  <si>
    <t>0-10%</t>
  </si>
  <si>
    <t>10-25%</t>
  </si>
  <si>
    <t>25-50%</t>
  </si>
  <si>
    <t>&gt;50%</t>
  </si>
  <si>
    <t>Column2</t>
  </si>
  <si>
    <t>Zone1</t>
  </si>
  <si>
    <t>District 1</t>
  </si>
  <si>
    <t>Facility 1</t>
  </si>
  <si>
    <t>Zone 1</t>
  </si>
  <si>
    <t>Facility 2</t>
  </si>
  <si>
    <t>Zone 2</t>
  </si>
  <si>
    <t>District 2</t>
  </si>
  <si>
    <t>Facility 3</t>
  </si>
  <si>
    <t>Zone 3</t>
  </si>
  <si>
    <t>District 3</t>
  </si>
  <si>
    <t>Facility 4</t>
  </si>
  <si>
    <t>Zone 4</t>
  </si>
  <si>
    <t>District 4</t>
  </si>
  <si>
    <t>Facility 5</t>
  </si>
  <si>
    <t>Zone 5</t>
  </si>
  <si>
    <t>District 5</t>
  </si>
  <si>
    <t>Facility 6</t>
  </si>
  <si>
    <t>Zone 6</t>
  </si>
  <si>
    <t>District 6</t>
  </si>
  <si>
    <t>Facility 7</t>
  </si>
  <si>
    <t>Zone 7</t>
  </si>
  <si>
    <t>District 7</t>
  </si>
  <si>
    <t>Facility 8</t>
  </si>
  <si>
    <t>Zone 8</t>
  </si>
  <si>
    <t>District 8</t>
  </si>
  <si>
    <t>Facility 9</t>
  </si>
  <si>
    <t>Zone 9</t>
  </si>
  <si>
    <t>District 9</t>
  </si>
  <si>
    <t>Facility 10</t>
  </si>
  <si>
    <t>Zone 10</t>
  </si>
  <si>
    <t>District 10</t>
  </si>
  <si>
    <t>Facility 11</t>
  </si>
  <si>
    <t>Zone 11</t>
  </si>
  <si>
    <t>District 11</t>
  </si>
  <si>
    <t>Facility 12</t>
  </si>
  <si>
    <t>Zone 12</t>
  </si>
  <si>
    <t>District 12</t>
  </si>
  <si>
    <t>Facility 13</t>
  </si>
  <si>
    <t>Zone 13</t>
  </si>
  <si>
    <t>District 13</t>
  </si>
  <si>
    <t>Facility 14</t>
  </si>
  <si>
    <t>Zone 14</t>
  </si>
  <si>
    <t>District 14</t>
  </si>
  <si>
    <t>Facility 15</t>
  </si>
  <si>
    <t>Zone 15</t>
  </si>
  <si>
    <t>District 15</t>
  </si>
  <si>
    <t>Facility 16</t>
  </si>
  <si>
    <t>Zone 16</t>
  </si>
  <si>
    <t>District 16</t>
  </si>
  <si>
    <t>Facility 17</t>
  </si>
  <si>
    <t>Zone 17</t>
  </si>
  <si>
    <t>District 17</t>
  </si>
  <si>
    <t>Facility 18</t>
  </si>
  <si>
    <t>Zone 18</t>
  </si>
  <si>
    <t>District 18</t>
  </si>
  <si>
    <t>Facility 19</t>
  </si>
  <si>
    <t>Zone 19</t>
  </si>
  <si>
    <t>District 19</t>
  </si>
  <si>
    <t>Facility 20</t>
  </si>
  <si>
    <t>Zone 20</t>
  </si>
  <si>
    <t>District 20</t>
  </si>
  <si>
    <t>Facility 21</t>
  </si>
  <si>
    <t>Zone 21</t>
  </si>
  <si>
    <t>District 21</t>
  </si>
  <si>
    <t>Facility 22</t>
  </si>
  <si>
    <t>National output: Integration decision by facility and scenario</t>
  </si>
  <si>
    <t xml:space="preserve">Scope:  </t>
  </si>
  <si>
    <t>National</t>
  </si>
  <si>
    <t xml:space="preserve">Integrate if unused / spare capacity more than:  </t>
  </si>
  <si>
    <t xml:space="preserve">Include additional volumes?  </t>
  </si>
  <si>
    <t>No</t>
  </si>
  <si>
    <t>TB + EID</t>
  </si>
  <si>
    <t>TB + HIV VL</t>
  </si>
  <si>
    <t>TB + EID + HIV VL</t>
  </si>
  <si>
    <t>TB + HPV</t>
  </si>
  <si>
    <t>TB + HCV</t>
  </si>
  <si>
    <t>TB + EID + HIV VL + HCV + HPV</t>
  </si>
  <si>
    <t>If additional volumes</t>
  </si>
  <si>
    <t xml:space="preserve">Total # of facilities:  </t>
  </si>
  <si>
    <t>Medium</t>
  </si>
  <si>
    <t>High</t>
  </si>
  <si>
    <t xml:space="preserve">% additional TB volumes:  </t>
  </si>
  <si>
    <t>Tests &amp; capacity</t>
  </si>
  <si>
    <t xml:space="preserve">% additional HIV volumes:  </t>
  </si>
  <si>
    <t xml:space="preserve">% additional HPV volumes:  </t>
  </si>
  <si>
    <t>Legend</t>
  </si>
  <si>
    <t xml:space="preserve">% additional HCV volumes:  </t>
  </si>
  <si>
    <t>Maybe</t>
  </si>
  <si>
    <t>Yes</t>
  </si>
  <si>
    <t>Is it feasible integrate based on unused / spare capacity by facility and scenario?</t>
  </si>
  <si>
    <t>Integration scenario</t>
  </si>
  <si>
    <t>Facility Name</t>
  </si>
  <si>
    <t>National output: Facilities that are over, at or near full capacity</t>
  </si>
  <si>
    <t>*these are offsets to help direct which column to refer to depending on integration scenario and if there additional volumes are being applied</t>
  </si>
  <si>
    <t xml:space="preserve">Scenario:  </t>
  </si>
  <si>
    <t>Unused / spare capacity thresholds</t>
  </si>
  <si>
    <t xml:space="preserve">Consider additional volumes?  </t>
  </si>
  <si>
    <t>Input % additional testing projections due to program scale-up, policy changes, etc. for sensitivity analysis. Expected volumes and buffer should be incorporated in Analysis sheet original testing volumes</t>
  </si>
  <si>
    <t>Offset</t>
  </si>
  <si>
    <t xml:space="preserve">Low:  </t>
  </si>
  <si>
    <t xml:space="preserve">Medium:  </t>
  </si>
  <si>
    <t xml:space="preserve">High:  </t>
  </si>
  <si>
    <t xml:space="preserve">Facilities with low capacity:  </t>
  </si>
  <si>
    <t>Input % unused capacity to be considered Low, Med, High</t>
  </si>
  <si>
    <t xml:space="preserve">Facilities with medium capacity:  </t>
  </si>
  <si>
    <t>Sites at or near capacity</t>
  </si>
  <si>
    <t>Sites with limited capacity</t>
  </si>
  <si>
    <r>
      <t xml:space="preserve">Tests required 
</t>
    </r>
    <r>
      <rPr>
        <sz val="10"/>
        <rFont val="Calibri Light"/>
        <family val="2"/>
      </rPr>
      <t>(all diseases)</t>
    </r>
  </si>
  <si>
    <r>
      <t xml:space="preserve">Capacity available 
</t>
    </r>
    <r>
      <rPr>
        <sz val="10"/>
        <rFont val="Calibri Light"/>
        <family val="2"/>
      </rPr>
      <t>(# of TB tests)</t>
    </r>
  </si>
  <si>
    <t>Tests required 
(all diseases)</t>
  </si>
  <si>
    <t>Capacity available 
(# of TB tests)</t>
  </si>
  <si>
    <t>Site over capacity</t>
  </si>
  <si>
    <t>Regional output: Facility capacity by region</t>
  </si>
  <si>
    <t>Low</t>
  </si>
  <si>
    <t>Region:</t>
  </si>
  <si>
    <t>Sites with significant capacity</t>
  </si>
  <si>
    <t>Sites with available capacity</t>
  </si>
  <si>
    <t>Regional output: Summary</t>
  </si>
  <si>
    <t>Unused/ Spare capacity thresholds</t>
  </si>
  <si>
    <t>Other</t>
  </si>
  <si>
    <t>Number of sites with unused capacity</t>
  </si>
  <si>
    <t>Devices existing in the region</t>
  </si>
  <si>
    <t>Devices planned to be acquired</t>
  </si>
  <si>
    <t>Total machines</t>
  </si>
  <si>
    <t>Total annual throughput (TB)</t>
  </si>
  <si>
    <t>EID</t>
  </si>
  <si>
    <t>HIV VL</t>
  </si>
  <si>
    <t>HIV VL &amp; EID</t>
  </si>
  <si>
    <t>Used Capacity</t>
  </si>
  <si>
    <t>Unused Capacity</t>
  </si>
  <si>
    <r>
      <t xml:space="preserve">Maximum possible capacity </t>
    </r>
    <r>
      <rPr>
        <sz val="10"/>
        <color theme="1"/>
        <rFont val="Calibri Light"/>
        <family val="2"/>
      </rPr>
      <t>(# of tests)</t>
    </r>
  </si>
  <si>
    <r>
      <t xml:space="preserve">Estimated test capacity needed </t>
    </r>
    <r>
      <rPr>
        <sz val="10"/>
        <color theme="1"/>
        <rFont val="Calibri Light"/>
        <family val="2"/>
      </rPr>
      <t>(# of tests)</t>
    </r>
  </si>
  <si>
    <r>
      <t xml:space="preserve">Estimated test capacity needed </t>
    </r>
    <r>
      <rPr>
        <sz val="10"/>
        <color theme="1"/>
        <rFont val="Calibri Light"/>
        <family val="2"/>
      </rPr>
      <t>(%)</t>
    </r>
  </si>
  <si>
    <r>
      <t xml:space="preserve">Test capacity available </t>
    </r>
    <r>
      <rPr>
        <sz val="10"/>
        <color theme="1"/>
        <rFont val="Calibri Light"/>
        <family val="2"/>
      </rPr>
      <t>(# of tests)</t>
    </r>
  </si>
  <si>
    <t>S.No</t>
  </si>
  <si>
    <t>FACILITY Code</t>
  </si>
  <si>
    <t>REGION NAME</t>
  </si>
  <si>
    <t>ZONE</t>
  </si>
  <si>
    <t>DISTRICT NAME</t>
  </si>
  <si>
    <t>FACILITY NAME</t>
  </si>
  <si>
    <t>GeneXpert platform quantity</t>
  </si>
  <si>
    <t>GeneXpert platform (No. of functional modules)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</si>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</sst>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_(&quot;$&quot;* \(#,##0.00\);_(&quot;$&quot;* &quot;-&quot;??_);_(@_)"/>
    <numFmt numFmtId="43" formatCode="_(* #,##0.00_);_(* \(#,##0.00\);_(* &quot;-&quot;??_);_(@_)"/>
    <numFmt numFmtId="164" formatCode="_-* #,##0_-;\-* #,##0_-;_-* &quot;-&quot;_-;_-@_-"/>
    <numFmt numFmtId="165" formatCode="_-&quot;£&quot;* #,##0.00_-;\-&quot;£&quot;* #,##0.00_-;_-&quot;£&quot;* &quot;-&quot;??_-;_-@_-"/>
    <numFmt numFmtId="166" formatCode="_-* #,##0.00_-;\-* #,##0.00_-;_-* &quot;-&quot;??_-;_-@_-"/>
    <numFmt numFmtId="167" formatCode="_-&quot;$&quot;* #,##0_-;\-&quot;$&quot;* #,##0_-;_-&quot;$&quot;* &quot;-&quot;_-;_-@_-"/>
    <numFmt numFmtId="168" formatCode="_-&quot;€&quot;* #,##0.00_-;\-&quot;€&quot;* #,##0.00_-;_-&quot;€&quot;* &quot;-&quot;??_-;_-@_-"/>
    <numFmt numFmtId="169" formatCode="_(* #,##0_);_(* \(#,##0\);_(* &quot;-&quot;??_);_(@_)"/>
    <numFmt numFmtId="170" formatCode="_ * #,##0.00_ ;_ * \-#,##0.00_ ;_ * &quot;-&quot;??_ ;_ @_ "/>
    <numFmt numFmtId="171" formatCode="_ * #,##0_ ;_ * \-#,##0_ ;_ * &quot;-&quot;??_ ;_ @_ "/>
    <numFmt numFmtId="172" formatCode="_ &quot;R&quot;\ * #,##0.00_ ;_ &quot;R&quot;\ * \-#,##0.00_ ;_ &quot;R&quot;\ * &quot;-&quot;??_ ;_ @_ "/>
    <numFmt numFmtId="173" formatCode="_-* #,##0.00_ _€_-;\-* #,##0.00_ _€_-;_-* &quot;-&quot;??_ _€_-;_-@_-"/>
    <numFmt numFmtId="174" formatCode="_-* #,##0\ _€_-;\-* #,##0\ _€_-;_-* &quot;-&quot;\ _€_-;_-@_-"/>
    <numFmt numFmtId="175" formatCode="_ &quot;SFr.&quot;\ * #,##0.00_ ;_ &quot;SFr.&quot;\ * \-#,##0.00_ ;_ &quot;SFr.&quot;\ * &quot;-&quot;??_ ;_ @_ "/>
    <numFmt numFmtId="176" formatCode="[$R-1C09]\ #,##0;[$R-1C09]\ \-#,##0"/>
    <numFmt numFmtId="177" formatCode="&quot;R&quot;\ #,##0"/>
    <numFmt numFmtId="178" formatCode="_(&quot;€&quot;* #,##0.00_);_(&quot;€&quot;* \(#,##0.00\);_(&quot;€&quot;* &quot;-&quot;??_);_(@_)"/>
    <numFmt numFmtId="179" formatCode="#,##0_ ;\-#,##0\ "/>
    <numFmt numFmtId="180" formatCode="0.0"/>
  </numFmts>
  <fonts count="90">
    <font>
      <sz val="11"/>
      <color theme="1"/>
      <name val="Calibri"/>
      <family val="2"/>
      <scheme val="minor"/>
    </font>
    <font>
      <sz val="10"/>
      <color theme="1"/>
      <name val="Calibri Light"/>
      <family val="2"/>
    </font>
    <font>
      <sz val="10"/>
      <color theme="1"/>
      <name val="Calibri Light"/>
      <family val="2"/>
    </font>
    <font>
      <sz val="11"/>
      <color theme="1"/>
      <name val="Calibri"/>
      <family val="2"/>
      <scheme val="minor"/>
    </font>
    <font>
      <b/>
      <sz val="15"/>
      <color theme="3"/>
      <name val="Calibri"/>
      <family val="2"/>
      <scheme val="minor"/>
    </font>
    <font>
      <sz val="11"/>
      <color rgb="FF3F3F76"/>
      <name val="Calibri"/>
      <family val="2"/>
      <scheme val="minor"/>
    </font>
    <font>
      <b/>
      <sz val="11"/>
      <color rgb="FF3F3F3F"/>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1"/>
      <color theme="10"/>
      <name val="Calibri"/>
      <family val="2"/>
    </font>
    <font>
      <sz val="10"/>
      <name val="Calibri"/>
      <family val="2"/>
      <scheme val="minor"/>
    </font>
    <font>
      <sz val="8"/>
      <name val="Arial"/>
      <family val="2"/>
    </font>
    <font>
      <sz val="8"/>
      <color indexed="12"/>
      <name val="Arial"/>
      <family val="2"/>
    </font>
    <font>
      <b/>
      <i/>
      <sz val="8"/>
      <name val="Arial"/>
      <family val="2"/>
    </font>
    <font>
      <sz val="10"/>
      <name val="Verdana"/>
      <family val="2"/>
    </font>
    <font>
      <b/>
      <sz val="12"/>
      <color theme="3"/>
      <name val="Calibri"/>
      <family val="2"/>
      <scheme val="minor"/>
    </font>
    <font>
      <u/>
      <sz val="12"/>
      <color theme="10"/>
      <name val="Calibri"/>
      <family val="2"/>
      <scheme val="minor"/>
    </font>
    <font>
      <u/>
      <sz val="10"/>
      <color indexed="12"/>
      <name val="Arial"/>
      <family val="2"/>
    </font>
    <font>
      <u/>
      <sz val="12.65"/>
      <color theme="10"/>
      <name val="Calibri"/>
      <family val="2"/>
    </font>
    <font>
      <sz val="10"/>
      <name val="MS Sans Serif"/>
      <family val="2"/>
    </font>
    <font>
      <sz val="10"/>
      <color theme="1"/>
      <name val="Times New Roman"/>
      <family val="2"/>
    </font>
    <font>
      <sz val="12"/>
      <color theme="1"/>
      <name val="Calibri"/>
      <family val="2"/>
      <scheme val="minor"/>
    </font>
    <font>
      <sz val="10"/>
      <name val="Helv"/>
    </font>
    <font>
      <sz val="10"/>
      <color indexed="8"/>
      <name val="Arial"/>
      <family val="2"/>
    </font>
    <font>
      <sz val="10"/>
      <name val="Arial"/>
      <family val="2"/>
      <charset val="1"/>
    </font>
    <font>
      <i/>
      <sz val="11"/>
      <color theme="1"/>
      <name val="Calibri"/>
      <family val="2"/>
      <scheme val="minor"/>
    </font>
    <font>
      <i/>
      <sz val="12"/>
      <color theme="1"/>
      <name val="Calibri"/>
      <family val="2"/>
      <scheme val="minor"/>
    </font>
    <font>
      <sz val="9"/>
      <color theme="1"/>
      <name val="Calibri"/>
      <family val="2"/>
      <scheme val="minor"/>
    </font>
    <font>
      <b/>
      <sz val="26"/>
      <color indexed="16"/>
      <name val="Book Antiqua"/>
      <family val="1"/>
    </font>
    <font>
      <sz val="26"/>
      <color theme="1"/>
      <name val="Calibri"/>
      <family val="2"/>
      <scheme val="minor"/>
    </font>
    <font>
      <b/>
      <sz val="10"/>
      <color theme="0"/>
      <name val="Calibri Light"/>
      <family val="2"/>
    </font>
    <font>
      <b/>
      <sz val="10"/>
      <color theme="1"/>
      <name val="Calibri Light"/>
      <family val="2"/>
    </font>
    <font>
      <b/>
      <sz val="9"/>
      <color indexed="81"/>
      <name val="Tahoma"/>
      <family val="2"/>
    </font>
    <font>
      <sz val="9"/>
      <color indexed="81"/>
      <name val="Tahoma"/>
      <family val="2"/>
    </font>
    <font>
      <b/>
      <u/>
      <sz val="10"/>
      <color theme="1"/>
      <name val="Calibri Light"/>
      <family val="2"/>
    </font>
    <font>
      <b/>
      <sz val="10"/>
      <name val="Calibri Light"/>
      <family val="2"/>
    </font>
    <font>
      <sz val="10"/>
      <name val="Calibri Light"/>
      <family val="2"/>
    </font>
    <font>
      <sz val="11"/>
      <color theme="1"/>
      <name val="Calibri Light"/>
      <family val="2"/>
    </font>
    <font>
      <sz val="8"/>
      <color theme="1"/>
      <name val="Calibri Light"/>
      <family val="2"/>
    </font>
    <font>
      <sz val="11"/>
      <color rgb="FF000000"/>
      <name val="Calibri Light"/>
      <family val="2"/>
    </font>
    <font>
      <b/>
      <sz val="11"/>
      <color rgb="FF000000"/>
      <name val="Calibri Light"/>
      <family val="2"/>
    </font>
    <font>
      <b/>
      <sz val="11"/>
      <color theme="1"/>
      <name val="Calibri Light"/>
      <family val="2"/>
    </font>
    <font>
      <b/>
      <sz val="18"/>
      <color rgb="FF800000"/>
      <name val="Book Antiqua"/>
      <family val="1"/>
    </font>
    <font>
      <b/>
      <sz val="14"/>
      <color rgb="FF800000"/>
      <name val="Book Antiqua"/>
      <family val="1"/>
    </font>
    <font>
      <b/>
      <sz val="14"/>
      <color indexed="16"/>
      <name val="Book Antiqua"/>
      <family val="1"/>
    </font>
    <font>
      <sz val="14"/>
      <color theme="1"/>
      <name val="Calibri Light"/>
      <family val="2"/>
    </font>
    <font>
      <b/>
      <i/>
      <sz val="10"/>
      <color rgb="FFC00000"/>
      <name val="Calibri Light"/>
      <family val="2"/>
    </font>
    <font>
      <b/>
      <sz val="14"/>
      <color theme="3"/>
      <name val="Book Antiqua"/>
      <family val="1"/>
    </font>
    <font>
      <i/>
      <sz val="11"/>
      <color theme="1"/>
      <name val="Calibri Light"/>
      <family val="2"/>
    </font>
    <font>
      <b/>
      <sz val="10"/>
      <color rgb="FFC00000"/>
      <name val="Calibri Light"/>
      <family val="2"/>
    </font>
    <font>
      <sz val="14"/>
      <color theme="0"/>
      <name val="Calibri Light"/>
      <family val="2"/>
    </font>
    <font>
      <b/>
      <sz val="14"/>
      <color theme="0"/>
      <name val="Calibri Light"/>
      <family val="2"/>
    </font>
    <font>
      <b/>
      <i/>
      <sz val="11"/>
      <color theme="1" tint="0.14999847407452621"/>
      <name val="Calibri Light"/>
      <family val="2"/>
    </font>
    <font>
      <i/>
      <sz val="11"/>
      <color theme="1" tint="0.14999847407452621"/>
      <name val="Calibri Light"/>
      <family val="2"/>
    </font>
    <font>
      <b/>
      <sz val="11"/>
      <color indexed="16"/>
      <name val="Calibri Light"/>
      <family val="2"/>
    </font>
    <font>
      <i/>
      <sz val="11"/>
      <color indexed="8"/>
      <name val="Calibri Light"/>
      <family val="2"/>
    </font>
    <font>
      <b/>
      <sz val="11"/>
      <name val="Calibri Light"/>
      <family val="2"/>
    </font>
    <font>
      <b/>
      <sz val="11"/>
      <color rgb="FFC00000"/>
      <name val="Calibri Light"/>
      <family val="2"/>
    </font>
    <font>
      <b/>
      <sz val="11"/>
      <color theme="0"/>
      <name val="Calibri Light"/>
      <family val="2"/>
    </font>
    <font>
      <b/>
      <i/>
      <sz val="11"/>
      <color theme="1"/>
      <name val="Calibri Light"/>
      <family val="2"/>
    </font>
    <font>
      <u/>
      <sz val="11"/>
      <color theme="10"/>
      <name val="Calibri"/>
      <family val="2"/>
      <scheme val="minor"/>
    </font>
    <font>
      <b/>
      <sz val="10"/>
      <name val="Calibri"/>
      <family val="2"/>
      <scheme val="minor"/>
    </font>
    <font>
      <sz val="10"/>
      <color theme="1"/>
      <name val="Calibri"/>
      <family val="2"/>
      <scheme val="minor"/>
    </font>
    <font>
      <b/>
      <sz val="11"/>
      <color theme="1"/>
      <name val="Calibri"/>
      <family val="2"/>
      <scheme val="minor"/>
    </font>
    <font>
      <sz val="10"/>
      <color rgb="FF000000"/>
      <name val="Calibri Light"/>
      <family val="2"/>
    </font>
    <font>
      <sz val="14"/>
      <color rgb="FF000000"/>
      <name val="Calibri Light"/>
      <family val="2"/>
    </font>
    <font>
      <b/>
      <sz val="14"/>
      <color rgb="FF1F497D"/>
      <name val="Book Antiqua"/>
      <family val="1"/>
    </font>
    <font>
      <i/>
      <sz val="10.5"/>
      <color theme="1"/>
      <name val="Calibri Light"/>
      <family val="2"/>
    </font>
    <font>
      <b/>
      <i/>
      <sz val="14"/>
      <color indexed="16"/>
      <name val="Book Antiqua"/>
      <family val="1"/>
    </font>
    <font>
      <i/>
      <sz val="10"/>
      <name val="Calibri Light"/>
      <family val="2"/>
    </font>
    <font>
      <b/>
      <sz val="11"/>
      <color rgb="FFC00000"/>
      <name val="Calibri"/>
      <family val="2"/>
      <scheme val="minor"/>
    </font>
    <font>
      <sz val="8"/>
      <color theme="1"/>
      <name val="Calibri"/>
      <family val="2"/>
    </font>
    <font>
      <b/>
      <sz val="10"/>
      <color theme="1"/>
      <name val="Calibri"/>
      <family val="2"/>
      <scheme val="minor"/>
    </font>
    <font>
      <sz val="14"/>
      <color rgb="FFFF0000"/>
      <name val="Calibri Light"/>
      <family val="2"/>
    </font>
  </fonts>
  <fills count="42">
    <fill>
      <patternFill patternType="none"/>
    </fill>
    <fill>
      <patternFill patternType="gray125"/>
    </fill>
    <fill>
      <patternFill patternType="solid">
        <fgColor rgb="FFFFCC99"/>
      </patternFill>
    </fill>
    <fill>
      <patternFill patternType="solid">
        <fgColor rgb="FFF2F2F2"/>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31"/>
        <bgColor indexed="64"/>
      </patternFill>
    </fill>
    <fill>
      <patternFill patternType="solid">
        <fgColor theme="2"/>
        <bgColor indexed="64"/>
      </patternFill>
    </fill>
    <fill>
      <patternFill patternType="solid">
        <fgColor theme="6" tint="0.59996337778862885"/>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CE6F1"/>
        <bgColor rgb="FF000000"/>
      </patternFill>
    </fill>
    <fill>
      <patternFill patternType="solid">
        <fgColor rgb="FFFFFFCC"/>
        <bgColor rgb="FF000000"/>
      </patternFill>
    </fill>
    <fill>
      <patternFill patternType="solid">
        <fgColor rgb="FFA6A6A6"/>
        <bgColor rgb="FF000000"/>
      </patternFill>
    </fill>
    <fill>
      <patternFill patternType="solid">
        <fgColor theme="0" tint="-4.9989318521683403E-2"/>
        <bgColor rgb="FF000000"/>
      </patternFill>
    </fill>
    <fill>
      <patternFill patternType="solid">
        <fgColor theme="4" tint="0.59999389629810485"/>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auto="1"/>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ck">
        <color theme="3"/>
      </bottom>
      <diagonal/>
    </border>
    <border>
      <left/>
      <right/>
      <top/>
      <bottom style="thick">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rgb="FFBFBFBF"/>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top/>
      <bottom style="thick">
        <color rgb="FFBFBFBF"/>
      </bottom>
      <diagonal/>
    </border>
    <border>
      <left style="thin">
        <color rgb="FFBFBFBF"/>
      </left>
      <right style="thin">
        <color theme="0" tint="-0.14999847407452621"/>
      </right>
      <top style="thin">
        <color theme="0" tint="-0.14999847407452621"/>
      </top>
      <bottom style="thin">
        <color theme="0" tint="-0.14999847407452621"/>
      </bottom>
      <diagonal/>
    </border>
    <border>
      <left style="thin">
        <color rgb="FFBFBFBF"/>
      </left>
      <right style="thin">
        <color theme="0" tint="-0.14999847407452621"/>
      </right>
      <top style="thin">
        <color rgb="FFBFBFBF"/>
      </top>
      <bottom style="thin">
        <color rgb="FFBFBFBF"/>
      </bottom>
      <diagonal/>
    </border>
    <border>
      <left style="thin">
        <color theme="0" tint="-0.249977111117893"/>
      </left>
      <right/>
      <top/>
      <bottom style="thin">
        <color theme="0" tint="-0.14999847407452621"/>
      </bottom>
      <diagonal/>
    </border>
    <border>
      <left/>
      <right style="thin">
        <color theme="0" tint="-0.249977111117893"/>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rgb="FFBFBFBF"/>
      </bottom>
      <diagonal/>
    </border>
    <border>
      <left style="thin">
        <color rgb="FFBFBFBF"/>
      </left>
      <right style="thin">
        <color rgb="FFBFBFBF"/>
      </right>
      <top style="thin">
        <color rgb="FFBFBFBF"/>
      </top>
      <bottom style="thin">
        <color rgb="FFBFBFBF"/>
      </bottom>
      <diagonal/>
    </border>
    <border>
      <left/>
      <right style="thin">
        <color theme="0" tint="-0.249977111117893"/>
      </right>
      <top style="thin">
        <color theme="0" tint="-0.14999847407452621"/>
      </top>
      <bottom style="thin">
        <color theme="0" tint="-0.14999847407452621"/>
      </bottom>
      <diagonal/>
    </border>
  </borders>
  <cellStyleXfs count="328">
    <xf numFmtId="0" fontId="0" fillId="0" borderId="0"/>
    <xf numFmtId="9" fontId="3" fillId="0" borderId="0" applyFont="0" applyFill="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6" borderId="0" applyNumberFormat="0" applyBorder="0" applyAlignment="0" applyProtection="0"/>
    <xf numFmtId="0" fontId="9" fillId="14"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6"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10" fillId="5" borderId="0" applyNumberFormat="0" applyBorder="0" applyAlignment="0" applyProtection="0"/>
    <xf numFmtId="0" fontId="11" fillId="4" borderId="5" applyNumberFormat="0" applyAlignment="0" applyProtection="0"/>
    <xf numFmtId="0" fontId="12" fillId="19" borderId="6" applyNumberFormat="0" applyAlignment="0" applyProtection="0"/>
    <xf numFmtId="166" fontId="3"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6" borderId="5" applyNumberFormat="0" applyAlignment="0" applyProtection="0"/>
    <xf numFmtId="0" fontId="18" fillId="6" borderId="5" applyNumberFormat="0" applyAlignment="0" applyProtection="0"/>
    <xf numFmtId="0" fontId="19" fillId="0" borderId="10" applyNumberFormat="0" applyFill="0" applyAlignment="0" applyProtection="0"/>
    <xf numFmtId="0" fontId="20" fillId="13" borderId="0" applyNumberFormat="0" applyBorder="0" applyAlignment="0" applyProtection="0"/>
    <xf numFmtId="0" fontId="7" fillId="0" borderId="0"/>
    <xf numFmtId="0" fontId="8" fillId="0" borderId="0"/>
    <xf numFmtId="0" fontId="7" fillId="8" borderId="11" applyNumberFormat="0" applyFont="0" applyAlignment="0" applyProtection="0"/>
    <xf numFmtId="0" fontId="21" fillId="4" borderId="12" applyNumberFormat="0" applyAlignment="0" applyProtection="0"/>
    <xf numFmtId="9" fontId="8" fillId="0" borderId="0" applyFont="0" applyFill="0" applyBorder="0" applyAlignment="0" applyProtection="0"/>
    <xf numFmtId="9" fontId="7" fillId="0" borderId="0" applyFont="0" applyFill="0" applyBorder="0" applyAlignment="0" applyProtection="0"/>
    <xf numFmtId="0" fontId="22" fillId="0" borderId="0" applyNumberFormat="0" applyFill="0" applyBorder="0" applyAlignment="0" applyProtection="0"/>
    <xf numFmtId="0" fontId="23" fillId="0" borderId="13" applyNumberFormat="0" applyFill="0" applyAlignment="0" applyProtection="0"/>
    <xf numFmtId="0" fontId="24" fillId="0" borderId="0" applyNumberFormat="0" applyFill="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49" fontId="29" fillId="0" borderId="0">
      <alignment horizontal="left"/>
    </xf>
    <xf numFmtId="167" fontId="27" fillId="0" borderId="14">
      <alignment horizontal="center" vertical="center"/>
    </xf>
    <xf numFmtId="3" fontId="28" fillId="0" borderId="0">
      <alignment horizontal="center" vertical="center"/>
      <protection locked="0"/>
    </xf>
    <xf numFmtId="3" fontId="27" fillId="22" borderId="0">
      <alignment horizontal="center"/>
    </xf>
    <xf numFmtId="172" fontId="3" fillId="0" borderId="0" applyFont="0" applyFill="0" applyBorder="0" applyAlignment="0" applyProtection="0"/>
    <xf numFmtId="170" fontId="3" fillId="0" borderId="0" applyFont="0" applyFill="0" applyBorder="0" applyAlignment="0" applyProtection="0"/>
    <xf numFmtId="0" fontId="4" fillId="0" borderId="1" applyNumberFormat="0" applyFill="0" applyAlignment="0" applyProtection="0"/>
    <xf numFmtId="0" fontId="3" fillId="0" borderId="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4" borderId="5" applyNumberFormat="0" applyAlignment="0" applyProtection="0"/>
    <xf numFmtId="0" fontId="11" fillId="4" borderId="5" applyNumberFormat="0" applyAlignment="0" applyProtection="0"/>
    <xf numFmtId="0" fontId="11" fillId="4" borderId="5" applyNumberFormat="0" applyAlignment="0" applyProtection="0"/>
    <xf numFmtId="0" fontId="12" fillId="19" borderId="6" applyNumberFormat="0" applyAlignment="0" applyProtection="0"/>
    <xf numFmtId="0" fontId="12" fillId="19" borderId="6" applyNumberFormat="0" applyAlignment="0" applyProtection="0"/>
    <xf numFmtId="0" fontId="12" fillId="19" borderId="6" applyNumberFormat="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3" fontId="30" fillId="0" borderId="0" applyFont="0" applyFill="0" applyBorder="0" applyAlignment="0" applyProtection="0"/>
    <xf numFmtId="43" fontId="7" fillId="0" borderId="0" applyFont="0" applyFill="0" applyBorder="0" applyAlignment="0" applyProtection="0"/>
    <xf numFmtId="17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73" fontId="30"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7" fillId="0" borderId="0" applyFont="0" applyFill="0" applyBorder="0" applyAlignment="0" applyProtection="0"/>
    <xf numFmtId="166"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5" fontId="8" fillId="0" borderId="0" applyFont="0" applyFill="0" applyBorder="0" applyAlignment="0" applyProtection="0"/>
    <xf numFmtId="175" fontId="7"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31" fillId="0" borderId="2"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8" fillId="6" borderId="5" applyNumberFormat="0" applyAlignment="0" applyProtection="0"/>
    <xf numFmtId="0" fontId="18" fillId="6" borderId="5" applyNumberFormat="0" applyAlignment="0" applyProtection="0"/>
    <xf numFmtId="0" fontId="5" fillId="2" borderId="3" applyNumberFormat="0" applyAlignment="0" applyProtection="0"/>
    <xf numFmtId="0" fontId="26" fillId="23" borderId="3" applyAlignment="0">
      <protection locked="0"/>
    </xf>
    <xf numFmtId="0" fontId="26" fillId="24" borderId="3" applyAlignment="0">
      <protection locked="0"/>
    </xf>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3" fillId="0" borderId="0"/>
    <xf numFmtId="0" fontId="3" fillId="0" borderId="0"/>
    <xf numFmtId="0" fontId="37" fillId="0" borderId="0"/>
    <xf numFmtId="0" fontId="30" fillId="0" borderId="0"/>
    <xf numFmtId="0" fontId="7" fillId="0" borderId="0"/>
    <xf numFmtId="0" fontId="7" fillId="0" borderId="0"/>
    <xf numFmtId="0" fontId="7" fillId="0" borderId="0"/>
    <xf numFmtId="0" fontId="7" fillId="0" borderId="0"/>
    <xf numFmtId="0" fontId="7" fillId="8" borderId="11" applyNumberFormat="0" applyFont="0" applyAlignment="0" applyProtection="0"/>
    <xf numFmtId="0" fontId="7" fillId="8" borderId="11" applyNumberFormat="0" applyFont="0" applyAlignment="0" applyProtection="0"/>
    <xf numFmtId="0" fontId="7" fillId="8" borderId="11" applyNumberFormat="0" applyFont="0" applyAlignment="0" applyProtection="0"/>
    <xf numFmtId="0" fontId="21" fillId="4" borderId="12" applyNumberFormat="0" applyAlignment="0" applyProtection="0"/>
    <xf numFmtId="0" fontId="21" fillId="4" borderId="12" applyNumberFormat="0" applyAlignment="0" applyProtection="0"/>
    <xf numFmtId="0" fontId="21" fillId="4" borderId="12" applyNumberFormat="0" applyAlignment="0" applyProtection="0"/>
    <xf numFmtId="0" fontId="6" fillId="3" borderId="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38"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7" fontId="7" fillId="0" borderId="0" applyFont="0" applyFill="0" applyBorder="0" applyAlignment="0" applyProtection="0"/>
    <xf numFmtId="0" fontId="39" fillId="0" borderId="0"/>
    <xf numFmtId="0" fontId="40" fillId="0" borderId="0"/>
    <xf numFmtId="0" fontId="37" fillId="0" borderId="0"/>
    <xf numFmtId="0" fontId="32" fillId="0" borderId="0" applyNumberFormat="0" applyFill="0" applyBorder="0" applyAlignment="0" applyProtection="0"/>
    <xf numFmtId="167" fontId="27" fillId="0" borderId="24">
      <alignment horizontal="center" vertical="center"/>
    </xf>
    <xf numFmtId="43" fontId="43" fillId="0" borderId="0" applyFont="0" applyFill="0" applyBorder="0" applyAlignment="0" applyProtection="0"/>
    <xf numFmtId="43" fontId="37" fillId="0" borderId="0" applyFont="0" applyFill="0" applyBorder="0" applyAlignment="0" applyProtection="0"/>
    <xf numFmtId="166"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78" fontId="37" fillId="0" borderId="0" applyFont="0" applyFill="0" applyBorder="0" applyAlignment="0" applyProtection="0"/>
    <xf numFmtId="0" fontId="3" fillId="0" borderId="0"/>
    <xf numFmtId="0" fontId="3" fillId="0" borderId="0"/>
    <xf numFmtId="0" fontId="3" fillId="0" borderId="0"/>
    <xf numFmtId="0" fontId="35" fillId="0" borderId="0"/>
    <xf numFmtId="0" fontId="7" fillId="0" borderId="0"/>
    <xf numFmtId="0" fontId="3"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37" fillId="0" borderId="0" applyFont="0" applyFill="0" applyBorder="0" applyAlignment="0" applyProtection="0"/>
    <xf numFmtId="43" fontId="3" fillId="0" borderId="0" applyFont="0" applyFill="0" applyBorder="0" applyAlignment="0" applyProtection="0"/>
    <xf numFmtId="0" fontId="76" fillId="0" borderId="0" applyNumberFormat="0" applyFill="0" applyBorder="0" applyAlignment="0" applyProtection="0"/>
    <xf numFmtId="0" fontId="37" fillId="0" borderId="0"/>
  </cellStyleXfs>
  <cellXfs count="381">
    <xf numFmtId="0" fontId="0" fillId="0" borderId="0" xfId="0"/>
    <xf numFmtId="0" fontId="0" fillId="0" borderId="0" xfId="0"/>
    <xf numFmtId="0" fontId="0" fillId="27" borderId="0" xfId="0" applyFill="1"/>
    <xf numFmtId="0" fontId="2" fillId="0" borderId="0" xfId="0" applyFont="1"/>
    <xf numFmtId="0" fontId="50" fillId="0" borderId="0" xfId="0" applyFont="1"/>
    <xf numFmtId="0" fontId="2" fillId="0" borderId="0" xfId="0" applyFont="1" applyFill="1"/>
    <xf numFmtId="0" fontId="2" fillId="0" borderId="0" xfId="0" applyFont="1" applyBorder="1"/>
    <xf numFmtId="0" fontId="52" fillId="0" borderId="0" xfId="0" applyFont="1" applyFill="1" applyBorder="1" applyAlignment="1">
      <alignment horizontal="left"/>
    </xf>
    <xf numFmtId="171" fontId="52" fillId="21" borderId="15" xfId="74" applyNumberFormat="1" applyFont="1" applyFill="1" applyBorder="1" applyAlignment="1">
      <alignment vertical="center"/>
    </xf>
    <xf numFmtId="171" fontId="52" fillId="0" borderId="0" xfId="74" applyNumberFormat="1" applyFont="1" applyFill="1" applyBorder="1" applyAlignment="1">
      <alignment vertical="center"/>
    </xf>
    <xf numFmtId="169" fontId="52" fillId="21" borderId="15" xfId="74" applyNumberFormat="1" applyFont="1" applyFill="1" applyBorder="1" applyAlignment="1">
      <alignment vertical="center"/>
    </xf>
    <xf numFmtId="0" fontId="51" fillId="0" borderId="0"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2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51" fillId="25" borderId="22" xfId="0" applyFont="1" applyFill="1" applyBorder="1" applyAlignment="1">
      <alignment horizontal="center" vertical="center" wrapText="1"/>
    </xf>
    <xf numFmtId="0" fontId="47" fillId="0" borderId="22" xfId="0" applyFont="1" applyFill="1" applyBorder="1" applyAlignment="1">
      <alignment horizontal="center" vertical="center"/>
    </xf>
    <xf numFmtId="0" fontId="47" fillId="0" borderId="22" xfId="0" applyFont="1" applyFill="1" applyBorder="1" applyAlignment="1">
      <alignment horizontal="center" vertical="center" wrapText="1"/>
    </xf>
    <xf numFmtId="9" fontId="52" fillId="21" borderId="15" xfId="74" applyNumberFormat="1" applyFont="1" applyFill="1" applyBorder="1" applyAlignment="1">
      <alignment vertical="center"/>
    </xf>
    <xf numFmtId="0" fontId="51" fillId="29" borderId="15" xfId="0" applyFont="1" applyFill="1" applyBorder="1" applyAlignment="1">
      <alignment horizontal="center" vertical="center" wrapText="1"/>
    </xf>
    <xf numFmtId="0" fontId="51" fillId="29" borderId="16" xfId="0" applyFont="1" applyFill="1" applyBorder="1" applyAlignment="1">
      <alignment horizontal="center" vertical="center" wrapText="1"/>
    </xf>
    <xf numFmtId="0" fontId="51" fillId="29" borderId="0" xfId="0" applyFont="1" applyFill="1" applyBorder="1" applyAlignment="1">
      <alignment horizontal="center" vertical="center" wrapText="1"/>
    </xf>
    <xf numFmtId="0" fontId="53" fillId="0" borderId="0" xfId="0" applyFont="1"/>
    <xf numFmtId="0" fontId="53" fillId="0" borderId="0" xfId="0" applyFont="1" applyBorder="1"/>
    <xf numFmtId="0" fontId="53" fillId="0" borderId="0" xfId="0" applyFont="1" applyFill="1" applyBorder="1"/>
    <xf numFmtId="171" fontId="47" fillId="30" borderId="15" xfId="0" applyNumberFormat="1" applyFont="1" applyFill="1" applyBorder="1"/>
    <xf numFmtId="9" fontId="51" fillId="30" borderId="15" xfId="74" applyNumberFormat="1" applyFont="1" applyFill="1" applyBorder="1" applyAlignment="1">
      <alignment vertical="center"/>
    </xf>
    <xf numFmtId="0" fontId="47" fillId="30" borderId="28" xfId="0" applyFont="1" applyFill="1" applyBorder="1" applyAlignment="1">
      <alignment horizontal="left"/>
    </xf>
    <xf numFmtId="0" fontId="0" fillId="0" borderId="0" xfId="0" applyFont="1"/>
    <xf numFmtId="0" fontId="60" fillId="28" borderId="0" xfId="75" applyFont="1" applyFill="1" applyBorder="1" applyAlignment="1">
      <alignment horizontal="left"/>
    </xf>
    <xf numFmtId="0" fontId="57" fillId="0" borderId="0" xfId="0" applyFont="1" applyAlignment="1">
      <alignment horizontal="right"/>
    </xf>
    <xf numFmtId="0" fontId="51" fillId="25" borderId="0" xfId="0" applyFont="1" applyFill="1" applyBorder="1" applyAlignment="1">
      <alignment horizontal="center" vertical="center" wrapText="1"/>
    </xf>
    <xf numFmtId="0" fontId="51" fillId="0" borderId="25" xfId="0" applyFont="1" applyFill="1" applyBorder="1" applyAlignment="1">
      <alignment horizontal="center" vertical="center"/>
    </xf>
    <xf numFmtId="0" fontId="51" fillId="29" borderId="23" xfId="0" applyFont="1" applyFill="1" applyBorder="1" applyAlignment="1">
      <alignment horizontal="left" vertical="center"/>
    </xf>
    <xf numFmtId="0" fontId="51" fillId="29" borderId="15" xfId="0" applyFont="1" applyFill="1" applyBorder="1" applyAlignment="1">
      <alignment horizontal="center" vertical="center"/>
    </xf>
    <xf numFmtId="0" fontId="51" fillId="0" borderId="22" xfId="0" applyFont="1" applyFill="1" applyBorder="1" applyAlignment="1">
      <alignment horizontal="center" vertical="center"/>
    </xf>
    <xf numFmtId="0" fontId="51" fillId="29" borderId="16" xfId="0" applyFont="1" applyFill="1" applyBorder="1" applyAlignment="1">
      <alignment horizontal="center" vertical="center"/>
    </xf>
    <xf numFmtId="0" fontId="51" fillId="0" borderId="0" xfId="0" applyFont="1" applyFill="1" applyBorder="1" applyAlignment="1">
      <alignment horizontal="center" vertical="center"/>
    </xf>
    <xf numFmtId="0" fontId="62" fillId="0" borderId="0" xfId="0" applyFont="1" applyFill="1" applyAlignment="1">
      <alignment vertical="center"/>
    </xf>
    <xf numFmtId="9" fontId="53" fillId="0" borderId="0" xfId="0" applyNumberFormat="1" applyFont="1" applyAlignment="1"/>
    <xf numFmtId="0" fontId="52" fillId="21" borderId="15" xfId="74" applyNumberFormat="1" applyFont="1" applyFill="1" applyBorder="1" applyAlignment="1">
      <alignment horizontal="left" vertical="center"/>
    </xf>
    <xf numFmtId="0" fontId="62" fillId="0" borderId="0" xfId="0" applyFont="1" applyAlignment="1">
      <alignment horizontal="center"/>
    </xf>
    <xf numFmtId="0" fontId="53" fillId="0" borderId="0" xfId="0" applyFont="1" applyAlignment="1">
      <alignment horizontal="center"/>
    </xf>
    <xf numFmtId="0" fontId="57" fillId="0" borderId="27" xfId="0" applyFont="1" applyBorder="1" applyAlignment="1">
      <alignment horizontal="center" vertical="center"/>
    </xf>
    <xf numFmtId="0" fontId="53" fillId="26" borderId="27" xfId="0" applyFont="1" applyFill="1" applyBorder="1" applyAlignment="1">
      <alignment horizontal="center"/>
    </xf>
    <xf numFmtId="9" fontId="53" fillId="26" borderId="27" xfId="0" applyNumberFormat="1" applyFont="1" applyFill="1" applyBorder="1" applyAlignment="1">
      <alignment horizontal="center" vertical="center"/>
    </xf>
    <xf numFmtId="0" fontId="53" fillId="0" borderId="0" xfId="0" applyFont="1" applyFill="1"/>
    <xf numFmtId="0" fontId="53" fillId="21" borderId="27" xfId="0" applyFont="1" applyFill="1" applyBorder="1" applyAlignment="1">
      <alignment horizontal="center"/>
    </xf>
    <xf numFmtId="0" fontId="53" fillId="0" borderId="22" xfId="0" applyFont="1" applyBorder="1"/>
    <xf numFmtId="0" fontId="53" fillId="0" borderId="16" xfId="0" applyFont="1" applyBorder="1"/>
    <xf numFmtId="9" fontId="53" fillId="0" borderId="0" xfId="0" applyNumberFormat="1" applyFont="1" applyBorder="1"/>
    <xf numFmtId="0" fontId="51" fillId="0" borderId="0" xfId="0" applyFont="1" applyFill="1" applyBorder="1" applyAlignment="1">
      <alignment horizontal="left" vertical="center" wrapText="1"/>
    </xf>
    <xf numFmtId="0" fontId="51" fillId="31" borderId="23" xfId="0" applyFont="1" applyFill="1" applyBorder="1" applyAlignment="1">
      <alignment horizontal="right" vertical="center" wrapText="1"/>
    </xf>
    <xf numFmtId="0" fontId="51" fillId="31" borderId="23" xfId="0" applyFont="1" applyFill="1" applyBorder="1" applyAlignment="1">
      <alignment horizontal="left" vertical="center" wrapText="1"/>
    </xf>
    <xf numFmtId="0" fontId="51" fillId="33" borderId="23" xfId="0" applyFont="1" applyFill="1" applyBorder="1" applyAlignment="1">
      <alignment horizontal="right" vertical="center" wrapText="1"/>
    </xf>
    <xf numFmtId="0" fontId="51" fillId="33" borderId="23" xfId="0" applyFont="1" applyFill="1" applyBorder="1" applyAlignment="1">
      <alignment horizontal="left" vertical="center" wrapText="1"/>
    </xf>
    <xf numFmtId="0" fontId="51" fillId="20" borderId="23" xfId="0" applyFont="1" applyFill="1" applyBorder="1" applyAlignment="1">
      <alignment horizontal="right" vertical="center" wrapText="1"/>
    </xf>
    <xf numFmtId="0" fontId="51" fillId="20" borderId="23" xfId="0" applyFont="1" applyFill="1" applyBorder="1" applyAlignment="1">
      <alignment horizontal="left" vertical="center" wrapText="1"/>
    </xf>
    <xf numFmtId="0" fontId="51" fillId="32" borderId="23" xfId="0" applyFont="1" applyFill="1" applyBorder="1" applyAlignment="1">
      <alignment horizontal="right" vertical="center" wrapText="1"/>
    </xf>
    <xf numFmtId="0" fontId="51" fillId="32" borderId="23" xfId="0" applyFont="1" applyFill="1" applyBorder="1" applyAlignment="1">
      <alignment horizontal="left" vertical="center" wrapText="1"/>
    </xf>
    <xf numFmtId="0" fontId="63" fillId="25" borderId="32" xfId="75" applyFont="1" applyFill="1" applyBorder="1" applyAlignment="1">
      <alignment horizontal="left"/>
    </xf>
    <xf numFmtId="0" fontId="60" fillId="28" borderId="32" xfId="75" applyFont="1" applyFill="1" applyBorder="1" applyAlignment="1">
      <alignment horizontal="left"/>
    </xf>
    <xf numFmtId="0" fontId="47" fillId="0" borderId="0" xfId="0" applyFont="1" applyAlignment="1">
      <alignment horizontal="right"/>
    </xf>
    <xf numFmtId="0" fontId="47" fillId="0" borderId="28" xfId="313" applyFont="1" applyBorder="1" applyProtection="1"/>
    <xf numFmtId="9" fontId="53" fillId="0" borderId="22" xfId="0" applyNumberFormat="1" applyFont="1" applyBorder="1" applyAlignment="1">
      <alignment horizontal="center"/>
    </xf>
    <xf numFmtId="0" fontId="47" fillId="29" borderId="33" xfId="308" applyNumberFormat="1" applyFont="1" applyFill="1" applyBorder="1" applyAlignment="1" applyProtection="1">
      <alignment horizontal="center" vertical="center"/>
    </xf>
    <xf numFmtId="179" fontId="47" fillId="0" borderId="34" xfId="0" applyNumberFormat="1" applyFont="1" applyFill="1" applyBorder="1" applyAlignment="1">
      <alignment horizontal="center"/>
    </xf>
    <xf numFmtId="0" fontId="47" fillId="29" borderId="27" xfId="308" applyNumberFormat="1" applyFont="1" applyFill="1" applyBorder="1" applyAlignment="1" applyProtection="1">
      <alignment horizontal="center" vertical="center"/>
    </xf>
    <xf numFmtId="179" fontId="47" fillId="0" borderId="27" xfId="0" applyNumberFormat="1" applyFont="1" applyFill="1" applyBorder="1" applyAlignment="1">
      <alignment horizontal="center"/>
    </xf>
    <xf numFmtId="0" fontId="47" fillId="0" borderId="36" xfId="313" applyFont="1" applyBorder="1" applyProtection="1"/>
    <xf numFmtId="179" fontId="47" fillId="0" borderId="38" xfId="0" applyNumberFormat="1" applyFont="1" applyFill="1" applyBorder="1" applyAlignment="1">
      <alignment horizontal="center"/>
    </xf>
    <xf numFmtId="0" fontId="47" fillId="0" borderId="40" xfId="313" applyFont="1" applyBorder="1" applyProtection="1"/>
    <xf numFmtId="9" fontId="47" fillId="0" borderId="33" xfId="313" applyNumberFormat="1" applyFont="1" applyBorder="1" applyAlignment="1" applyProtection="1">
      <alignment horizontal="center"/>
    </xf>
    <xf numFmtId="179" fontId="47" fillId="20" borderId="39" xfId="0" applyNumberFormat="1" applyFont="1" applyFill="1" applyBorder="1" applyAlignment="1">
      <alignment horizontal="center"/>
    </xf>
    <xf numFmtId="0" fontId="53" fillId="0" borderId="0" xfId="0" applyFont="1" applyFill="1" applyBorder="1" applyAlignment="1">
      <alignment horizontal="center"/>
    </xf>
    <xf numFmtId="0" fontId="51" fillId="31" borderId="23" xfId="0" applyFont="1" applyFill="1" applyBorder="1" applyAlignment="1">
      <alignment horizontal="center" vertical="center" wrapText="1"/>
    </xf>
    <xf numFmtId="0" fontId="51" fillId="33" borderId="23" xfId="0" applyFont="1" applyFill="1" applyBorder="1" applyAlignment="1">
      <alignment horizontal="center" vertical="center" wrapText="1"/>
    </xf>
    <xf numFmtId="0" fontId="51" fillId="32" borderId="23" xfId="0" applyFont="1" applyFill="1" applyBorder="1" applyAlignment="1">
      <alignment horizontal="center" vertical="center" wrapText="1"/>
    </xf>
    <xf numFmtId="0" fontId="51" fillId="20" borderId="23" xfId="0" applyFont="1" applyFill="1" applyBorder="1" applyAlignment="1">
      <alignment horizontal="center" vertical="center" wrapText="1"/>
    </xf>
    <xf numFmtId="0" fontId="47" fillId="0" borderId="0" xfId="313" applyFont="1" applyBorder="1" applyAlignment="1" applyProtection="1">
      <alignment horizontal="left"/>
    </xf>
    <xf numFmtId="0" fontId="47" fillId="0" borderId="0" xfId="313" applyFont="1" applyFill="1" applyBorder="1" applyAlignment="1" applyProtection="1">
      <alignment horizontal="left"/>
    </xf>
    <xf numFmtId="9" fontId="47" fillId="0" borderId="0" xfId="313" applyNumberFormat="1" applyFont="1" applyFill="1" applyBorder="1" applyAlignment="1" applyProtection="1">
      <alignment horizontal="center"/>
    </xf>
    <xf numFmtId="9" fontId="53" fillId="21" borderId="27" xfId="0" applyNumberFormat="1" applyFont="1" applyFill="1" applyBorder="1" applyAlignment="1">
      <alignment horizontal="center" vertical="center"/>
    </xf>
    <xf numFmtId="0" fontId="53" fillId="0" borderId="41" xfId="0" applyFont="1" applyBorder="1"/>
    <xf numFmtId="0" fontId="51" fillId="25" borderId="23" xfId="0" applyFont="1" applyFill="1" applyBorder="1" applyAlignment="1">
      <alignment horizontal="center" vertical="center" wrapText="1"/>
    </xf>
    <xf numFmtId="0" fontId="57" fillId="0" borderId="0" xfId="0" applyFont="1" applyBorder="1" applyAlignment="1">
      <alignment horizontal="right"/>
    </xf>
    <xf numFmtId="0" fontId="57" fillId="0" borderId="0" xfId="0" applyFont="1" applyFill="1" applyBorder="1" applyAlignment="1">
      <alignment horizontal="right"/>
    </xf>
    <xf numFmtId="0" fontId="53" fillId="0" borderId="0" xfId="0" applyFont="1" applyFill="1" applyBorder="1" applyAlignment="1">
      <alignment horizontal="right" indent="1"/>
    </xf>
    <xf numFmtId="9" fontId="53" fillId="21" borderId="27" xfId="0" applyNumberFormat="1" applyFont="1" applyFill="1" applyBorder="1" applyAlignment="1">
      <alignment horizontal="center"/>
    </xf>
    <xf numFmtId="0" fontId="66" fillId="0" borderId="0" xfId="0" applyFont="1" applyFill="1"/>
    <xf numFmtId="0" fontId="66" fillId="0" borderId="0" xfId="0" applyFont="1" applyFill="1" applyBorder="1"/>
    <xf numFmtId="0" fontId="67" fillId="0" borderId="0" xfId="0" applyFont="1" applyFill="1" applyAlignment="1">
      <alignment horizontal="right"/>
    </xf>
    <xf numFmtId="9" fontId="66" fillId="0" borderId="0" xfId="0" applyNumberFormat="1" applyFont="1" applyFill="1"/>
    <xf numFmtId="9" fontId="51" fillId="0" borderId="27" xfId="313" applyNumberFormat="1" applyFont="1" applyFill="1" applyBorder="1" applyAlignment="1" applyProtection="1">
      <alignment horizontal="center"/>
    </xf>
    <xf numFmtId="0" fontId="46" fillId="34" borderId="27" xfId="0" applyFont="1" applyFill="1" applyBorder="1" applyAlignment="1">
      <alignment horizontal="center" wrapText="1"/>
    </xf>
    <xf numFmtId="0" fontId="47" fillId="29" borderId="27" xfId="0" applyFont="1" applyFill="1" applyBorder="1" applyAlignment="1">
      <alignment horizontal="center" wrapText="1"/>
    </xf>
    <xf numFmtId="0" fontId="47" fillId="21" borderId="27" xfId="308" applyNumberFormat="1" applyFont="1" applyFill="1" applyBorder="1" applyAlignment="1" applyProtection="1">
      <alignment horizontal="center" vertical="center"/>
    </xf>
    <xf numFmtId="0" fontId="51" fillId="29" borderId="22" xfId="0" applyFont="1" applyFill="1" applyBorder="1" applyAlignment="1">
      <alignment horizontal="left" vertical="center" wrapText="1"/>
    </xf>
    <xf numFmtId="0" fontId="66" fillId="27" borderId="0" xfId="0" applyFont="1" applyFill="1"/>
    <xf numFmtId="0" fontId="67" fillId="27" borderId="0" xfId="0" applyFont="1" applyFill="1" applyAlignment="1">
      <alignment horizontal="right"/>
    </xf>
    <xf numFmtId="9" fontId="66" fillId="27" borderId="0" xfId="0" applyNumberFormat="1" applyFont="1" applyFill="1"/>
    <xf numFmtId="0" fontId="66" fillId="27" borderId="0" xfId="0" applyFont="1" applyFill="1" applyBorder="1"/>
    <xf numFmtId="0" fontId="53" fillId="27" borderId="0" xfId="0" applyFont="1" applyFill="1"/>
    <xf numFmtId="0" fontId="53" fillId="27" borderId="0" xfId="0" applyFont="1" applyFill="1" applyBorder="1"/>
    <xf numFmtId="0" fontId="2" fillId="27" borderId="0" xfId="0" applyFont="1" applyFill="1"/>
    <xf numFmtId="0" fontId="2" fillId="27" borderId="0" xfId="0" applyFont="1" applyFill="1" applyAlignment="1">
      <alignment vertical="center"/>
    </xf>
    <xf numFmtId="0" fontId="2" fillId="27" borderId="0" xfId="0" applyFont="1" applyFill="1" applyAlignment="1">
      <alignment vertical="center" wrapText="1"/>
    </xf>
    <xf numFmtId="0" fontId="60" fillId="27" borderId="0" xfId="75" applyFont="1" applyFill="1" applyBorder="1" applyAlignment="1">
      <alignment horizontal="left"/>
    </xf>
    <xf numFmtId="0" fontId="53" fillId="27" borderId="27" xfId="0" applyFont="1" applyFill="1" applyBorder="1" applyAlignment="1">
      <alignment horizontal="center" wrapText="1"/>
    </xf>
    <xf numFmtId="0" fontId="53" fillId="27" borderId="27" xfId="0" applyFont="1" applyFill="1" applyBorder="1" applyAlignment="1">
      <alignment horizontal="center"/>
    </xf>
    <xf numFmtId="0" fontId="53" fillId="27" borderId="0" xfId="0" applyFont="1" applyFill="1" applyBorder="1" applyAlignment="1">
      <alignment horizontal="right"/>
    </xf>
    <xf numFmtId="0" fontId="53" fillId="27" borderId="27" xfId="0" applyFont="1" applyFill="1" applyBorder="1" applyAlignment="1">
      <alignment horizontal="right"/>
    </xf>
    <xf numFmtId="0" fontId="53" fillId="27" borderId="0" xfId="0" applyFont="1" applyFill="1" applyAlignment="1">
      <alignment horizontal="center"/>
    </xf>
    <xf numFmtId="0" fontId="0" fillId="27" borderId="0" xfId="0" applyFill="1" applyBorder="1"/>
    <xf numFmtId="0" fontId="57" fillId="27" borderId="27" xfId="0" applyFont="1" applyFill="1" applyBorder="1" applyAlignment="1">
      <alignment horizontal="left" vertical="center"/>
    </xf>
    <xf numFmtId="0" fontId="57" fillId="27" borderId="0" xfId="0" applyFont="1" applyFill="1" applyBorder="1" applyAlignment="1">
      <alignment horizontal="left" vertical="center"/>
    </xf>
    <xf numFmtId="0" fontId="47" fillId="27" borderId="0" xfId="308" applyNumberFormat="1" applyFont="1" applyFill="1" applyBorder="1" applyAlignment="1" applyProtection="1">
      <alignment horizontal="center" vertical="center"/>
    </xf>
    <xf numFmtId="0" fontId="57" fillId="27" borderId="27" xfId="0" applyFont="1" applyFill="1" applyBorder="1" applyAlignment="1">
      <alignment horizontal="right" vertical="center"/>
    </xf>
    <xf numFmtId="0" fontId="47" fillId="27" borderId="0" xfId="0" applyFont="1" applyFill="1" applyBorder="1" applyAlignment="1">
      <alignment horizontal="right" vertical="center"/>
    </xf>
    <xf numFmtId="0" fontId="53" fillId="27" borderId="0" xfId="0" applyFont="1" applyFill="1" applyBorder="1" applyAlignment="1">
      <alignment horizontal="center"/>
    </xf>
    <xf numFmtId="0" fontId="0" fillId="0" borderId="0" xfId="0" applyAlignment="1">
      <alignment vertical="center"/>
    </xf>
    <xf numFmtId="0" fontId="47" fillId="29" borderId="27" xfId="308" applyNumberFormat="1" applyFont="1" applyFill="1" applyBorder="1" applyAlignment="1" applyProtection="1">
      <alignment horizontal="center" vertical="center" wrapText="1"/>
    </xf>
    <xf numFmtId="0" fontId="47" fillId="0" borderId="0" xfId="313" applyFont="1" applyBorder="1" applyProtection="1"/>
    <xf numFmtId="0" fontId="53" fillId="0" borderId="0" xfId="0" applyFont="1" applyAlignment="1">
      <alignment vertical="center"/>
    </xf>
    <xf numFmtId="0" fontId="37" fillId="0" borderId="0" xfId="299" applyAlignment="1">
      <alignment vertical="center"/>
    </xf>
    <xf numFmtId="0" fontId="37" fillId="25" borderId="0" xfId="299" applyFill="1" applyAlignment="1">
      <alignment vertical="center"/>
    </xf>
    <xf numFmtId="0" fontId="0" fillId="27" borderId="0" xfId="0" applyFill="1" applyAlignment="1">
      <alignment vertical="center"/>
    </xf>
    <xf numFmtId="0" fontId="58" fillId="25" borderId="31" xfId="75" applyFont="1" applyFill="1" applyBorder="1" applyAlignment="1">
      <alignment horizontal="left" vertical="center"/>
    </xf>
    <xf numFmtId="0" fontId="44" fillId="28" borderId="31" xfId="75" applyFont="1" applyFill="1" applyBorder="1" applyAlignment="1">
      <alignment horizontal="left" vertical="center"/>
    </xf>
    <xf numFmtId="0" fontId="45" fillId="0" borderId="0" xfId="299" applyFont="1" applyAlignment="1">
      <alignment vertical="center"/>
    </xf>
    <xf numFmtId="0" fontId="53" fillId="0" borderId="0" xfId="299" applyFont="1" applyAlignment="1">
      <alignment vertical="center"/>
    </xf>
    <xf numFmtId="0" fontId="68" fillId="28" borderId="0" xfId="299" applyFont="1" applyFill="1" applyAlignment="1">
      <alignment horizontal="right" vertical="center"/>
    </xf>
    <xf numFmtId="49" fontId="69" fillId="28" borderId="0" xfId="299" applyNumberFormat="1" applyFont="1" applyFill="1" applyAlignment="1">
      <alignment horizontal="left" vertical="center"/>
    </xf>
    <xf numFmtId="0" fontId="68" fillId="28" borderId="0" xfId="299" applyFont="1" applyFill="1" applyAlignment="1">
      <alignment vertical="center"/>
    </xf>
    <xf numFmtId="0" fontId="59" fillId="25" borderId="31" xfId="75" applyFont="1" applyFill="1" applyBorder="1" applyAlignment="1">
      <alignment horizontal="left" vertical="center"/>
    </xf>
    <xf numFmtId="0" fontId="70" fillId="28" borderId="31" xfId="75" applyFont="1" applyFill="1" applyBorder="1" applyAlignment="1">
      <alignment horizontal="left" vertical="center"/>
    </xf>
    <xf numFmtId="0" fontId="41" fillId="0" borderId="0" xfId="299" applyFont="1" applyAlignment="1">
      <alignment vertical="center"/>
    </xf>
    <xf numFmtId="0" fontId="64" fillId="0" borderId="0" xfId="299" applyFont="1" applyAlignment="1">
      <alignment vertical="center"/>
    </xf>
    <xf numFmtId="0" fontId="42" fillId="25" borderId="0" xfId="299" applyFont="1" applyFill="1" applyAlignment="1">
      <alignment vertical="center"/>
    </xf>
    <xf numFmtId="0" fontId="41" fillId="27" borderId="0" xfId="0" applyFont="1" applyFill="1" applyAlignment="1">
      <alignment vertical="center"/>
    </xf>
    <xf numFmtId="0" fontId="41" fillId="0" borderId="0" xfId="0" applyFont="1" applyAlignment="1">
      <alignment vertical="center"/>
    </xf>
    <xf numFmtId="0" fontId="64" fillId="26" borderId="17" xfId="299" applyFont="1" applyFill="1" applyBorder="1" applyAlignment="1">
      <alignment vertical="center"/>
    </xf>
    <xf numFmtId="0" fontId="64" fillId="26" borderId="19" xfId="299" applyFont="1" applyFill="1" applyBorder="1" applyAlignment="1">
      <alignment vertical="center"/>
    </xf>
    <xf numFmtId="0" fontId="64" fillId="26" borderId="18" xfId="299" applyFont="1" applyFill="1" applyBorder="1" applyAlignment="1">
      <alignment vertical="center"/>
    </xf>
    <xf numFmtId="0" fontId="64" fillId="0" borderId="0" xfId="0" applyFont="1" applyAlignment="1">
      <alignment vertical="center"/>
    </xf>
    <xf numFmtId="0" fontId="3" fillId="0" borderId="0" xfId="299" applyFont="1" applyAlignment="1">
      <alignment vertical="center"/>
    </xf>
    <xf numFmtId="0" fontId="53" fillId="21" borderId="17" xfId="299" applyFont="1" applyFill="1" applyBorder="1" applyAlignment="1">
      <alignment vertical="center"/>
    </xf>
    <xf numFmtId="0" fontId="53" fillId="21" borderId="19" xfId="0" applyFont="1" applyFill="1" applyBorder="1" applyAlignment="1">
      <alignment vertical="center"/>
    </xf>
    <xf numFmtId="0" fontId="53" fillId="21" borderId="18" xfId="0" applyFont="1" applyFill="1" applyBorder="1" applyAlignment="1">
      <alignment vertical="center"/>
    </xf>
    <xf numFmtId="0" fontId="71" fillId="28" borderId="0" xfId="299" applyFont="1" applyFill="1" applyAlignment="1">
      <alignment vertical="center"/>
    </xf>
    <xf numFmtId="0" fontId="32" fillId="28" borderId="0" xfId="300" applyFill="1" applyAlignment="1">
      <alignment vertical="center"/>
    </xf>
    <xf numFmtId="0" fontId="53" fillId="32" borderId="17" xfId="299" applyFont="1" applyFill="1" applyBorder="1" applyAlignment="1">
      <alignment vertical="center"/>
    </xf>
    <xf numFmtId="0" fontId="53" fillId="32" borderId="19" xfId="299" applyFont="1" applyFill="1" applyBorder="1" applyAlignment="1">
      <alignment vertical="center"/>
    </xf>
    <xf numFmtId="0" fontId="53" fillId="32" borderId="18" xfId="299" applyFont="1" applyFill="1" applyBorder="1" applyAlignment="1">
      <alignment vertical="center"/>
    </xf>
    <xf numFmtId="0" fontId="57" fillId="0" borderId="0" xfId="0" applyFont="1" applyAlignment="1">
      <alignment vertical="center"/>
    </xf>
    <xf numFmtId="0" fontId="53" fillId="0" borderId="0" xfId="0" applyFont="1" applyAlignment="1">
      <alignment horizontal="center" vertical="center"/>
    </xf>
    <xf numFmtId="0" fontId="37" fillId="0" borderId="0" xfId="299" applyAlignment="1">
      <alignment vertical="center" wrapText="1"/>
    </xf>
    <xf numFmtId="0" fontId="64" fillId="0" borderId="0" xfId="299" applyFont="1" applyBorder="1" applyAlignment="1">
      <alignment vertical="center"/>
    </xf>
    <xf numFmtId="0" fontId="0" fillId="0" borderId="0" xfId="0" applyBorder="1" applyAlignment="1">
      <alignment vertical="center"/>
    </xf>
    <xf numFmtId="0" fontId="64" fillId="0" borderId="0" xfId="299" applyFont="1" applyBorder="1" applyAlignment="1">
      <alignment horizontal="left" vertical="center"/>
    </xf>
    <xf numFmtId="0" fontId="64" fillId="0" borderId="0" xfId="0" applyFont="1" applyAlignment="1">
      <alignment horizontal="left" vertical="center"/>
    </xf>
    <xf numFmtId="0" fontId="64" fillId="0" borderId="0" xfId="299" applyFont="1" applyAlignment="1">
      <alignment horizontal="left" vertical="center"/>
    </xf>
    <xf numFmtId="0" fontId="71" fillId="28" borderId="0" xfId="299" applyFont="1" applyFill="1" applyAlignment="1">
      <alignment horizontal="left" vertical="center"/>
    </xf>
    <xf numFmtId="15" fontId="71" fillId="28" borderId="0" xfId="299" applyNumberFormat="1" applyFont="1" applyFill="1" applyAlignment="1">
      <alignment horizontal="left" vertical="center"/>
    </xf>
    <xf numFmtId="0" fontId="53" fillId="0" borderId="0" xfId="299" applyFont="1" applyAlignment="1">
      <alignment horizontal="left" vertical="center"/>
    </xf>
    <xf numFmtId="0" fontId="64" fillId="0" borderId="21" xfId="299" applyFont="1" applyBorder="1" applyAlignment="1">
      <alignment vertical="center"/>
    </xf>
    <xf numFmtId="0" fontId="53" fillId="26" borderId="27" xfId="0" applyFont="1" applyFill="1" applyBorder="1" applyAlignment="1">
      <alignment horizontal="center" vertical="center"/>
    </xf>
    <xf numFmtId="0" fontId="57" fillId="0" borderId="0" xfId="0" applyFont="1" applyBorder="1" applyAlignment="1">
      <alignment horizontal="right" vertical="center"/>
    </xf>
    <xf numFmtId="0" fontId="53" fillId="0" borderId="0" xfId="0" applyFont="1" applyFill="1" applyBorder="1" applyAlignment="1">
      <alignment vertical="center"/>
    </xf>
    <xf numFmtId="0" fontId="53" fillId="0" borderId="0" xfId="0" applyFont="1" applyBorder="1" applyAlignment="1">
      <alignment vertical="center"/>
    </xf>
    <xf numFmtId="0" fontId="53" fillId="27" borderId="0" xfId="0" applyFont="1" applyFill="1" applyAlignment="1">
      <alignment vertical="center"/>
    </xf>
    <xf numFmtId="0" fontId="53" fillId="27" borderId="0" xfId="0" applyFont="1" applyFill="1" applyBorder="1" applyAlignment="1">
      <alignment vertical="center"/>
    </xf>
    <xf numFmtId="0" fontId="53" fillId="27" borderId="27" xfId="0" applyFont="1" applyFill="1" applyBorder="1" applyAlignment="1">
      <alignment horizontal="center" vertical="center" wrapText="1"/>
    </xf>
    <xf numFmtId="0" fontId="53" fillId="27" borderId="27" xfId="0" applyFont="1" applyFill="1" applyBorder="1" applyAlignment="1">
      <alignment horizontal="center" vertical="center"/>
    </xf>
    <xf numFmtId="0" fontId="53" fillId="27" borderId="45" xfId="0" applyFont="1" applyFill="1" applyBorder="1" applyAlignment="1">
      <alignment vertical="center"/>
    </xf>
    <xf numFmtId="0" fontId="53" fillId="27" borderId="29" xfId="0" applyFont="1" applyFill="1" applyBorder="1" applyAlignment="1">
      <alignment horizontal="right" vertical="center"/>
    </xf>
    <xf numFmtId="0" fontId="53" fillId="21" borderId="27" xfId="0" applyFont="1" applyFill="1" applyBorder="1" applyAlignment="1">
      <alignment horizontal="center" vertical="center"/>
    </xf>
    <xf numFmtId="0" fontId="53" fillId="27" borderId="0" xfId="0" applyFont="1" applyFill="1" applyBorder="1" applyAlignment="1">
      <alignment horizontal="center" vertical="center"/>
    </xf>
    <xf numFmtId="0" fontId="53" fillId="27" borderId="0" xfId="0" applyFont="1" applyFill="1" applyAlignment="1">
      <alignment horizontal="center" vertical="center"/>
    </xf>
    <xf numFmtId="0" fontId="53" fillId="27" borderId="0" xfId="0" applyFont="1" applyFill="1" applyBorder="1" applyAlignment="1">
      <alignment horizontal="right" vertical="center"/>
    </xf>
    <xf numFmtId="0" fontId="63" fillId="25" borderId="32" xfId="75" applyFont="1" applyFill="1" applyBorder="1" applyAlignment="1">
      <alignment horizontal="left" vertical="center"/>
    </xf>
    <xf numFmtId="0" fontId="60" fillId="28" borderId="32" xfId="75" applyFont="1" applyFill="1" applyBorder="1" applyAlignment="1">
      <alignment horizontal="left" vertical="center"/>
    </xf>
    <xf numFmtId="0" fontId="60" fillId="28" borderId="0" xfId="75" applyFont="1" applyFill="1" applyBorder="1" applyAlignment="1">
      <alignment horizontal="left" vertical="center"/>
    </xf>
    <xf numFmtId="0" fontId="60" fillId="27" borderId="0" xfId="75" applyFont="1" applyFill="1" applyBorder="1" applyAlignment="1">
      <alignment horizontal="left" vertical="center"/>
    </xf>
    <xf numFmtId="0" fontId="66" fillId="27" borderId="0" xfId="0" applyFont="1" applyFill="1" applyAlignment="1">
      <alignment vertical="center"/>
    </xf>
    <xf numFmtId="0" fontId="67" fillId="27" borderId="0" xfId="0" applyFont="1" applyFill="1" applyAlignment="1">
      <alignment horizontal="right" vertical="center"/>
    </xf>
    <xf numFmtId="9" fontId="66" fillId="27" borderId="0" xfId="0" applyNumberFormat="1" applyFont="1" applyFill="1" applyAlignment="1">
      <alignment vertical="center"/>
    </xf>
    <xf numFmtId="0" fontId="66" fillId="27" borderId="0" xfId="0" applyFont="1" applyFill="1" applyBorder="1" applyAlignment="1">
      <alignment vertical="center"/>
    </xf>
    <xf numFmtId="179" fontId="47" fillId="0" borderId="0" xfId="313" applyNumberFormat="1" applyFont="1" applyBorder="1" applyProtection="1"/>
    <xf numFmtId="0" fontId="53" fillId="0" borderId="22" xfId="0" applyFont="1" applyBorder="1" applyAlignment="1">
      <alignment horizontal="center"/>
    </xf>
    <xf numFmtId="164" fontId="53" fillId="0" borderId="22" xfId="0" applyNumberFormat="1" applyFont="1" applyBorder="1" applyAlignment="1">
      <alignment horizontal="center"/>
    </xf>
    <xf numFmtId="0" fontId="53" fillId="0" borderId="16" xfId="0" applyFont="1" applyBorder="1" applyAlignment="1">
      <alignment horizontal="center"/>
    </xf>
    <xf numFmtId="0" fontId="53" fillId="26" borderId="27" xfId="0" applyFont="1" applyFill="1" applyBorder="1" applyAlignment="1" applyProtection="1">
      <alignment horizontal="center"/>
      <protection locked="0"/>
    </xf>
    <xf numFmtId="0" fontId="53" fillId="26" borderId="27" xfId="0" applyFont="1" applyFill="1" applyBorder="1" applyAlignment="1" applyProtection="1">
      <alignment horizontal="center" vertical="center"/>
      <protection locked="0"/>
    </xf>
    <xf numFmtId="9" fontId="53" fillId="26" borderId="27" xfId="0" applyNumberFormat="1" applyFont="1" applyFill="1" applyBorder="1" applyAlignment="1" applyProtection="1">
      <alignment horizontal="center" vertical="center"/>
      <protection locked="0"/>
    </xf>
    <xf numFmtId="0" fontId="52" fillId="26" borderId="23" xfId="0" applyFont="1" applyFill="1" applyBorder="1" applyAlignment="1" applyProtection="1">
      <alignment horizontal="left"/>
      <protection locked="0"/>
    </xf>
    <xf numFmtId="0" fontId="52" fillId="26" borderId="22" xfId="0" applyFont="1" applyFill="1" applyBorder="1" applyAlignment="1" applyProtection="1">
      <alignment horizontal="left"/>
      <protection locked="0"/>
    </xf>
    <xf numFmtId="171" fontId="52" fillId="26" borderId="15" xfId="74" applyNumberFormat="1" applyFont="1" applyFill="1" applyBorder="1" applyAlignment="1" applyProtection="1">
      <alignment vertical="center"/>
      <protection locked="0"/>
    </xf>
    <xf numFmtId="1" fontId="52" fillId="26" borderId="15" xfId="74" applyNumberFormat="1" applyFont="1" applyFill="1" applyBorder="1" applyAlignment="1" applyProtection="1">
      <alignment vertical="center"/>
      <protection locked="0"/>
    </xf>
    <xf numFmtId="0" fontId="57" fillId="0" borderId="27" xfId="0" applyFont="1" applyBorder="1" applyAlignment="1">
      <alignment horizontal="right" vertical="center"/>
    </xf>
    <xf numFmtId="0" fontId="64" fillId="0" borderId="0" xfId="0" applyFont="1" applyBorder="1" applyAlignment="1">
      <alignment vertical="center" wrapText="1"/>
    </xf>
    <xf numFmtId="0" fontId="53" fillId="0" borderId="22" xfId="0" applyFont="1" applyBorder="1" applyAlignment="1">
      <alignment horizontal="left"/>
    </xf>
    <xf numFmtId="0" fontId="64" fillId="27" borderId="0" xfId="0" applyFont="1" applyFill="1"/>
    <xf numFmtId="0" fontId="64" fillId="0" borderId="0" xfId="0" applyFont="1" applyBorder="1" applyAlignment="1">
      <alignment horizontal="left" vertical="center" wrapText="1"/>
    </xf>
    <xf numFmtId="0" fontId="57" fillId="29" borderId="33" xfId="0" applyFont="1" applyFill="1" applyBorder="1" applyAlignment="1">
      <alignment horizontal="center" vertical="center" wrapText="1"/>
    </xf>
    <xf numFmtId="0" fontId="53" fillId="26" borderId="27" xfId="0" applyFont="1" applyFill="1" applyBorder="1" applyAlignment="1" applyProtection="1">
      <alignment horizontal="center" vertical="center" wrapText="1"/>
      <protection locked="0"/>
    </xf>
    <xf numFmtId="0" fontId="72" fillId="29" borderId="38" xfId="0" applyFont="1" applyFill="1" applyBorder="1" applyAlignment="1">
      <alignment horizontal="center" vertical="top" wrapText="1"/>
    </xf>
    <xf numFmtId="0" fontId="57" fillId="35" borderId="33" xfId="0" applyFont="1" applyFill="1" applyBorder="1" applyAlignment="1">
      <alignment horizontal="center" vertical="center"/>
    </xf>
    <xf numFmtId="0" fontId="57" fillId="35" borderId="33" xfId="0" applyFont="1" applyFill="1" applyBorder="1" applyAlignment="1">
      <alignment horizontal="center" vertical="center" wrapText="1"/>
    </xf>
    <xf numFmtId="0" fontId="53" fillId="0" borderId="15" xfId="0" applyFont="1" applyBorder="1" applyAlignment="1">
      <alignment horizontal="center" vertical="center"/>
    </xf>
    <xf numFmtId="0" fontId="53" fillId="0" borderId="15" xfId="0" applyFont="1" applyBorder="1" applyAlignment="1">
      <alignment vertical="center"/>
    </xf>
    <xf numFmtId="0" fontId="53" fillId="0" borderId="0" xfId="0" applyFont="1" applyAlignment="1">
      <alignment horizontal="right" vertical="center"/>
    </xf>
    <xf numFmtId="0" fontId="57" fillId="0" borderId="0" xfId="0" applyFont="1" applyAlignment="1">
      <alignment horizontal="center" vertical="center"/>
    </xf>
    <xf numFmtId="9" fontId="53" fillId="0" borderId="0" xfId="0" applyNumberFormat="1" applyFont="1" applyFill="1" applyBorder="1" applyAlignment="1" applyProtection="1">
      <alignment horizontal="center" vertical="center"/>
      <protection locked="0"/>
    </xf>
    <xf numFmtId="0" fontId="1" fillId="27" borderId="0" xfId="0" applyFont="1" applyFill="1"/>
    <xf numFmtId="0" fontId="53" fillId="0" borderId="37" xfId="0" applyFont="1" applyBorder="1"/>
    <xf numFmtId="0" fontId="74" fillId="0" borderId="0" xfId="0" applyFont="1"/>
    <xf numFmtId="0" fontId="57" fillId="0" borderId="0" xfId="0" applyFont="1" applyAlignment="1">
      <alignment vertical="top"/>
    </xf>
    <xf numFmtId="180" fontId="69" fillId="28" borderId="0" xfId="299" applyNumberFormat="1" applyFont="1" applyFill="1" applyAlignment="1">
      <alignment horizontal="left" vertical="center"/>
    </xf>
    <xf numFmtId="0" fontId="57" fillId="29" borderId="15" xfId="0" applyFont="1" applyFill="1" applyBorder="1" applyAlignment="1">
      <alignment vertical="center"/>
    </xf>
    <xf numFmtId="0" fontId="66" fillId="0" borderId="0" xfId="0" applyFont="1" applyFill="1" applyAlignment="1">
      <alignment vertical="center"/>
    </xf>
    <xf numFmtId="0" fontId="54" fillId="0" borderId="0" xfId="0" applyFont="1" applyFill="1" applyBorder="1" applyAlignment="1">
      <alignment vertical="center"/>
    </xf>
    <xf numFmtId="0" fontId="61" fillId="0" borderId="0" xfId="0" applyFont="1" applyAlignment="1">
      <alignment vertical="center"/>
    </xf>
    <xf numFmtId="0" fontId="61" fillId="27" borderId="0" xfId="0" applyFont="1" applyFill="1" applyAlignment="1">
      <alignment vertical="center"/>
    </xf>
    <xf numFmtId="0" fontId="53" fillId="26" borderId="15" xfId="0" applyFont="1" applyFill="1" applyBorder="1" applyAlignment="1" applyProtection="1">
      <alignment vertical="center"/>
      <protection locked="0"/>
    </xf>
    <xf numFmtId="0" fontId="53" fillId="21" borderId="15" xfId="0" applyFont="1" applyFill="1" applyBorder="1" applyAlignment="1">
      <alignment vertical="center"/>
    </xf>
    <xf numFmtId="0" fontId="57" fillId="0" borderId="0" xfId="0" applyFont="1" applyFill="1" applyBorder="1" applyAlignment="1">
      <alignment vertical="center"/>
    </xf>
    <xf numFmtId="9" fontId="53" fillId="26" borderId="15" xfId="0" applyNumberFormat="1" applyFont="1" applyFill="1" applyBorder="1" applyAlignment="1" applyProtection="1">
      <alignment vertical="center"/>
      <protection locked="0"/>
    </xf>
    <xf numFmtId="1" fontId="53" fillId="0" borderId="0" xfId="0" applyNumberFormat="1" applyFont="1" applyAlignment="1">
      <alignment vertical="center"/>
    </xf>
    <xf numFmtId="0" fontId="53" fillId="26" borderId="15" xfId="1" applyNumberFormat="1" applyFont="1" applyFill="1" applyBorder="1" applyAlignment="1" applyProtection="1">
      <alignment vertical="center"/>
      <protection locked="0"/>
    </xf>
    <xf numFmtId="171" fontId="56" fillId="29" borderId="27" xfId="0" applyNumberFormat="1" applyFont="1" applyFill="1" applyBorder="1" applyAlignment="1">
      <alignment horizontal="center" vertical="center"/>
    </xf>
    <xf numFmtId="171" fontId="56" fillId="29" borderId="27" xfId="0" applyNumberFormat="1" applyFont="1" applyFill="1" applyBorder="1" applyAlignment="1">
      <alignment horizontal="center" vertical="center" wrapText="1"/>
    </xf>
    <xf numFmtId="171" fontId="55" fillId="25" borderId="27" xfId="0" applyNumberFormat="1" applyFont="1" applyFill="1" applyBorder="1" applyAlignment="1">
      <alignment horizontal="right" vertical="center"/>
    </xf>
    <xf numFmtId="169" fontId="53" fillId="21" borderId="15" xfId="325" applyNumberFormat="1" applyFont="1" applyFill="1" applyBorder="1" applyAlignment="1">
      <alignment vertical="center"/>
    </xf>
    <xf numFmtId="171" fontId="56" fillId="29" borderId="27" xfId="0" applyNumberFormat="1" applyFont="1" applyFill="1" applyBorder="1" applyAlignment="1">
      <alignment horizontal="left" vertical="center"/>
    </xf>
    <xf numFmtId="0" fontId="53" fillId="0" borderId="27" xfId="0" applyFont="1" applyBorder="1" applyAlignment="1">
      <alignment horizontal="center" vertical="center"/>
    </xf>
    <xf numFmtId="0" fontId="53" fillId="26" borderId="27" xfId="0" applyFont="1" applyFill="1" applyBorder="1" applyAlignment="1" applyProtection="1">
      <alignment vertical="center"/>
      <protection locked="0"/>
    </xf>
    <xf numFmtId="171" fontId="53" fillId="21" borderId="15" xfId="0" applyNumberFormat="1" applyFont="1" applyFill="1" applyBorder="1" applyAlignment="1">
      <alignment vertical="center"/>
    </xf>
    <xf numFmtId="0" fontId="30" fillId="25" borderId="0" xfId="264" applyFill="1"/>
    <xf numFmtId="0" fontId="0" fillId="25" borderId="0" xfId="227" applyFont="1" applyFill="1"/>
    <xf numFmtId="0" fontId="76" fillId="25" borderId="0" xfId="326" applyFill="1"/>
    <xf numFmtId="0" fontId="78" fillId="0" borderId="0" xfId="0" applyFont="1" applyAlignment="1">
      <alignment horizontal="center" vertical="center" wrapText="1"/>
    </xf>
    <xf numFmtId="0" fontId="78" fillId="0" borderId="0" xfId="0" applyFont="1" applyAlignment="1">
      <alignment vertical="center"/>
    </xf>
    <xf numFmtId="0" fontId="43" fillId="0" borderId="0" xfId="0" applyFont="1" applyAlignment="1">
      <alignment horizontal="center" vertical="center"/>
    </xf>
    <xf numFmtId="1" fontId="43" fillId="0" borderId="0" xfId="0" applyNumberFormat="1" applyFont="1" applyAlignment="1">
      <alignment horizontal="center" vertical="center"/>
    </xf>
    <xf numFmtId="9" fontId="0" fillId="0" borderId="0" xfId="1" applyFont="1"/>
    <xf numFmtId="0" fontId="79" fillId="0" borderId="0" xfId="0" applyFont="1"/>
    <xf numFmtId="9" fontId="41" fillId="0" borderId="0" xfId="1" applyFont="1"/>
    <xf numFmtId="0" fontId="80" fillId="0" borderId="0" xfId="0" applyFont="1"/>
    <xf numFmtId="0" fontId="51" fillId="37" borderId="49" xfId="0" applyFont="1" applyFill="1" applyBorder="1" applyAlignment="1">
      <alignment horizontal="center" vertical="center" wrapText="1"/>
    </xf>
    <xf numFmtId="0" fontId="51" fillId="37" borderId="48" xfId="0" applyFont="1" applyFill="1" applyBorder="1" applyAlignment="1">
      <alignment horizontal="center" vertical="center" wrapText="1"/>
    </xf>
    <xf numFmtId="171" fontId="52" fillId="38" borderId="49" xfId="0" applyNumberFormat="1" applyFont="1" applyFill="1" applyBorder="1" applyAlignment="1" applyProtection="1">
      <alignment vertical="center"/>
      <protection locked="0"/>
    </xf>
    <xf numFmtId="171" fontId="52" fillId="38" borderId="48" xfId="0" applyNumberFormat="1" applyFont="1" applyFill="1" applyBorder="1" applyAlignment="1" applyProtection="1">
      <alignment vertical="center"/>
      <protection locked="0"/>
    </xf>
    <xf numFmtId="0" fontId="78" fillId="0" borderId="50" xfId="0" applyFont="1" applyBorder="1" applyAlignment="1">
      <alignment vertical="center"/>
    </xf>
    <xf numFmtId="0" fontId="78" fillId="0" borderId="51" xfId="0" applyFont="1" applyBorder="1" applyAlignment="1">
      <alignment vertical="center"/>
    </xf>
    <xf numFmtId="0" fontId="78" fillId="0" borderId="55" xfId="0" applyFont="1" applyBorder="1" applyAlignment="1">
      <alignment vertical="center"/>
    </xf>
    <xf numFmtId="3" fontId="77" fillId="21" borderId="51" xfId="0" applyNumberFormat="1" applyFont="1" applyFill="1" applyBorder="1" applyAlignment="1">
      <alignment horizontal="center" vertical="center" wrapText="1"/>
    </xf>
    <xf numFmtId="3" fontId="77" fillId="21" borderId="54" xfId="0" applyNumberFormat="1" applyFont="1" applyFill="1" applyBorder="1" applyAlignment="1">
      <alignment horizontal="center" vertical="center" wrapText="1"/>
    </xf>
    <xf numFmtId="0" fontId="51" fillId="37" borderId="59" xfId="0" applyFont="1" applyFill="1" applyBorder="1" applyAlignment="1">
      <alignment horizontal="center" vertical="center" wrapText="1"/>
    </xf>
    <xf numFmtId="3" fontId="26" fillId="25" borderId="51" xfId="0" applyNumberFormat="1" applyFont="1" applyFill="1" applyBorder="1" applyAlignment="1">
      <alignment vertical="center"/>
    </xf>
    <xf numFmtId="3" fontId="26" fillId="25" borderId="56" xfId="0" applyNumberFormat="1" applyFont="1" applyFill="1" applyBorder="1" applyAlignment="1">
      <alignment vertical="center"/>
    </xf>
    <xf numFmtId="0" fontId="78" fillId="0" borderId="57" xfId="0" applyFont="1" applyBorder="1" applyAlignment="1">
      <alignment horizontal="center" vertical="center" wrapText="1"/>
    </xf>
    <xf numFmtId="3" fontId="77" fillId="21" borderId="56" xfId="0" applyNumberFormat="1" applyFont="1" applyFill="1" applyBorder="1" applyAlignment="1">
      <alignment horizontal="center" vertical="center" wrapText="1"/>
    </xf>
    <xf numFmtId="0" fontId="78" fillId="0" borderId="60" xfId="0" applyFont="1" applyBorder="1" applyAlignment="1">
      <alignment vertical="center"/>
    </xf>
    <xf numFmtId="0" fontId="78" fillId="0" borderId="61" xfId="0" applyFont="1" applyBorder="1" applyAlignment="1">
      <alignment vertical="center"/>
    </xf>
    <xf numFmtId="3" fontId="77" fillId="21" borderId="52" xfId="0" applyNumberFormat="1" applyFont="1" applyFill="1" applyBorder="1" applyAlignment="1">
      <alignment horizontal="center" vertical="center" wrapText="1"/>
    </xf>
    <xf numFmtId="1" fontId="77" fillId="21" borderId="51" xfId="155" applyNumberFormat="1" applyFont="1" applyFill="1" applyBorder="1" applyAlignment="1">
      <alignment horizontal="center" vertical="center" wrapText="1"/>
    </xf>
    <xf numFmtId="3" fontId="26" fillId="25" borderId="58" xfId="0" applyNumberFormat="1" applyFont="1" applyFill="1" applyBorder="1" applyAlignment="1">
      <alignment vertical="center"/>
    </xf>
    <xf numFmtId="3" fontId="77" fillId="21" borderId="58" xfId="0" applyNumberFormat="1" applyFont="1" applyFill="1" applyBorder="1" applyAlignment="1">
      <alignment horizontal="center" vertical="center" wrapText="1"/>
    </xf>
    <xf numFmtId="1" fontId="26" fillId="25" borderId="51" xfId="155" applyNumberFormat="1" applyFont="1" applyFill="1" applyBorder="1" applyAlignment="1">
      <alignment horizontal="center" vertical="center"/>
    </xf>
    <xf numFmtId="1" fontId="26" fillId="25" borderId="56" xfId="155" applyNumberFormat="1" applyFont="1" applyFill="1" applyBorder="1" applyAlignment="1">
      <alignment horizontal="center" vertical="center"/>
    </xf>
    <xf numFmtId="1" fontId="43" fillId="21" borderId="55" xfId="0" applyNumberFormat="1" applyFont="1" applyFill="1" applyBorder="1" applyAlignment="1">
      <alignment horizontal="center" vertical="center"/>
    </xf>
    <xf numFmtId="0" fontId="78" fillId="0" borderId="0" xfId="0" quotePrefix="1" applyFont="1" applyAlignment="1">
      <alignment vertical="center"/>
    </xf>
    <xf numFmtId="0" fontId="81" fillId="0" borderId="0" xfId="0" applyFont="1" applyAlignment="1">
      <alignment vertical="center"/>
    </xf>
    <xf numFmtId="0" fontId="82" fillId="36" borderId="62" xfId="0" applyFont="1" applyFill="1" applyBorder="1" applyAlignment="1">
      <alignment horizontal="left" vertical="center"/>
    </xf>
    <xf numFmtId="0" fontId="59" fillId="36" borderId="62" xfId="0" applyFont="1" applyFill="1" applyBorder="1" applyAlignment="1">
      <alignment horizontal="left" vertical="center"/>
    </xf>
    <xf numFmtId="0" fontId="81" fillId="39" borderId="0" xfId="0" applyFont="1" applyFill="1" applyAlignment="1">
      <alignment vertical="center"/>
    </xf>
    <xf numFmtId="0" fontId="82" fillId="36" borderId="0" xfId="0" applyFont="1" applyFill="1" applyBorder="1" applyAlignment="1">
      <alignment horizontal="left" vertical="center"/>
    </xf>
    <xf numFmtId="0" fontId="59" fillId="36" borderId="0" xfId="0" applyFont="1" applyFill="1" applyBorder="1" applyAlignment="1">
      <alignment horizontal="left" vertical="center"/>
    </xf>
    <xf numFmtId="171" fontId="52" fillId="21" borderId="15" xfId="74" applyNumberFormat="1" applyFont="1" applyFill="1" applyBorder="1" applyAlignment="1" applyProtection="1">
      <alignment vertical="center"/>
      <protection locked="0"/>
    </xf>
    <xf numFmtId="0" fontId="51" fillId="36" borderId="51" xfId="0" applyFont="1" applyFill="1" applyBorder="1" applyAlignment="1">
      <alignment horizontal="center" vertical="center" wrapText="1"/>
    </xf>
    <xf numFmtId="1" fontId="43" fillId="21" borderId="51" xfId="0" applyNumberFormat="1" applyFont="1" applyFill="1" applyBorder="1" applyAlignment="1">
      <alignment horizontal="center" vertical="center"/>
    </xf>
    <xf numFmtId="171" fontId="52" fillId="38" borderId="59" xfId="0" applyNumberFormat="1" applyFont="1" applyFill="1" applyBorder="1" applyAlignment="1" applyProtection="1">
      <alignment vertical="center"/>
      <protection locked="0"/>
    </xf>
    <xf numFmtId="171" fontId="52" fillId="40" borderId="55" xfId="0" applyNumberFormat="1" applyFont="1" applyFill="1" applyBorder="1" applyAlignment="1" applyProtection="1">
      <alignment vertical="center"/>
      <protection locked="0"/>
    </xf>
    <xf numFmtId="0" fontId="51" fillId="37" borderId="57" xfId="0" applyFont="1" applyFill="1" applyBorder="1" applyAlignment="1">
      <alignment horizontal="center" vertical="center" wrapText="1"/>
    </xf>
    <xf numFmtId="0" fontId="51" fillId="37" borderId="51" xfId="0" applyFont="1" applyFill="1" applyBorder="1" applyAlignment="1">
      <alignment horizontal="center" vertical="center" wrapText="1"/>
    </xf>
    <xf numFmtId="0" fontId="51" fillId="37" borderId="54" xfId="0" applyFont="1" applyFill="1" applyBorder="1" applyAlignment="1">
      <alignment horizontal="center" vertical="center" wrapText="1"/>
    </xf>
    <xf numFmtId="0" fontId="51" fillId="37" borderId="63" xfId="0" applyFont="1" applyFill="1" applyBorder="1" applyAlignment="1">
      <alignment horizontal="center" vertical="center" wrapText="1"/>
    </xf>
    <xf numFmtId="0" fontId="51" fillId="37" borderId="47" xfId="0" applyFont="1" applyFill="1" applyBorder="1" applyAlignment="1">
      <alignment horizontal="center" vertical="center" wrapText="1"/>
    </xf>
    <xf numFmtId="171" fontId="52" fillId="38" borderId="51" xfId="0" applyNumberFormat="1" applyFont="1" applyFill="1" applyBorder="1" applyAlignment="1" applyProtection="1">
      <alignment vertical="center"/>
      <protection locked="0"/>
    </xf>
    <xf numFmtId="171" fontId="52" fillId="38" borderId="64" xfId="0" applyNumberFormat="1" applyFont="1" applyFill="1" applyBorder="1" applyAlignment="1" applyProtection="1">
      <alignment vertical="center"/>
      <protection locked="0"/>
    </xf>
    <xf numFmtId="0" fontId="51" fillId="37" borderId="55" xfId="0" applyFont="1" applyFill="1" applyBorder="1" applyAlignment="1">
      <alignment horizontal="center" vertical="center" wrapText="1"/>
    </xf>
    <xf numFmtId="1" fontId="78" fillId="21" borderId="51" xfId="0" applyNumberFormat="1" applyFont="1" applyFill="1" applyBorder="1" applyAlignment="1">
      <alignment horizontal="center" vertical="center"/>
    </xf>
    <xf numFmtId="1" fontId="78" fillId="21" borderId="55" xfId="0" applyNumberFormat="1" applyFont="1" applyFill="1" applyBorder="1" applyAlignment="1">
      <alignment horizontal="center" vertical="center"/>
    </xf>
    <xf numFmtId="2" fontId="0" fillId="26" borderId="15" xfId="1" applyNumberFormat="1" applyFont="1" applyFill="1" applyBorder="1"/>
    <xf numFmtId="9" fontId="0" fillId="26" borderId="46" xfId="1" applyFont="1" applyFill="1" applyBorder="1" applyAlignment="1">
      <alignment horizontal="center"/>
    </xf>
    <xf numFmtId="9" fontId="0" fillId="26" borderId="46" xfId="1" applyFont="1" applyFill="1" applyBorder="1"/>
    <xf numFmtId="10" fontId="0" fillId="26" borderId="46" xfId="1" applyNumberFormat="1" applyFont="1" applyFill="1" applyBorder="1"/>
    <xf numFmtId="9" fontId="0" fillId="26" borderId="46" xfId="1" applyNumberFormat="1" applyFont="1" applyFill="1" applyBorder="1"/>
    <xf numFmtId="0" fontId="64" fillId="0" borderId="0" xfId="0" applyFont="1" applyBorder="1" applyAlignment="1">
      <alignment vertical="center"/>
    </xf>
    <xf numFmtId="0" fontId="41" fillId="0" borderId="0" xfId="0" applyFont="1"/>
    <xf numFmtId="0" fontId="84" fillId="28" borderId="32" xfId="75" applyFont="1" applyFill="1" applyBorder="1" applyAlignment="1">
      <alignment horizontal="left" vertical="center"/>
    </xf>
    <xf numFmtId="0" fontId="65" fillId="0" borderId="0" xfId="0" applyFont="1" applyFill="1" applyAlignment="1">
      <alignment horizontal="center" vertical="center"/>
    </xf>
    <xf numFmtId="171" fontId="52" fillId="38" borderId="67" xfId="0" applyNumberFormat="1" applyFont="1" applyFill="1" applyBorder="1" applyAlignment="1" applyProtection="1">
      <alignment vertical="center"/>
      <protection locked="0"/>
    </xf>
    <xf numFmtId="171" fontId="52" fillId="38" borderId="68" xfId="0" applyNumberFormat="1" applyFont="1" applyFill="1" applyBorder="1" applyAlignment="1" applyProtection="1">
      <alignment vertical="center"/>
      <protection locked="0"/>
    </xf>
    <xf numFmtId="171" fontId="52" fillId="38" borderId="69" xfId="0" applyNumberFormat="1" applyFont="1" applyFill="1" applyBorder="1" applyAlignment="1" applyProtection="1">
      <alignment vertical="center"/>
      <protection locked="0"/>
    </xf>
    <xf numFmtId="171" fontId="52" fillId="38" borderId="70" xfId="0" applyNumberFormat="1" applyFont="1" applyFill="1" applyBorder="1" applyAlignment="1" applyProtection="1">
      <alignment vertical="center"/>
      <protection locked="0"/>
    </xf>
    <xf numFmtId="0" fontId="89" fillId="0" borderId="0" xfId="0" applyFont="1" applyFill="1"/>
    <xf numFmtId="0" fontId="1" fillId="26" borderId="23" xfId="0" applyFont="1" applyFill="1" applyBorder="1" applyAlignment="1" applyProtection="1">
      <alignment horizontal="left"/>
      <protection locked="0"/>
    </xf>
    <xf numFmtId="0" fontId="1" fillId="26" borderId="22" xfId="0" applyFont="1" applyFill="1" applyBorder="1" applyAlignment="1" applyProtection="1">
      <alignment horizontal="left"/>
      <protection locked="0"/>
    </xf>
    <xf numFmtId="0" fontId="51" fillId="25" borderId="20" xfId="0" applyFont="1" applyFill="1" applyBorder="1" applyAlignment="1">
      <alignment horizontal="center" vertical="center" wrapText="1"/>
    </xf>
    <xf numFmtId="0" fontId="53" fillId="0" borderId="0" xfId="0" applyFont="1" applyAlignment="1">
      <alignment horizontal="left" vertical="center" wrapText="1"/>
    </xf>
    <xf numFmtId="0" fontId="53" fillId="0" borderId="0" xfId="0" applyFont="1" applyAlignment="1">
      <alignment horizontal="left" vertical="top" wrapText="1"/>
    </xf>
    <xf numFmtId="0" fontId="57" fillId="0" borderId="0" xfId="0" applyFont="1" applyAlignment="1">
      <alignment horizontal="left" vertical="top" wrapText="1"/>
    </xf>
    <xf numFmtId="0" fontId="53" fillId="0" borderId="0" xfId="299" applyFont="1" applyAlignment="1">
      <alignment horizontal="left" vertical="center" wrapText="1"/>
    </xf>
    <xf numFmtId="0" fontId="53" fillId="0" borderId="0" xfId="299" applyFont="1" applyAlignment="1">
      <alignment horizontal="left" vertical="top" wrapText="1"/>
    </xf>
    <xf numFmtId="0" fontId="86" fillId="41" borderId="20" xfId="0" applyFont="1" applyFill="1" applyBorder="1" applyAlignment="1">
      <alignment horizontal="center" vertical="center"/>
    </xf>
    <xf numFmtId="0" fontId="47" fillId="36" borderId="21" xfId="0" applyFont="1" applyFill="1" applyBorder="1" applyAlignment="1">
      <alignment horizontal="center" vertical="center" wrapText="1"/>
    </xf>
    <xf numFmtId="0" fontId="47" fillId="36" borderId="0" xfId="0" applyFont="1" applyFill="1" applyBorder="1" applyAlignment="1">
      <alignment horizontal="center" vertical="center" wrapText="1"/>
    </xf>
    <xf numFmtId="0" fontId="47" fillId="36" borderId="25" xfId="0" applyFont="1" applyFill="1" applyBorder="1" applyAlignment="1">
      <alignment horizontal="center" vertical="center" wrapText="1"/>
    </xf>
    <xf numFmtId="0" fontId="47" fillId="36" borderId="65" xfId="0" applyFont="1" applyFill="1" applyBorder="1" applyAlignment="1">
      <alignment horizontal="center" vertical="center" wrapText="1"/>
    </xf>
    <xf numFmtId="0" fontId="47" fillId="36" borderId="50" xfId="0" applyFont="1" applyFill="1" applyBorder="1" applyAlignment="1">
      <alignment horizontal="center" vertical="center" wrapText="1"/>
    </xf>
    <xf numFmtId="0" fontId="47" fillId="36" borderId="66" xfId="0" applyFont="1" applyFill="1" applyBorder="1" applyAlignment="1">
      <alignment horizontal="center" vertical="center" wrapText="1"/>
    </xf>
    <xf numFmtId="0" fontId="86" fillId="41" borderId="0" xfId="0" applyFont="1" applyFill="1" applyBorder="1" applyAlignment="1">
      <alignment horizontal="center" vertical="center"/>
    </xf>
    <xf numFmtId="0" fontId="51" fillId="25" borderId="26" xfId="0" applyFont="1" applyFill="1" applyBorder="1" applyAlignment="1">
      <alignment horizontal="center" vertical="center" wrapText="1"/>
    </xf>
    <xf numFmtId="0" fontId="51" fillId="25" borderId="41" xfId="0" applyFont="1" applyFill="1" applyBorder="1" applyAlignment="1">
      <alignment horizontal="center" vertical="center" wrapText="1"/>
    </xf>
    <xf numFmtId="0" fontId="51" fillId="25" borderId="44" xfId="0" applyFont="1" applyFill="1" applyBorder="1" applyAlignment="1">
      <alignment horizontal="center" vertical="center" wrapText="1"/>
    </xf>
    <xf numFmtId="0" fontId="51" fillId="25" borderId="43" xfId="0" applyFont="1" applyFill="1" applyBorder="1" applyAlignment="1">
      <alignment horizontal="center" vertical="center" wrapText="1"/>
    </xf>
    <xf numFmtId="0" fontId="51" fillId="25" borderId="20" xfId="0" applyFont="1" applyFill="1" applyBorder="1" applyAlignment="1">
      <alignment horizontal="center" vertical="center" wrapText="1"/>
    </xf>
    <xf numFmtId="0" fontId="51" fillId="25" borderId="42" xfId="0" applyFont="1" applyFill="1" applyBorder="1" applyAlignment="1">
      <alignment horizontal="center" vertical="center" wrapText="1"/>
    </xf>
    <xf numFmtId="0" fontId="51" fillId="36" borderId="53" xfId="0" applyFont="1" applyFill="1" applyBorder="1" applyAlignment="1">
      <alignment horizontal="center" vertical="center" wrapText="1"/>
    </xf>
    <xf numFmtId="0" fontId="51" fillId="36" borderId="54" xfId="0" applyFont="1" applyFill="1" applyBorder="1" applyAlignment="1">
      <alignment horizontal="center" vertical="center" wrapText="1"/>
    </xf>
    <xf numFmtId="0" fontId="51" fillId="36" borderId="71" xfId="0" applyFont="1" applyFill="1" applyBorder="1" applyAlignment="1">
      <alignment horizontal="center" vertical="center" wrapText="1"/>
    </xf>
    <xf numFmtId="0" fontId="88" fillId="0" borderId="65" xfId="0" applyFont="1" applyBorder="1" applyAlignment="1">
      <alignment horizontal="center" vertical="center"/>
    </xf>
    <xf numFmtId="0" fontId="88" fillId="0" borderId="50" xfId="0" applyFont="1" applyBorder="1" applyAlignment="1">
      <alignment horizontal="center" vertical="center"/>
    </xf>
    <xf numFmtId="0" fontId="88" fillId="0" borderId="66" xfId="0" applyFont="1" applyBorder="1" applyAlignment="1">
      <alignment horizontal="center" vertical="center"/>
    </xf>
    <xf numFmtId="0" fontId="47" fillId="25" borderId="26" xfId="0" applyFont="1" applyFill="1" applyBorder="1" applyAlignment="1">
      <alignment horizontal="center" vertical="center"/>
    </xf>
    <xf numFmtId="0" fontId="47" fillId="25" borderId="41" xfId="0" applyFont="1" applyFill="1" applyBorder="1" applyAlignment="1">
      <alignment horizontal="center" vertical="center"/>
    </xf>
    <xf numFmtId="0" fontId="47" fillId="25" borderId="44" xfId="0" applyFont="1" applyFill="1" applyBorder="1" applyAlignment="1">
      <alignment horizontal="center" vertical="center"/>
    </xf>
    <xf numFmtId="0" fontId="47" fillId="25" borderId="43" xfId="0" applyFont="1" applyFill="1" applyBorder="1" applyAlignment="1">
      <alignment horizontal="center" vertical="center"/>
    </xf>
    <xf numFmtId="0" fontId="47" fillId="25" borderId="20" xfId="0" applyFont="1" applyFill="1" applyBorder="1" applyAlignment="1">
      <alignment horizontal="center" vertical="center"/>
    </xf>
    <xf numFmtId="0" fontId="47" fillId="25" borderId="42" xfId="0" applyFont="1" applyFill="1" applyBorder="1" applyAlignment="1">
      <alignment horizontal="center" vertical="center"/>
    </xf>
    <xf numFmtId="0" fontId="65" fillId="25" borderId="21" xfId="0" applyFont="1" applyFill="1" applyBorder="1" applyAlignment="1">
      <alignment horizontal="center" vertical="center" wrapText="1"/>
    </xf>
    <xf numFmtId="0" fontId="65" fillId="25" borderId="0" xfId="0" applyFont="1" applyFill="1" applyBorder="1" applyAlignment="1">
      <alignment horizontal="center" vertical="center" wrapText="1"/>
    </xf>
    <xf numFmtId="0" fontId="65" fillId="25" borderId="25" xfId="0" applyFont="1" applyFill="1" applyBorder="1" applyAlignment="1">
      <alignment horizontal="center" vertical="center" wrapText="1"/>
    </xf>
    <xf numFmtId="0" fontId="73" fillId="0" borderId="28" xfId="0" applyFont="1" applyFill="1" applyBorder="1" applyAlignment="1">
      <alignment horizontal="center" vertical="center" wrapText="1"/>
    </xf>
    <xf numFmtId="0" fontId="73" fillId="0" borderId="30" xfId="0" applyFont="1" applyFill="1" applyBorder="1" applyAlignment="1">
      <alignment horizontal="center" vertical="center" wrapText="1"/>
    </xf>
    <xf numFmtId="0" fontId="73" fillId="0" borderId="29" xfId="0" applyFont="1" applyFill="1" applyBorder="1" applyAlignment="1">
      <alignment horizontal="center" vertical="center" wrapText="1"/>
    </xf>
    <xf numFmtId="0" fontId="57" fillId="29" borderId="28" xfId="0" applyFont="1" applyFill="1" applyBorder="1" applyAlignment="1">
      <alignment horizontal="center" vertical="center" wrapText="1"/>
    </xf>
    <xf numFmtId="0" fontId="57" fillId="29" borderId="29" xfId="0" applyFont="1" applyFill="1" applyBorder="1" applyAlignment="1">
      <alignment horizontal="center" vertical="center" wrapText="1"/>
    </xf>
    <xf numFmtId="0" fontId="57" fillId="29" borderId="30" xfId="0" applyFont="1" applyFill="1" applyBorder="1" applyAlignment="1">
      <alignment horizontal="center" vertical="center" wrapText="1"/>
    </xf>
    <xf numFmtId="0" fontId="57" fillId="33" borderId="0" xfId="0" applyFont="1" applyFill="1" applyBorder="1" applyAlignment="1">
      <alignment horizontal="center"/>
    </xf>
    <xf numFmtId="0" fontId="51" fillId="33" borderId="0" xfId="0" applyFont="1" applyFill="1" applyBorder="1" applyAlignment="1">
      <alignment horizontal="center" vertical="center" wrapText="1"/>
    </xf>
    <xf numFmtId="0" fontId="51" fillId="21" borderId="0" xfId="0" applyFont="1" applyFill="1" applyBorder="1" applyAlignment="1">
      <alignment horizontal="center" vertical="center" wrapText="1"/>
    </xf>
    <xf numFmtId="0" fontId="57" fillId="29" borderId="35" xfId="0" applyFont="1" applyFill="1" applyBorder="1" applyAlignment="1">
      <alignment horizontal="center" vertical="center" wrapText="1"/>
    </xf>
    <xf numFmtId="0" fontId="57" fillId="31" borderId="0" xfId="0" applyFont="1" applyFill="1" applyBorder="1" applyAlignment="1">
      <alignment horizontal="center"/>
    </xf>
    <xf numFmtId="0" fontId="51" fillId="31" borderId="0" xfId="0" applyFont="1" applyFill="1" applyBorder="1" applyAlignment="1">
      <alignment horizontal="center" vertical="center" wrapText="1"/>
    </xf>
    <xf numFmtId="0" fontId="75" fillId="0" borderId="37" xfId="0" applyFont="1" applyBorder="1" applyAlignment="1">
      <alignment horizontal="left" vertical="center" wrapText="1"/>
    </xf>
    <xf numFmtId="0" fontId="75" fillId="0" borderId="0" xfId="0" applyFont="1" applyBorder="1" applyAlignment="1">
      <alignment horizontal="left" vertical="center" wrapText="1"/>
    </xf>
    <xf numFmtId="0" fontId="57" fillId="32" borderId="0" xfId="0" applyFont="1" applyFill="1" applyBorder="1" applyAlignment="1">
      <alignment horizontal="center"/>
    </xf>
    <xf numFmtId="0" fontId="57" fillId="20" borderId="0" xfId="0" applyFont="1" applyFill="1" applyBorder="1" applyAlignment="1">
      <alignment horizontal="center"/>
    </xf>
    <xf numFmtId="0" fontId="51" fillId="32" borderId="0" xfId="0" applyFont="1" applyFill="1" applyBorder="1" applyAlignment="1">
      <alignment horizontal="center" vertical="center" wrapText="1"/>
    </xf>
    <xf numFmtId="0" fontId="51" fillId="20" borderId="0" xfId="0" applyFont="1" applyFill="1" applyBorder="1" applyAlignment="1">
      <alignment horizontal="center" vertical="center" wrapText="1"/>
    </xf>
    <xf numFmtId="0" fontId="1" fillId="0" borderId="0" xfId="0" applyFont="1" applyAlignment="1">
      <alignment vertical="center"/>
    </xf>
    <xf numFmtId="0" fontId="1" fillId="27" borderId="0" xfId="0" applyFont="1" applyFill="1" applyAlignment="1">
      <alignment vertical="center"/>
    </xf>
    <xf numFmtId="0" fontId="1" fillId="0" borderId="0" xfId="0" applyFont="1"/>
    <xf numFmtId="0" fontId="1" fillId="0" borderId="0" xfId="0" applyFont="1" applyFill="1"/>
    <xf numFmtId="0" fontId="1" fillId="0" borderId="0" xfId="0" applyFont="1" applyBorder="1"/>
    <xf numFmtId="0" fontId="1" fillId="25" borderId="0" xfId="0" applyFont="1" applyFill="1" applyAlignment="1">
      <alignment vertical="center"/>
    </xf>
    <xf numFmtId="0" fontId="1" fillId="0" borderId="0"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vertical="center" wrapText="1"/>
    </xf>
    <xf numFmtId="0" fontId="1" fillId="30" borderId="30" xfId="0" applyFont="1" applyFill="1" applyBorder="1"/>
    <xf numFmtId="0" fontId="1" fillId="30" borderId="29" xfId="0" applyFont="1" applyFill="1" applyBorder="1"/>
    <xf numFmtId="2" fontId="1" fillId="0" borderId="0" xfId="1" applyNumberFormat="1" applyFont="1"/>
    <xf numFmtId="0" fontId="1" fillId="0" borderId="0" xfId="0" applyFont="1" applyFill="1" applyAlignment="1">
      <alignment horizontal="center" vertical="center"/>
    </xf>
    <xf numFmtId="0" fontId="1" fillId="0" borderId="0" xfId="0" applyFont="1" applyFill="1" applyAlignment="1">
      <alignment vertical="center" wrapText="1"/>
    </xf>
    <xf numFmtId="9" fontId="1" fillId="0" borderId="0" xfId="1" applyFont="1" applyFill="1" applyBorder="1"/>
    <xf numFmtId="0" fontId="1" fillId="0" borderId="0" xfId="0" applyFont="1" applyFill="1" applyBorder="1"/>
    <xf numFmtId="9" fontId="1" fillId="27" borderId="0" xfId="0" applyNumberFormat="1" applyFont="1" applyFill="1" applyBorder="1" applyAlignment="1">
      <alignment horizontal="center"/>
    </xf>
    <xf numFmtId="0" fontId="1" fillId="27" borderId="0" xfId="0" applyFont="1" applyFill="1" applyBorder="1"/>
  </cellXfs>
  <cellStyles count="328">
    <cellStyle name="_TB_Calc_number" xfId="72" xr:uid="{00000000-0005-0000-0000-000000000000}"/>
    <cellStyle name="_TB_def_number" xfId="71" xr:uid="{00000000-0005-0000-0000-000001000000}"/>
    <cellStyle name="_TB_results1" xfId="70" xr:uid="{00000000-0005-0000-0000-000002000000}"/>
    <cellStyle name="_TB_results1 2" xfId="301" xr:uid="{00000000-0005-0000-0000-000003000000}"/>
    <cellStyle name="_TB_subtitle2" xfId="69" xr:uid="{00000000-0005-0000-0000-000004000000}"/>
    <cellStyle name="20% - Accent1 2" xfId="2" xr:uid="{00000000-0005-0000-0000-000005000000}"/>
    <cellStyle name="20% - Accent1 2 2" xfId="68" xr:uid="{00000000-0005-0000-0000-000006000000}"/>
    <cellStyle name="20% - Accent1 3" xfId="67" xr:uid="{00000000-0005-0000-0000-000007000000}"/>
    <cellStyle name="20% - Accent1 4" xfId="66" xr:uid="{00000000-0005-0000-0000-000008000000}"/>
    <cellStyle name="20% - Accent2 2" xfId="3" xr:uid="{00000000-0005-0000-0000-000009000000}"/>
    <cellStyle name="20% - Accent2 2 2" xfId="65" xr:uid="{00000000-0005-0000-0000-00000A000000}"/>
    <cellStyle name="20% - Accent2 3" xfId="64" xr:uid="{00000000-0005-0000-0000-00000B000000}"/>
    <cellStyle name="20% - Accent2 4" xfId="63" xr:uid="{00000000-0005-0000-0000-00000C000000}"/>
    <cellStyle name="20% - Accent3 2" xfId="4" xr:uid="{00000000-0005-0000-0000-00000D000000}"/>
    <cellStyle name="20% - Accent3 2 2" xfId="62" xr:uid="{00000000-0005-0000-0000-00000E000000}"/>
    <cellStyle name="20% - Accent3 3" xfId="61" xr:uid="{00000000-0005-0000-0000-00000F000000}"/>
    <cellStyle name="20% - Accent3 4" xfId="60" xr:uid="{00000000-0005-0000-0000-000010000000}"/>
    <cellStyle name="20% - Accent4 2" xfId="5" xr:uid="{00000000-0005-0000-0000-000011000000}"/>
    <cellStyle name="20% - Accent4 2 2" xfId="59" xr:uid="{00000000-0005-0000-0000-000012000000}"/>
    <cellStyle name="20% - Accent4 3" xfId="77" xr:uid="{00000000-0005-0000-0000-000013000000}"/>
    <cellStyle name="20% - Accent4 4" xfId="58" xr:uid="{00000000-0005-0000-0000-000014000000}"/>
    <cellStyle name="20% - Accent5 2" xfId="6" xr:uid="{00000000-0005-0000-0000-000015000000}"/>
    <cellStyle name="20% - Accent5 2 2" xfId="57" xr:uid="{00000000-0005-0000-0000-000016000000}"/>
    <cellStyle name="20% - Accent5 3" xfId="56" xr:uid="{00000000-0005-0000-0000-000017000000}"/>
    <cellStyle name="20% - Accent5 4" xfId="55" xr:uid="{00000000-0005-0000-0000-000018000000}"/>
    <cellStyle name="20% - Accent6 2" xfId="7" xr:uid="{00000000-0005-0000-0000-000019000000}"/>
    <cellStyle name="20% - Accent6 2 2" xfId="78" xr:uid="{00000000-0005-0000-0000-00001A000000}"/>
    <cellStyle name="20% - Accent6 3" xfId="79" xr:uid="{00000000-0005-0000-0000-00001B000000}"/>
    <cellStyle name="20% - Accent6 4" xfId="80" xr:uid="{00000000-0005-0000-0000-00001C000000}"/>
    <cellStyle name="40% - Accent1 2" xfId="8" xr:uid="{00000000-0005-0000-0000-00001D000000}"/>
    <cellStyle name="40% - Accent1 2 2" xfId="81" xr:uid="{00000000-0005-0000-0000-00001E000000}"/>
    <cellStyle name="40% - Accent1 3" xfId="82" xr:uid="{00000000-0005-0000-0000-00001F000000}"/>
    <cellStyle name="40% - Accent1 4" xfId="83" xr:uid="{00000000-0005-0000-0000-000020000000}"/>
    <cellStyle name="40% - Accent2 2" xfId="9" xr:uid="{00000000-0005-0000-0000-000021000000}"/>
    <cellStyle name="40% - Accent2 2 2" xfId="84" xr:uid="{00000000-0005-0000-0000-000022000000}"/>
    <cellStyle name="40% - Accent2 3" xfId="85" xr:uid="{00000000-0005-0000-0000-000023000000}"/>
    <cellStyle name="40% - Accent2 4" xfId="86" xr:uid="{00000000-0005-0000-0000-000024000000}"/>
    <cellStyle name="40% - Accent3 2" xfId="10" xr:uid="{00000000-0005-0000-0000-000025000000}"/>
    <cellStyle name="40% - Accent3 2 2" xfId="87" xr:uid="{00000000-0005-0000-0000-000026000000}"/>
    <cellStyle name="40% - Accent3 3" xfId="88" xr:uid="{00000000-0005-0000-0000-000027000000}"/>
    <cellStyle name="40% - Accent3 4" xfId="89" xr:uid="{00000000-0005-0000-0000-000028000000}"/>
    <cellStyle name="40% - Accent4 2" xfId="11" xr:uid="{00000000-0005-0000-0000-000029000000}"/>
    <cellStyle name="40% - Accent4 2 2" xfId="90" xr:uid="{00000000-0005-0000-0000-00002A000000}"/>
    <cellStyle name="40% - Accent4 2 3" xfId="91" xr:uid="{00000000-0005-0000-0000-00002B000000}"/>
    <cellStyle name="40% - Accent4 2 4" xfId="92" xr:uid="{00000000-0005-0000-0000-00002C000000}"/>
    <cellStyle name="40% - Accent4 2 5" xfId="93" xr:uid="{00000000-0005-0000-0000-00002D000000}"/>
    <cellStyle name="40% - Accent4 2 6" xfId="94" xr:uid="{00000000-0005-0000-0000-00002E000000}"/>
    <cellStyle name="40% - Accent4 2 7" xfId="95" xr:uid="{00000000-0005-0000-0000-00002F000000}"/>
    <cellStyle name="40% - Accent4 3" xfId="96" xr:uid="{00000000-0005-0000-0000-000030000000}"/>
    <cellStyle name="40% - Accent4 4" xfId="97" xr:uid="{00000000-0005-0000-0000-000031000000}"/>
    <cellStyle name="40% - Accent5 2" xfId="12" xr:uid="{00000000-0005-0000-0000-000032000000}"/>
    <cellStyle name="40% - Accent5 2 2" xfId="98" xr:uid="{00000000-0005-0000-0000-000033000000}"/>
    <cellStyle name="40% - Accent5 3" xfId="99" xr:uid="{00000000-0005-0000-0000-000034000000}"/>
    <cellStyle name="40% - Accent5 4" xfId="100" xr:uid="{00000000-0005-0000-0000-000035000000}"/>
    <cellStyle name="40% - Accent6 2" xfId="13" xr:uid="{00000000-0005-0000-0000-000036000000}"/>
    <cellStyle name="40% - Accent6 2 2" xfId="101" xr:uid="{00000000-0005-0000-0000-000037000000}"/>
    <cellStyle name="40% - Accent6 3" xfId="102" xr:uid="{00000000-0005-0000-0000-000038000000}"/>
    <cellStyle name="40% - Accent6 4" xfId="103" xr:uid="{00000000-0005-0000-0000-000039000000}"/>
    <cellStyle name="60% - Accent1 2" xfId="14" xr:uid="{00000000-0005-0000-0000-00003A000000}"/>
    <cellStyle name="60% - Accent1 2 2" xfId="104" xr:uid="{00000000-0005-0000-0000-00003B000000}"/>
    <cellStyle name="60% - Accent1 3" xfId="105" xr:uid="{00000000-0005-0000-0000-00003C000000}"/>
    <cellStyle name="60% - Accent1 4" xfId="106" xr:uid="{00000000-0005-0000-0000-00003D000000}"/>
    <cellStyle name="60% - Accent2 2" xfId="15" xr:uid="{00000000-0005-0000-0000-00003E000000}"/>
    <cellStyle name="60% - Accent2 2 2" xfId="107" xr:uid="{00000000-0005-0000-0000-00003F000000}"/>
    <cellStyle name="60% - Accent2 3" xfId="108" xr:uid="{00000000-0005-0000-0000-000040000000}"/>
    <cellStyle name="60% - Accent2 4" xfId="109" xr:uid="{00000000-0005-0000-0000-000041000000}"/>
    <cellStyle name="60% - Accent3 2" xfId="16" xr:uid="{00000000-0005-0000-0000-000042000000}"/>
    <cellStyle name="60% - Accent3 2 2" xfId="110" xr:uid="{00000000-0005-0000-0000-000043000000}"/>
    <cellStyle name="60% - Accent3 3" xfId="111" xr:uid="{00000000-0005-0000-0000-000044000000}"/>
    <cellStyle name="60% - Accent3 4" xfId="112" xr:uid="{00000000-0005-0000-0000-000045000000}"/>
    <cellStyle name="60% - Accent4 2" xfId="17" xr:uid="{00000000-0005-0000-0000-000046000000}"/>
    <cellStyle name="60% - Accent4 2 2" xfId="113" xr:uid="{00000000-0005-0000-0000-000047000000}"/>
    <cellStyle name="60% - Accent4 3" xfId="114" xr:uid="{00000000-0005-0000-0000-000048000000}"/>
    <cellStyle name="60% - Accent4 4" xfId="115" xr:uid="{00000000-0005-0000-0000-000049000000}"/>
    <cellStyle name="60% - Accent5 2" xfId="18" xr:uid="{00000000-0005-0000-0000-00004A000000}"/>
    <cellStyle name="60% - Accent5 2 2" xfId="116" xr:uid="{00000000-0005-0000-0000-00004B000000}"/>
    <cellStyle name="60% - Accent5 3" xfId="117" xr:uid="{00000000-0005-0000-0000-00004C000000}"/>
    <cellStyle name="60% - Accent5 4" xfId="118" xr:uid="{00000000-0005-0000-0000-00004D000000}"/>
    <cellStyle name="60% - Accent6 2" xfId="19" xr:uid="{00000000-0005-0000-0000-00004E000000}"/>
    <cellStyle name="60% - Accent6 2 2" xfId="119" xr:uid="{00000000-0005-0000-0000-00004F000000}"/>
    <cellStyle name="60% - Accent6 3" xfId="120" xr:uid="{00000000-0005-0000-0000-000050000000}"/>
    <cellStyle name="60% - Accent6 4" xfId="121" xr:uid="{00000000-0005-0000-0000-000051000000}"/>
    <cellStyle name="Accent1 2" xfId="20" xr:uid="{00000000-0005-0000-0000-000052000000}"/>
    <cellStyle name="Accent1 2 2" xfId="122" xr:uid="{00000000-0005-0000-0000-000053000000}"/>
    <cellStyle name="Accent1 3" xfId="123" xr:uid="{00000000-0005-0000-0000-000054000000}"/>
    <cellStyle name="Accent1 4" xfId="124" xr:uid="{00000000-0005-0000-0000-000055000000}"/>
    <cellStyle name="Accent2 2" xfId="21" xr:uid="{00000000-0005-0000-0000-000056000000}"/>
    <cellStyle name="Accent2 2 2" xfId="125" xr:uid="{00000000-0005-0000-0000-000057000000}"/>
    <cellStyle name="Accent2 3" xfId="126" xr:uid="{00000000-0005-0000-0000-000058000000}"/>
    <cellStyle name="Accent2 4" xfId="127" xr:uid="{00000000-0005-0000-0000-000059000000}"/>
    <cellStyle name="Accent3 2" xfId="22" xr:uid="{00000000-0005-0000-0000-00005A000000}"/>
    <cellStyle name="Accent3 2 2" xfId="128" xr:uid="{00000000-0005-0000-0000-00005B000000}"/>
    <cellStyle name="Accent3 3" xfId="129" xr:uid="{00000000-0005-0000-0000-00005C000000}"/>
    <cellStyle name="Accent3 4" xfId="130" xr:uid="{00000000-0005-0000-0000-00005D000000}"/>
    <cellStyle name="Accent4 2" xfId="23" xr:uid="{00000000-0005-0000-0000-00005E000000}"/>
    <cellStyle name="Accent4 2 2" xfId="131" xr:uid="{00000000-0005-0000-0000-00005F000000}"/>
    <cellStyle name="Accent4 3" xfId="132" xr:uid="{00000000-0005-0000-0000-000060000000}"/>
    <cellStyle name="Accent4 4" xfId="133" xr:uid="{00000000-0005-0000-0000-000061000000}"/>
    <cellStyle name="Accent5 2" xfId="24" xr:uid="{00000000-0005-0000-0000-000062000000}"/>
    <cellStyle name="Accent5 2 2" xfId="134" xr:uid="{00000000-0005-0000-0000-000063000000}"/>
    <cellStyle name="Accent5 3" xfId="135" xr:uid="{00000000-0005-0000-0000-000064000000}"/>
    <cellStyle name="Accent5 4" xfId="136" xr:uid="{00000000-0005-0000-0000-000065000000}"/>
    <cellStyle name="Accent6 2" xfId="25" xr:uid="{00000000-0005-0000-0000-000066000000}"/>
    <cellStyle name="Accent6 2 2" xfId="137" xr:uid="{00000000-0005-0000-0000-000067000000}"/>
    <cellStyle name="Accent6 3" xfId="138" xr:uid="{00000000-0005-0000-0000-000068000000}"/>
    <cellStyle name="Accent6 4" xfId="139" xr:uid="{00000000-0005-0000-0000-000069000000}"/>
    <cellStyle name="Bad 2" xfId="26" xr:uid="{00000000-0005-0000-0000-00006A000000}"/>
    <cellStyle name="Bad 2 2" xfId="140" xr:uid="{00000000-0005-0000-0000-00006B000000}"/>
    <cellStyle name="Bad 3" xfId="141" xr:uid="{00000000-0005-0000-0000-00006C000000}"/>
    <cellStyle name="Bad 4" xfId="142" xr:uid="{00000000-0005-0000-0000-00006D000000}"/>
    <cellStyle name="Calculation 2" xfId="27" xr:uid="{00000000-0005-0000-0000-00006E000000}"/>
    <cellStyle name="Calculation 2 2" xfId="143" xr:uid="{00000000-0005-0000-0000-00006F000000}"/>
    <cellStyle name="Calculation 3" xfId="144" xr:uid="{00000000-0005-0000-0000-000070000000}"/>
    <cellStyle name="Calculation 4" xfId="145" xr:uid="{00000000-0005-0000-0000-000071000000}"/>
    <cellStyle name="Check Cell 2" xfId="28" xr:uid="{00000000-0005-0000-0000-000072000000}"/>
    <cellStyle name="Check Cell 2 2" xfId="146" xr:uid="{00000000-0005-0000-0000-000073000000}"/>
    <cellStyle name="Check Cell 3" xfId="147" xr:uid="{00000000-0005-0000-0000-000074000000}"/>
    <cellStyle name="Check Cell 4" xfId="148" xr:uid="{00000000-0005-0000-0000-000075000000}"/>
    <cellStyle name="Comma" xfId="325" builtinId="3"/>
    <cellStyle name="Comma 10" xfId="149" xr:uid="{00000000-0005-0000-0000-000077000000}"/>
    <cellStyle name="Comma 10 5" xfId="150" xr:uid="{00000000-0005-0000-0000-000078000000}"/>
    <cellStyle name="Comma 10 8" xfId="151" xr:uid="{00000000-0005-0000-0000-000079000000}"/>
    <cellStyle name="Comma 11" xfId="302" xr:uid="{00000000-0005-0000-0000-00007A000000}"/>
    <cellStyle name="Comma 11 2" xfId="303" xr:uid="{00000000-0005-0000-0000-00007B000000}"/>
    <cellStyle name="Comma 14" xfId="152" xr:uid="{00000000-0005-0000-0000-00007C000000}"/>
    <cellStyle name="Comma 14 2" xfId="153" xr:uid="{00000000-0005-0000-0000-00007D000000}"/>
    <cellStyle name="Comma 15" xfId="154" xr:uid="{00000000-0005-0000-0000-00007E000000}"/>
    <cellStyle name="Comma 15 2" xfId="155" xr:uid="{00000000-0005-0000-0000-00007F000000}"/>
    <cellStyle name="Comma 15 2 2" xfId="304" xr:uid="{00000000-0005-0000-0000-000080000000}"/>
    <cellStyle name="Comma 16" xfId="156" xr:uid="{00000000-0005-0000-0000-000081000000}"/>
    <cellStyle name="Comma 16 2" xfId="157" xr:uid="{00000000-0005-0000-0000-000082000000}"/>
    <cellStyle name="Comma 2" xfId="29" xr:uid="{00000000-0005-0000-0000-000083000000}"/>
    <cellStyle name="Comma 2 10" xfId="158" xr:uid="{00000000-0005-0000-0000-000084000000}"/>
    <cellStyle name="Comma 2 11" xfId="159" xr:uid="{00000000-0005-0000-0000-000085000000}"/>
    <cellStyle name="Comma 2 12" xfId="160" xr:uid="{00000000-0005-0000-0000-000086000000}"/>
    <cellStyle name="Comma 2 13" xfId="161" xr:uid="{00000000-0005-0000-0000-000087000000}"/>
    <cellStyle name="Comma 2 14" xfId="162" xr:uid="{00000000-0005-0000-0000-000088000000}"/>
    <cellStyle name="Comma 2 15" xfId="163" xr:uid="{00000000-0005-0000-0000-000089000000}"/>
    <cellStyle name="Comma 2 16" xfId="74" xr:uid="{00000000-0005-0000-0000-00008A000000}"/>
    <cellStyle name="Comma 2 17" xfId="296" xr:uid="{00000000-0005-0000-0000-00008B000000}"/>
    <cellStyle name="Comma 2 2" xfId="30" xr:uid="{00000000-0005-0000-0000-00008C000000}"/>
    <cellStyle name="Comma 2 2 2" xfId="164" xr:uid="{00000000-0005-0000-0000-00008D000000}"/>
    <cellStyle name="Comma 2 2 3" xfId="165" xr:uid="{00000000-0005-0000-0000-00008E000000}"/>
    <cellStyle name="Comma 2 2 4" xfId="166" xr:uid="{00000000-0005-0000-0000-00008F000000}"/>
    <cellStyle name="Comma 2 2 5" xfId="167" xr:uid="{00000000-0005-0000-0000-000090000000}"/>
    <cellStyle name="Comma 2 2 6" xfId="168" xr:uid="{00000000-0005-0000-0000-000091000000}"/>
    <cellStyle name="Comma 2 2 7" xfId="169" xr:uid="{00000000-0005-0000-0000-000092000000}"/>
    <cellStyle name="Comma 2 2 8" xfId="305" xr:uid="{00000000-0005-0000-0000-000093000000}"/>
    <cellStyle name="Comma 2 3" xfId="170" xr:uid="{00000000-0005-0000-0000-000094000000}"/>
    <cellStyle name="Comma 2 3 2" xfId="306" xr:uid="{00000000-0005-0000-0000-000095000000}"/>
    <cellStyle name="Comma 2 4" xfId="171" xr:uid="{00000000-0005-0000-0000-000096000000}"/>
    <cellStyle name="Comma 2 4 2" xfId="172" xr:uid="{00000000-0005-0000-0000-000097000000}"/>
    <cellStyle name="Comma 2 5" xfId="173" xr:uid="{00000000-0005-0000-0000-000098000000}"/>
    <cellStyle name="Comma 2 5 2" xfId="174" xr:uid="{00000000-0005-0000-0000-000099000000}"/>
    <cellStyle name="Comma 2 6" xfId="175" xr:uid="{00000000-0005-0000-0000-00009A000000}"/>
    <cellStyle name="Comma 2 7" xfId="176" xr:uid="{00000000-0005-0000-0000-00009B000000}"/>
    <cellStyle name="Comma 2 8" xfId="177" xr:uid="{00000000-0005-0000-0000-00009C000000}"/>
    <cellStyle name="Comma 2 9" xfId="178" xr:uid="{00000000-0005-0000-0000-00009D000000}"/>
    <cellStyle name="Comma 2_Work plan and budget 2007 - 2015 24th april - v3" xfId="179" xr:uid="{00000000-0005-0000-0000-00009E000000}"/>
    <cellStyle name="Comma 3" xfId="31" xr:uid="{00000000-0005-0000-0000-00009F000000}"/>
    <cellStyle name="Comma 3 10" xfId="180" xr:uid="{00000000-0005-0000-0000-0000A0000000}"/>
    <cellStyle name="Comma 3 2" xfId="181" xr:uid="{00000000-0005-0000-0000-0000A1000000}"/>
    <cellStyle name="Comma 3 2 2" xfId="182" xr:uid="{00000000-0005-0000-0000-0000A2000000}"/>
    <cellStyle name="Comma 3 3" xfId="183" xr:uid="{00000000-0005-0000-0000-0000A3000000}"/>
    <cellStyle name="Comma 3 4" xfId="184" xr:uid="{00000000-0005-0000-0000-0000A4000000}"/>
    <cellStyle name="Comma 3 5" xfId="185" xr:uid="{00000000-0005-0000-0000-0000A5000000}"/>
    <cellStyle name="Comma 3 6" xfId="186" xr:uid="{00000000-0005-0000-0000-0000A6000000}"/>
    <cellStyle name="Comma 3 7" xfId="187" xr:uid="{00000000-0005-0000-0000-0000A7000000}"/>
    <cellStyle name="Comma 3 8" xfId="188" xr:uid="{00000000-0005-0000-0000-0000A8000000}"/>
    <cellStyle name="Comma 3 9" xfId="189" xr:uid="{00000000-0005-0000-0000-0000A9000000}"/>
    <cellStyle name="Comma 4" xfId="32" xr:uid="{00000000-0005-0000-0000-0000AA000000}"/>
    <cellStyle name="Comma 4 2" xfId="191" xr:uid="{00000000-0005-0000-0000-0000AB000000}"/>
    <cellStyle name="Comma 4 3" xfId="190" xr:uid="{00000000-0005-0000-0000-0000AC000000}"/>
    <cellStyle name="Comma 5" xfId="192" xr:uid="{00000000-0005-0000-0000-0000AD000000}"/>
    <cellStyle name="Comma 5 2" xfId="193" xr:uid="{00000000-0005-0000-0000-0000AE000000}"/>
    <cellStyle name="Comma 5 3" xfId="194" xr:uid="{00000000-0005-0000-0000-0000AF000000}"/>
    <cellStyle name="Comma 6" xfId="195" xr:uid="{00000000-0005-0000-0000-0000B0000000}"/>
    <cellStyle name="Comma 7" xfId="196" xr:uid="{00000000-0005-0000-0000-0000B1000000}"/>
    <cellStyle name="Comma 7 3" xfId="197" xr:uid="{00000000-0005-0000-0000-0000B2000000}"/>
    <cellStyle name="Comma 8" xfId="198" xr:uid="{00000000-0005-0000-0000-0000B3000000}"/>
    <cellStyle name="Comma 9" xfId="199" xr:uid="{00000000-0005-0000-0000-0000B4000000}"/>
    <cellStyle name="Comma 9 2" xfId="307" xr:uid="{00000000-0005-0000-0000-0000B5000000}"/>
    <cellStyle name="Comma 9 3" xfId="308" xr:uid="{00000000-0005-0000-0000-0000B6000000}"/>
    <cellStyle name="Comma 9 4" xfId="309" xr:uid="{00000000-0005-0000-0000-0000B7000000}"/>
    <cellStyle name="Comma 9 5" xfId="310" xr:uid="{00000000-0005-0000-0000-0000B8000000}"/>
    <cellStyle name="Currency 2" xfId="34" xr:uid="{00000000-0005-0000-0000-0000B9000000}"/>
    <cellStyle name="Currency 2 2" xfId="200" xr:uid="{00000000-0005-0000-0000-0000BA000000}"/>
    <cellStyle name="Currency 2 3" xfId="201" xr:uid="{00000000-0005-0000-0000-0000BB000000}"/>
    <cellStyle name="Currency 2 3 2" xfId="202" xr:uid="{00000000-0005-0000-0000-0000BC000000}"/>
    <cellStyle name="Currency 2 4" xfId="73" xr:uid="{00000000-0005-0000-0000-0000BD000000}"/>
    <cellStyle name="Currency 3" xfId="35" xr:uid="{00000000-0005-0000-0000-0000BE000000}"/>
    <cellStyle name="Currency 3 2" xfId="203" xr:uid="{00000000-0005-0000-0000-0000BF000000}"/>
    <cellStyle name="Currency 4" xfId="33" xr:uid="{00000000-0005-0000-0000-0000C0000000}"/>
    <cellStyle name="Currency 4 2" xfId="205" xr:uid="{00000000-0005-0000-0000-0000C1000000}"/>
    <cellStyle name="Currency 4 3" xfId="204" xr:uid="{00000000-0005-0000-0000-0000C2000000}"/>
    <cellStyle name="Currency 5" xfId="206" xr:uid="{00000000-0005-0000-0000-0000C3000000}"/>
    <cellStyle name="Currency 6" xfId="207" xr:uid="{00000000-0005-0000-0000-0000C4000000}"/>
    <cellStyle name="Currency 7" xfId="208" xr:uid="{00000000-0005-0000-0000-0000C5000000}"/>
    <cellStyle name="Currency 7 2" xfId="311" xr:uid="{00000000-0005-0000-0000-0000C6000000}"/>
    <cellStyle name="Currency 8" xfId="312" xr:uid="{00000000-0005-0000-0000-0000C7000000}"/>
    <cellStyle name="Explanatory Text 2" xfId="36" xr:uid="{00000000-0005-0000-0000-0000C8000000}"/>
    <cellStyle name="Explanatory Text 2 2" xfId="209" xr:uid="{00000000-0005-0000-0000-0000C9000000}"/>
    <cellStyle name="Explanatory Text 3" xfId="210" xr:uid="{00000000-0005-0000-0000-0000CA000000}"/>
    <cellStyle name="Explanatory Text 4" xfId="211" xr:uid="{00000000-0005-0000-0000-0000CB000000}"/>
    <cellStyle name="Good 2" xfId="37" xr:uid="{00000000-0005-0000-0000-0000CC000000}"/>
    <cellStyle name="Good 2 2" xfId="212" xr:uid="{00000000-0005-0000-0000-0000CD000000}"/>
    <cellStyle name="Good 3" xfId="213" xr:uid="{00000000-0005-0000-0000-0000CE000000}"/>
    <cellStyle name="Good 4" xfId="214" xr:uid="{00000000-0005-0000-0000-0000CF000000}"/>
    <cellStyle name="Heading 1 2" xfId="38" xr:uid="{00000000-0005-0000-0000-0000D0000000}"/>
    <cellStyle name="Heading 1 2 2" xfId="215" xr:uid="{00000000-0005-0000-0000-0000D1000000}"/>
    <cellStyle name="Heading 1 3" xfId="216" xr:uid="{00000000-0005-0000-0000-0000D2000000}"/>
    <cellStyle name="Heading 1 4" xfId="217" xr:uid="{00000000-0005-0000-0000-0000D3000000}"/>
    <cellStyle name="Heading 1 5" xfId="75" xr:uid="{00000000-0005-0000-0000-0000D4000000}"/>
    <cellStyle name="Heading 2 2" xfId="39" xr:uid="{00000000-0005-0000-0000-0000D5000000}"/>
    <cellStyle name="Heading 2 2 2" xfId="218" xr:uid="{00000000-0005-0000-0000-0000D6000000}"/>
    <cellStyle name="Heading 2 3" xfId="219" xr:uid="{00000000-0005-0000-0000-0000D7000000}"/>
    <cellStyle name="Heading 2 4" xfId="220" xr:uid="{00000000-0005-0000-0000-0000D8000000}"/>
    <cellStyle name="Heading 3 2" xfId="40" xr:uid="{00000000-0005-0000-0000-0000D9000000}"/>
    <cellStyle name="Heading 3 2 2" xfId="221" xr:uid="{00000000-0005-0000-0000-0000DA000000}"/>
    <cellStyle name="Heading 3 3" xfId="222" xr:uid="{00000000-0005-0000-0000-0000DB000000}"/>
    <cellStyle name="Heading 3 4" xfId="223" xr:uid="{00000000-0005-0000-0000-0000DC000000}"/>
    <cellStyle name="Heading 4 2" xfId="41" xr:uid="{00000000-0005-0000-0000-0000DD000000}"/>
    <cellStyle name="Heading 4 2 2" xfId="224" xr:uid="{00000000-0005-0000-0000-0000DE000000}"/>
    <cellStyle name="Heading 4 3" xfId="225" xr:uid="{00000000-0005-0000-0000-0000DF000000}"/>
    <cellStyle name="Heading 4 4" xfId="226" xr:uid="{00000000-0005-0000-0000-0000E0000000}"/>
    <cellStyle name="Hyperlink" xfId="326" builtinId="8"/>
    <cellStyle name="Hyperlink 2" xfId="227" xr:uid="{00000000-0005-0000-0000-0000E2000000}"/>
    <cellStyle name="Hyperlink 2 2" xfId="228" xr:uid="{00000000-0005-0000-0000-0000E3000000}"/>
    <cellStyle name="Hyperlink 2 3" xfId="229" xr:uid="{00000000-0005-0000-0000-0000E4000000}"/>
    <cellStyle name="Hyperlink 3" xfId="230" xr:uid="{00000000-0005-0000-0000-0000E5000000}"/>
    <cellStyle name="Hyperlink 4" xfId="300" xr:uid="{00000000-0005-0000-0000-0000E6000000}"/>
    <cellStyle name="Input 2" xfId="42" xr:uid="{00000000-0005-0000-0000-0000E7000000}"/>
    <cellStyle name="Input 2 2" xfId="43" xr:uid="{00000000-0005-0000-0000-0000E8000000}"/>
    <cellStyle name="Input 3" xfId="231" xr:uid="{00000000-0005-0000-0000-0000E9000000}"/>
    <cellStyle name="Input 4" xfId="232" xr:uid="{00000000-0005-0000-0000-0000EA000000}"/>
    <cellStyle name="Input 5" xfId="233" xr:uid="{00000000-0005-0000-0000-0000EB000000}"/>
    <cellStyle name="Input deactivated" xfId="234" xr:uid="{00000000-0005-0000-0000-0000EC000000}"/>
    <cellStyle name="Input optional" xfId="235" xr:uid="{00000000-0005-0000-0000-0000ED000000}"/>
    <cellStyle name="Linked Cell 2" xfId="44" xr:uid="{00000000-0005-0000-0000-0000EE000000}"/>
    <cellStyle name="Linked Cell 2 2" xfId="236" xr:uid="{00000000-0005-0000-0000-0000EF000000}"/>
    <cellStyle name="Linked Cell 3" xfId="237" xr:uid="{00000000-0005-0000-0000-0000F0000000}"/>
    <cellStyle name="Linked Cell 4" xfId="238" xr:uid="{00000000-0005-0000-0000-0000F1000000}"/>
    <cellStyle name="Neutral 2" xfId="45" xr:uid="{00000000-0005-0000-0000-0000F2000000}"/>
    <cellStyle name="Neutral 2 2" xfId="239" xr:uid="{00000000-0005-0000-0000-0000F3000000}"/>
    <cellStyle name="Neutral 3" xfId="240" xr:uid="{00000000-0005-0000-0000-0000F4000000}"/>
    <cellStyle name="Neutral 4" xfId="241" xr:uid="{00000000-0005-0000-0000-0000F5000000}"/>
    <cellStyle name="Normal" xfId="0" builtinId="0"/>
    <cellStyle name="Normal 10 2" xfId="242" xr:uid="{00000000-0005-0000-0000-0000F7000000}"/>
    <cellStyle name="Normal 12" xfId="243" xr:uid="{00000000-0005-0000-0000-0000F8000000}"/>
    <cellStyle name="Normal 13" xfId="244" xr:uid="{00000000-0005-0000-0000-0000F9000000}"/>
    <cellStyle name="Normal 14" xfId="76" xr:uid="{00000000-0005-0000-0000-0000FA000000}"/>
    <cellStyle name="Normal 14 2" xfId="313" xr:uid="{00000000-0005-0000-0000-0000FB000000}"/>
    <cellStyle name="Normal 14 3" xfId="314" xr:uid="{00000000-0005-0000-0000-0000FC000000}"/>
    <cellStyle name="Normal 14 4" xfId="315" xr:uid="{00000000-0005-0000-0000-0000FD000000}"/>
    <cellStyle name="Normal 16" xfId="245" xr:uid="{00000000-0005-0000-0000-0000FE000000}"/>
    <cellStyle name="Normal 17" xfId="246" xr:uid="{00000000-0005-0000-0000-0000FF000000}"/>
    <cellStyle name="Normal 18" xfId="247" xr:uid="{00000000-0005-0000-0000-000000010000}"/>
    <cellStyle name="Normal 2" xfId="248" xr:uid="{00000000-0005-0000-0000-000001010000}"/>
    <cellStyle name="Normal 2 15" xfId="249" xr:uid="{00000000-0005-0000-0000-000002010000}"/>
    <cellStyle name="Normal 2 2" xfId="46" xr:uid="{00000000-0005-0000-0000-000003010000}"/>
    <cellStyle name="Normal 2 2 2" xfId="250" xr:uid="{00000000-0005-0000-0000-000004010000}"/>
    <cellStyle name="Normal 2 2 2 2" xfId="316" xr:uid="{00000000-0005-0000-0000-000005010000}"/>
    <cellStyle name="Normal 2 2 3" xfId="317" xr:uid="{00000000-0005-0000-0000-000006010000}"/>
    <cellStyle name="Normal 2 3" xfId="251" xr:uid="{00000000-0005-0000-0000-000007010000}"/>
    <cellStyle name="Normal 2 3 2" xfId="299" xr:uid="{00000000-0005-0000-0000-000008010000}"/>
    <cellStyle name="Normal 2 4" xfId="252" xr:uid="{00000000-0005-0000-0000-000009010000}"/>
    <cellStyle name="Normal 2 5" xfId="253" xr:uid="{00000000-0005-0000-0000-00000A010000}"/>
    <cellStyle name="Normal 2 6" xfId="254" xr:uid="{00000000-0005-0000-0000-00000B010000}"/>
    <cellStyle name="Normal 2 7" xfId="255" xr:uid="{00000000-0005-0000-0000-00000C010000}"/>
    <cellStyle name="Normal 2 8" xfId="297" xr:uid="{00000000-0005-0000-0000-00000D010000}"/>
    <cellStyle name="Normal 2_Detailed analysis-Core" xfId="256" xr:uid="{00000000-0005-0000-0000-00000E010000}"/>
    <cellStyle name="Normal 20" xfId="257" xr:uid="{00000000-0005-0000-0000-00000F010000}"/>
    <cellStyle name="Normal 22" xfId="258" xr:uid="{00000000-0005-0000-0000-000010010000}"/>
    <cellStyle name="Normal 23" xfId="259" xr:uid="{00000000-0005-0000-0000-000011010000}"/>
    <cellStyle name="Normal 26" xfId="260" xr:uid="{00000000-0005-0000-0000-000012010000}"/>
    <cellStyle name="Normal 3" xfId="47" xr:uid="{00000000-0005-0000-0000-000013010000}"/>
    <cellStyle name="Normal 3 2" xfId="262" xr:uid="{00000000-0005-0000-0000-000014010000}"/>
    <cellStyle name="Normal 3 2 2" xfId="318" xr:uid="{00000000-0005-0000-0000-000015010000}"/>
    <cellStyle name="Normal 3 3" xfId="261" xr:uid="{00000000-0005-0000-0000-000016010000}"/>
    <cellStyle name="Normal 4" xfId="263" xr:uid="{00000000-0005-0000-0000-000017010000}"/>
    <cellStyle name="Normal 4 2" xfId="264" xr:uid="{00000000-0005-0000-0000-000018010000}"/>
    <cellStyle name="Normal 4 3" xfId="319" xr:uid="{00000000-0005-0000-0000-000019010000}"/>
    <cellStyle name="Normal 42" xfId="327" xr:uid="{00000000-0005-0000-0000-00001A010000}"/>
    <cellStyle name="Normal 5" xfId="265" xr:uid="{00000000-0005-0000-0000-00001B010000}"/>
    <cellStyle name="Normal 5 2" xfId="320" xr:uid="{00000000-0005-0000-0000-00001C010000}"/>
    <cellStyle name="Normal 6" xfId="266" xr:uid="{00000000-0005-0000-0000-00001D010000}"/>
    <cellStyle name="Normal 6 2" xfId="267" xr:uid="{00000000-0005-0000-0000-00001E010000}"/>
    <cellStyle name="Normal 6 2 2" xfId="321" xr:uid="{00000000-0005-0000-0000-00001F010000}"/>
    <cellStyle name="Normal 6 3" xfId="322" xr:uid="{00000000-0005-0000-0000-000020010000}"/>
    <cellStyle name="Normal 7" xfId="268" xr:uid="{00000000-0005-0000-0000-000021010000}"/>
    <cellStyle name="Normal 8" xfId="298" xr:uid="{00000000-0005-0000-0000-000022010000}"/>
    <cellStyle name="Note 2" xfId="48" xr:uid="{00000000-0005-0000-0000-000023010000}"/>
    <cellStyle name="Note 2 2" xfId="269" xr:uid="{00000000-0005-0000-0000-000024010000}"/>
    <cellStyle name="Note 3" xfId="270" xr:uid="{00000000-0005-0000-0000-000025010000}"/>
    <cellStyle name="Note 4" xfId="271" xr:uid="{00000000-0005-0000-0000-000026010000}"/>
    <cellStyle name="Output 2" xfId="49" xr:uid="{00000000-0005-0000-0000-000027010000}"/>
    <cellStyle name="Output 2 2" xfId="272" xr:uid="{00000000-0005-0000-0000-000028010000}"/>
    <cellStyle name="Output 3" xfId="273" xr:uid="{00000000-0005-0000-0000-000029010000}"/>
    <cellStyle name="Output 4" xfId="274" xr:uid="{00000000-0005-0000-0000-00002A010000}"/>
    <cellStyle name="Output 5" xfId="275" xr:uid="{00000000-0005-0000-0000-00002B010000}"/>
    <cellStyle name="Percent" xfId="1" builtinId="5"/>
    <cellStyle name="Percent 10" xfId="276" xr:uid="{00000000-0005-0000-0000-00002D010000}"/>
    <cellStyle name="Percent 12" xfId="277" xr:uid="{00000000-0005-0000-0000-00002E010000}"/>
    <cellStyle name="Percent 13" xfId="278" xr:uid="{00000000-0005-0000-0000-00002F010000}"/>
    <cellStyle name="Percent 13 2" xfId="279" xr:uid="{00000000-0005-0000-0000-000030010000}"/>
    <cellStyle name="Percent 2" xfId="280" xr:uid="{00000000-0005-0000-0000-000031010000}"/>
    <cellStyle name="Percent 2 2" xfId="50" xr:uid="{00000000-0005-0000-0000-000032010000}"/>
    <cellStyle name="Percent 2 3" xfId="323" xr:uid="{00000000-0005-0000-0000-000033010000}"/>
    <cellStyle name="Percent 20" xfId="281" xr:uid="{00000000-0005-0000-0000-000034010000}"/>
    <cellStyle name="Percent 22" xfId="282" xr:uid="{00000000-0005-0000-0000-000035010000}"/>
    <cellStyle name="Percent 3" xfId="51" xr:uid="{00000000-0005-0000-0000-000036010000}"/>
    <cellStyle name="Percent 3 2" xfId="284" xr:uid="{00000000-0005-0000-0000-000037010000}"/>
    <cellStyle name="Percent 3 3" xfId="285" xr:uid="{00000000-0005-0000-0000-000038010000}"/>
    <cellStyle name="Percent 3 4" xfId="283" xr:uid="{00000000-0005-0000-0000-000039010000}"/>
    <cellStyle name="Percent 4" xfId="324" xr:uid="{00000000-0005-0000-0000-00003A010000}"/>
    <cellStyle name="Style 1" xfId="286" xr:uid="{00000000-0005-0000-0000-00003B010000}"/>
    <cellStyle name="Title 2" xfId="52" xr:uid="{00000000-0005-0000-0000-00003C010000}"/>
    <cellStyle name="Title 2 2" xfId="287" xr:uid="{00000000-0005-0000-0000-00003D010000}"/>
    <cellStyle name="Title 3" xfId="288" xr:uid="{00000000-0005-0000-0000-00003E010000}"/>
    <cellStyle name="Title 4" xfId="289" xr:uid="{00000000-0005-0000-0000-00003F010000}"/>
    <cellStyle name="Total 2" xfId="53" xr:uid="{00000000-0005-0000-0000-000040010000}"/>
    <cellStyle name="Total 2 2" xfId="290" xr:uid="{00000000-0005-0000-0000-000041010000}"/>
    <cellStyle name="Total 3" xfId="291" xr:uid="{00000000-0005-0000-0000-000042010000}"/>
    <cellStyle name="Total 4" xfId="292" xr:uid="{00000000-0005-0000-0000-000043010000}"/>
    <cellStyle name="Warning Text 2" xfId="54" xr:uid="{00000000-0005-0000-0000-000044010000}"/>
    <cellStyle name="Warning Text 2 2" xfId="293" xr:uid="{00000000-0005-0000-0000-000045010000}"/>
    <cellStyle name="Warning Text 3" xfId="294" xr:uid="{00000000-0005-0000-0000-000046010000}"/>
    <cellStyle name="Warning Text 4" xfId="295" xr:uid="{00000000-0005-0000-0000-000047010000}"/>
  </cellStyles>
  <dxfs count="260">
    <dxf>
      <fill>
        <patternFill>
          <bgColor rgb="FFFFFF66"/>
        </patternFill>
      </fill>
    </dxf>
    <dxf>
      <font>
        <color rgb="FF9C0006"/>
      </font>
      <fill>
        <patternFill>
          <bgColor rgb="FFFFC7CE"/>
        </patternFill>
      </fill>
    </dxf>
    <dxf>
      <font>
        <color rgb="FF9C0006"/>
      </font>
      <fill>
        <patternFill>
          <bgColor rgb="FFFFC7CE"/>
        </patternFill>
      </fill>
    </dxf>
    <dxf>
      <font>
        <color rgb="FFC00000"/>
      </font>
    </dxf>
    <dxf>
      <font>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006100"/>
      </font>
      <fill>
        <patternFill>
          <bgColor rgb="FFC6EF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6" tint="0.39994506668294322"/>
        </patternFill>
      </fill>
    </dxf>
    <dxf>
      <fill>
        <patternFill>
          <bgColor theme="6" tint="0.7999816888943144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200"/>
              <a:t>Region GX utilization</a:t>
            </a:r>
          </a:p>
        </c:rich>
      </c:tx>
      <c:overlay val="0"/>
    </c:title>
    <c:autoTitleDeleted val="0"/>
    <c:plotArea>
      <c:layout>
        <c:manualLayout>
          <c:layoutTarget val="inner"/>
          <c:xMode val="edge"/>
          <c:yMode val="edge"/>
          <c:x val="5.9569735001179465E-2"/>
          <c:y val="0.19166207870893523"/>
          <c:w val="0.86072267483965381"/>
          <c:h val="0.64372238315926067"/>
        </c:manualLayout>
      </c:layout>
      <c:barChart>
        <c:barDir val="col"/>
        <c:grouping val="stacked"/>
        <c:varyColors val="0"/>
        <c:ser>
          <c:idx val="0"/>
          <c:order val="0"/>
          <c:tx>
            <c:strRef>
              <c:f>Regional_Overview!$L$15</c:f>
              <c:strCache>
                <c:ptCount val="1"/>
                <c:pt idx="0">
                  <c:v>Used Capacity</c:v>
                </c:pt>
              </c:strCache>
            </c:strRef>
          </c:tx>
          <c:spPr>
            <a:solidFill>
              <a:schemeClr val="accent1"/>
            </a:solidFill>
          </c:spPr>
          <c:invertIfNegative val="0"/>
          <c:dLbls>
            <c:spPr>
              <a:noFill/>
              <a:ln>
                <a:noFill/>
              </a:ln>
              <a:effectLst/>
            </c:spPr>
            <c:txPr>
              <a:bodyPr/>
              <a:lstStyle/>
              <a:p>
                <a:pPr>
                  <a:defRPr sz="1200">
                    <a:solidFill>
                      <a:sysClr val="windowText" lastClr="00000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Regional_Overview!$K$16:$K$22</c:f>
              <c:strCache>
                <c:ptCount val="7"/>
                <c:pt idx="0">
                  <c:v>TB</c:v>
                </c:pt>
                <c:pt idx="1">
                  <c:v>TB + EID</c:v>
                </c:pt>
                <c:pt idx="2">
                  <c:v>TB + HIV VL</c:v>
                </c:pt>
                <c:pt idx="3">
                  <c:v>TB + EID + HIV VL</c:v>
                </c:pt>
                <c:pt idx="4">
                  <c:v>TB + HPV</c:v>
                </c:pt>
                <c:pt idx="5">
                  <c:v>TB + HCV</c:v>
                </c:pt>
                <c:pt idx="6">
                  <c:v>TB + EID + HIV VL + HCV + HPV</c:v>
                </c:pt>
              </c:strCache>
            </c:strRef>
          </c:cat>
          <c:val>
            <c:numRef>
              <c:f>Regional_Overview!$L$16:$L$22</c:f>
              <c:numCache>
                <c:formatCode>0%</c:formatCode>
                <c:ptCount val="7"/>
                <c:pt idx="0">
                  <c:v>0.53240740740740744</c:v>
                </c:pt>
                <c:pt idx="1">
                  <c:v>0.61439043209876543</c:v>
                </c:pt>
                <c:pt idx="2">
                  <c:v>1.2307098765432101</c:v>
                </c:pt>
                <c:pt idx="3">
                  <c:v>1.3126929012345681</c:v>
                </c:pt>
                <c:pt idx="4">
                  <c:v>0.69190860596707826</c:v>
                </c:pt>
                <c:pt idx="5">
                  <c:v>0.60089056069958846</c:v>
                </c:pt>
                <c:pt idx="6">
                  <c:v>1.5406772530864199</c:v>
                </c:pt>
              </c:numCache>
            </c:numRef>
          </c:val>
          <c:extLst>
            <c:ext xmlns:c16="http://schemas.microsoft.com/office/drawing/2014/chart" uri="{C3380CC4-5D6E-409C-BE32-E72D297353CC}">
              <c16:uniqueId val="{00000000-0F0B-42E1-B3A0-833D12AD7008}"/>
            </c:ext>
          </c:extLst>
        </c:ser>
        <c:ser>
          <c:idx val="1"/>
          <c:order val="1"/>
          <c:tx>
            <c:strRef>
              <c:f>Regional_Overview!$M$15</c:f>
              <c:strCache>
                <c:ptCount val="1"/>
                <c:pt idx="0">
                  <c:v>Unused Capacity</c:v>
                </c:pt>
              </c:strCache>
            </c:strRef>
          </c:tx>
          <c:spPr>
            <a:solidFill>
              <a:schemeClr val="accent1">
                <a:lumMod val="20000"/>
                <a:lumOff val="80000"/>
              </a:schemeClr>
            </a:solidFill>
          </c:spPr>
          <c:invertIfNegative val="0"/>
          <c:dLbls>
            <c:spPr>
              <a:noFill/>
              <a:ln>
                <a:noFill/>
              </a:ln>
              <a:effectLst/>
            </c:spPr>
            <c:txPr>
              <a:bodyPr/>
              <a:lstStyle/>
              <a:p>
                <a:pPr>
                  <a:defRPr sz="12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Regional_Overview!$K$16:$K$22</c:f>
              <c:strCache>
                <c:ptCount val="7"/>
                <c:pt idx="0">
                  <c:v>TB</c:v>
                </c:pt>
                <c:pt idx="1">
                  <c:v>TB + EID</c:v>
                </c:pt>
                <c:pt idx="2">
                  <c:v>TB + HIV VL</c:v>
                </c:pt>
                <c:pt idx="3">
                  <c:v>TB + EID + HIV VL</c:v>
                </c:pt>
                <c:pt idx="4">
                  <c:v>TB + HPV</c:v>
                </c:pt>
                <c:pt idx="5">
                  <c:v>TB + HCV</c:v>
                </c:pt>
                <c:pt idx="6">
                  <c:v>TB + EID + HIV VL + HCV + HPV</c:v>
                </c:pt>
              </c:strCache>
            </c:strRef>
          </c:cat>
          <c:val>
            <c:numRef>
              <c:f>Regional_Overview!$M$16:$M$22</c:f>
              <c:numCache>
                <c:formatCode>0%</c:formatCode>
                <c:ptCount val="7"/>
                <c:pt idx="0">
                  <c:v>0.46759259259259256</c:v>
                </c:pt>
                <c:pt idx="1">
                  <c:v>0.38560956790123457</c:v>
                </c:pt>
                <c:pt idx="2">
                  <c:v>-0.23070987654321007</c:v>
                </c:pt>
                <c:pt idx="3">
                  <c:v>-0.31269290123456805</c:v>
                </c:pt>
                <c:pt idx="4">
                  <c:v>0.30809139403292174</c:v>
                </c:pt>
                <c:pt idx="5">
                  <c:v>0.39910943930041154</c:v>
                </c:pt>
                <c:pt idx="6">
                  <c:v>-0.5406772530864199</c:v>
                </c:pt>
              </c:numCache>
            </c:numRef>
          </c:val>
          <c:extLst>
            <c:ext xmlns:c16="http://schemas.microsoft.com/office/drawing/2014/chart" uri="{C3380CC4-5D6E-409C-BE32-E72D297353CC}">
              <c16:uniqueId val="{00000001-0F0B-42E1-B3A0-833D12AD7008}"/>
            </c:ext>
          </c:extLst>
        </c:ser>
        <c:dLbls>
          <c:showLegendKey val="0"/>
          <c:showVal val="1"/>
          <c:showCatName val="0"/>
          <c:showSerName val="0"/>
          <c:showPercent val="0"/>
          <c:showBubbleSize val="0"/>
        </c:dLbls>
        <c:gapWidth val="95"/>
        <c:overlap val="100"/>
        <c:axId val="157203072"/>
        <c:axId val="157217152"/>
      </c:barChart>
      <c:catAx>
        <c:axId val="157203072"/>
        <c:scaling>
          <c:orientation val="minMax"/>
        </c:scaling>
        <c:delete val="0"/>
        <c:axPos val="b"/>
        <c:numFmt formatCode="General" sourceLinked="1"/>
        <c:majorTickMark val="none"/>
        <c:minorTickMark val="none"/>
        <c:tickLblPos val="nextTo"/>
        <c:spPr>
          <a:ln>
            <a:solidFill>
              <a:schemeClr val="bg1">
                <a:lumMod val="75000"/>
              </a:schemeClr>
            </a:solidFill>
          </a:ln>
        </c:spPr>
        <c:txPr>
          <a:bodyPr/>
          <a:lstStyle/>
          <a:p>
            <a:pPr>
              <a:defRPr sz="1050" b="1"/>
            </a:pPr>
            <a:endParaRPr lang="en-US"/>
          </a:p>
        </c:txPr>
        <c:crossAx val="157217152"/>
        <c:crosses val="autoZero"/>
        <c:auto val="1"/>
        <c:lblAlgn val="ctr"/>
        <c:lblOffset val="100"/>
        <c:noMultiLvlLbl val="0"/>
      </c:catAx>
      <c:valAx>
        <c:axId val="157217152"/>
        <c:scaling>
          <c:orientation val="minMax"/>
        </c:scaling>
        <c:delete val="1"/>
        <c:axPos val="l"/>
        <c:numFmt formatCode="0%" sourceLinked="1"/>
        <c:majorTickMark val="none"/>
        <c:minorTickMark val="none"/>
        <c:tickLblPos val="nextTo"/>
        <c:crossAx val="157203072"/>
        <c:crosses val="autoZero"/>
        <c:crossBetween val="between"/>
      </c:valAx>
    </c:plotArea>
    <c:legend>
      <c:legendPos val="t"/>
      <c:overlay val="0"/>
      <c:txPr>
        <a:bodyPr/>
        <a:lstStyle/>
        <a:p>
          <a:pPr>
            <a:defRPr sz="1100"/>
          </a:pPr>
          <a:endParaRPr lang="en-US"/>
        </a:p>
      </c:txPr>
    </c:legend>
    <c:plotVisOnly val="1"/>
    <c:dispBlanksAs val="gap"/>
    <c:showDLblsOverMax val="0"/>
  </c:chart>
  <c:spPr>
    <a:ln>
      <a:solidFill>
        <a:schemeClr val="bg1">
          <a:lumMod val="75000"/>
        </a:schemeClr>
      </a:solidFill>
    </a:ln>
  </c:spPr>
  <c:txPr>
    <a:bodyPr/>
    <a:lstStyle/>
    <a:p>
      <a:pPr>
        <a:defRPr>
          <a:latin typeface="Calibri Light" panose="020F0302020204030204" pitchFamily="34" charset="0"/>
          <a:cs typeface="Calibri Light" panose="020F0302020204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200"/>
              <a:t>Number of sites with unused GX capacity</a:t>
            </a:r>
          </a:p>
        </c:rich>
      </c:tx>
      <c:overlay val="0"/>
    </c:title>
    <c:autoTitleDeleted val="0"/>
    <c:plotArea>
      <c:layout>
        <c:manualLayout>
          <c:layoutTarget val="inner"/>
          <c:xMode val="edge"/>
          <c:yMode val="edge"/>
          <c:x val="7.8203997823176427E-2"/>
          <c:y val="0.29296740325791265"/>
          <c:w val="0.84846281969219961"/>
          <c:h val="0.48213822850686144"/>
        </c:manualLayout>
      </c:layout>
      <c:barChart>
        <c:barDir val="col"/>
        <c:grouping val="clustered"/>
        <c:varyColors val="0"/>
        <c:ser>
          <c:idx val="1"/>
          <c:order val="0"/>
          <c:tx>
            <c:strRef>
              <c:f>Regional_Overview!$AC$10:$AC$13</c:f>
              <c:strCache>
                <c:ptCount val="4"/>
                <c:pt idx="0">
                  <c:v>&lt;10% unused</c:v>
                </c:pt>
                <c:pt idx="1">
                  <c:v>10-25% unused</c:v>
                </c:pt>
                <c:pt idx="2">
                  <c:v>25-50% unused</c:v>
                </c:pt>
                <c:pt idx="3">
                  <c:v>&gt;50% unused</c:v>
                </c:pt>
              </c:strCache>
            </c:strRef>
          </c:tx>
          <c:spPr>
            <a:solidFill>
              <a:schemeClr val="accent1">
                <a:lumMod val="20000"/>
                <a:lumOff val="80000"/>
              </a:schemeClr>
            </a:solidFill>
          </c:spPr>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1D-8C2D-493B-A707-05B887F9B249}"/>
              </c:ext>
            </c:extLst>
          </c:dPt>
          <c:dPt>
            <c:idx val="1"/>
            <c:invertIfNegative val="0"/>
            <c:bubble3D val="0"/>
            <c:spPr>
              <a:solidFill>
                <a:schemeClr val="accent6">
                  <a:lumMod val="40000"/>
                  <a:lumOff val="60000"/>
                </a:schemeClr>
              </a:solidFill>
            </c:spPr>
            <c:extLst>
              <c:ext xmlns:c16="http://schemas.microsoft.com/office/drawing/2014/chart" uri="{C3380CC4-5D6E-409C-BE32-E72D297353CC}">
                <c16:uniqueId val="{0000001F-8C2D-493B-A707-05B887F9B249}"/>
              </c:ext>
            </c:extLst>
          </c:dPt>
          <c:dPt>
            <c:idx val="2"/>
            <c:invertIfNegative val="0"/>
            <c:bubble3D val="0"/>
            <c:spPr>
              <a:solidFill>
                <a:schemeClr val="accent3">
                  <a:lumMod val="20000"/>
                  <a:lumOff val="80000"/>
                </a:schemeClr>
              </a:solidFill>
            </c:spPr>
            <c:extLst>
              <c:ext xmlns:c16="http://schemas.microsoft.com/office/drawing/2014/chart" uri="{C3380CC4-5D6E-409C-BE32-E72D297353CC}">
                <c16:uniqueId val="{00000011-8C2D-493B-A707-05B887F9B249}"/>
              </c:ext>
            </c:extLst>
          </c:dPt>
          <c:dPt>
            <c:idx val="3"/>
            <c:invertIfNegative val="0"/>
            <c:bubble3D val="0"/>
            <c:spPr>
              <a:solidFill>
                <a:schemeClr val="accent3">
                  <a:lumMod val="60000"/>
                  <a:lumOff val="40000"/>
                </a:schemeClr>
              </a:solidFill>
            </c:spPr>
            <c:extLst>
              <c:ext xmlns:c16="http://schemas.microsoft.com/office/drawing/2014/chart" uri="{C3380CC4-5D6E-409C-BE32-E72D297353CC}">
                <c16:uniqueId val="{0000000C-8C2D-493B-A707-05B887F9B249}"/>
              </c:ext>
            </c:extLst>
          </c:dPt>
          <c:dLbls>
            <c:numFmt formatCode="#,##0&quot; sites&quot;;\-#,##0&quot; sites&quot;" sourceLinked="0"/>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Regional_Overview!$AC$10:$AC$13</c:f>
              <c:strCache>
                <c:ptCount val="4"/>
                <c:pt idx="0">
                  <c:v>&lt;10% unused</c:v>
                </c:pt>
                <c:pt idx="1">
                  <c:v>10-25% unused</c:v>
                </c:pt>
                <c:pt idx="2">
                  <c:v>25-50% unused</c:v>
                </c:pt>
                <c:pt idx="3">
                  <c:v>&gt;50% unused</c:v>
                </c:pt>
              </c:strCache>
            </c:strRef>
          </c:cat>
          <c:val>
            <c:numRef>
              <c:f>Regional_Overview!$AD$10:$AD$13</c:f>
              <c:numCache>
                <c:formatCode>General</c:formatCode>
                <c:ptCount val="4"/>
                <c:pt idx="0">
                  <c:v>6</c:v>
                </c:pt>
                <c:pt idx="1">
                  <c:v>1</c:v>
                </c:pt>
                <c:pt idx="2">
                  <c:v>0</c:v>
                </c:pt>
                <c:pt idx="3">
                  <c:v>0</c:v>
                </c:pt>
              </c:numCache>
            </c:numRef>
          </c:val>
          <c:extLst>
            <c:ext xmlns:c16="http://schemas.microsoft.com/office/drawing/2014/chart" uri="{C3380CC4-5D6E-409C-BE32-E72D297353CC}">
              <c16:uniqueId val="{00000001-8C2D-493B-A707-05B887F9B249}"/>
            </c:ext>
          </c:extLst>
        </c:ser>
        <c:dLbls>
          <c:showLegendKey val="0"/>
          <c:showVal val="1"/>
          <c:showCatName val="0"/>
          <c:showSerName val="0"/>
          <c:showPercent val="0"/>
          <c:showBubbleSize val="0"/>
        </c:dLbls>
        <c:gapWidth val="95"/>
        <c:axId val="157500928"/>
        <c:axId val="157505408"/>
      </c:barChart>
      <c:catAx>
        <c:axId val="157500928"/>
        <c:scaling>
          <c:orientation val="minMax"/>
        </c:scaling>
        <c:delete val="0"/>
        <c:axPos val="b"/>
        <c:numFmt formatCode="General" sourceLinked="1"/>
        <c:majorTickMark val="none"/>
        <c:minorTickMark val="none"/>
        <c:tickLblPos val="nextTo"/>
        <c:spPr>
          <a:ln>
            <a:solidFill>
              <a:schemeClr val="bg1">
                <a:lumMod val="75000"/>
              </a:schemeClr>
            </a:solidFill>
          </a:ln>
        </c:spPr>
        <c:txPr>
          <a:bodyPr/>
          <a:lstStyle/>
          <a:p>
            <a:pPr>
              <a:defRPr sz="1200" b="0"/>
            </a:pPr>
            <a:endParaRPr lang="en-US"/>
          </a:p>
        </c:txPr>
        <c:crossAx val="157505408"/>
        <c:crosses val="autoZero"/>
        <c:auto val="1"/>
        <c:lblAlgn val="ctr"/>
        <c:lblOffset val="100"/>
        <c:noMultiLvlLbl val="0"/>
      </c:catAx>
      <c:valAx>
        <c:axId val="157505408"/>
        <c:scaling>
          <c:orientation val="minMax"/>
        </c:scaling>
        <c:delete val="1"/>
        <c:axPos val="l"/>
        <c:numFmt formatCode="General" sourceLinked="1"/>
        <c:majorTickMark val="none"/>
        <c:minorTickMark val="none"/>
        <c:tickLblPos val="nextTo"/>
        <c:crossAx val="157500928"/>
        <c:crosses val="autoZero"/>
        <c:crossBetween val="between"/>
      </c:valAx>
    </c:plotArea>
    <c:plotVisOnly val="1"/>
    <c:dispBlanksAs val="gap"/>
    <c:showDLblsOverMax val="0"/>
  </c:chart>
  <c:spPr>
    <a:ln>
      <a:solidFill>
        <a:schemeClr val="bg1">
          <a:lumMod val="75000"/>
        </a:schemeClr>
      </a:solidFill>
    </a:ln>
  </c:spPr>
  <c:txPr>
    <a:bodyPr/>
    <a:lstStyle/>
    <a:p>
      <a:pPr>
        <a:defRPr>
          <a:latin typeface="Calibri Light" panose="020F0302020204030204" pitchFamily="34" charset="0"/>
          <a:cs typeface="Calibri Light" panose="020F030202020403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234208</xdr:colOff>
      <xdr:row>3</xdr:row>
      <xdr:rowOff>76200</xdr:rowOff>
    </xdr:from>
    <xdr:ext cx="1956541" cy="1019175"/>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621" y="909638"/>
          <a:ext cx="1956541"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51</xdr:col>
      <xdr:colOff>136922</xdr:colOff>
      <xdr:row>3</xdr:row>
      <xdr:rowOff>0</xdr:rowOff>
    </xdr:from>
    <xdr:to>
      <xdr:col>51</xdr:col>
      <xdr:colOff>388922</xdr:colOff>
      <xdr:row>5</xdr:row>
      <xdr:rowOff>295759</xdr:rowOff>
    </xdr:to>
    <xdr:sp macro="" textlink="">
      <xdr:nvSpPr>
        <xdr:cNvPr id="4" name="Isosceles Triangle 3">
          <a:extLst>
            <a:ext uri="{FF2B5EF4-FFF2-40B4-BE49-F238E27FC236}">
              <a16:creationId xmlns:a16="http://schemas.microsoft.com/office/drawing/2014/main" id="{C003316F-7682-4883-AF26-75D906A12725}"/>
            </a:ext>
          </a:extLst>
        </xdr:cNvPr>
        <xdr:cNvSpPr/>
      </xdr:nvSpPr>
      <xdr:spPr>
        <a:xfrm rot="5400000" flipH="1">
          <a:off x="14326360" y="931500"/>
          <a:ext cx="972000" cy="252000"/>
        </a:xfrm>
        <a:prstGeom prst="triangle">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56</xdr:col>
      <xdr:colOff>130968</xdr:colOff>
      <xdr:row>3</xdr:row>
      <xdr:rowOff>0</xdr:rowOff>
    </xdr:from>
    <xdr:to>
      <xdr:col>56</xdr:col>
      <xdr:colOff>382968</xdr:colOff>
      <xdr:row>5</xdr:row>
      <xdr:rowOff>295759</xdr:rowOff>
    </xdr:to>
    <xdr:sp macro="" textlink="">
      <xdr:nvSpPr>
        <xdr:cNvPr id="5" name="Isosceles Triangle 4">
          <a:extLst>
            <a:ext uri="{FF2B5EF4-FFF2-40B4-BE49-F238E27FC236}">
              <a16:creationId xmlns:a16="http://schemas.microsoft.com/office/drawing/2014/main" id="{DEB2898C-E6AB-4C21-AB30-D779952C140B}"/>
            </a:ext>
          </a:extLst>
        </xdr:cNvPr>
        <xdr:cNvSpPr/>
      </xdr:nvSpPr>
      <xdr:spPr>
        <a:xfrm rot="5400000" flipH="1">
          <a:off x="16874297" y="931500"/>
          <a:ext cx="972000" cy="252000"/>
        </a:xfrm>
        <a:prstGeom prst="triangle">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32</xdr:col>
      <xdr:colOff>136922</xdr:colOff>
      <xdr:row>3</xdr:row>
      <xdr:rowOff>0</xdr:rowOff>
    </xdr:from>
    <xdr:ext cx="252000" cy="923199"/>
    <xdr:sp macro="" textlink="">
      <xdr:nvSpPr>
        <xdr:cNvPr id="6" name="Isosceles Triangle 3">
          <a:extLst>
            <a:ext uri="{FF2B5EF4-FFF2-40B4-BE49-F238E27FC236}">
              <a16:creationId xmlns:a16="http://schemas.microsoft.com/office/drawing/2014/main" id="{79B624B3-4FF9-3E40-98AF-00C1E61CA6D0}"/>
            </a:ext>
          </a:extLst>
        </xdr:cNvPr>
        <xdr:cNvSpPr/>
      </xdr:nvSpPr>
      <xdr:spPr>
        <a:xfrm rot="5400000" flipH="1">
          <a:off x="24213544" y="956489"/>
          <a:ext cx="923199" cy="252000"/>
        </a:xfrm>
        <a:prstGeom prst="triangle">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oneCellAnchor>
    <xdr:from>
      <xdr:col>27</xdr:col>
      <xdr:colOff>136922</xdr:colOff>
      <xdr:row>3</xdr:row>
      <xdr:rowOff>0</xdr:rowOff>
    </xdr:from>
    <xdr:ext cx="252000" cy="923199"/>
    <xdr:sp macro="" textlink="">
      <xdr:nvSpPr>
        <xdr:cNvPr id="7" name="Isosceles Triangle 3">
          <a:extLst>
            <a:ext uri="{FF2B5EF4-FFF2-40B4-BE49-F238E27FC236}">
              <a16:creationId xmlns:a16="http://schemas.microsoft.com/office/drawing/2014/main" id="{5CE7A59D-247D-8446-A17A-EDEF6FECDFB9}"/>
            </a:ext>
          </a:extLst>
        </xdr:cNvPr>
        <xdr:cNvSpPr/>
      </xdr:nvSpPr>
      <xdr:spPr>
        <a:xfrm rot="5400000" flipH="1">
          <a:off x="19180581" y="956489"/>
          <a:ext cx="923199" cy="252000"/>
        </a:xfrm>
        <a:prstGeom prst="triangle">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oneCellAnchor>
    <xdr:from>
      <xdr:col>44</xdr:col>
      <xdr:colOff>136922</xdr:colOff>
      <xdr:row>3</xdr:row>
      <xdr:rowOff>0</xdr:rowOff>
    </xdr:from>
    <xdr:ext cx="252000" cy="923199"/>
    <xdr:sp macro="" textlink="">
      <xdr:nvSpPr>
        <xdr:cNvPr id="8" name="Isosceles Triangle 3">
          <a:extLst>
            <a:ext uri="{FF2B5EF4-FFF2-40B4-BE49-F238E27FC236}">
              <a16:creationId xmlns:a16="http://schemas.microsoft.com/office/drawing/2014/main" id="{8B6CCD48-6AE1-484E-8D2F-0D8E2E501E71}"/>
            </a:ext>
          </a:extLst>
        </xdr:cNvPr>
        <xdr:cNvSpPr/>
      </xdr:nvSpPr>
      <xdr:spPr>
        <a:xfrm rot="5400000" flipH="1">
          <a:off x="30873989" y="956489"/>
          <a:ext cx="923199" cy="252000"/>
        </a:xfrm>
        <a:prstGeom prst="triangle">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119061</xdr:colOff>
      <xdr:row>9</xdr:row>
      <xdr:rowOff>11906</xdr:rowOff>
    </xdr:from>
    <xdr:to>
      <xdr:col>8</xdr:col>
      <xdr:colOff>369092</xdr:colOff>
      <xdr:row>13</xdr:row>
      <xdr:rowOff>165838</xdr:rowOff>
    </xdr:to>
    <xdr:sp macro="" textlink="">
      <xdr:nvSpPr>
        <xdr:cNvPr id="2" name="Isosceles Triangle 1">
          <a:extLst>
            <a:ext uri="{FF2B5EF4-FFF2-40B4-BE49-F238E27FC236}">
              <a16:creationId xmlns:a16="http://schemas.microsoft.com/office/drawing/2014/main" id="{3E31459B-3F50-4536-A87D-9889A7C4FAC4}"/>
            </a:ext>
          </a:extLst>
        </xdr:cNvPr>
        <xdr:cNvSpPr/>
      </xdr:nvSpPr>
      <xdr:spPr>
        <a:xfrm rot="5400000" flipH="1">
          <a:off x="6408538" y="2050851"/>
          <a:ext cx="970360" cy="250031"/>
        </a:xfrm>
        <a:prstGeom prst="triangle">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xdr:colOff>
      <xdr:row>23</xdr:row>
      <xdr:rowOff>65482</xdr:rowOff>
    </xdr:from>
    <xdr:to>
      <xdr:col>5</xdr:col>
      <xdr:colOff>468001</xdr:colOff>
      <xdr:row>37</xdr:row>
      <xdr:rowOff>160733</xdr:rowOff>
    </xdr:to>
    <xdr:graphicFrame macro="">
      <xdr:nvGraphicFramePr>
        <xdr:cNvPr id="4" name="Chart 3">
          <a:extLst>
            <a:ext uri="{FF2B5EF4-FFF2-40B4-BE49-F238E27FC236}">
              <a16:creationId xmlns:a16="http://schemas.microsoft.com/office/drawing/2014/main" id="{23B25508-4444-4A57-99FF-7B6D47ACF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610790</xdr:colOff>
      <xdr:row>23</xdr:row>
      <xdr:rowOff>65482</xdr:rowOff>
    </xdr:from>
    <xdr:to>
      <xdr:col>11</xdr:col>
      <xdr:colOff>310836</xdr:colOff>
      <xdr:row>37</xdr:row>
      <xdr:rowOff>160770</xdr:rowOff>
    </xdr:to>
    <xdr:graphicFrame macro="">
      <xdr:nvGraphicFramePr>
        <xdr:cNvPr id="5" name="Chart 4">
          <a:extLst>
            <a:ext uri="{FF2B5EF4-FFF2-40B4-BE49-F238E27FC236}">
              <a16:creationId xmlns:a16="http://schemas.microsoft.com/office/drawing/2014/main" id="{BA1DEC76-8E79-4E90-8540-056561540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owendemke\Box\0.1%20Owen's%20Folder\01%20Country%20Information\Uganda\POC%20EID\Protocol\Uganda%20Pilot%20POC%20Site%20selection%20V10-Jenna%20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bansal@clintonhealthaccess.org" TargetMode="External"/><Relationship Id="rId1" Type="http://schemas.openxmlformats.org/officeDocument/2006/relationships/hyperlink" Target="mailto:pmaggiore@clintonhealthacces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C1:AJ247"/>
  <sheetViews>
    <sheetView showGridLines="0" tabSelected="1" zoomScale="80" zoomScaleNormal="80" workbookViewId="0">
      <selection activeCell="F15" sqref="F15"/>
    </sheetView>
  </sheetViews>
  <sheetFormatPr defaultColWidth="8.85546875" defaultRowHeight="15"/>
  <cols>
    <col min="1" max="2" width="3.42578125" style="120" customWidth="1"/>
    <col min="3" max="3" width="29.42578125" style="120" customWidth="1"/>
    <col min="4" max="4" width="2" style="120" customWidth="1"/>
    <col min="5" max="5" width="8.85546875" style="120" customWidth="1"/>
    <col min="6" max="16384" width="8.85546875" style="120"/>
  </cols>
  <sheetData>
    <row r="1" spans="3:36" ht="15.75">
      <c r="C1" s="124"/>
      <c r="D1" s="124"/>
      <c r="E1" s="124"/>
      <c r="F1" s="124"/>
      <c r="G1" s="124"/>
      <c r="H1" s="124"/>
      <c r="I1" s="124"/>
      <c r="J1" s="124"/>
      <c r="K1" s="124"/>
      <c r="L1" s="124"/>
      <c r="M1" s="124"/>
      <c r="N1" s="124"/>
      <c r="O1" s="125"/>
      <c r="P1" s="126"/>
      <c r="Q1" s="126"/>
      <c r="R1" s="126"/>
      <c r="S1" s="126"/>
      <c r="T1" s="126"/>
      <c r="U1" s="126"/>
      <c r="V1" s="126"/>
      <c r="W1" s="126"/>
      <c r="X1" s="126"/>
      <c r="Y1" s="126"/>
      <c r="Z1" s="126"/>
      <c r="AA1" s="126"/>
      <c r="AB1" s="126"/>
      <c r="AC1" s="126"/>
      <c r="AD1" s="126"/>
      <c r="AE1" s="126"/>
      <c r="AF1" s="126"/>
      <c r="AG1" s="126"/>
      <c r="AH1" s="126"/>
      <c r="AI1" s="126"/>
      <c r="AJ1" s="126"/>
    </row>
    <row r="2" spans="3:36" ht="34.5" thickBot="1">
      <c r="C2" s="127" t="s">
        <v>0</v>
      </c>
      <c r="D2" s="128"/>
      <c r="E2" s="128"/>
      <c r="F2" s="128"/>
      <c r="G2" s="128"/>
      <c r="H2" s="128"/>
      <c r="I2" s="128"/>
      <c r="J2" s="128"/>
      <c r="K2" s="128"/>
      <c r="L2" s="128"/>
      <c r="M2" s="129"/>
      <c r="N2" s="129"/>
      <c r="O2" s="125"/>
      <c r="P2" s="126"/>
      <c r="Q2" s="126"/>
      <c r="R2" s="126"/>
      <c r="S2" s="126"/>
      <c r="T2" s="126"/>
      <c r="U2" s="126"/>
      <c r="V2" s="126"/>
      <c r="W2" s="126"/>
      <c r="X2" s="126"/>
      <c r="Y2" s="126"/>
      <c r="Z2" s="126"/>
      <c r="AA2" s="126"/>
      <c r="AB2" s="126"/>
      <c r="AC2" s="126"/>
      <c r="AD2" s="126"/>
      <c r="AE2" s="126"/>
      <c r="AF2" s="126"/>
      <c r="AG2" s="126"/>
      <c r="AH2" s="126"/>
      <c r="AI2" s="126"/>
      <c r="AJ2" s="126"/>
    </row>
    <row r="3" spans="3:36" ht="16.5" thickTop="1">
      <c r="C3" s="124"/>
      <c r="D3" s="124"/>
      <c r="E3" s="124"/>
      <c r="F3" s="124"/>
      <c r="G3" s="124"/>
      <c r="H3" s="124"/>
      <c r="I3" s="124"/>
      <c r="J3" s="124"/>
      <c r="K3" s="124"/>
      <c r="L3" s="124"/>
      <c r="M3" s="124"/>
      <c r="N3" s="124"/>
      <c r="O3" s="125"/>
      <c r="P3" s="126"/>
      <c r="Q3" s="126"/>
      <c r="R3" s="126"/>
      <c r="S3" s="126"/>
      <c r="T3" s="126"/>
      <c r="U3" s="126"/>
      <c r="V3" s="126"/>
      <c r="W3" s="126"/>
      <c r="X3" s="126"/>
      <c r="Y3" s="126"/>
      <c r="Z3" s="126"/>
      <c r="AA3" s="126"/>
      <c r="AB3" s="126"/>
      <c r="AC3" s="126"/>
      <c r="AD3" s="126"/>
      <c r="AE3" s="126"/>
      <c r="AF3" s="126"/>
      <c r="AG3" s="126"/>
      <c r="AH3" s="126"/>
      <c r="AI3" s="126"/>
      <c r="AJ3" s="126"/>
    </row>
    <row r="4" spans="3:36" ht="15.75">
      <c r="C4" s="124"/>
      <c r="D4" s="130"/>
      <c r="E4" s="130"/>
      <c r="F4" s="130"/>
      <c r="G4" s="130"/>
      <c r="H4" s="130"/>
      <c r="I4" s="130"/>
      <c r="J4" s="130"/>
      <c r="K4" s="130"/>
      <c r="L4" s="130"/>
      <c r="M4" s="130"/>
      <c r="N4" s="124"/>
      <c r="O4" s="125"/>
      <c r="P4" s="126"/>
      <c r="Q4" s="126"/>
      <c r="R4" s="126"/>
      <c r="S4" s="126"/>
      <c r="T4" s="126"/>
      <c r="U4" s="126"/>
      <c r="V4" s="126"/>
      <c r="W4" s="126"/>
      <c r="X4" s="126"/>
      <c r="Y4" s="126"/>
      <c r="Z4" s="126"/>
      <c r="AA4" s="126"/>
      <c r="AB4" s="126"/>
      <c r="AC4" s="126"/>
      <c r="AD4" s="126"/>
      <c r="AE4" s="126"/>
      <c r="AF4" s="126"/>
      <c r="AG4" s="126"/>
      <c r="AH4" s="126"/>
      <c r="AI4" s="126"/>
      <c r="AJ4" s="126"/>
    </row>
    <row r="5" spans="3:36" ht="15.75">
      <c r="C5" s="124"/>
      <c r="D5" s="130"/>
      <c r="E5" s="130"/>
      <c r="F5" s="130"/>
      <c r="G5" s="130"/>
      <c r="H5" s="131" t="s">
        <v>1</v>
      </c>
      <c r="I5" s="132" t="s">
        <v>2</v>
      </c>
      <c r="J5" s="130"/>
      <c r="K5" s="130"/>
      <c r="L5" s="130"/>
      <c r="M5" s="130"/>
      <c r="N5" s="124"/>
      <c r="O5" s="125"/>
      <c r="P5" s="126"/>
      <c r="Q5" s="126"/>
      <c r="R5" s="126"/>
      <c r="S5" s="126"/>
      <c r="T5" s="126"/>
      <c r="U5" s="126"/>
      <c r="V5" s="126"/>
      <c r="W5" s="126"/>
      <c r="X5" s="126"/>
      <c r="Y5" s="126"/>
      <c r="Z5" s="126"/>
      <c r="AA5" s="126"/>
      <c r="AB5" s="126"/>
      <c r="AC5" s="126"/>
      <c r="AD5" s="126"/>
      <c r="AE5" s="126"/>
      <c r="AF5" s="126"/>
      <c r="AG5" s="126"/>
      <c r="AH5" s="126"/>
      <c r="AI5" s="126"/>
      <c r="AJ5" s="126"/>
    </row>
    <row r="6" spans="3:36" ht="15.75">
      <c r="C6" s="124"/>
      <c r="D6" s="130"/>
      <c r="E6" s="130"/>
      <c r="F6" s="130"/>
      <c r="G6" s="130"/>
      <c r="H6" s="131" t="s">
        <v>3</v>
      </c>
      <c r="I6" s="218">
        <v>9</v>
      </c>
      <c r="J6" s="130"/>
      <c r="K6" s="130"/>
      <c r="L6" s="130"/>
      <c r="M6" s="130"/>
      <c r="N6" s="124"/>
      <c r="O6" s="125"/>
      <c r="P6" s="126"/>
      <c r="Q6" s="126"/>
      <c r="R6" s="126"/>
      <c r="S6" s="126"/>
      <c r="T6" s="126"/>
      <c r="U6" s="126"/>
      <c r="V6" s="126"/>
      <c r="W6" s="126"/>
      <c r="X6" s="126"/>
      <c r="Y6" s="126"/>
      <c r="Z6" s="126"/>
      <c r="AA6" s="126"/>
      <c r="AB6" s="126"/>
      <c r="AC6" s="126"/>
      <c r="AD6" s="126"/>
      <c r="AE6" s="126"/>
      <c r="AF6" s="126"/>
      <c r="AG6" s="126"/>
      <c r="AH6" s="126"/>
      <c r="AI6" s="126"/>
      <c r="AJ6" s="126"/>
    </row>
    <row r="7" spans="3:36" ht="15.75">
      <c r="C7" s="124"/>
      <c r="D7" s="130"/>
      <c r="E7" s="130"/>
      <c r="F7" s="130"/>
      <c r="G7" s="130"/>
      <c r="H7" s="133"/>
      <c r="I7" s="133"/>
      <c r="J7" s="130"/>
      <c r="K7" s="130"/>
      <c r="L7" s="130"/>
      <c r="M7" s="130"/>
      <c r="N7" s="124"/>
      <c r="O7" s="125"/>
      <c r="P7" s="126"/>
      <c r="Q7" s="126"/>
      <c r="R7" s="126"/>
      <c r="S7" s="126"/>
      <c r="T7" s="126"/>
      <c r="U7" s="126"/>
      <c r="V7" s="126"/>
      <c r="W7" s="126"/>
      <c r="X7" s="126"/>
      <c r="Y7" s="126"/>
      <c r="Z7" s="126"/>
      <c r="AA7" s="126"/>
      <c r="AB7" s="126"/>
      <c r="AC7" s="126"/>
      <c r="AD7" s="126"/>
      <c r="AE7" s="126"/>
      <c r="AF7" s="126"/>
      <c r="AG7" s="126"/>
      <c r="AH7" s="126"/>
      <c r="AI7" s="126"/>
      <c r="AJ7" s="126"/>
    </row>
    <row r="8" spans="3:36" ht="15.75">
      <c r="C8" s="124"/>
      <c r="D8" s="130"/>
      <c r="E8" s="130"/>
      <c r="F8" s="130"/>
      <c r="G8" s="130"/>
      <c r="H8" s="123"/>
      <c r="I8" s="123"/>
      <c r="J8" s="130"/>
      <c r="K8" s="130"/>
      <c r="L8" s="130"/>
      <c r="M8" s="130"/>
      <c r="N8" s="124"/>
      <c r="O8" s="125"/>
      <c r="P8" s="126"/>
      <c r="Q8" s="126"/>
      <c r="R8" s="126"/>
      <c r="S8" s="126"/>
      <c r="T8" s="126"/>
      <c r="U8" s="126"/>
      <c r="V8" s="126"/>
      <c r="W8" s="126"/>
      <c r="X8" s="126"/>
      <c r="Y8" s="126"/>
      <c r="Z8" s="126"/>
      <c r="AA8" s="126"/>
      <c r="AB8" s="126"/>
      <c r="AC8" s="126"/>
      <c r="AD8" s="126"/>
      <c r="AE8" s="126"/>
      <c r="AF8" s="126"/>
      <c r="AG8" s="126"/>
      <c r="AH8" s="126"/>
      <c r="AI8" s="126"/>
      <c r="AJ8" s="126"/>
    </row>
    <row r="9" spans="3:36" ht="15.75">
      <c r="C9" s="124"/>
      <c r="D9" s="130"/>
      <c r="E9" s="130"/>
      <c r="F9" s="130"/>
      <c r="G9" s="130"/>
      <c r="H9" s="123"/>
      <c r="I9" s="123"/>
      <c r="J9" s="130"/>
      <c r="K9" s="130"/>
      <c r="L9" s="130"/>
      <c r="M9" s="130"/>
      <c r="N9" s="124"/>
      <c r="O9" s="125"/>
      <c r="P9" s="126"/>
      <c r="Q9" s="126"/>
      <c r="R9" s="126"/>
      <c r="S9" s="126"/>
      <c r="T9" s="126"/>
      <c r="U9" s="126"/>
      <c r="V9" s="126"/>
      <c r="W9" s="126"/>
      <c r="X9" s="126"/>
      <c r="Y9" s="126"/>
      <c r="Z9" s="126"/>
      <c r="AA9" s="126"/>
      <c r="AB9" s="126"/>
      <c r="AC9" s="126"/>
      <c r="AD9" s="126"/>
      <c r="AE9" s="126"/>
      <c r="AF9" s="126"/>
      <c r="AG9" s="126"/>
      <c r="AH9" s="126"/>
      <c r="AI9" s="126"/>
      <c r="AJ9" s="126"/>
    </row>
    <row r="10" spans="3:36" ht="15.75">
      <c r="C10" s="124"/>
      <c r="D10" s="130"/>
      <c r="E10" s="130"/>
      <c r="F10" s="130"/>
      <c r="G10" s="130"/>
      <c r="H10" s="123"/>
      <c r="I10" s="123"/>
      <c r="J10" s="130"/>
      <c r="K10" s="130"/>
      <c r="L10" s="130"/>
      <c r="M10" s="130"/>
      <c r="N10" s="124"/>
      <c r="O10" s="125"/>
      <c r="P10" s="126"/>
      <c r="Q10" s="126"/>
      <c r="R10" s="126"/>
      <c r="S10" s="126"/>
      <c r="T10" s="126"/>
      <c r="U10" s="126"/>
      <c r="V10" s="126"/>
      <c r="W10" s="126"/>
      <c r="X10" s="126"/>
      <c r="Y10" s="126"/>
      <c r="Z10" s="126"/>
      <c r="AA10" s="126"/>
      <c r="AB10" s="126"/>
      <c r="AC10" s="126"/>
      <c r="AD10" s="126"/>
      <c r="AE10" s="126"/>
      <c r="AF10" s="126"/>
      <c r="AG10" s="126"/>
      <c r="AH10" s="126"/>
      <c r="AI10" s="126"/>
      <c r="AJ10" s="126"/>
    </row>
    <row r="11" spans="3:36" ht="15.75">
      <c r="C11" s="124"/>
      <c r="D11" s="130"/>
      <c r="E11" s="130"/>
      <c r="F11" s="130"/>
      <c r="G11" s="130"/>
      <c r="H11" s="123"/>
      <c r="I11" s="123"/>
      <c r="J11" s="130"/>
      <c r="K11" s="130"/>
      <c r="L11" s="130"/>
      <c r="M11" s="130"/>
      <c r="N11" s="124"/>
      <c r="O11" s="125"/>
      <c r="P11" s="126"/>
      <c r="Q11" s="126"/>
      <c r="R11" s="126"/>
      <c r="S11" s="126"/>
      <c r="T11" s="126"/>
      <c r="U11" s="126"/>
      <c r="V11" s="126"/>
      <c r="W11" s="126"/>
      <c r="X11" s="126"/>
      <c r="Y11" s="126"/>
      <c r="Z11" s="126"/>
      <c r="AA11" s="126"/>
      <c r="AB11" s="126"/>
      <c r="AC11" s="126"/>
      <c r="AD11" s="126"/>
      <c r="AE11" s="126"/>
      <c r="AF11" s="126"/>
      <c r="AG11" s="126"/>
      <c r="AH11" s="126"/>
      <c r="AI11" s="126"/>
      <c r="AJ11" s="126"/>
    </row>
    <row r="12" spans="3:36" ht="21.75" customHeight="1" thickBot="1">
      <c r="C12" s="134" t="s">
        <v>4</v>
      </c>
      <c r="D12" s="135"/>
      <c r="E12" s="135"/>
      <c r="F12" s="135"/>
      <c r="G12" s="135"/>
      <c r="H12" s="135"/>
      <c r="I12" s="135"/>
      <c r="J12" s="135"/>
      <c r="K12" s="135"/>
      <c r="L12" s="135"/>
      <c r="M12" s="130"/>
      <c r="N12" s="124"/>
      <c r="O12" s="125"/>
      <c r="P12" s="126"/>
      <c r="Q12" s="126"/>
      <c r="R12" s="126"/>
      <c r="S12" s="126"/>
      <c r="T12" s="126"/>
      <c r="U12" s="126"/>
      <c r="V12" s="126"/>
      <c r="W12" s="126"/>
      <c r="X12" s="126"/>
      <c r="Y12" s="126"/>
      <c r="Z12" s="126"/>
      <c r="AA12" s="126"/>
      <c r="AB12" s="126"/>
      <c r="AC12" s="126"/>
      <c r="AD12" s="126"/>
      <c r="AE12" s="126"/>
      <c r="AF12" s="126"/>
      <c r="AG12" s="126"/>
      <c r="AH12" s="126"/>
      <c r="AI12" s="126"/>
      <c r="AJ12" s="126"/>
    </row>
    <row r="13" spans="3:36" ht="51" customHeight="1" thickTop="1">
      <c r="C13" s="314" t="s">
        <v>5</v>
      </c>
      <c r="D13" s="314"/>
      <c r="E13" s="314"/>
      <c r="F13" s="314"/>
      <c r="G13" s="314"/>
      <c r="H13" s="314"/>
      <c r="I13" s="314"/>
      <c r="J13" s="314"/>
      <c r="K13" s="314"/>
      <c r="L13" s="314"/>
      <c r="M13" s="314"/>
      <c r="N13" s="314"/>
      <c r="O13" s="125"/>
      <c r="P13" s="126"/>
      <c r="Q13" s="126"/>
      <c r="R13" s="126"/>
      <c r="S13" s="126"/>
      <c r="T13" s="126"/>
      <c r="U13" s="126"/>
      <c r="V13" s="126"/>
      <c r="W13" s="126"/>
      <c r="X13" s="126"/>
      <c r="Y13" s="126"/>
      <c r="Z13" s="126"/>
      <c r="AA13" s="126"/>
      <c r="AB13" s="126"/>
      <c r="AC13" s="126"/>
      <c r="AD13" s="126"/>
      <c r="AE13" s="126"/>
      <c r="AF13" s="126"/>
      <c r="AG13" s="126"/>
      <c r="AH13" s="126"/>
      <c r="AI13" s="126"/>
      <c r="AJ13" s="126"/>
    </row>
    <row r="14" spans="3:36" ht="15.75">
      <c r="C14" s="156"/>
      <c r="D14" s="156"/>
      <c r="E14" s="156"/>
      <c r="F14" s="156"/>
      <c r="G14" s="156"/>
      <c r="H14" s="156"/>
      <c r="I14" s="156"/>
      <c r="J14" s="156"/>
      <c r="K14" s="156"/>
      <c r="L14" s="156"/>
      <c r="M14" s="156"/>
      <c r="N14" s="156"/>
      <c r="O14" s="125"/>
      <c r="P14" s="126"/>
      <c r="Q14" s="126"/>
      <c r="R14" s="126"/>
      <c r="S14" s="126"/>
      <c r="T14" s="126"/>
      <c r="U14" s="126"/>
      <c r="V14" s="126"/>
      <c r="W14" s="126"/>
      <c r="X14" s="126"/>
      <c r="Y14" s="126"/>
      <c r="Z14" s="126"/>
      <c r="AA14" s="126"/>
      <c r="AB14" s="126"/>
      <c r="AC14" s="126"/>
      <c r="AD14" s="126"/>
      <c r="AE14" s="126"/>
      <c r="AF14" s="126"/>
      <c r="AG14" s="126"/>
      <c r="AH14" s="126"/>
      <c r="AI14" s="126"/>
      <c r="AJ14" s="126"/>
    </row>
    <row r="15" spans="3:36" ht="21.75" customHeight="1" thickBot="1">
      <c r="C15" s="134" t="s">
        <v>6</v>
      </c>
      <c r="D15" s="135"/>
      <c r="E15" s="135"/>
      <c r="F15" s="135"/>
      <c r="G15" s="135"/>
      <c r="H15" s="135"/>
      <c r="I15" s="135"/>
      <c r="J15" s="135"/>
      <c r="K15" s="135"/>
      <c r="L15" s="135"/>
      <c r="M15" s="130"/>
      <c r="N15" s="124"/>
      <c r="O15" s="125"/>
      <c r="P15" s="126"/>
      <c r="Q15" s="126"/>
      <c r="R15" s="126"/>
      <c r="S15" s="126"/>
      <c r="T15" s="126"/>
      <c r="U15" s="126"/>
      <c r="V15" s="126"/>
      <c r="W15" s="126"/>
      <c r="X15" s="126"/>
      <c r="Y15" s="126"/>
      <c r="Z15" s="126"/>
      <c r="AA15" s="126"/>
      <c r="AB15" s="126"/>
      <c r="AC15" s="126"/>
      <c r="AD15" s="126"/>
      <c r="AE15" s="126"/>
      <c r="AF15" s="126"/>
      <c r="AG15" s="126"/>
      <c r="AH15" s="126"/>
      <c r="AI15" s="126"/>
      <c r="AJ15" s="126"/>
    </row>
    <row r="16" spans="3:36" s="140" customFormat="1" ht="19.5" customHeight="1" thickTop="1">
      <c r="C16" s="136"/>
      <c r="D16" s="137"/>
      <c r="E16" s="137"/>
      <c r="F16" s="137"/>
      <c r="G16" s="137"/>
      <c r="H16" s="137"/>
      <c r="I16" s="137"/>
      <c r="J16" s="137"/>
      <c r="K16" s="137"/>
      <c r="L16" s="137"/>
      <c r="M16" s="137"/>
      <c r="N16" s="136"/>
      <c r="O16" s="138"/>
      <c r="P16" s="139"/>
      <c r="Q16" s="139"/>
      <c r="R16" s="139"/>
      <c r="S16" s="139"/>
      <c r="T16" s="139"/>
      <c r="U16" s="139"/>
      <c r="V16" s="139"/>
      <c r="W16" s="139"/>
      <c r="X16" s="139"/>
      <c r="Y16" s="139"/>
      <c r="Z16" s="139"/>
      <c r="AA16" s="139"/>
      <c r="AB16" s="139"/>
      <c r="AC16" s="139"/>
      <c r="AD16" s="139"/>
      <c r="AE16" s="139"/>
      <c r="AF16" s="139"/>
      <c r="AG16" s="139"/>
      <c r="AH16" s="139"/>
      <c r="AI16" s="139"/>
      <c r="AJ16" s="139"/>
    </row>
    <row r="17" spans="3:36" s="140" customFormat="1" ht="15.75">
      <c r="C17" s="141"/>
      <c r="D17" s="142"/>
      <c r="E17" s="143"/>
      <c r="F17" s="165" t="s">
        <v>7</v>
      </c>
      <c r="G17" s="157"/>
      <c r="H17" s="159"/>
      <c r="M17" s="137"/>
      <c r="N17" s="136"/>
      <c r="O17" s="138"/>
      <c r="P17" s="139"/>
      <c r="Q17" s="139"/>
      <c r="R17" s="139"/>
      <c r="S17" s="139"/>
      <c r="T17" s="139"/>
      <c r="U17" s="139"/>
      <c r="V17" s="139"/>
      <c r="W17" s="139"/>
      <c r="X17" s="139"/>
      <c r="Y17" s="139"/>
      <c r="Z17" s="139"/>
      <c r="AA17" s="139"/>
      <c r="AB17" s="139"/>
      <c r="AC17" s="139"/>
      <c r="AD17" s="139"/>
      <c r="AE17" s="139"/>
      <c r="AF17" s="139"/>
      <c r="AG17" s="139"/>
      <c r="AH17" s="139"/>
      <c r="AI17" s="139"/>
      <c r="AJ17" s="139"/>
    </row>
    <row r="18" spans="3:36" s="140" customFormat="1" ht="5.25" customHeight="1">
      <c r="C18" s="137"/>
      <c r="D18" s="144"/>
      <c r="E18" s="144"/>
      <c r="F18" s="160"/>
      <c r="G18" s="160"/>
      <c r="H18" s="161"/>
      <c r="M18" s="137"/>
      <c r="N18" s="136"/>
      <c r="O18" s="138"/>
      <c r="P18" s="139"/>
      <c r="Q18" s="139"/>
      <c r="R18" s="139"/>
      <c r="S18" s="139"/>
      <c r="T18" s="139"/>
      <c r="U18" s="139"/>
      <c r="V18" s="139"/>
      <c r="W18" s="139"/>
      <c r="X18" s="139"/>
      <c r="Y18" s="139"/>
      <c r="Z18" s="139"/>
      <c r="AA18" s="139"/>
      <c r="AB18" s="139"/>
      <c r="AC18" s="139"/>
      <c r="AD18" s="139"/>
      <c r="AE18" s="139"/>
      <c r="AF18" s="139"/>
      <c r="AG18" s="139"/>
      <c r="AH18" s="139"/>
      <c r="AI18" s="139"/>
      <c r="AJ18" s="139"/>
    </row>
    <row r="19" spans="3:36" ht="15.75">
      <c r="C19" s="146"/>
      <c r="D19" s="147"/>
      <c r="E19" s="148"/>
      <c r="F19" s="165" t="s">
        <v>8</v>
      </c>
      <c r="G19" s="137"/>
      <c r="H19" s="157"/>
      <c r="I19" s="158"/>
      <c r="M19" s="130"/>
      <c r="N19" s="145"/>
      <c r="O19" s="125"/>
      <c r="P19" s="126"/>
      <c r="Q19" s="126"/>
      <c r="R19" s="126"/>
      <c r="S19" s="126"/>
      <c r="T19" s="126"/>
      <c r="U19" s="126"/>
      <c r="V19" s="126"/>
      <c r="W19" s="126"/>
      <c r="X19" s="126"/>
      <c r="Y19" s="126"/>
      <c r="Z19" s="126"/>
      <c r="AA19" s="126"/>
      <c r="AB19" s="126"/>
      <c r="AC19" s="126"/>
      <c r="AD19" s="126"/>
      <c r="AE19" s="126"/>
      <c r="AF19" s="126"/>
      <c r="AG19" s="126"/>
      <c r="AH19" s="126"/>
      <c r="AI19" s="126"/>
      <c r="AJ19" s="126"/>
    </row>
    <row r="20" spans="3:36" ht="4.5" customHeight="1">
      <c r="C20" s="130"/>
      <c r="D20" s="130"/>
      <c r="E20" s="149"/>
      <c r="F20" s="162"/>
      <c r="G20" s="163"/>
      <c r="H20" s="164"/>
      <c r="M20" s="130"/>
      <c r="N20" s="124"/>
      <c r="O20" s="125"/>
      <c r="P20" s="126"/>
      <c r="Q20" s="126"/>
      <c r="R20" s="126"/>
      <c r="S20" s="126"/>
      <c r="T20" s="126"/>
      <c r="U20" s="126"/>
      <c r="V20" s="126"/>
      <c r="W20" s="126"/>
      <c r="X20" s="126"/>
      <c r="Y20" s="126"/>
      <c r="Z20" s="126"/>
      <c r="AA20" s="126"/>
      <c r="AB20" s="126"/>
      <c r="AC20" s="126"/>
      <c r="AD20" s="126"/>
      <c r="AE20" s="126"/>
      <c r="AF20" s="126"/>
      <c r="AG20" s="126"/>
      <c r="AH20" s="126"/>
      <c r="AI20" s="126"/>
      <c r="AJ20" s="126"/>
    </row>
    <row r="21" spans="3:36" ht="15.75">
      <c r="C21" s="151"/>
      <c r="D21" s="152"/>
      <c r="E21" s="153"/>
      <c r="F21" s="165" t="s">
        <v>9</v>
      </c>
      <c r="G21" s="137"/>
      <c r="H21" s="157"/>
      <c r="I21" s="158"/>
      <c r="M21" s="130"/>
      <c r="N21" s="124"/>
      <c r="O21" s="125"/>
      <c r="P21" s="126"/>
      <c r="Q21" s="126"/>
      <c r="R21" s="126"/>
      <c r="S21" s="126"/>
      <c r="T21" s="126"/>
      <c r="U21" s="126"/>
      <c r="V21" s="126"/>
      <c r="W21" s="126"/>
      <c r="X21" s="126"/>
      <c r="Y21" s="126"/>
      <c r="Z21" s="126"/>
      <c r="AA21" s="126"/>
      <c r="AB21" s="126"/>
      <c r="AC21" s="126"/>
      <c r="AD21" s="126"/>
      <c r="AE21" s="126"/>
      <c r="AF21" s="126"/>
      <c r="AG21" s="126"/>
      <c r="AH21" s="126"/>
      <c r="AI21" s="126"/>
      <c r="AJ21" s="126"/>
    </row>
    <row r="22" spans="3:36" ht="15.75">
      <c r="C22" s="150"/>
      <c r="D22" s="130"/>
      <c r="E22" s="130"/>
      <c r="F22" s="130"/>
      <c r="G22" s="130"/>
      <c r="H22" s="130"/>
      <c r="I22" s="130"/>
      <c r="J22" s="130"/>
      <c r="K22" s="130"/>
      <c r="L22" s="130"/>
      <c r="M22" s="130"/>
      <c r="N22" s="124"/>
      <c r="O22" s="125"/>
      <c r="P22" s="126"/>
      <c r="Q22" s="126"/>
      <c r="R22" s="126"/>
      <c r="S22" s="126"/>
      <c r="T22" s="126"/>
      <c r="U22" s="126"/>
      <c r="V22" s="126"/>
      <c r="W22" s="126"/>
      <c r="X22" s="126"/>
      <c r="Y22" s="126"/>
      <c r="Z22" s="126"/>
      <c r="AA22" s="126"/>
      <c r="AB22" s="126"/>
      <c r="AC22" s="126"/>
      <c r="AD22" s="126"/>
      <c r="AE22" s="126"/>
      <c r="AF22" s="126"/>
      <c r="AG22" s="126"/>
      <c r="AH22" s="126"/>
      <c r="AI22" s="126"/>
      <c r="AJ22" s="126"/>
    </row>
    <row r="23" spans="3:36" ht="44.25" customHeight="1">
      <c r="C23" s="217" t="s">
        <v>10</v>
      </c>
      <c r="D23" s="130"/>
      <c r="E23" s="315" t="s">
        <v>11</v>
      </c>
      <c r="F23" s="315"/>
      <c r="G23" s="315"/>
      <c r="H23" s="315"/>
      <c r="I23" s="315"/>
      <c r="J23" s="315"/>
      <c r="K23" s="315"/>
      <c r="L23" s="315"/>
      <c r="M23" s="315"/>
      <c r="N23" s="315"/>
      <c r="O23" s="125"/>
      <c r="P23" s="126"/>
      <c r="Q23" s="126"/>
      <c r="R23" s="126"/>
      <c r="S23" s="126"/>
      <c r="T23" s="126"/>
      <c r="U23" s="126"/>
      <c r="V23" s="126"/>
      <c r="W23" s="126"/>
      <c r="X23" s="126"/>
      <c r="Y23" s="126"/>
      <c r="Z23" s="126"/>
      <c r="AA23" s="126"/>
      <c r="AB23" s="126"/>
      <c r="AC23" s="126"/>
      <c r="AD23" s="126"/>
      <c r="AE23" s="126"/>
      <c r="AF23" s="126"/>
      <c r="AG23" s="126"/>
      <c r="AH23" s="126"/>
      <c r="AI23" s="126"/>
      <c r="AJ23" s="126"/>
    </row>
    <row r="24" spans="3:36" ht="15.75">
      <c r="C24" s="123"/>
      <c r="D24" s="130"/>
      <c r="E24" s="130"/>
      <c r="F24" s="130"/>
      <c r="G24" s="130"/>
      <c r="H24" s="130"/>
      <c r="I24" s="130"/>
      <c r="J24" s="130"/>
      <c r="K24" s="130"/>
      <c r="L24" s="130"/>
      <c r="M24" s="130"/>
      <c r="N24" s="130"/>
      <c r="O24" s="125"/>
      <c r="P24" s="126"/>
      <c r="Q24" s="126"/>
      <c r="R24" s="126"/>
      <c r="S24" s="126"/>
      <c r="T24" s="126"/>
      <c r="U24" s="126"/>
      <c r="V24" s="126"/>
      <c r="W24" s="126"/>
      <c r="X24" s="126"/>
      <c r="Y24" s="126"/>
      <c r="Z24" s="126"/>
      <c r="AA24" s="126"/>
      <c r="AB24" s="126"/>
      <c r="AC24" s="126"/>
      <c r="AD24" s="126"/>
      <c r="AE24" s="126"/>
      <c r="AF24" s="126"/>
      <c r="AG24" s="126"/>
      <c r="AH24" s="126"/>
      <c r="AI24" s="126"/>
      <c r="AJ24" s="126"/>
    </row>
    <row r="25" spans="3:36" ht="102.75" customHeight="1">
      <c r="C25" s="217" t="s">
        <v>12</v>
      </c>
      <c r="D25" s="123"/>
      <c r="E25" s="312" t="s">
        <v>13</v>
      </c>
      <c r="F25" s="312"/>
      <c r="G25" s="312"/>
      <c r="H25" s="312"/>
      <c r="I25" s="312"/>
      <c r="J25" s="312"/>
      <c r="K25" s="312"/>
      <c r="L25" s="312"/>
      <c r="M25" s="312"/>
      <c r="N25" s="312"/>
      <c r="P25" s="126"/>
      <c r="Q25" s="126"/>
      <c r="R25" s="126"/>
      <c r="S25" s="126"/>
      <c r="T25" s="126"/>
      <c r="U25" s="126"/>
      <c r="V25" s="126"/>
      <c r="W25" s="126"/>
      <c r="X25" s="126"/>
      <c r="Y25" s="126"/>
      <c r="Z25" s="126"/>
      <c r="AA25" s="126"/>
      <c r="AB25" s="126"/>
      <c r="AC25" s="126"/>
      <c r="AD25" s="126"/>
      <c r="AE25" s="126"/>
      <c r="AF25" s="126"/>
      <c r="AG25" s="126"/>
      <c r="AH25" s="126"/>
      <c r="AI25" s="126"/>
      <c r="AJ25" s="126"/>
    </row>
    <row r="26" spans="3:36" ht="14.25" customHeight="1">
      <c r="C26" s="123"/>
      <c r="D26" s="123"/>
      <c r="E26" s="123"/>
      <c r="F26" s="123"/>
      <c r="G26" s="123"/>
      <c r="H26" s="123"/>
      <c r="I26" s="123"/>
      <c r="J26" s="123"/>
      <c r="K26" s="123"/>
      <c r="L26" s="123"/>
      <c r="M26" s="123"/>
      <c r="N26" s="123"/>
      <c r="P26" s="126"/>
      <c r="Q26" s="126"/>
      <c r="R26" s="126"/>
      <c r="S26" s="126"/>
      <c r="T26" s="126"/>
      <c r="U26" s="126"/>
      <c r="V26" s="126"/>
      <c r="W26" s="126"/>
      <c r="X26" s="126"/>
      <c r="Y26" s="126"/>
      <c r="Z26" s="126"/>
      <c r="AA26" s="126"/>
      <c r="AB26" s="126"/>
      <c r="AC26" s="126"/>
      <c r="AD26" s="126"/>
      <c r="AE26" s="126"/>
      <c r="AF26" s="126"/>
      <c r="AG26" s="126"/>
      <c r="AH26" s="126"/>
      <c r="AI26" s="126"/>
      <c r="AJ26" s="126"/>
    </row>
    <row r="27" spans="3:36" ht="31.7" customHeight="1">
      <c r="C27" s="217" t="s">
        <v>14</v>
      </c>
      <c r="D27" s="154"/>
      <c r="E27" s="312" t="s">
        <v>15</v>
      </c>
      <c r="F27" s="312"/>
      <c r="G27" s="312"/>
      <c r="H27" s="312"/>
      <c r="I27" s="312"/>
      <c r="J27" s="312"/>
      <c r="K27" s="312"/>
      <c r="L27" s="312"/>
      <c r="M27" s="312"/>
      <c r="N27" s="312"/>
      <c r="P27" s="126"/>
      <c r="Q27" s="126"/>
      <c r="R27" s="126"/>
      <c r="S27" s="126"/>
      <c r="T27" s="126"/>
      <c r="U27" s="126"/>
      <c r="V27" s="126"/>
      <c r="W27" s="126"/>
      <c r="X27" s="126"/>
      <c r="Y27" s="126"/>
      <c r="Z27" s="126"/>
      <c r="AA27" s="126"/>
      <c r="AB27" s="126"/>
      <c r="AC27" s="126"/>
      <c r="AD27" s="126"/>
      <c r="AE27" s="126"/>
      <c r="AF27" s="126"/>
      <c r="AG27" s="126"/>
      <c r="AH27" s="126"/>
      <c r="AI27" s="126"/>
      <c r="AJ27" s="126"/>
    </row>
    <row r="28" spans="3:36" ht="14.25" customHeight="1">
      <c r="C28" s="123"/>
      <c r="D28" s="123"/>
      <c r="E28" s="123"/>
      <c r="F28" s="123"/>
      <c r="G28" s="123"/>
      <c r="H28" s="123"/>
      <c r="I28" s="123"/>
      <c r="J28" s="123"/>
      <c r="K28" s="123"/>
      <c r="L28" s="123"/>
      <c r="M28" s="123"/>
      <c r="N28" s="123"/>
      <c r="P28" s="126"/>
      <c r="Q28" s="126"/>
      <c r="R28" s="126"/>
      <c r="S28" s="126"/>
      <c r="T28" s="126"/>
      <c r="U28" s="126"/>
      <c r="V28" s="126"/>
      <c r="W28" s="126"/>
      <c r="X28" s="126"/>
      <c r="Y28" s="126"/>
      <c r="Z28" s="126"/>
      <c r="AA28" s="126"/>
      <c r="AB28" s="126"/>
      <c r="AC28" s="126"/>
      <c r="AD28" s="126"/>
      <c r="AE28" s="126"/>
      <c r="AF28" s="126"/>
      <c r="AG28" s="126"/>
      <c r="AH28" s="126"/>
      <c r="AI28" s="126"/>
      <c r="AJ28" s="126"/>
    </row>
    <row r="29" spans="3:36" ht="123" customHeight="1">
      <c r="C29" s="217" t="s">
        <v>16</v>
      </c>
      <c r="D29" s="154"/>
      <c r="E29" s="312" t="s">
        <v>17</v>
      </c>
      <c r="F29" s="312"/>
      <c r="G29" s="312"/>
      <c r="H29" s="312"/>
      <c r="I29" s="312"/>
      <c r="J29" s="312"/>
      <c r="K29" s="312"/>
      <c r="L29" s="312"/>
      <c r="M29" s="312"/>
      <c r="N29" s="312"/>
      <c r="P29" s="126"/>
      <c r="Q29" s="126"/>
      <c r="R29" s="126"/>
      <c r="S29" s="126"/>
      <c r="T29" s="126"/>
      <c r="U29" s="126"/>
      <c r="V29" s="126"/>
      <c r="W29" s="126"/>
      <c r="X29" s="126"/>
      <c r="Y29" s="126"/>
      <c r="Z29" s="126"/>
      <c r="AA29" s="126"/>
      <c r="AB29" s="126"/>
      <c r="AC29" s="126"/>
      <c r="AD29" s="126"/>
      <c r="AE29" s="126"/>
      <c r="AF29" s="126"/>
      <c r="AG29" s="126"/>
      <c r="AH29" s="126"/>
      <c r="AI29" s="126"/>
      <c r="AJ29" s="126"/>
    </row>
    <row r="30" spans="3:36" ht="14.25" customHeight="1">
      <c r="C30" s="123"/>
      <c r="D30" s="123"/>
      <c r="E30" s="123"/>
      <c r="F30" s="123"/>
      <c r="G30" s="123"/>
      <c r="H30" s="123"/>
      <c r="I30" s="123"/>
      <c r="J30" s="123"/>
      <c r="K30" s="123"/>
      <c r="L30" s="123"/>
      <c r="M30" s="123"/>
      <c r="N30" s="123"/>
      <c r="P30" s="126"/>
      <c r="Q30" s="126"/>
      <c r="R30" s="126"/>
      <c r="S30" s="126"/>
      <c r="T30" s="126"/>
      <c r="U30" s="126"/>
      <c r="V30" s="126"/>
      <c r="W30" s="126"/>
      <c r="X30" s="126"/>
      <c r="Y30" s="126"/>
      <c r="Z30" s="126"/>
      <c r="AA30" s="126"/>
      <c r="AB30" s="126"/>
      <c r="AC30" s="126"/>
      <c r="AD30" s="126"/>
      <c r="AE30" s="126"/>
      <c r="AF30" s="126"/>
      <c r="AG30" s="126"/>
      <c r="AH30" s="126"/>
      <c r="AI30" s="126"/>
      <c r="AJ30" s="126"/>
    </row>
    <row r="31" spans="3:36" ht="60" customHeight="1">
      <c r="C31" s="217" t="s">
        <v>18</v>
      </c>
      <c r="D31" s="123"/>
      <c r="E31" s="311" t="s">
        <v>19</v>
      </c>
      <c r="F31" s="311"/>
      <c r="G31" s="311"/>
      <c r="H31" s="311"/>
      <c r="I31" s="311"/>
      <c r="J31" s="311"/>
      <c r="K31" s="311"/>
      <c r="L31" s="311"/>
      <c r="M31" s="311"/>
      <c r="N31" s="311"/>
      <c r="P31" s="126"/>
      <c r="Q31" s="126"/>
      <c r="R31" s="126"/>
      <c r="S31" s="126"/>
      <c r="T31" s="126"/>
      <c r="U31" s="126"/>
      <c r="V31" s="126"/>
      <c r="W31" s="126"/>
      <c r="X31" s="126"/>
      <c r="Y31" s="126"/>
      <c r="Z31" s="126"/>
      <c r="AA31" s="126"/>
      <c r="AB31" s="126"/>
      <c r="AC31" s="126"/>
      <c r="AD31" s="126"/>
      <c r="AE31" s="126"/>
      <c r="AF31" s="126"/>
      <c r="AG31" s="126"/>
      <c r="AH31" s="126"/>
      <c r="AI31" s="126"/>
      <c r="AJ31" s="126"/>
    </row>
    <row r="32" spans="3:36" ht="14.25" customHeight="1">
      <c r="C32" s="123"/>
      <c r="D32" s="123"/>
      <c r="E32" s="123"/>
      <c r="F32" s="123"/>
      <c r="G32" s="123"/>
      <c r="H32" s="123"/>
      <c r="I32" s="123"/>
      <c r="J32" s="123"/>
      <c r="K32" s="123"/>
      <c r="L32" s="123"/>
      <c r="M32" s="123"/>
      <c r="N32" s="123"/>
      <c r="P32" s="126"/>
      <c r="Q32" s="126"/>
      <c r="R32" s="126"/>
      <c r="S32" s="126"/>
      <c r="T32" s="126"/>
      <c r="U32" s="126"/>
      <c r="V32" s="126"/>
      <c r="W32" s="126"/>
      <c r="X32" s="126"/>
      <c r="Y32" s="126"/>
      <c r="Z32" s="126"/>
      <c r="AA32" s="126"/>
      <c r="AB32" s="126"/>
      <c r="AC32" s="126"/>
      <c r="AD32" s="126"/>
      <c r="AE32" s="126"/>
      <c r="AF32" s="126"/>
      <c r="AG32" s="126"/>
      <c r="AH32" s="126"/>
      <c r="AI32" s="126"/>
      <c r="AJ32" s="126"/>
    </row>
    <row r="33" spans="3:36" ht="50.25" customHeight="1">
      <c r="C33" s="313" t="s">
        <v>20</v>
      </c>
      <c r="D33" s="313"/>
      <c r="E33" s="312" t="s">
        <v>21</v>
      </c>
      <c r="F33" s="312"/>
      <c r="G33" s="312"/>
      <c r="H33" s="312"/>
      <c r="I33" s="312"/>
      <c r="J33" s="312"/>
      <c r="K33" s="312"/>
      <c r="L33" s="312"/>
      <c r="M33" s="312"/>
      <c r="N33" s="312"/>
      <c r="P33" s="126"/>
      <c r="Q33" s="126"/>
      <c r="R33" s="126"/>
      <c r="S33" s="126"/>
      <c r="T33" s="126"/>
      <c r="U33" s="126"/>
      <c r="V33" s="126"/>
      <c r="W33" s="126"/>
      <c r="X33" s="126"/>
      <c r="Y33" s="126"/>
      <c r="Z33" s="126"/>
      <c r="AA33" s="126"/>
      <c r="AB33" s="126"/>
      <c r="AC33" s="126"/>
      <c r="AD33" s="126"/>
      <c r="AE33" s="126"/>
      <c r="AF33" s="126"/>
      <c r="AG33" s="126"/>
      <c r="AH33" s="126"/>
      <c r="AI33" s="126"/>
      <c r="AJ33" s="126"/>
    </row>
    <row r="34" spans="3:36">
      <c r="P34" s="126"/>
      <c r="Q34" s="126"/>
      <c r="R34" s="126"/>
      <c r="S34" s="126"/>
      <c r="T34" s="126"/>
      <c r="U34" s="126"/>
      <c r="V34" s="126"/>
      <c r="W34" s="126"/>
      <c r="X34" s="126"/>
      <c r="Y34" s="126"/>
      <c r="Z34" s="126"/>
      <c r="AA34" s="126"/>
      <c r="AB34" s="126"/>
      <c r="AC34" s="126"/>
      <c r="AD34" s="126"/>
      <c r="AE34" s="126"/>
      <c r="AF34" s="126"/>
      <c r="AG34" s="126"/>
      <c r="AH34" s="126"/>
      <c r="AI34" s="126"/>
      <c r="AJ34" s="126"/>
    </row>
    <row r="35" spans="3:36" ht="21.75" customHeight="1" thickBot="1">
      <c r="C35" s="134" t="s">
        <v>22</v>
      </c>
      <c r="D35" s="135"/>
      <c r="E35" s="135"/>
      <c r="F35" s="135"/>
      <c r="G35" s="135"/>
      <c r="H35" s="135"/>
      <c r="I35" s="135"/>
      <c r="J35" s="135"/>
      <c r="K35" s="135"/>
      <c r="L35" s="135"/>
      <c r="M35" s="130"/>
      <c r="N35" s="124"/>
      <c r="O35" s="125"/>
      <c r="P35" s="126"/>
      <c r="Q35" s="126"/>
      <c r="R35" s="126"/>
      <c r="S35" s="126"/>
      <c r="T35" s="126"/>
      <c r="U35" s="126"/>
      <c r="V35" s="126"/>
      <c r="W35" s="126"/>
      <c r="X35" s="126"/>
      <c r="Y35" s="126"/>
      <c r="Z35" s="126"/>
      <c r="AA35" s="126"/>
      <c r="AB35" s="126"/>
      <c r="AC35" s="126"/>
      <c r="AD35" s="126"/>
      <c r="AE35" s="126"/>
      <c r="AF35" s="126"/>
      <c r="AG35" s="126"/>
      <c r="AH35" s="126"/>
      <c r="AI35" s="126"/>
      <c r="AJ35" s="126"/>
    </row>
    <row r="36" spans="3:36" ht="6.75" customHeight="1" thickTop="1">
      <c r="C36" s="238"/>
      <c r="D36" s="238"/>
      <c r="E36" s="238"/>
      <c r="F36" s="238"/>
      <c r="P36" s="126"/>
      <c r="Q36" s="126"/>
      <c r="R36" s="126"/>
      <c r="S36" s="126"/>
      <c r="T36" s="126"/>
      <c r="U36" s="126"/>
      <c r="V36" s="126"/>
      <c r="W36" s="126"/>
      <c r="X36" s="126"/>
      <c r="Y36" s="126"/>
      <c r="Z36" s="126"/>
      <c r="AA36" s="126"/>
      <c r="AB36" s="126"/>
      <c r="AC36" s="126"/>
      <c r="AD36" s="126"/>
      <c r="AE36" s="126"/>
      <c r="AF36" s="126"/>
      <c r="AG36" s="126"/>
      <c r="AH36" s="126"/>
      <c r="AI36" s="126"/>
      <c r="AJ36" s="126"/>
    </row>
    <row r="37" spans="3:36" ht="18" customHeight="1">
      <c r="C37" s="239" t="s">
        <v>23</v>
      </c>
      <c r="D37" s="240" t="s">
        <v>24</v>
      </c>
      <c r="E37" s="238"/>
      <c r="F37" s="238"/>
      <c r="P37" s="126"/>
      <c r="Q37" s="126"/>
      <c r="R37" s="126"/>
      <c r="S37" s="126"/>
      <c r="T37" s="126"/>
      <c r="U37" s="126"/>
      <c r="V37" s="126"/>
      <c r="W37" s="126"/>
      <c r="X37" s="126"/>
      <c r="Y37" s="126"/>
      <c r="Z37" s="126"/>
      <c r="AA37" s="126"/>
      <c r="AB37" s="126"/>
      <c r="AC37" s="126"/>
      <c r="AD37" s="126"/>
      <c r="AE37" s="126"/>
      <c r="AF37" s="126"/>
      <c r="AG37" s="126"/>
      <c r="AH37" s="126"/>
      <c r="AI37" s="126"/>
      <c r="AJ37" s="126"/>
    </row>
    <row r="38" spans="3:36" ht="18" customHeight="1">
      <c r="C38" s="239" t="s">
        <v>25</v>
      </c>
      <c r="D38" s="240" t="s">
        <v>26</v>
      </c>
      <c r="E38" s="238"/>
      <c r="F38" s="238"/>
      <c r="P38" s="126"/>
      <c r="Q38" s="126"/>
      <c r="R38" s="126"/>
      <c r="S38" s="126"/>
      <c r="T38" s="126"/>
      <c r="U38" s="126"/>
      <c r="V38" s="126"/>
      <c r="W38" s="126"/>
      <c r="X38" s="126"/>
      <c r="Y38" s="126"/>
      <c r="Z38" s="126"/>
      <c r="AA38" s="126"/>
      <c r="AB38" s="126"/>
      <c r="AC38" s="126"/>
      <c r="AD38" s="126"/>
      <c r="AE38" s="126"/>
      <c r="AF38" s="126"/>
      <c r="AG38" s="126"/>
      <c r="AH38" s="126"/>
      <c r="AI38" s="126"/>
      <c r="AJ38" s="126"/>
    </row>
    <row r="39" spans="3:36">
      <c r="P39" s="126"/>
      <c r="Q39" s="126"/>
      <c r="R39" s="126"/>
      <c r="S39" s="126"/>
      <c r="T39" s="126"/>
      <c r="U39" s="126"/>
      <c r="V39" s="126"/>
      <c r="W39" s="126"/>
      <c r="X39" s="126"/>
      <c r="Y39" s="126"/>
      <c r="Z39" s="126"/>
      <c r="AA39" s="126"/>
      <c r="AB39" s="126"/>
      <c r="AC39" s="126"/>
      <c r="AD39" s="126"/>
      <c r="AE39" s="126"/>
      <c r="AF39" s="126"/>
      <c r="AG39" s="126"/>
      <c r="AH39" s="126"/>
      <c r="AI39" s="126"/>
      <c r="AJ39" s="126"/>
    </row>
    <row r="40" spans="3:36">
      <c r="P40" s="126"/>
      <c r="Q40" s="126"/>
      <c r="R40" s="126"/>
      <c r="S40" s="126"/>
      <c r="T40" s="126"/>
      <c r="U40" s="126"/>
      <c r="V40" s="126"/>
      <c r="W40" s="126"/>
      <c r="X40" s="126"/>
      <c r="Y40" s="126"/>
      <c r="Z40" s="126"/>
      <c r="AA40" s="126"/>
      <c r="AB40" s="126"/>
      <c r="AC40" s="126"/>
      <c r="AD40" s="126"/>
      <c r="AE40" s="126"/>
      <c r="AF40" s="126"/>
      <c r="AG40" s="126"/>
      <c r="AH40" s="126"/>
      <c r="AI40" s="126"/>
      <c r="AJ40" s="126"/>
    </row>
    <row r="41" spans="3:36">
      <c r="P41" s="126"/>
      <c r="Q41" s="126"/>
      <c r="R41" s="126"/>
      <c r="S41" s="126"/>
      <c r="T41" s="126"/>
      <c r="U41" s="126"/>
      <c r="V41" s="126"/>
      <c r="W41" s="126"/>
      <c r="X41" s="126"/>
      <c r="Y41" s="126"/>
      <c r="Z41" s="126"/>
      <c r="AA41" s="126"/>
      <c r="AB41" s="126"/>
      <c r="AC41" s="126"/>
      <c r="AD41" s="126"/>
      <c r="AE41" s="126"/>
      <c r="AF41" s="126"/>
      <c r="AG41" s="126"/>
      <c r="AH41" s="126"/>
      <c r="AI41" s="126"/>
      <c r="AJ41" s="126"/>
    </row>
    <row r="42" spans="3:36">
      <c r="P42" s="126"/>
      <c r="Q42" s="126"/>
      <c r="R42" s="126"/>
      <c r="S42" s="126"/>
      <c r="T42" s="126"/>
      <c r="U42" s="126"/>
      <c r="V42" s="126"/>
      <c r="W42" s="126"/>
      <c r="X42" s="126"/>
      <c r="Y42" s="126"/>
      <c r="Z42" s="126"/>
      <c r="AA42" s="126"/>
      <c r="AB42" s="126"/>
      <c r="AC42" s="126"/>
      <c r="AD42" s="126"/>
      <c r="AE42" s="126"/>
      <c r="AF42" s="126"/>
      <c r="AG42" s="126"/>
      <c r="AH42" s="126"/>
      <c r="AI42" s="126"/>
      <c r="AJ42" s="126"/>
    </row>
    <row r="43" spans="3:36">
      <c r="P43" s="126"/>
      <c r="Q43" s="126"/>
      <c r="R43" s="126"/>
      <c r="S43" s="126"/>
      <c r="T43" s="126"/>
      <c r="U43" s="126"/>
      <c r="V43" s="126"/>
      <c r="W43" s="126"/>
      <c r="X43" s="126"/>
      <c r="Y43" s="126"/>
      <c r="Z43" s="126"/>
      <c r="AA43" s="126"/>
      <c r="AB43" s="126"/>
      <c r="AC43" s="126"/>
      <c r="AD43" s="126"/>
      <c r="AE43" s="126"/>
      <c r="AF43" s="126"/>
      <c r="AG43" s="126"/>
      <c r="AH43" s="126"/>
      <c r="AI43" s="126"/>
      <c r="AJ43" s="126"/>
    </row>
    <row r="44" spans="3:36">
      <c r="P44" s="126"/>
      <c r="Q44" s="126"/>
      <c r="R44" s="126"/>
      <c r="S44" s="126"/>
      <c r="T44" s="126"/>
      <c r="U44" s="126"/>
      <c r="V44" s="126"/>
      <c r="W44" s="126"/>
      <c r="X44" s="126"/>
      <c r="Y44" s="126"/>
      <c r="Z44" s="126"/>
      <c r="AA44" s="126"/>
      <c r="AB44" s="126"/>
      <c r="AC44" s="126"/>
      <c r="AD44" s="126"/>
      <c r="AE44" s="126"/>
      <c r="AF44" s="126"/>
      <c r="AG44" s="126"/>
      <c r="AH44" s="126"/>
      <c r="AI44" s="126"/>
      <c r="AJ44" s="126"/>
    </row>
    <row r="45" spans="3:36">
      <c r="P45" s="126"/>
      <c r="Q45" s="126"/>
      <c r="R45" s="126"/>
      <c r="S45" s="126"/>
      <c r="T45" s="126"/>
      <c r="U45" s="126"/>
      <c r="V45" s="126"/>
      <c r="W45" s="126"/>
      <c r="X45" s="126"/>
      <c r="Y45" s="126"/>
      <c r="Z45" s="126"/>
      <c r="AA45" s="126"/>
      <c r="AB45" s="126"/>
      <c r="AC45" s="126"/>
      <c r="AD45" s="126"/>
      <c r="AE45" s="126"/>
      <c r="AF45" s="126"/>
      <c r="AG45" s="126"/>
      <c r="AH45" s="126"/>
      <c r="AI45" s="126"/>
      <c r="AJ45" s="126"/>
    </row>
    <row r="46" spans="3:36">
      <c r="P46" s="126"/>
      <c r="Q46" s="126"/>
      <c r="R46" s="126"/>
      <c r="S46" s="126"/>
      <c r="T46" s="126"/>
      <c r="U46" s="126"/>
      <c r="V46" s="126"/>
      <c r="W46" s="126"/>
      <c r="X46" s="126"/>
      <c r="Y46" s="126"/>
      <c r="Z46" s="126"/>
      <c r="AA46" s="126"/>
      <c r="AB46" s="126"/>
      <c r="AC46" s="126"/>
      <c r="AD46" s="126"/>
      <c r="AE46" s="126"/>
      <c r="AF46" s="126"/>
      <c r="AG46" s="126"/>
      <c r="AH46" s="126"/>
      <c r="AI46" s="126"/>
      <c r="AJ46" s="126"/>
    </row>
    <row r="47" spans="3:36">
      <c r="P47" s="126"/>
      <c r="Q47" s="126"/>
      <c r="R47" s="126"/>
      <c r="S47" s="126"/>
      <c r="T47" s="126"/>
      <c r="U47" s="126"/>
      <c r="V47" s="126"/>
      <c r="W47" s="126"/>
      <c r="X47" s="126"/>
      <c r="Y47" s="126"/>
      <c r="Z47" s="126"/>
      <c r="AA47" s="126"/>
      <c r="AB47" s="126"/>
      <c r="AC47" s="126"/>
      <c r="AD47" s="126"/>
      <c r="AE47" s="126"/>
      <c r="AF47" s="126"/>
      <c r="AG47" s="126"/>
      <c r="AH47" s="126"/>
      <c r="AI47" s="126"/>
      <c r="AJ47" s="126"/>
    </row>
    <row r="48" spans="3:36">
      <c r="P48" s="126"/>
      <c r="Q48" s="126"/>
      <c r="R48" s="126"/>
      <c r="S48" s="126"/>
      <c r="T48" s="126"/>
      <c r="U48" s="126"/>
      <c r="V48" s="126"/>
      <c r="W48" s="126"/>
      <c r="X48" s="126"/>
      <c r="Y48" s="126"/>
      <c r="Z48" s="126"/>
      <c r="AA48" s="126"/>
      <c r="AB48" s="126"/>
      <c r="AC48" s="126"/>
      <c r="AD48" s="126"/>
      <c r="AE48" s="126"/>
      <c r="AF48" s="126"/>
      <c r="AG48" s="126"/>
      <c r="AH48" s="126"/>
      <c r="AI48" s="126"/>
      <c r="AJ48" s="126"/>
    </row>
    <row r="49" spans="16:36">
      <c r="P49" s="126"/>
      <c r="Q49" s="126"/>
      <c r="R49" s="126"/>
      <c r="S49" s="126"/>
      <c r="T49" s="126"/>
      <c r="U49" s="126"/>
      <c r="V49" s="126"/>
      <c r="W49" s="126"/>
      <c r="X49" s="126"/>
      <c r="Y49" s="126"/>
      <c r="Z49" s="126"/>
      <c r="AA49" s="126"/>
      <c r="AB49" s="126"/>
      <c r="AC49" s="126"/>
      <c r="AD49" s="126"/>
      <c r="AE49" s="126"/>
      <c r="AF49" s="126"/>
      <c r="AG49" s="126"/>
      <c r="AH49" s="126"/>
      <c r="AI49" s="126"/>
      <c r="AJ49" s="126"/>
    </row>
    <row r="50" spans="16:36">
      <c r="P50" s="126"/>
      <c r="Q50" s="126"/>
      <c r="R50" s="126"/>
      <c r="S50" s="126"/>
      <c r="T50" s="126"/>
      <c r="U50" s="126"/>
      <c r="V50" s="126"/>
      <c r="W50" s="126"/>
      <c r="X50" s="126"/>
      <c r="Y50" s="126"/>
      <c r="Z50" s="126"/>
      <c r="AA50" s="126"/>
      <c r="AB50" s="126"/>
      <c r="AC50" s="126"/>
      <c r="AD50" s="126"/>
      <c r="AE50" s="126"/>
      <c r="AF50" s="126"/>
      <c r="AG50" s="126"/>
      <c r="AH50" s="126"/>
      <c r="AI50" s="126"/>
      <c r="AJ50" s="126"/>
    </row>
    <row r="51" spans="16:36">
      <c r="P51" s="126"/>
      <c r="Q51" s="126"/>
      <c r="R51" s="126"/>
      <c r="S51" s="126"/>
      <c r="T51" s="126"/>
      <c r="U51" s="126"/>
      <c r="V51" s="126"/>
      <c r="W51" s="126"/>
      <c r="X51" s="126"/>
      <c r="Y51" s="126"/>
      <c r="Z51" s="126"/>
      <c r="AA51" s="126"/>
      <c r="AB51" s="126"/>
      <c r="AC51" s="126"/>
      <c r="AD51" s="126"/>
      <c r="AE51" s="126"/>
      <c r="AF51" s="126"/>
      <c r="AG51" s="126"/>
      <c r="AH51" s="126"/>
      <c r="AI51" s="126"/>
      <c r="AJ51" s="126"/>
    </row>
    <row r="52" spans="16:36">
      <c r="P52" s="126"/>
      <c r="Q52" s="126"/>
      <c r="R52" s="126"/>
      <c r="S52" s="126"/>
      <c r="T52" s="126"/>
      <c r="U52" s="126"/>
      <c r="V52" s="126"/>
      <c r="W52" s="126"/>
      <c r="X52" s="126"/>
      <c r="Y52" s="126"/>
      <c r="Z52" s="126"/>
      <c r="AA52" s="126"/>
      <c r="AB52" s="126"/>
      <c r="AC52" s="126"/>
      <c r="AD52" s="126"/>
      <c r="AE52" s="126"/>
      <c r="AF52" s="126"/>
      <c r="AG52" s="126"/>
      <c r="AH52" s="126"/>
      <c r="AI52" s="126"/>
      <c r="AJ52" s="126"/>
    </row>
    <row r="53" spans="16:36">
      <c r="P53" s="126"/>
      <c r="Q53" s="126"/>
      <c r="R53" s="126"/>
      <c r="S53" s="126"/>
      <c r="T53" s="126"/>
      <c r="U53" s="126"/>
      <c r="V53" s="126"/>
      <c r="W53" s="126"/>
      <c r="X53" s="126"/>
      <c r="Y53" s="126"/>
      <c r="Z53" s="126"/>
      <c r="AA53" s="126"/>
      <c r="AB53" s="126"/>
      <c r="AC53" s="126"/>
      <c r="AD53" s="126"/>
      <c r="AE53" s="126"/>
      <c r="AF53" s="126"/>
      <c r="AG53" s="126"/>
      <c r="AH53" s="126"/>
      <c r="AI53" s="126"/>
      <c r="AJ53" s="126"/>
    </row>
    <row r="54" spans="16:36">
      <c r="P54" s="126"/>
      <c r="Q54" s="126"/>
      <c r="R54" s="126"/>
      <c r="S54" s="126"/>
      <c r="T54" s="126"/>
      <c r="U54" s="126"/>
      <c r="V54" s="126"/>
      <c r="W54" s="126"/>
      <c r="X54" s="126"/>
      <c r="Y54" s="126"/>
      <c r="Z54" s="126"/>
      <c r="AA54" s="126"/>
      <c r="AB54" s="126"/>
      <c r="AC54" s="126"/>
      <c r="AD54" s="126"/>
      <c r="AE54" s="126"/>
      <c r="AF54" s="126"/>
      <c r="AG54" s="126"/>
      <c r="AH54" s="126"/>
      <c r="AI54" s="126"/>
      <c r="AJ54" s="126"/>
    </row>
    <row r="55" spans="16:3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6:36">
      <c r="P56" s="126"/>
      <c r="Q56" s="126"/>
      <c r="R56" s="126"/>
      <c r="S56" s="126"/>
      <c r="T56" s="126"/>
      <c r="U56" s="126"/>
      <c r="V56" s="126"/>
      <c r="W56" s="126"/>
      <c r="X56" s="126"/>
      <c r="Y56" s="126"/>
      <c r="Z56" s="126"/>
      <c r="AA56" s="126"/>
      <c r="AB56" s="126"/>
      <c r="AC56" s="126"/>
      <c r="AD56" s="126"/>
      <c r="AE56" s="126"/>
      <c r="AF56" s="126"/>
      <c r="AG56" s="126"/>
      <c r="AH56" s="126"/>
      <c r="AI56" s="126"/>
      <c r="AJ56" s="126"/>
    </row>
    <row r="57" spans="16:36">
      <c r="P57" s="126"/>
      <c r="Q57" s="126"/>
      <c r="R57" s="126"/>
      <c r="S57" s="126"/>
      <c r="T57" s="126"/>
      <c r="U57" s="126"/>
      <c r="V57" s="126"/>
      <c r="W57" s="126"/>
      <c r="X57" s="126"/>
      <c r="Y57" s="126"/>
      <c r="Z57" s="126"/>
      <c r="AA57" s="126"/>
      <c r="AB57" s="126"/>
      <c r="AC57" s="126"/>
      <c r="AD57" s="126"/>
      <c r="AE57" s="126"/>
      <c r="AF57" s="126"/>
      <c r="AG57" s="126"/>
      <c r="AH57" s="126"/>
      <c r="AI57" s="126"/>
      <c r="AJ57" s="126"/>
    </row>
    <row r="58" spans="16:36">
      <c r="P58" s="126"/>
      <c r="Q58" s="126"/>
      <c r="R58" s="126"/>
      <c r="S58" s="126"/>
      <c r="T58" s="126"/>
      <c r="U58" s="126"/>
      <c r="V58" s="126"/>
      <c r="W58" s="126"/>
      <c r="X58" s="126"/>
      <c r="Y58" s="126"/>
      <c r="Z58" s="126"/>
      <c r="AA58" s="126"/>
      <c r="AB58" s="126"/>
      <c r="AC58" s="126"/>
      <c r="AD58" s="126"/>
      <c r="AE58" s="126"/>
      <c r="AF58" s="126"/>
      <c r="AG58" s="126"/>
      <c r="AH58" s="126"/>
      <c r="AI58" s="126"/>
      <c r="AJ58" s="126"/>
    </row>
    <row r="59" spans="16:36">
      <c r="P59" s="126"/>
      <c r="Q59" s="126"/>
      <c r="R59" s="126"/>
      <c r="S59" s="126"/>
      <c r="T59" s="126"/>
      <c r="U59" s="126"/>
      <c r="V59" s="126"/>
      <c r="W59" s="126"/>
      <c r="X59" s="126"/>
      <c r="Y59" s="126"/>
      <c r="Z59" s="126"/>
      <c r="AA59" s="126"/>
      <c r="AB59" s="126"/>
      <c r="AC59" s="126"/>
      <c r="AD59" s="126"/>
      <c r="AE59" s="126"/>
      <c r="AF59" s="126"/>
      <c r="AG59" s="126"/>
      <c r="AH59" s="126"/>
      <c r="AI59" s="126"/>
      <c r="AJ59" s="126"/>
    </row>
    <row r="60" spans="16:36">
      <c r="P60" s="126"/>
      <c r="Q60" s="126"/>
      <c r="R60" s="126"/>
      <c r="S60" s="126"/>
      <c r="T60" s="126"/>
      <c r="U60" s="126"/>
      <c r="V60" s="126"/>
      <c r="W60" s="126"/>
      <c r="X60" s="126"/>
      <c r="Y60" s="126"/>
      <c r="Z60" s="126"/>
      <c r="AA60" s="126"/>
      <c r="AB60" s="126"/>
      <c r="AC60" s="126"/>
      <c r="AD60" s="126"/>
      <c r="AE60" s="126"/>
      <c r="AF60" s="126"/>
      <c r="AG60" s="126"/>
      <c r="AH60" s="126"/>
      <c r="AI60" s="126"/>
      <c r="AJ60" s="126"/>
    </row>
    <row r="61" spans="16:36">
      <c r="P61" s="126"/>
      <c r="Q61" s="126"/>
      <c r="R61" s="126"/>
      <c r="S61" s="126"/>
      <c r="T61" s="126"/>
      <c r="U61" s="126"/>
      <c r="V61" s="126"/>
      <c r="W61" s="126"/>
      <c r="X61" s="126"/>
      <c r="Y61" s="126"/>
      <c r="Z61" s="126"/>
      <c r="AA61" s="126"/>
      <c r="AB61" s="126"/>
      <c r="AC61" s="126"/>
      <c r="AD61" s="126"/>
      <c r="AE61" s="126"/>
      <c r="AF61" s="126"/>
      <c r="AG61" s="126"/>
      <c r="AH61" s="126"/>
      <c r="AI61" s="126"/>
      <c r="AJ61" s="126"/>
    </row>
    <row r="62" spans="16:36">
      <c r="P62" s="126"/>
      <c r="Q62" s="126"/>
      <c r="R62" s="126"/>
      <c r="S62" s="126"/>
      <c r="T62" s="126"/>
      <c r="U62" s="126"/>
      <c r="V62" s="126"/>
      <c r="W62" s="126"/>
      <c r="X62" s="126"/>
      <c r="Y62" s="126"/>
      <c r="Z62" s="126"/>
      <c r="AA62" s="126"/>
      <c r="AB62" s="126"/>
      <c r="AC62" s="126"/>
      <c r="AD62" s="126"/>
      <c r="AE62" s="126"/>
      <c r="AF62" s="126"/>
      <c r="AG62" s="126"/>
      <c r="AH62" s="126"/>
      <c r="AI62" s="126"/>
      <c r="AJ62" s="126"/>
    </row>
    <row r="63" spans="16:36">
      <c r="P63" s="126"/>
      <c r="Q63" s="126"/>
      <c r="R63" s="126"/>
      <c r="S63" s="126"/>
      <c r="T63" s="126"/>
      <c r="U63" s="126"/>
      <c r="V63" s="126"/>
      <c r="W63" s="126"/>
      <c r="X63" s="126"/>
      <c r="Y63" s="126"/>
      <c r="Z63" s="126"/>
      <c r="AA63" s="126"/>
      <c r="AB63" s="126"/>
      <c r="AC63" s="126"/>
      <c r="AD63" s="126"/>
      <c r="AE63" s="126"/>
      <c r="AF63" s="126"/>
      <c r="AG63" s="126"/>
      <c r="AH63" s="126"/>
      <c r="AI63" s="126"/>
      <c r="AJ63" s="126"/>
    </row>
    <row r="64" spans="16:36">
      <c r="P64" s="126"/>
      <c r="Q64" s="126"/>
      <c r="R64" s="126"/>
      <c r="S64" s="126"/>
      <c r="T64" s="126"/>
      <c r="U64" s="126"/>
      <c r="V64" s="126"/>
      <c r="W64" s="126"/>
      <c r="X64" s="126"/>
      <c r="Y64" s="126"/>
      <c r="Z64" s="126"/>
      <c r="AA64" s="126"/>
      <c r="AB64" s="126"/>
      <c r="AC64" s="126"/>
      <c r="AD64" s="126"/>
      <c r="AE64" s="126"/>
      <c r="AF64" s="126"/>
      <c r="AG64" s="126"/>
      <c r="AH64" s="126"/>
      <c r="AI64" s="126"/>
      <c r="AJ64" s="126"/>
    </row>
    <row r="65" spans="16:36">
      <c r="P65" s="126"/>
      <c r="Q65" s="126"/>
      <c r="R65" s="126"/>
      <c r="S65" s="126"/>
      <c r="T65" s="126"/>
      <c r="U65" s="126"/>
      <c r="V65" s="126"/>
      <c r="W65" s="126"/>
      <c r="X65" s="126"/>
      <c r="Y65" s="126"/>
      <c r="Z65" s="126"/>
      <c r="AA65" s="126"/>
      <c r="AB65" s="126"/>
      <c r="AC65" s="126"/>
      <c r="AD65" s="126"/>
      <c r="AE65" s="126"/>
      <c r="AF65" s="126"/>
      <c r="AG65" s="126"/>
      <c r="AH65" s="126"/>
      <c r="AI65" s="126"/>
      <c r="AJ65" s="126"/>
    </row>
    <row r="66" spans="16:36">
      <c r="P66" s="126"/>
      <c r="Q66" s="126"/>
      <c r="R66" s="126"/>
      <c r="S66" s="126"/>
      <c r="T66" s="126"/>
      <c r="U66" s="126"/>
      <c r="V66" s="126"/>
      <c r="W66" s="126"/>
      <c r="X66" s="126"/>
      <c r="Y66" s="126"/>
      <c r="Z66" s="126"/>
      <c r="AA66" s="126"/>
      <c r="AB66" s="126"/>
      <c r="AC66" s="126"/>
      <c r="AD66" s="126"/>
      <c r="AE66" s="126"/>
      <c r="AF66" s="126"/>
      <c r="AG66" s="126"/>
      <c r="AH66" s="126"/>
      <c r="AI66" s="126"/>
      <c r="AJ66" s="126"/>
    </row>
    <row r="67" spans="16:36">
      <c r="P67" s="126"/>
      <c r="Q67" s="126"/>
      <c r="R67" s="126"/>
      <c r="S67" s="126"/>
      <c r="T67" s="126"/>
      <c r="U67" s="126"/>
      <c r="V67" s="126"/>
      <c r="W67" s="126"/>
      <c r="X67" s="126"/>
      <c r="Y67" s="126"/>
      <c r="Z67" s="126"/>
      <c r="AA67" s="126"/>
      <c r="AB67" s="126"/>
      <c r="AC67" s="126"/>
      <c r="AD67" s="126"/>
      <c r="AE67" s="126"/>
      <c r="AF67" s="126"/>
      <c r="AG67" s="126"/>
      <c r="AH67" s="126"/>
      <c r="AI67" s="126"/>
      <c r="AJ67" s="126"/>
    </row>
    <row r="68" spans="16:36">
      <c r="P68" s="126"/>
      <c r="Q68" s="126"/>
      <c r="R68" s="126"/>
      <c r="S68" s="126"/>
      <c r="T68" s="126"/>
      <c r="U68" s="126"/>
      <c r="V68" s="126"/>
      <c r="W68" s="126"/>
      <c r="X68" s="126"/>
      <c r="Y68" s="126"/>
      <c r="Z68" s="126"/>
      <c r="AA68" s="126"/>
      <c r="AB68" s="126"/>
      <c r="AC68" s="126"/>
      <c r="AD68" s="126"/>
      <c r="AE68" s="126"/>
      <c r="AF68" s="126"/>
      <c r="AG68" s="126"/>
      <c r="AH68" s="126"/>
      <c r="AI68" s="126"/>
      <c r="AJ68" s="126"/>
    </row>
    <row r="69" spans="16:36">
      <c r="P69" s="126"/>
      <c r="Q69" s="126"/>
      <c r="R69" s="126"/>
      <c r="S69" s="126"/>
      <c r="T69" s="126"/>
      <c r="U69" s="126"/>
      <c r="V69" s="126"/>
      <c r="W69" s="126"/>
      <c r="X69" s="126"/>
      <c r="Y69" s="126"/>
      <c r="Z69" s="126"/>
      <c r="AA69" s="126"/>
      <c r="AB69" s="126"/>
      <c r="AC69" s="126"/>
      <c r="AD69" s="126"/>
      <c r="AE69" s="126"/>
      <c r="AF69" s="126"/>
      <c r="AG69" s="126"/>
      <c r="AH69" s="126"/>
      <c r="AI69" s="126"/>
      <c r="AJ69" s="126"/>
    </row>
    <row r="70" spans="16:36">
      <c r="P70" s="126"/>
      <c r="Q70" s="126"/>
      <c r="R70" s="126"/>
      <c r="S70" s="126"/>
      <c r="T70" s="126"/>
      <c r="U70" s="126"/>
      <c r="V70" s="126"/>
      <c r="W70" s="126"/>
      <c r="X70" s="126"/>
      <c r="Y70" s="126"/>
      <c r="Z70" s="126"/>
      <c r="AA70" s="126"/>
      <c r="AB70" s="126"/>
      <c r="AC70" s="126"/>
      <c r="AD70" s="126"/>
      <c r="AE70" s="126"/>
      <c r="AF70" s="126"/>
      <c r="AG70" s="126"/>
      <c r="AH70" s="126"/>
      <c r="AI70" s="126"/>
      <c r="AJ70" s="126"/>
    </row>
    <row r="71" spans="16:36">
      <c r="P71" s="126"/>
      <c r="Q71" s="126"/>
      <c r="R71" s="126"/>
      <c r="S71" s="126"/>
      <c r="T71" s="126"/>
      <c r="U71" s="126"/>
      <c r="V71" s="126"/>
      <c r="W71" s="126"/>
      <c r="X71" s="126"/>
      <c r="Y71" s="126"/>
      <c r="Z71" s="126"/>
      <c r="AA71" s="126"/>
      <c r="AB71" s="126"/>
      <c r="AC71" s="126"/>
      <c r="AD71" s="126"/>
      <c r="AE71" s="126"/>
      <c r="AF71" s="126"/>
      <c r="AG71" s="126"/>
      <c r="AH71" s="126"/>
      <c r="AI71" s="126"/>
      <c r="AJ71" s="126"/>
    </row>
    <row r="72" spans="16:36">
      <c r="P72" s="126"/>
      <c r="Q72" s="126"/>
      <c r="R72" s="126"/>
      <c r="S72" s="126"/>
      <c r="T72" s="126"/>
      <c r="U72" s="126"/>
      <c r="V72" s="126"/>
      <c r="W72" s="126"/>
      <c r="X72" s="126"/>
      <c r="Y72" s="126"/>
      <c r="Z72" s="126"/>
      <c r="AA72" s="126"/>
      <c r="AB72" s="126"/>
      <c r="AC72" s="126"/>
      <c r="AD72" s="126"/>
      <c r="AE72" s="126"/>
      <c r="AF72" s="126"/>
      <c r="AG72" s="126"/>
      <c r="AH72" s="126"/>
      <c r="AI72" s="126"/>
      <c r="AJ72" s="126"/>
    </row>
    <row r="73" spans="16:36">
      <c r="P73" s="126"/>
      <c r="Q73" s="126"/>
      <c r="R73" s="126"/>
      <c r="S73" s="126"/>
      <c r="T73" s="126"/>
      <c r="U73" s="126"/>
      <c r="V73" s="126"/>
      <c r="W73" s="126"/>
      <c r="X73" s="126"/>
      <c r="Y73" s="126"/>
      <c r="Z73" s="126"/>
      <c r="AA73" s="126"/>
      <c r="AB73" s="126"/>
      <c r="AC73" s="126"/>
      <c r="AD73" s="126"/>
      <c r="AE73" s="126"/>
      <c r="AF73" s="126"/>
      <c r="AG73" s="126"/>
      <c r="AH73" s="126"/>
      <c r="AI73" s="126"/>
      <c r="AJ73" s="126"/>
    </row>
    <row r="74" spans="16:36">
      <c r="P74" s="126"/>
      <c r="Q74" s="126"/>
      <c r="R74" s="126"/>
      <c r="S74" s="126"/>
      <c r="T74" s="126"/>
      <c r="U74" s="126"/>
      <c r="V74" s="126"/>
      <c r="W74" s="126"/>
      <c r="X74" s="126"/>
      <c r="Y74" s="126"/>
      <c r="Z74" s="126"/>
      <c r="AA74" s="126"/>
      <c r="AB74" s="126"/>
      <c r="AC74" s="126"/>
      <c r="AD74" s="126"/>
      <c r="AE74" s="126"/>
      <c r="AF74" s="126"/>
      <c r="AG74" s="126"/>
      <c r="AH74" s="126"/>
      <c r="AI74" s="126"/>
      <c r="AJ74" s="126"/>
    </row>
    <row r="75" spans="16:36">
      <c r="P75" s="126"/>
      <c r="Q75" s="126"/>
      <c r="R75" s="126"/>
      <c r="S75" s="126"/>
      <c r="T75" s="126"/>
      <c r="U75" s="126"/>
      <c r="V75" s="126"/>
      <c r="W75" s="126"/>
      <c r="X75" s="126"/>
      <c r="Y75" s="126"/>
      <c r="Z75" s="126"/>
      <c r="AA75" s="126"/>
      <c r="AB75" s="126"/>
      <c r="AC75" s="126"/>
      <c r="AD75" s="126"/>
      <c r="AE75" s="126"/>
      <c r="AF75" s="126"/>
      <c r="AG75" s="126"/>
      <c r="AH75" s="126"/>
      <c r="AI75" s="126"/>
      <c r="AJ75" s="126"/>
    </row>
    <row r="76" spans="16:36">
      <c r="P76" s="126"/>
      <c r="Q76" s="126"/>
      <c r="R76" s="126"/>
      <c r="S76" s="126"/>
      <c r="T76" s="126"/>
      <c r="U76" s="126"/>
      <c r="V76" s="126"/>
      <c r="W76" s="126"/>
      <c r="X76" s="126"/>
      <c r="Y76" s="126"/>
      <c r="Z76" s="126"/>
      <c r="AA76" s="126"/>
      <c r="AB76" s="126"/>
      <c r="AC76" s="126"/>
      <c r="AD76" s="126"/>
      <c r="AE76" s="126"/>
      <c r="AF76" s="126"/>
      <c r="AG76" s="126"/>
      <c r="AH76" s="126"/>
      <c r="AI76" s="126"/>
      <c r="AJ76" s="126"/>
    </row>
    <row r="77" spans="16:36">
      <c r="P77" s="126"/>
      <c r="Q77" s="126"/>
      <c r="R77" s="126"/>
      <c r="S77" s="126"/>
      <c r="T77" s="126"/>
      <c r="U77" s="126"/>
      <c r="V77" s="126"/>
      <c r="W77" s="126"/>
      <c r="X77" s="126"/>
      <c r="Y77" s="126"/>
      <c r="Z77" s="126"/>
      <c r="AA77" s="126"/>
      <c r="AB77" s="126"/>
      <c r="AC77" s="126"/>
      <c r="AD77" s="126"/>
      <c r="AE77" s="126"/>
      <c r="AF77" s="126"/>
      <c r="AG77" s="126"/>
      <c r="AH77" s="126"/>
      <c r="AI77" s="126"/>
      <c r="AJ77" s="126"/>
    </row>
    <row r="78" spans="16:36">
      <c r="P78" s="126"/>
      <c r="Q78" s="126"/>
      <c r="R78" s="126"/>
      <c r="S78" s="126"/>
      <c r="T78" s="126"/>
      <c r="U78" s="126"/>
      <c r="V78" s="126"/>
      <c r="W78" s="126"/>
      <c r="X78" s="126"/>
      <c r="Y78" s="126"/>
      <c r="Z78" s="126"/>
      <c r="AA78" s="126"/>
      <c r="AB78" s="126"/>
      <c r="AC78" s="126"/>
      <c r="AD78" s="126"/>
      <c r="AE78" s="126"/>
      <c r="AF78" s="126"/>
      <c r="AG78" s="126"/>
      <c r="AH78" s="126"/>
      <c r="AI78" s="126"/>
      <c r="AJ78" s="126"/>
    </row>
    <row r="79" spans="16:36">
      <c r="P79" s="126"/>
      <c r="Q79" s="126"/>
      <c r="R79" s="126"/>
      <c r="S79" s="126"/>
      <c r="T79" s="126"/>
      <c r="U79" s="126"/>
      <c r="V79" s="126"/>
      <c r="W79" s="126"/>
      <c r="X79" s="126"/>
      <c r="Y79" s="126"/>
      <c r="Z79" s="126"/>
      <c r="AA79" s="126"/>
      <c r="AB79" s="126"/>
      <c r="AC79" s="126"/>
      <c r="AD79" s="126"/>
      <c r="AE79" s="126"/>
      <c r="AF79" s="126"/>
      <c r="AG79" s="126"/>
      <c r="AH79" s="126"/>
      <c r="AI79" s="126"/>
      <c r="AJ79" s="126"/>
    </row>
    <row r="80" spans="16:36">
      <c r="P80" s="126"/>
      <c r="Q80" s="126"/>
      <c r="R80" s="126"/>
      <c r="S80" s="126"/>
      <c r="T80" s="126"/>
      <c r="U80" s="126"/>
      <c r="V80" s="126"/>
      <c r="W80" s="126"/>
      <c r="X80" s="126"/>
      <c r="Y80" s="126"/>
      <c r="Z80" s="126"/>
      <c r="AA80" s="126"/>
      <c r="AB80" s="126"/>
      <c r="AC80" s="126"/>
      <c r="AD80" s="126"/>
      <c r="AE80" s="126"/>
      <c r="AF80" s="126"/>
      <c r="AG80" s="126"/>
      <c r="AH80" s="126"/>
      <c r="AI80" s="126"/>
      <c r="AJ80" s="126"/>
    </row>
    <row r="81" spans="16:36">
      <c r="P81" s="126"/>
      <c r="Q81" s="126"/>
      <c r="R81" s="126"/>
      <c r="S81" s="126"/>
      <c r="T81" s="126"/>
      <c r="U81" s="126"/>
      <c r="V81" s="126"/>
      <c r="W81" s="126"/>
      <c r="X81" s="126"/>
      <c r="Y81" s="126"/>
      <c r="Z81" s="126"/>
      <c r="AA81" s="126"/>
      <c r="AB81" s="126"/>
      <c r="AC81" s="126"/>
      <c r="AD81" s="126"/>
      <c r="AE81" s="126"/>
      <c r="AF81" s="126"/>
      <c r="AG81" s="126"/>
      <c r="AH81" s="126"/>
      <c r="AI81" s="126"/>
      <c r="AJ81" s="126"/>
    </row>
    <row r="82" spans="16:36">
      <c r="P82" s="126"/>
      <c r="Q82" s="126"/>
      <c r="R82" s="126"/>
      <c r="S82" s="126"/>
      <c r="T82" s="126"/>
      <c r="U82" s="126"/>
      <c r="V82" s="126"/>
      <c r="W82" s="126"/>
      <c r="X82" s="126"/>
      <c r="Y82" s="126"/>
      <c r="Z82" s="126"/>
      <c r="AA82" s="126"/>
      <c r="AB82" s="126"/>
      <c r="AC82" s="126"/>
      <c r="AD82" s="126"/>
      <c r="AE82" s="126"/>
      <c r="AF82" s="126"/>
      <c r="AG82" s="126"/>
      <c r="AH82" s="126"/>
      <c r="AI82" s="126"/>
      <c r="AJ82" s="126"/>
    </row>
    <row r="83" spans="16:36">
      <c r="P83" s="126"/>
      <c r="Q83" s="126"/>
      <c r="R83" s="126"/>
      <c r="S83" s="126"/>
      <c r="T83" s="126"/>
      <c r="U83" s="126"/>
      <c r="V83" s="126"/>
      <c r="W83" s="126"/>
      <c r="X83" s="126"/>
      <c r="Y83" s="126"/>
      <c r="Z83" s="126"/>
      <c r="AA83" s="126"/>
      <c r="AB83" s="126"/>
      <c r="AC83" s="126"/>
      <c r="AD83" s="126"/>
      <c r="AE83" s="126"/>
      <c r="AF83" s="126"/>
      <c r="AG83" s="126"/>
      <c r="AH83" s="126"/>
      <c r="AI83" s="126"/>
      <c r="AJ83" s="126"/>
    </row>
    <row r="84" spans="16:36">
      <c r="P84" s="126"/>
      <c r="Q84" s="126"/>
      <c r="R84" s="126"/>
      <c r="S84" s="126"/>
      <c r="T84" s="126"/>
      <c r="U84" s="126"/>
      <c r="V84" s="126"/>
      <c r="W84" s="126"/>
      <c r="X84" s="126"/>
      <c r="Y84" s="126"/>
      <c r="Z84" s="126"/>
      <c r="AA84" s="126"/>
      <c r="AB84" s="126"/>
      <c r="AC84" s="126"/>
      <c r="AD84" s="126"/>
      <c r="AE84" s="126"/>
      <c r="AF84" s="126"/>
      <c r="AG84" s="126"/>
      <c r="AH84" s="126"/>
      <c r="AI84" s="126"/>
      <c r="AJ84" s="126"/>
    </row>
    <row r="85" spans="16:36">
      <c r="P85" s="126"/>
      <c r="Q85" s="126"/>
      <c r="R85" s="126"/>
      <c r="S85" s="126"/>
      <c r="T85" s="126"/>
      <c r="U85" s="126"/>
      <c r="V85" s="126"/>
      <c r="W85" s="126"/>
      <c r="X85" s="126"/>
      <c r="Y85" s="126"/>
      <c r="Z85" s="126"/>
      <c r="AA85" s="126"/>
      <c r="AB85" s="126"/>
      <c r="AC85" s="126"/>
      <c r="AD85" s="126"/>
      <c r="AE85" s="126"/>
      <c r="AF85" s="126"/>
      <c r="AG85" s="126"/>
      <c r="AH85" s="126"/>
      <c r="AI85" s="126"/>
      <c r="AJ85" s="126"/>
    </row>
    <row r="86" spans="16:36">
      <c r="P86" s="126"/>
      <c r="Q86" s="126"/>
      <c r="R86" s="126"/>
      <c r="S86" s="126"/>
      <c r="T86" s="126"/>
      <c r="U86" s="126"/>
      <c r="V86" s="126"/>
      <c r="W86" s="126"/>
      <c r="X86" s="126"/>
      <c r="Y86" s="126"/>
      <c r="Z86" s="126"/>
      <c r="AA86" s="126"/>
      <c r="AB86" s="126"/>
      <c r="AC86" s="126"/>
      <c r="AD86" s="126"/>
      <c r="AE86" s="126"/>
      <c r="AF86" s="126"/>
      <c r="AG86" s="126"/>
      <c r="AH86" s="126"/>
      <c r="AI86" s="126"/>
      <c r="AJ86" s="126"/>
    </row>
    <row r="87" spans="16:36">
      <c r="P87" s="126"/>
      <c r="Q87" s="126"/>
      <c r="R87" s="126"/>
      <c r="S87" s="126"/>
      <c r="T87" s="126"/>
      <c r="U87" s="126"/>
      <c r="V87" s="126"/>
      <c r="W87" s="126"/>
      <c r="X87" s="126"/>
      <c r="Y87" s="126"/>
      <c r="Z87" s="126"/>
      <c r="AA87" s="126"/>
      <c r="AB87" s="126"/>
      <c r="AC87" s="126"/>
      <c r="AD87" s="126"/>
      <c r="AE87" s="126"/>
      <c r="AF87" s="126"/>
      <c r="AG87" s="126"/>
      <c r="AH87" s="126"/>
      <c r="AI87" s="126"/>
      <c r="AJ87" s="126"/>
    </row>
    <row r="88" spans="16:36">
      <c r="P88" s="126"/>
      <c r="Q88" s="126"/>
      <c r="R88" s="126"/>
      <c r="S88" s="126"/>
      <c r="T88" s="126"/>
      <c r="U88" s="126"/>
      <c r="V88" s="126"/>
      <c r="W88" s="126"/>
      <c r="X88" s="126"/>
      <c r="Y88" s="126"/>
      <c r="Z88" s="126"/>
      <c r="AA88" s="126"/>
      <c r="AB88" s="126"/>
      <c r="AC88" s="126"/>
      <c r="AD88" s="126"/>
      <c r="AE88" s="126"/>
      <c r="AF88" s="126"/>
      <c r="AG88" s="126"/>
      <c r="AH88" s="126"/>
      <c r="AI88" s="126"/>
      <c r="AJ88" s="126"/>
    </row>
    <row r="89" spans="16:36">
      <c r="P89" s="126"/>
      <c r="Q89" s="126"/>
      <c r="R89" s="126"/>
      <c r="S89" s="126"/>
      <c r="T89" s="126"/>
      <c r="U89" s="126"/>
      <c r="V89" s="126"/>
      <c r="W89" s="126"/>
      <c r="X89" s="126"/>
      <c r="Y89" s="126"/>
      <c r="Z89" s="126"/>
      <c r="AA89" s="126"/>
      <c r="AB89" s="126"/>
      <c r="AC89" s="126"/>
      <c r="AD89" s="126"/>
      <c r="AE89" s="126"/>
      <c r="AF89" s="126"/>
      <c r="AG89" s="126"/>
      <c r="AH89" s="126"/>
      <c r="AI89" s="126"/>
      <c r="AJ89" s="126"/>
    </row>
    <row r="90" spans="16:36">
      <c r="P90" s="126"/>
      <c r="Q90" s="126"/>
      <c r="R90" s="126"/>
      <c r="S90" s="126"/>
      <c r="T90" s="126"/>
      <c r="U90" s="126"/>
      <c r="V90" s="126"/>
      <c r="W90" s="126"/>
      <c r="X90" s="126"/>
      <c r="Y90" s="126"/>
      <c r="Z90" s="126"/>
      <c r="AA90" s="126"/>
      <c r="AB90" s="126"/>
      <c r="AC90" s="126"/>
      <c r="AD90" s="126"/>
      <c r="AE90" s="126"/>
      <c r="AF90" s="126"/>
      <c r="AG90" s="126"/>
      <c r="AH90" s="126"/>
      <c r="AI90" s="126"/>
      <c r="AJ90" s="126"/>
    </row>
    <row r="91" spans="16:36">
      <c r="P91" s="126"/>
      <c r="Q91" s="126"/>
      <c r="R91" s="126"/>
      <c r="S91" s="126"/>
      <c r="T91" s="126"/>
      <c r="U91" s="126"/>
      <c r="V91" s="126"/>
      <c r="W91" s="126"/>
      <c r="X91" s="126"/>
      <c r="Y91" s="126"/>
      <c r="Z91" s="126"/>
      <c r="AA91" s="126"/>
      <c r="AB91" s="126"/>
      <c r="AC91" s="126"/>
      <c r="AD91" s="126"/>
      <c r="AE91" s="126"/>
      <c r="AF91" s="126"/>
      <c r="AG91" s="126"/>
      <c r="AH91" s="126"/>
      <c r="AI91" s="126"/>
      <c r="AJ91" s="126"/>
    </row>
    <row r="92" spans="16:36">
      <c r="P92" s="126"/>
      <c r="Q92" s="126"/>
      <c r="R92" s="126"/>
      <c r="S92" s="126"/>
      <c r="T92" s="126"/>
      <c r="U92" s="126"/>
      <c r="V92" s="126"/>
      <c r="W92" s="126"/>
      <c r="X92" s="126"/>
      <c r="Y92" s="126"/>
      <c r="Z92" s="126"/>
      <c r="AA92" s="126"/>
      <c r="AB92" s="126"/>
      <c r="AC92" s="126"/>
      <c r="AD92" s="126"/>
      <c r="AE92" s="126"/>
      <c r="AF92" s="126"/>
      <c r="AG92" s="126"/>
      <c r="AH92" s="126"/>
      <c r="AI92" s="126"/>
      <c r="AJ92" s="126"/>
    </row>
    <row r="93" spans="16:36">
      <c r="P93" s="126"/>
      <c r="Q93" s="126"/>
      <c r="R93" s="126"/>
      <c r="S93" s="126"/>
      <c r="T93" s="126"/>
      <c r="U93" s="126"/>
      <c r="V93" s="126"/>
      <c r="W93" s="126"/>
      <c r="X93" s="126"/>
      <c r="Y93" s="126"/>
      <c r="Z93" s="126"/>
      <c r="AA93" s="126"/>
      <c r="AB93" s="126"/>
      <c r="AC93" s="126"/>
      <c r="AD93" s="126"/>
      <c r="AE93" s="126"/>
      <c r="AF93" s="126"/>
      <c r="AG93" s="126"/>
      <c r="AH93" s="126"/>
      <c r="AI93" s="126"/>
      <c r="AJ93" s="126"/>
    </row>
    <row r="94" spans="16:36">
      <c r="P94" s="126"/>
      <c r="Q94" s="126"/>
      <c r="R94" s="126"/>
      <c r="S94" s="126"/>
      <c r="T94" s="126"/>
      <c r="U94" s="126"/>
      <c r="V94" s="126"/>
      <c r="W94" s="126"/>
      <c r="X94" s="126"/>
      <c r="Y94" s="126"/>
      <c r="Z94" s="126"/>
      <c r="AA94" s="126"/>
      <c r="AB94" s="126"/>
      <c r="AC94" s="126"/>
      <c r="AD94" s="126"/>
      <c r="AE94" s="126"/>
      <c r="AF94" s="126"/>
      <c r="AG94" s="126"/>
      <c r="AH94" s="126"/>
      <c r="AI94" s="126"/>
      <c r="AJ94" s="126"/>
    </row>
    <row r="95" spans="16:36">
      <c r="P95" s="126"/>
      <c r="Q95" s="126"/>
      <c r="R95" s="126"/>
      <c r="S95" s="126"/>
      <c r="T95" s="126"/>
      <c r="U95" s="126"/>
      <c r="V95" s="126"/>
      <c r="W95" s="126"/>
      <c r="X95" s="126"/>
      <c r="Y95" s="126"/>
      <c r="Z95" s="126"/>
      <c r="AA95" s="126"/>
      <c r="AB95" s="126"/>
      <c r="AC95" s="126"/>
      <c r="AD95" s="126"/>
      <c r="AE95" s="126"/>
      <c r="AF95" s="126"/>
      <c r="AG95" s="126"/>
      <c r="AH95" s="126"/>
      <c r="AI95" s="126"/>
      <c r="AJ95" s="126"/>
    </row>
    <row r="96" spans="16:36">
      <c r="P96" s="126"/>
      <c r="Q96" s="126"/>
      <c r="R96" s="126"/>
      <c r="S96" s="126"/>
      <c r="T96" s="126"/>
      <c r="U96" s="126"/>
      <c r="V96" s="126"/>
      <c r="W96" s="126"/>
      <c r="X96" s="126"/>
      <c r="Y96" s="126"/>
      <c r="Z96" s="126"/>
      <c r="AA96" s="126"/>
      <c r="AB96" s="126"/>
      <c r="AC96" s="126"/>
      <c r="AD96" s="126"/>
      <c r="AE96" s="126"/>
      <c r="AF96" s="126"/>
      <c r="AG96" s="126"/>
      <c r="AH96" s="126"/>
      <c r="AI96" s="126"/>
      <c r="AJ96" s="126"/>
    </row>
    <row r="97" spans="16:36">
      <c r="P97" s="126"/>
      <c r="Q97" s="126"/>
      <c r="R97" s="126"/>
      <c r="S97" s="126"/>
      <c r="T97" s="126"/>
      <c r="U97" s="126"/>
      <c r="V97" s="126"/>
      <c r="W97" s="126"/>
      <c r="X97" s="126"/>
      <c r="Y97" s="126"/>
      <c r="Z97" s="126"/>
      <c r="AA97" s="126"/>
      <c r="AB97" s="126"/>
      <c r="AC97" s="126"/>
      <c r="AD97" s="126"/>
      <c r="AE97" s="126"/>
      <c r="AF97" s="126"/>
      <c r="AG97" s="126"/>
      <c r="AH97" s="126"/>
      <c r="AI97" s="126"/>
      <c r="AJ97" s="126"/>
    </row>
    <row r="98" spans="16:36">
      <c r="P98" s="126"/>
      <c r="Q98" s="126"/>
      <c r="R98" s="126"/>
      <c r="S98" s="126"/>
      <c r="T98" s="126"/>
      <c r="U98" s="126"/>
      <c r="V98" s="126"/>
      <c r="W98" s="126"/>
      <c r="X98" s="126"/>
      <c r="Y98" s="126"/>
      <c r="Z98" s="126"/>
      <c r="AA98" s="126"/>
      <c r="AB98" s="126"/>
      <c r="AC98" s="126"/>
      <c r="AD98" s="126"/>
      <c r="AE98" s="126"/>
      <c r="AF98" s="126"/>
      <c r="AG98" s="126"/>
      <c r="AH98" s="126"/>
      <c r="AI98" s="126"/>
      <c r="AJ98" s="126"/>
    </row>
    <row r="99" spans="16:36">
      <c r="P99" s="126"/>
      <c r="Q99" s="126"/>
      <c r="R99" s="126"/>
      <c r="S99" s="126"/>
      <c r="T99" s="126"/>
      <c r="U99" s="126"/>
      <c r="V99" s="126"/>
      <c r="W99" s="126"/>
      <c r="X99" s="126"/>
      <c r="Y99" s="126"/>
      <c r="Z99" s="126"/>
      <c r="AA99" s="126"/>
      <c r="AB99" s="126"/>
      <c r="AC99" s="126"/>
      <c r="AD99" s="126"/>
      <c r="AE99" s="126"/>
      <c r="AF99" s="126"/>
      <c r="AG99" s="126"/>
      <c r="AH99" s="126"/>
      <c r="AI99" s="126"/>
      <c r="AJ99" s="126"/>
    </row>
    <row r="100" spans="16:3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row>
    <row r="101" spans="16:3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row>
    <row r="102" spans="16:3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row>
    <row r="103" spans="16:3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row>
    <row r="104" spans="16:3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row>
    <row r="105" spans="16:3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row>
    <row r="106" spans="16:3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row>
    <row r="107" spans="16:3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row>
    <row r="108" spans="16:3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row>
    <row r="109" spans="16:3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row>
    <row r="110" spans="16:3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row>
    <row r="111" spans="16:3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row>
    <row r="112" spans="16:3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row>
    <row r="113" spans="16:3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row>
    <row r="114" spans="16:3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row>
    <row r="115" spans="16:3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row>
    <row r="116" spans="16:3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row>
    <row r="117" spans="16:3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row>
    <row r="118" spans="16:3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row>
    <row r="119" spans="16:3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row>
    <row r="120" spans="16:3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row>
    <row r="121" spans="16:3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row>
    <row r="122" spans="16:3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row>
    <row r="123" spans="16:3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row>
    <row r="124" spans="16:3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row>
    <row r="125" spans="16:3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row>
    <row r="126" spans="16:3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row>
    <row r="127" spans="16:3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row>
    <row r="128" spans="16:3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row>
    <row r="129" spans="16:3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row>
    <row r="130" spans="16:3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row>
    <row r="131" spans="16:3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row>
    <row r="132" spans="16:3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row>
    <row r="133" spans="16:3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row>
    <row r="134" spans="16:3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row>
    <row r="135" spans="16:3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row>
    <row r="136" spans="16:3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row>
    <row r="137" spans="16:3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row>
    <row r="138" spans="16:3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row>
    <row r="139" spans="16:3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row>
    <row r="140" spans="16:3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row>
    <row r="141" spans="16:3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row>
    <row r="142" spans="16:3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row>
    <row r="143" spans="16:3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row>
    <row r="144" spans="16:3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row>
    <row r="145" spans="16:3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row>
    <row r="146" spans="16:3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row>
    <row r="147" spans="16:3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row>
    <row r="148" spans="16:3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row>
    <row r="149" spans="16:3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row>
    <row r="150" spans="16:3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row>
    <row r="151" spans="16:3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row>
    <row r="152" spans="16:3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row>
    <row r="153" spans="16:3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row>
    <row r="154" spans="16:3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row>
    <row r="155" spans="16:3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row>
    <row r="156" spans="16:3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row>
    <row r="157" spans="16:3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row>
    <row r="158" spans="16:3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row>
    <row r="159" spans="16:3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row>
    <row r="160" spans="16:3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row>
    <row r="161" spans="16:3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row>
    <row r="162" spans="16:3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row>
    <row r="163" spans="16:3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row>
    <row r="164" spans="16:3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row>
    <row r="165" spans="16:3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row>
    <row r="166" spans="16:3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row>
    <row r="167" spans="16:3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row>
    <row r="168" spans="16:3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row>
    <row r="169" spans="16:3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row>
    <row r="170" spans="16:3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row>
    <row r="171" spans="16:3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row>
    <row r="172" spans="16:3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row>
    <row r="173" spans="16:3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row>
    <row r="174" spans="16:3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row>
    <row r="175" spans="16:3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row>
    <row r="176" spans="16:3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row>
    <row r="177" spans="16:3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row>
    <row r="178" spans="16:3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row>
    <row r="179" spans="16:3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row>
    <row r="180" spans="16:3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row>
    <row r="181" spans="16:3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row>
    <row r="182" spans="16:3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row>
    <row r="183" spans="16:3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row>
    <row r="184" spans="16:3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row>
    <row r="185" spans="16:3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row>
    <row r="186" spans="16:3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row>
    <row r="187" spans="16:3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row>
    <row r="188" spans="16:3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row>
    <row r="189" spans="16:3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row>
    <row r="190" spans="16:3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row>
    <row r="191" spans="16:3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row>
    <row r="192" spans="16:3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row>
    <row r="193" spans="16:3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row>
    <row r="194" spans="16:3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row>
    <row r="195" spans="16:3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row>
    <row r="196" spans="16:3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row>
    <row r="197" spans="16:3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row>
    <row r="198" spans="16:3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row>
    <row r="199" spans="16:3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row>
    <row r="200" spans="16:3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row>
    <row r="201" spans="16:3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row>
    <row r="202" spans="16:3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row>
    <row r="203" spans="16:3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row>
    <row r="204" spans="16:3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row>
    <row r="205" spans="16:3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row>
    <row r="206" spans="16:3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row>
    <row r="207" spans="16:3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row>
    <row r="208" spans="16:3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row>
    <row r="209" spans="16:3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row>
    <row r="210" spans="16:3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row>
    <row r="211" spans="16:3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row>
    <row r="212" spans="16:3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row>
    <row r="213" spans="16:3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row>
    <row r="214" spans="16:3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row>
    <row r="215" spans="16:3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row>
    <row r="216" spans="16:3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row>
    <row r="217" spans="16:3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row>
    <row r="218" spans="16:3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row>
    <row r="219" spans="16:3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row>
    <row r="220" spans="16:3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row>
    <row r="221" spans="16:3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row>
    <row r="222" spans="16:3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row>
    <row r="223" spans="16:3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row>
    <row r="224" spans="16:3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row>
    <row r="225" spans="16:3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row>
    <row r="226" spans="16:3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row>
    <row r="227" spans="16:3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row>
    <row r="228" spans="16:3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row>
    <row r="229" spans="16:3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row>
    <row r="230" spans="16:3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row>
    <row r="231" spans="16:3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row>
    <row r="232" spans="16:3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row>
    <row r="233" spans="16:3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row>
    <row r="234" spans="16:3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row>
    <row r="235" spans="16:3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row>
    <row r="236" spans="16:3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row>
    <row r="237" spans="16:3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row>
    <row r="238" spans="16:3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row>
    <row r="239" spans="16:3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row>
    <row r="240" spans="16:3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row>
    <row r="241" spans="16:3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row>
    <row r="242" spans="16:3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row>
    <row r="243" spans="16:3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row>
    <row r="244" spans="16:3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row>
    <row r="245" spans="16:3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row>
    <row r="246" spans="16:3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row>
    <row r="247" spans="16:3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row>
  </sheetData>
  <mergeCells count="8">
    <mergeCell ref="E31:N31"/>
    <mergeCell ref="E33:N33"/>
    <mergeCell ref="C33:D33"/>
    <mergeCell ref="C13:N13"/>
    <mergeCell ref="E23:N23"/>
    <mergeCell ref="E25:N25"/>
    <mergeCell ref="E29:N29"/>
    <mergeCell ref="E27:N27"/>
  </mergeCells>
  <hyperlinks>
    <hyperlink ref="D37" r:id="rId1" xr:uid="{00000000-0004-0000-0000-000000000000}"/>
    <hyperlink ref="D38" r:id="rId2" xr:uid="{00000000-0004-0000-0000-000001000000}"/>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AM114"/>
  <sheetViews>
    <sheetView showGridLines="0" zoomScale="80" zoomScaleNormal="80" zoomScalePageLayoutView="76" workbookViewId="0">
      <selection activeCell="D15" sqref="D15"/>
    </sheetView>
  </sheetViews>
  <sheetFormatPr defaultColWidth="8.85546875" defaultRowHeight="15"/>
  <cols>
    <col min="1" max="2" width="3.42578125" style="123" customWidth="1"/>
    <col min="3" max="3" width="71" style="123" bestFit="1" customWidth="1"/>
    <col min="4" max="4" width="13.140625" style="123" customWidth="1"/>
    <col min="5" max="10" width="10.7109375" style="123" customWidth="1"/>
    <col min="11" max="16" width="8.85546875" style="123"/>
    <col min="17" max="16384" width="8.85546875" style="170"/>
  </cols>
  <sheetData>
    <row r="1" spans="1:39" s="184" customFormat="1" ht="19.5" thickBot="1">
      <c r="A1" s="180" t="s">
        <v>27</v>
      </c>
      <c r="B1" s="181"/>
      <c r="C1" s="181"/>
      <c r="D1" s="181"/>
      <c r="E1" s="181"/>
      <c r="F1" s="181"/>
      <c r="G1" s="181"/>
      <c r="H1" s="181"/>
      <c r="I1" s="181"/>
      <c r="J1" s="181"/>
      <c r="K1" s="220"/>
      <c r="L1" s="220"/>
      <c r="M1" s="220"/>
      <c r="N1" s="220"/>
      <c r="O1" s="220"/>
      <c r="P1" s="220"/>
      <c r="AK1" s="185"/>
      <c r="AL1" s="186"/>
      <c r="AM1" s="187"/>
    </row>
    <row r="2" spans="1:39" ht="15.75" thickTop="1">
      <c r="C2" s="221"/>
      <c r="D2" s="169"/>
      <c r="E2" s="169"/>
    </row>
    <row r="3" spans="1:39" s="223" customFormat="1" ht="19.5" thickBot="1">
      <c r="A3" s="222"/>
      <c r="B3" s="180" t="s">
        <v>28</v>
      </c>
      <c r="C3" s="181"/>
      <c r="D3" s="181"/>
      <c r="E3" s="181"/>
      <c r="F3" s="181"/>
      <c r="G3" s="181"/>
      <c r="H3" s="181"/>
      <c r="I3" s="181"/>
      <c r="J3" s="181"/>
      <c r="K3" s="182"/>
      <c r="L3" s="222"/>
      <c r="M3" s="222"/>
      <c r="N3" s="222"/>
      <c r="O3" s="222"/>
      <c r="P3" s="222"/>
    </row>
    <row r="4" spans="1:39" ht="15.75" thickTop="1">
      <c r="C4" s="221"/>
      <c r="D4" s="169"/>
      <c r="E4" s="169"/>
    </row>
    <row r="5" spans="1:39">
      <c r="C5" s="221"/>
      <c r="D5" s="169"/>
      <c r="E5" s="169"/>
      <c r="F5" s="123" t="s">
        <v>29</v>
      </c>
    </row>
    <row r="6" spans="1:39">
      <c r="C6" s="219" t="s">
        <v>30</v>
      </c>
      <c r="D6" s="224">
        <v>2</v>
      </c>
      <c r="E6" s="169" t="s">
        <v>31</v>
      </c>
      <c r="F6" s="225">
        <f>D6*(1+$D$11)</f>
        <v>2</v>
      </c>
    </row>
    <row r="7" spans="1:39">
      <c r="C7" s="219" t="s">
        <v>32</v>
      </c>
      <c r="D7" s="224">
        <f>90/60</f>
        <v>1.5</v>
      </c>
      <c r="E7" s="169" t="s">
        <v>31</v>
      </c>
      <c r="F7" s="225">
        <f>D7*(1+$D$11)</f>
        <v>1.5</v>
      </c>
    </row>
    <row r="8" spans="1:39">
      <c r="C8" s="219" t="s">
        <v>33</v>
      </c>
      <c r="D8" s="224">
        <f>105/60</f>
        <v>1.75</v>
      </c>
      <c r="E8" s="169" t="s">
        <v>31</v>
      </c>
      <c r="F8" s="225">
        <f>D8*(1+$D$11)</f>
        <v>1.75</v>
      </c>
    </row>
    <row r="9" spans="1:39">
      <c r="C9" s="219" t="s">
        <v>34</v>
      </c>
      <c r="D9" s="224">
        <f>60/60</f>
        <v>1</v>
      </c>
      <c r="E9" s="169" t="s">
        <v>31</v>
      </c>
      <c r="F9" s="225">
        <f>D9*(1+$D$11)</f>
        <v>1</v>
      </c>
    </row>
    <row r="10" spans="1:39" s="171" customFormat="1">
      <c r="A10" s="168"/>
      <c r="B10" s="168"/>
      <c r="C10" s="226"/>
      <c r="D10" s="168"/>
      <c r="E10" s="168"/>
      <c r="F10" s="168"/>
      <c r="G10" s="168"/>
      <c r="H10" s="168"/>
      <c r="I10" s="168"/>
      <c r="J10" s="168"/>
      <c r="K10" s="168"/>
      <c r="L10" s="168"/>
      <c r="M10" s="168"/>
      <c r="N10" s="168"/>
      <c r="O10" s="168"/>
      <c r="P10" s="168"/>
    </row>
    <row r="11" spans="1:39">
      <c r="C11" s="219" t="s">
        <v>35</v>
      </c>
      <c r="D11" s="227">
        <v>0</v>
      </c>
      <c r="E11" s="169"/>
      <c r="F11" s="299" t="s">
        <v>36</v>
      </c>
    </row>
    <row r="12" spans="1:39">
      <c r="C12" s="221"/>
      <c r="D12" s="169"/>
      <c r="E12" s="169"/>
      <c r="F12" s="144"/>
    </row>
    <row r="13" spans="1:39">
      <c r="C13" s="219" t="s">
        <v>37</v>
      </c>
      <c r="D13" s="224">
        <v>240</v>
      </c>
      <c r="E13" s="123" t="s">
        <v>38</v>
      </c>
      <c r="F13" s="299" t="s">
        <v>39</v>
      </c>
      <c r="H13" s="228"/>
    </row>
    <row r="14" spans="1:39">
      <c r="C14" s="219" t="s">
        <v>40</v>
      </c>
      <c r="D14" s="229">
        <v>6</v>
      </c>
      <c r="E14" s="123" t="s">
        <v>41</v>
      </c>
      <c r="F14" s="144" t="s">
        <v>42</v>
      </c>
    </row>
    <row r="16" spans="1:39" s="223" customFormat="1" ht="19.5" thickBot="1">
      <c r="A16" s="222"/>
      <c r="B16" s="180" t="s">
        <v>43</v>
      </c>
      <c r="C16" s="181"/>
      <c r="D16" s="181"/>
      <c r="E16" s="181"/>
      <c r="F16" s="181"/>
      <c r="G16" s="181"/>
      <c r="H16" s="181"/>
      <c r="I16" s="181"/>
      <c r="J16" s="181"/>
      <c r="K16" s="222"/>
      <c r="L16" s="222"/>
      <c r="M16" s="222"/>
      <c r="N16" s="222"/>
      <c r="O16" s="222"/>
      <c r="P16" s="222"/>
    </row>
    <row r="17" spans="1:17" ht="15.75" thickTop="1"/>
    <row r="18" spans="1:17" ht="45">
      <c r="C18" s="168"/>
      <c r="D18" s="230" t="s">
        <v>44</v>
      </c>
      <c r="E18" s="230" t="s">
        <v>45</v>
      </c>
      <c r="F18" s="230" t="s">
        <v>46</v>
      </c>
      <c r="G18" s="230" t="s">
        <v>47</v>
      </c>
      <c r="H18" s="230" t="s">
        <v>48</v>
      </c>
      <c r="I18" s="231" t="s">
        <v>49</v>
      </c>
    </row>
    <row r="19" spans="1:17">
      <c r="C19" s="219" t="s">
        <v>50</v>
      </c>
      <c r="D19" s="232">
        <v>4</v>
      </c>
      <c r="E19" s="232">
        <v>8</v>
      </c>
      <c r="F19" s="232">
        <v>12</v>
      </c>
      <c r="G19" s="232">
        <v>16</v>
      </c>
      <c r="H19" s="232">
        <v>48</v>
      </c>
      <c r="I19" s="232">
        <v>1</v>
      </c>
    </row>
    <row r="20" spans="1:17" s="364" customFormat="1">
      <c r="A20" s="363"/>
      <c r="B20" s="363"/>
      <c r="C20" s="363"/>
      <c r="D20" s="363"/>
      <c r="E20" s="363"/>
      <c r="F20" s="363"/>
      <c r="G20" s="363"/>
      <c r="H20" s="363"/>
      <c r="I20" s="363"/>
      <c r="J20" s="363"/>
      <c r="K20" s="363"/>
      <c r="L20" s="123"/>
      <c r="M20" s="123"/>
      <c r="N20" s="123"/>
      <c r="O20" s="169"/>
      <c r="P20" s="167"/>
      <c r="Q20" s="170"/>
    </row>
    <row r="21" spans="1:17" ht="15" customHeight="1">
      <c r="C21" s="219" t="s">
        <v>51</v>
      </c>
      <c r="D21" s="237">
        <f>D$19*$D$14/$F6</f>
        <v>12</v>
      </c>
      <c r="E21" s="237">
        <f>E$19*$D$14/$F6</f>
        <v>24</v>
      </c>
      <c r="F21" s="237">
        <f>F$19*$D$14/$F6</f>
        <v>36</v>
      </c>
      <c r="G21" s="237">
        <f>G$19*$D$14/$F6</f>
        <v>48</v>
      </c>
      <c r="H21" s="237">
        <f>H$19*24/$F6</f>
        <v>576</v>
      </c>
      <c r="I21" s="237">
        <f>I$19*$D$14/$F6</f>
        <v>3</v>
      </c>
      <c r="O21" s="169"/>
      <c r="P21" s="169"/>
    </row>
    <row r="22" spans="1:17" ht="15" customHeight="1">
      <c r="C22" s="219" t="s">
        <v>52</v>
      </c>
      <c r="D22" s="237">
        <f t="shared" ref="D22:G24" si="0">D$19*$D$14/$F7</f>
        <v>16</v>
      </c>
      <c r="E22" s="237">
        <f t="shared" si="0"/>
        <v>32</v>
      </c>
      <c r="F22" s="237">
        <f t="shared" si="0"/>
        <v>48</v>
      </c>
      <c r="G22" s="237">
        <f t="shared" si="0"/>
        <v>64</v>
      </c>
      <c r="H22" s="237">
        <f t="shared" ref="H22:H24" si="1">H$19*24/$F7</f>
        <v>768</v>
      </c>
      <c r="I22" s="237">
        <f t="shared" ref="I22:I24" si="2">I$19*$D$14/$F7</f>
        <v>4</v>
      </c>
      <c r="O22" s="169"/>
      <c r="P22" s="167"/>
    </row>
    <row r="23" spans="1:17" ht="15" customHeight="1">
      <c r="C23" s="219" t="s">
        <v>53</v>
      </c>
      <c r="D23" s="237">
        <f t="shared" si="0"/>
        <v>13.714285714285714</v>
      </c>
      <c r="E23" s="237">
        <f t="shared" si="0"/>
        <v>27.428571428571427</v>
      </c>
      <c r="F23" s="237">
        <f t="shared" si="0"/>
        <v>41.142857142857146</v>
      </c>
      <c r="G23" s="237">
        <f t="shared" si="0"/>
        <v>54.857142857142854</v>
      </c>
      <c r="H23" s="237">
        <f t="shared" si="1"/>
        <v>658.28571428571433</v>
      </c>
      <c r="I23" s="237">
        <f t="shared" si="2"/>
        <v>3.4285714285714284</v>
      </c>
      <c r="O23" s="169"/>
      <c r="P23" s="167"/>
      <c r="Q23" s="223"/>
    </row>
    <row r="24" spans="1:17" ht="15" customHeight="1">
      <c r="C24" s="219" t="s">
        <v>54</v>
      </c>
      <c r="D24" s="237">
        <f t="shared" si="0"/>
        <v>24</v>
      </c>
      <c r="E24" s="237">
        <f t="shared" si="0"/>
        <v>48</v>
      </c>
      <c r="F24" s="237">
        <f t="shared" si="0"/>
        <v>72</v>
      </c>
      <c r="G24" s="237">
        <f t="shared" si="0"/>
        <v>96</v>
      </c>
      <c r="H24" s="237">
        <f t="shared" si="1"/>
        <v>1152</v>
      </c>
      <c r="I24" s="237">
        <f t="shared" si="2"/>
        <v>6</v>
      </c>
      <c r="O24" s="169"/>
      <c r="P24" s="167"/>
      <c r="Q24" s="223"/>
    </row>
    <row r="25" spans="1:17" s="364" customFormat="1">
      <c r="A25" s="363"/>
      <c r="B25" s="363"/>
      <c r="C25" s="363"/>
      <c r="D25" s="363"/>
      <c r="E25" s="363"/>
      <c r="F25" s="363"/>
      <c r="G25" s="363"/>
      <c r="H25" s="363"/>
      <c r="I25" s="363"/>
      <c r="J25" s="363"/>
      <c r="K25" s="363"/>
      <c r="L25" s="123"/>
      <c r="M25" s="123"/>
      <c r="N25" s="123"/>
      <c r="O25" s="169"/>
      <c r="P25" s="167"/>
      <c r="Q25" s="170"/>
    </row>
    <row r="26" spans="1:17">
      <c r="C26" s="219" t="s">
        <v>55</v>
      </c>
      <c r="D26" s="233">
        <f t="shared" ref="D26:I29" si="3">D21*$D$13</f>
        <v>2880</v>
      </c>
      <c r="E26" s="233">
        <f t="shared" si="3"/>
        <v>5760</v>
      </c>
      <c r="F26" s="233">
        <f t="shared" si="3"/>
        <v>8640</v>
      </c>
      <c r="G26" s="233">
        <f t="shared" si="3"/>
        <v>11520</v>
      </c>
      <c r="H26" s="233">
        <f t="shared" si="3"/>
        <v>138240</v>
      </c>
      <c r="I26" s="233">
        <f t="shared" si="3"/>
        <v>720</v>
      </c>
    </row>
    <row r="27" spans="1:17">
      <c r="C27" s="219" t="s">
        <v>56</v>
      </c>
      <c r="D27" s="233">
        <f t="shared" si="3"/>
        <v>3840</v>
      </c>
      <c r="E27" s="233">
        <f t="shared" si="3"/>
        <v>7680</v>
      </c>
      <c r="F27" s="233">
        <f t="shared" si="3"/>
        <v>11520</v>
      </c>
      <c r="G27" s="233">
        <f t="shared" si="3"/>
        <v>15360</v>
      </c>
      <c r="H27" s="233">
        <f t="shared" si="3"/>
        <v>184320</v>
      </c>
      <c r="I27" s="233">
        <f t="shared" si="3"/>
        <v>960</v>
      </c>
    </row>
    <row r="28" spans="1:17">
      <c r="C28" s="219" t="s">
        <v>57</v>
      </c>
      <c r="D28" s="233">
        <f t="shared" si="3"/>
        <v>3291.4285714285711</v>
      </c>
      <c r="E28" s="233">
        <f t="shared" si="3"/>
        <v>6582.8571428571422</v>
      </c>
      <c r="F28" s="233">
        <f t="shared" si="3"/>
        <v>9874.2857142857156</v>
      </c>
      <c r="G28" s="233">
        <f t="shared" si="3"/>
        <v>13165.714285714284</v>
      </c>
      <c r="H28" s="233">
        <f t="shared" si="3"/>
        <v>157988.57142857145</v>
      </c>
      <c r="I28" s="233">
        <f t="shared" si="3"/>
        <v>822.85714285714278</v>
      </c>
    </row>
    <row r="29" spans="1:17">
      <c r="C29" s="219" t="s">
        <v>58</v>
      </c>
      <c r="D29" s="233">
        <f t="shared" si="3"/>
        <v>5760</v>
      </c>
      <c r="E29" s="233">
        <f t="shared" si="3"/>
        <v>11520</v>
      </c>
      <c r="F29" s="233">
        <f t="shared" si="3"/>
        <v>17280</v>
      </c>
      <c r="G29" s="233">
        <f t="shared" si="3"/>
        <v>23040</v>
      </c>
      <c r="H29" s="233">
        <f t="shared" si="3"/>
        <v>276480</v>
      </c>
      <c r="I29" s="233">
        <f t="shared" si="3"/>
        <v>1440</v>
      </c>
    </row>
    <row r="31" spans="1:17" s="276" customFormat="1" ht="19.5" thickBot="1">
      <c r="A31" s="273"/>
      <c r="B31" s="274" t="s">
        <v>59</v>
      </c>
      <c r="C31" s="275"/>
      <c r="D31" s="275"/>
      <c r="E31" s="275"/>
      <c r="F31" s="275"/>
      <c r="G31" s="275"/>
      <c r="H31" s="275"/>
      <c r="I31" s="275"/>
      <c r="J31" s="275"/>
      <c r="K31" s="273"/>
      <c r="L31" s="273"/>
      <c r="M31" s="273"/>
      <c r="N31" s="273"/>
      <c r="O31" s="273"/>
      <c r="P31" s="273"/>
    </row>
    <row r="32" spans="1:17" s="276" customFormat="1" ht="19.5" thickTop="1">
      <c r="A32" s="273"/>
      <c r="B32" s="277"/>
      <c r="C32" s="278"/>
      <c r="D32" s="278"/>
      <c r="E32" s="278"/>
      <c r="F32" s="278"/>
      <c r="G32" s="278"/>
      <c r="H32" s="278"/>
      <c r="I32" s="278"/>
      <c r="J32" s="278"/>
      <c r="K32" s="273"/>
      <c r="L32" s="273"/>
      <c r="M32" s="273"/>
      <c r="N32" s="273"/>
      <c r="O32" s="273"/>
      <c r="P32" s="273"/>
    </row>
    <row r="33" spans="1:16" s="170" customFormat="1">
      <c r="A33" s="1"/>
      <c r="B33" s="1"/>
      <c r="C33" s="219" t="s">
        <v>60</v>
      </c>
      <c r="D33" s="294">
        <v>0.8</v>
      </c>
      <c r="E33" s="123"/>
      <c r="F33" s="299" t="s">
        <v>61</v>
      </c>
      <c r="G33" s="300"/>
      <c r="H33" s="1"/>
      <c r="I33" s="1"/>
      <c r="J33" s="1"/>
      <c r="K33" s="1"/>
      <c r="L33" s="1"/>
      <c r="M33" s="1"/>
      <c r="N33" s="1"/>
      <c r="O33" s="1"/>
      <c r="P33" s="1"/>
    </row>
    <row r="34" spans="1:16">
      <c r="F34" s="144"/>
      <c r="G34" s="144"/>
    </row>
    <row r="35" spans="1:16" s="223" customFormat="1" ht="19.5" thickBot="1">
      <c r="A35" s="222"/>
      <c r="B35" s="180" t="s">
        <v>62</v>
      </c>
      <c r="C35" s="181"/>
      <c r="D35" s="181"/>
      <c r="E35" s="181"/>
      <c r="F35" s="301"/>
      <c r="G35" s="301"/>
      <c r="H35" s="181"/>
      <c r="I35" s="181"/>
      <c r="J35" s="181"/>
      <c r="K35" s="222"/>
      <c r="L35" s="222"/>
      <c r="M35" s="222"/>
      <c r="N35" s="222"/>
      <c r="O35" s="222"/>
      <c r="P35" s="222"/>
    </row>
    <row r="36" spans="1:16" s="170" customFormat="1" ht="15.75" thickTop="1">
      <c r="A36" s="1"/>
      <c r="B36" s="1"/>
      <c r="C36" s="246"/>
      <c r="D36" s="1"/>
      <c r="E36" s="1"/>
      <c r="F36" s="300"/>
      <c r="G36" s="300"/>
      <c r="H36" s="1"/>
      <c r="I36" s="1"/>
      <c r="J36" s="1"/>
      <c r="K36" s="1"/>
      <c r="L36" s="1"/>
      <c r="M36" s="1"/>
      <c r="N36" s="1"/>
      <c r="O36" s="1"/>
      <c r="P36" s="1"/>
    </row>
    <row r="37" spans="1:16" s="170" customFormat="1">
      <c r="A37" s="1"/>
      <c r="B37" s="1"/>
      <c r="C37" s="219" t="s">
        <v>63</v>
      </c>
      <c r="D37" s="294">
        <v>1.5</v>
      </c>
      <c r="E37" s="123" t="s">
        <v>64</v>
      </c>
      <c r="F37" s="299" t="s">
        <v>65</v>
      </c>
      <c r="G37" s="300"/>
      <c r="H37" s="1"/>
      <c r="I37" s="1"/>
      <c r="J37" s="1"/>
      <c r="K37" s="1"/>
      <c r="L37" s="1"/>
      <c r="M37" s="1"/>
      <c r="N37" s="1"/>
      <c r="O37" s="1"/>
      <c r="P37" s="1"/>
    </row>
    <row r="38" spans="1:16" s="170" customFormat="1">
      <c r="A38" s="1"/>
      <c r="B38" s="1"/>
      <c r="C38" s="1"/>
      <c r="D38" s="1"/>
      <c r="E38" s="1"/>
      <c r="F38" s="300"/>
      <c r="G38" s="300"/>
      <c r="H38" s="1"/>
      <c r="I38" s="1"/>
      <c r="J38" s="1"/>
      <c r="K38" s="1"/>
      <c r="L38" s="1"/>
      <c r="M38" s="1"/>
      <c r="N38" s="1"/>
      <c r="O38" s="1"/>
      <c r="P38" s="1"/>
    </row>
    <row r="39" spans="1:16" s="223" customFormat="1" ht="19.5" thickBot="1">
      <c r="A39" s="222"/>
      <c r="B39" s="180" t="s">
        <v>66</v>
      </c>
      <c r="C39" s="181"/>
      <c r="D39" s="181"/>
      <c r="E39" s="181"/>
      <c r="F39" s="301"/>
      <c r="G39" s="301"/>
      <c r="H39" s="181"/>
      <c r="I39" s="181"/>
      <c r="J39" s="181"/>
      <c r="K39" s="222"/>
      <c r="L39" s="222"/>
      <c r="M39" s="222"/>
      <c r="N39" s="222"/>
      <c r="O39" s="222"/>
      <c r="P39" s="222"/>
    </row>
    <row r="40" spans="1:16" s="170" customFormat="1" ht="15.75" thickTop="1">
      <c r="A40" s="1"/>
      <c r="B40" s="1"/>
      <c r="C40" s="246"/>
      <c r="D40" s="1"/>
      <c r="E40" s="1"/>
      <c r="F40" s="300"/>
      <c r="G40" s="300"/>
      <c r="H40" s="1"/>
      <c r="I40" s="1"/>
      <c r="J40" s="1"/>
      <c r="K40" s="1"/>
      <c r="L40" s="1"/>
      <c r="M40" s="1"/>
      <c r="N40" s="1"/>
      <c r="O40" s="1"/>
      <c r="P40" s="1"/>
    </row>
    <row r="41" spans="1:16" s="170" customFormat="1">
      <c r="A41" s="1"/>
      <c r="B41" s="1"/>
      <c r="C41" s="219" t="s">
        <v>67</v>
      </c>
      <c r="D41" s="294">
        <v>2</v>
      </c>
      <c r="E41" s="123"/>
      <c r="F41" s="299" t="s">
        <v>65</v>
      </c>
      <c r="G41" s="300"/>
      <c r="H41" s="1"/>
      <c r="I41" s="1"/>
      <c r="J41" s="1"/>
      <c r="K41" s="1"/>
      <c r="L41" s="1"/>
      <c r="M41" s="1"/>
      <c r="N41" s="1"/>
      <c r="O41" s="1"/>
      <c r="P41" s="1"/>
    </row>
    <row r="42" spans="1:16" s="170" customFormat="1">
      <c r="A42" s="1"/>
      <c r="B42" s="1"/>
      <c r="C42" s="1"/>
      <c r="D42" s="245"/>
      <c r="E42" s="247"/>
      <c r="F42" s="300"/>
      <c r="G42" s="300"/>
      <c r="H42" s="1"/>
      <c r="I42" s="1"/>
      <c r="J42" s="1"/>
      <c r="K42" s="1"/>
      <c r="L42" s="1"/>
      <c r="M42" s="1"/>
      <c r="N42" s="1"/>
      <c r="O42" s="1"/>
      <c r="P42" s="1"/>
    </row>
    <row r="43" spans="1:16" s="223" customFormat="1" ht="19.5" thickBot="1">
      <c r="A43" s="222"/>
      <c r="B43" s="180" t="s">
        <v>68</v>
      </c>
      <c r="C43" s="181"/>
      <c r="D43" s="181"/>
      <c r="E43" s="181"/>
      <c r="F43" s="301"/>
      <c r="G43" s="301"/>
      <c r="H43" s="181"/>
      <c r="I43" s="181"/>
      <c r="J43" s="181"/>
      <c r="K43" s="222"/>
      <c r="L43" s="222"/>
      <c r="M43" s="222"/>
      <c r="N43" s="222"/>
      <c r="O43" s="222"/>
      <c r="P43" s="222"/>
    </row>
    <row r="44" spans="1:16" ht="15.75" thickTop="1">
      <c r="C44" s="246"/>
      <c r="D44" s="1"/>
      <c r="E44" s="1"/>
      <c r="F44" s="300"/>
      <c r="G44" s="300"/>
    </row>
    <row r="45" spans="1:16">
      <c r="C45" s="219" t="s">
        <v>69</v>
      </c>
      <c r="D45" s="295" t="s">
        <v>70</v>
      </c>
      <c r="E45" s="169"/>
      <c r="F45" s="144" t="s">
        <v>71</v>
      </c>
      <c r="G45" s="300"/>
    </row>
    <row r="46" spans="1:16">
      <c r="C46" s="219" t="s">
        <v>72</v>
      </c>
      <c r="D46" s="295" t="s">
        <v>73</v>
      </c>
      <c r="F46" s="144" t="s">
        <v>74</v>
      </c>
      <c r="G46" s="300"/>
    </row>
    <row r="47" spans="1:16">
      <c r="C47" s="219" t="str">
        <f>CONCATENATE("Percent ", D46)</f>
        <v>Percent Women on ART</v>
      </c>
      <c r="D47" s="296">
        <v>0.6</v>
      </c>
      <c r="E47" s="169"/>
      <c r="F47" s="144" t="s">
        <v>75</v>
      </c>
      <c r="G47" s="300"/>
      <c r="H47" s="1"/>
    </row>
    <row r="48" spans="1:16">
      <c r="C48" s="219" t="str">
        <f>CONCATENATE("Percent women ages "," ",D45," of ", D46)</f>
        <v>Percent women ages  25-49 of Women on ART</v>
      </c>
      <c r="D48" s="296">
        <v>0.48799999999999999</v>
      </c>
      <c r="F48" s="144" t="s">
        <v>76</v>
      </c>
      <c r="G48" s="300"/>
      <c r="H48" s="1"/>
    </row>
    <row r="49" spans="1:19">
      <c r="C49" s="219" t="s">
        <v>77</v>
      </c>
      <c r="D49" s="296">
        <v>0.95</v>
      </c>
      <c r="F49" s="144" t="s">
        <v>78</v>
      </c>
      <c r="G49" s="300"/>
      <c r="H49" s="1"/>
    </row>
    <row r="50" spans="1:19">
      <c r="C50" s="219" t="s">
        <v>79</v>
      </c>
      <c r="D50" s="297">
        <v>1E-3</v>
      </c>
      <c r="E50" s="169"/>
      <c r="F50" s="299" t="s">
        <v>80</v>
      </c>
      <c r="G50" s="300"/>
      <c r="H50" s="1"/>
    </row>
    <row r="51" spans="1:19" ht="14.1" customHeight="1">
      <c r="C51" s="219" t="str">
        <f>CONCATENATE("Percent women pregnant/lactating of total ",D46)</f>
        <v>Percent women pregnant/lactating of total Women on ART</v>
      </c>
      <c r="D51" s="298">
        <v>0.15</v>
      </c>
      <c r="F51" s="144" t="s">
        <v>81</v>
      </c>
      <c r="G51" s="300"/>
      <c r="H51" s="1"/>
      <c r="Q51" s="223"/>
      <c r="R51" s="223"/>
      <c r="S51" s="223"/>
    </row>
    <row r="52" spans="1:19">
      <c r="C52" s="219" t="s">
        <v>82</v>
      </c>
      <c r="D52" s="298">
        <v>0.9</v>
      </c>
      <c r="E52" s="169"/>
      <c r="F52" s="299" t="s">
        <v>83</v>
      </c>
      <c r="G52" s="300"/>
    </row>
    <row r="53" spans="1:19" s="170" customFormat="1">
      <c r="A53" s="1"/>
      <c r="B53" s="1"/>
      <c r="C53" s="246"/>
      <c r="D53" s="1"/>
      <c r="E53" s="1"/>
      <c r="F53" s="1"/>
      <c r="G53" s="1"/>
      <c r="H53" s="1"/>
      <c r="I53" s="1"/>
      <c r="J53" s="1"/>
      <c r="K53" s="1"/>
      <c r="L53" s="1"/>
      <c r="M53" s="1"/>
      <c r="N53" s="1"/>
      <c r="O53" s="1"/>
      <c r="P53" s="1"/>
    </row>
    <row r="54" spans="1:19" s="223" customFormat="1" ht="19.5" thickBot="1">
      <c r="A54" s="222"/>
      <c r="B54" s="180" t="s">
        <v>84</v>
      </c>
      <c r="C54" s="181"/>
      <c r="D54" s="181"/>
      <c r="E54" s="181"/>
      <c r="F54" s="301"/>
      <c r="G54" s="301"/>
      <c r="H54" s="181"/>
      <c r="I54" s="181"/>
      <c r="J54" s="181"/>
      <c r="K54" s="222"/>
      <c r="L54" s="222"/>
      <c r="M54" s="222"/>
      <c r="N54" s="222"/>
      <c r="O54" s="222"/>
      <c r="P54" s="222"/>
    </row>
    <row r="55" spans="1:19" ht="15.75" thickTop="1">
      <c r="C55" s="246"/>
      <c r="D55" s="1"/>
      <c r="E55" s="1"/>
      <c r="F55" s="300"/>
      <c r="G55" s="300"/>
    </row>
    <row r="56" spans="1:19">
      <c r="C56" s="219" t="s">
        <v>85</v>
      </c>
      <c r="D56" s="296" t="s">
        <v>86</v>
      </c>
      <c r="E56" s="169"/>
      <c r="F56" s="144" t="s">
        <v>74</v>
      </c>
      <c r="G56" s="300"/>
      <c r="H56" s="1"/>
    </row>
    <row r="57" spans="1:19">
      <c r="C57" s="219" t="s">
        <v>87</v>
      </c>
      <c r="D57" s="296">
        <v>0.05</v>
      </c>
      <c r="E57" s="169"/>
      <c r="F57" s="144" t="str">
        <f>CONCATENATE("of total ",D56," population (update based on target population)")</f>
        <v>of total OPD population (update based on target population)</v>
      </c>
      <c r="G57" s="300"/>
      <c r="H57" s="1"/>
    </row>
    <row r="58" spans="1:19">
      <c r="C58" s="219" t="s">
        <v>88</v>
      </c>
      <c r="D58" s="296">
        <v>0.8</v>
      </c>
      <c r="E58" s="169"/>
      <c r="F58" s="144" t="s">
        <v>89</v>
      </c>
      <c r="G58" s="300"/>
      <c r="H58" s="1"/>
    </row>
    <row r="59" spans="1:19">
      <c r="C59" s="219" t="s">
        <v>90</v>
      </c>
      <c r="D59" s="296">
        <v>0.7</v>
      </c>
      <c r="E59" s="169"/>
      <c r="F59" s="144" t="s">
        <v>91</v>
      </c>
      <c r="G59" s="300"/>
      <c r="H59" s="1"/>
    </row>
    <row r="60" spans="1:19">
      <c r="C60" s="219" t="s">
        <v>92</v>
      </c>
      <c r="D60" s="296">
        <v>1</v>
      </c>
      <c r="E60" s="169"/>
      <c r="F60" s="144" t="s">
        <v>93</v>
      </c>
      <c r="G60" s="300"/>
      <c r="H60" s="1"/>
    </row>
    <row r="62" spans="1:19" s="223" customFormat="1" ht="19.5" thickBot="1">
      <c r="A62" s="222"/>
      <c r="B62" s="180" t="s">
        <v>94</v>
      </c>
      <c r="C62" s="181"/>
      <c r="D62" s="181"/>
      <c r="E62" s="181"/>
      <c r="F62" s="181"/>
      <c r="G62" s="181"/>
      <c r="H62" s="181"/>
      <c r="I62" s="181"/>
      <c r="J62" s="181"/>
      <c r="K62" s="222"/>
      <c r="L62" s="222"/>
      <c r="M62" s="222"/>
      <c r="N62" s="222"/>
      <c r="O62" s="222"/>
      <c r="P62" s="222"/>
    </row>
    <row r="63" spans="1:19" ht="15.75" thickTop="1"/>
    <row r="64" spans="1:19">
      <c r="B64" s="234" t="s">
        <v>95</v>
      </c>
      <c r="C64" s="234" t="s">
        <v>96</v>
      </c>
    </row>
    <row r="65" spans="2:3">
      <c r="B65" s="235">
        <v>1</v>
      </c>
      <c r="C65" s="236" t="s">
        <v>97</v>
      </c>
    </row>
    <row r="66" spans="2:3">
      <c r="B66" s="235">
        <f>B65+1</f>
        <v>2</v>
      </c>
      <c r="C66" s="236" t="s">
        <v>98</v>
      </c>
    </row>
    <row r="67" spans="2:3">
      <c r="B67" s="235">
        <f t="shared" ref="B67:B114" si="4">B66+1</f>
        <v>3</v>
      </c>
      <c r="C67" s="236" t="s">
        <v>99</v>
      </c>
    </row>
    <row r="68" spans="2:3">
      <c r="B68" s="235">
        <f t="shared" si="4"/>
        <v>4</v>
      </c>
      <c r="C68" s="236" t="s">
        <v>100</v>
      </c>
    </row>
    <row r="69" spans="2:3">
      <c r="B69" s="235">
        <f t="shared" si="4"/>
        <v>5</v>
      </c>
      <c r="C69" s="236" t="s">
        <v>101</v>
      </c>
    </row>
    <row r="70" spans="2:3">
      <c r="B70" s="235">
        <f t="shared" si="4"/>
        <v>6</v>
      </c>
      <c r="C70" s="236" t="s">
        <v>102</v>
      </c>
    </row>
    <row r="71" spans="2:3">
      <c r="B71" s="235">
        <f t="shared" si="4"/>
        <v>7</v>
      </c>
      <c r="C71" s="236" t="s">
        <v>103</v>
      </c>
    </row>
    <row r="72" spans="2:3">
      <c r="B72" s="235">
        <f t="shared" si="4"/>
        <v>8</v>
      </c>
      <c r="C72" s="236" t="s">
        <v>104</v>
      </c>
    </row>
    <row r="73" spans="2:3">
      <c r="B73" s="235">
        <f t="shared" si="4"/>
        <v>9</v>
      </c>
      <c r="C73" s="236" t="s">
        <v>105</v>
      </c>
    </row>
    <row r="74" spans="2:3">
      <c r="B74" s="235">
        <f t="shared" si="4"/>
        <v>10</v>
      </c>
      <c r="C74" s="236" t="s">
        <v>106</v>
      </c>
    </row>
    <row r="75" spans="2:3">
      <c r="B75" s="235">
        <f t="shared" si="4"/>
        <v>11</v>
      </c>
      <c r="C75" s="236"/>
    </row>
    <row r="76" spans="2:3">
      <c r="B76" s="235">
        <f t="shared" si="4"/>
        <v>12</v>
      </c>
      <c r="C76" s="236"/>
    </row>
    <row r="77" spans="2:3">
      <c r="B77" s="235">
        <f t="shared" si="4"/>
        <v>13</v>
      </c>
      <c r="C77" s="236"/>
    </row>
    <row r="78" spans="2:3">
      <c r="B78" s="235">
        <f t="shared" si="4"/>
        <v>14</v>
      </c>
      <c r="C78" s="236"/>
    </row>
    <row r="79" spans="2:3">
      <c r="B79" s="235">
        <f t="shared" si="4"/>
        <v>15</v>
      </c>
      <c r="C79" s="236"/>
    </row>
    <row r="80" spans="2:3">
      <c r="B80" s="235">
        <f t="shared" si="4"/>
        <v>16</v>
      </c>
      <c r="C80" s="236"/>
    </row>
    <row r="81" spans="2:3">
      <c r="B81" s="235">
        <f t="shared" si="4"/>
        <v>17</v>
      </c>
      <c r="C81" s="236"/>
    </row>
    <row r="82" spans="2:3">
      <c r="B82" s="235">
        <f t="shared" si="4"/>
        <v>18</v>
      </c>
      <c r="C82" s="236"/>
    </row>
    <row r="83" spans="2:3">
      <c r="B83" s="235">
        <f t="shared" si="4"/>
        <v>19</v>
      </c>
      <c r="C83" s="236"/>
    </row>
    <row r="84" spans="2:3">
      <c r="B84" s="235">
        <f t="shared" si="4"/>
        <v>20</v>
      </c>
      <c r="C84" s="236"/>
    </row>
    <row r="85" spans="2:3">
      <c r="B85" s="235">
        <f t="shared" si="4"/>
        <v>21</v>
      </c>
      <c r="C85" s="236"/>
    </row>
    <row r="86" spans="2:3">
      <c r="B86" s="235">
        <f t="shared" si="4"/>
        <v>22</v>
      </c>
      <c r="C86" s="236"/>
    </row>
    <row r="87" spans="2:3">
      <c r="B87" s="235">
        <f t="shared" si="4"/>
        <v>23</v>
      </c>
      <c r="C87" s="236"/>
    </row>
    <row r="88" spans="2:3">
      <c r="B88" s="235">
        <f t="shared" si="4"/>
        <v>24</v>
      </c>
      <c r="C88" s="236"/>
    </row>
    <row r="89" spans="2:3">
      <c r="B89" s="235">
        <f t="shared" si="4"/>
        <v>25</v>
      </c>
      <c r="C89" s="236"/>
    </row>
    <row r="90" spans="2:3">
      <c r="B90" s="235">
        <f t="shared" si="4"/>
        <v>26</v>
      </c>
      <c r="C90" s="236"/>
    </row>
    <row r="91" spans="2:3">
      <c r="B91" s="235">
        <f t="shared" si="4"/>
        <v>27</v>
      </c>
      <c r="C91" s="236"/>
    </row>
    <row r="92" spans="2:3">
      <c r="B92" s="235">
        <f t="shared" si="4"/>
        <v>28</v>
      </c>
      <c r="C92" s="236"/>
    </row>
    <row r="93" spans="2:3">
      <c r="B93" s="235">
        <f t="shared" si="4"/>
        <v>29</v>
      </c>
      <c r="C93" s="236"/>
    </row>
    <row r="94" spans="2:3">
      <c r="B94" s="235">
        <f t="shared" si="4"/>
        <v>30</v>
      </c>
      <c r="C94" s="236"/>
    </row>
    <row r="95" spans="2:3">
      <c r="B95" s="235">
        <f t="shared" si="4"/>
        <v>31</v>
      </c>
      <c r="C95" s="236"/>
    </row>
    <row r="96" spans="2:3">
      <c r="B96" s="235">
        <f t="shared" si="4"/>
        <v>32</v>
      </c>
      <c r="C96" s="236"/>
    </row>
    <row r="97" spans="2:3">
      <c r="B97" s="235">
        <f t="shared" si="4"/>
        <v>33</v>
      </c>
      <c r="C97" s="236"/>
    </row>
    <row r="98" spans="2:3">
      <c r="B98" s="235">
        <f t="shared" si="4"/>
        <v>34</v>
      </c>
      <c r="C98" s="236"/>
    </row>
    <row r="99" spans="2:3">
      <c r="B99" s="235">
        <f t="shared" si="4"/>
        <v>35</v>
      </c>
      <c r="C99" s="236"/>
    </row>
    <row r="100" spans="2:3">
      <c r="B100" s="235">
        <f t="shared" si="4"/>
        <v>36</v>
      </c>
      <c r="C100" s="236"/>
    </row>
    <row r="101" spans="2:3">
      <c r="B101" s="235">
        <f t="shared" si="4"/>
        <v>37</v>
      </c>
      <c r="C101" s="236"/>
    </row>
    <row r="102" spans="2:3">
      <c r="B102" s="235">
        <f t="shared" si="4"/>
        <v>38</v>
      </c>
      <c r="C102" s="236"/>
    </row>
    <row r="103" spans="2:3">
      <c r="B103" s="235">
        <f t="shared" si="4"/>
        <v>39</v>
      </c>
      <c r="C103" s="236"/>
    </row>
    <row r="104" spans="2:3">
      <c r="B104" s="235">
        <f t="shared" si="4"/>
        <v>40</v>
      </c>
      <c r="C104" s="236"/>
    </row>
    <row r="105" spans="2:3">
      <c r="B105" s="235">
        <f t="shared" si="4"/>
        <v>41</v>
      </c>
      <c r="C105" s="236"/>
    </row>
    <row r="106" spans="2:3">
      <c r="B106" s="235">
        <f t="shared" si="4"/>
        <v>42</v>
      </c>
      <c r="C106" s="236"/>
    </row>
    <row r="107" spans="2:3">
      <c r="B107" s="235">
        <f t="shared" si="4"/>
        <v>43</v>
      </c>
      <c r="C107" s="236"/>
    </row>
    <row r="108" spans="2:3">
      <c r="B108" s="235">
        <f t="shared" si="4"/>
        <v>44</v>
      </c>
      <c r="C108" s="236"/>
    </row>
    <row r="109" spans="2:3">
      <c r="B109" s="235">
        <f t="shared" si="4"/>
        <v>45</v>
      </c>
      <c r="C109" s="236"/>
    </row>
    <row r="110" spans="2:3">
      <c r="B110" s="235">
        <f t="shared" si="4"/>
        <v>46</v>
      </c>
      <c r="C110" s="236"/>
    </row>
    <row r="111" spans="2:3">
      <c r="B111" s="235">
        <f t="shared" si="4"/>
        <v>47</v>
      </c>
      <c r="C111" s="236"/>
    </row>
    <row r="112" spans="2:3">
      <c r="B112" s="235">
        <f t="shared" si="4"/>
        <v>48</v>
      </c>
      <c r="C112" s="236"/>
    </row>
    <row r="113" spans="2:3">
      <c r="B113" s="235">
        <f t="shared" si="4"/>
        <v>49</v>
      </c>
      <c r="C113" s="236"/>
    </row>
    <row r="114" spans="2:3">
      <c r="B114" s="235">
        <f t="shared" si="4"/>
        <v>50</v>
      </c>
      <c r="C114" s="236"/>
    </row>
  </sheetData>
  <sortState xmlns:xlrd2="http://schemas.microsoft.com/office/spreadsheetml/2017/richdata2" ref="G55:G62">
    <sortCondition ref="G55:G6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FX560"/>
  <sheetViews>
    <sheetView showGridLines="0" zoomScale="70" zoomScaleNormal="70" zoomScalePageLayoutView="80" workbookViewId="0">
      <pane xSplit="6" ySplit="7" topLeftCell="G8" activePane="bottomRight" state="frozen"/>
      <selection pane="bottomRight" activeCell="F19" sqref="F19"/>
      <selection pane="bottomLeft" activeCell="E73" sqref="E73"/>
      <selection pane="topRight" activeCell="E73" sqref="E73"/>
    </sheetView>
  </sheetViews>
  <sheetFormatPr defaultColWidth="8.85546875" defaultRowHeight="12.75" outlineLevelCol="1"/>
  <cols>
    <col min="1" max="1" width="1.42578125" style="3" customWidth="1"/>
    <col min="2" max="2" width="4.140625" style="3" customWidth="1"/>
    <col min="3" max="3" width="17.42578125" style="3" bestFit="1" customWidth="1"/>
    <col min="4" max="4" width="15" style="3" customWidth="1"/>
    <col min="5" max="5" width="16" style="3" customWidth="1"/>
    <col min="6" max="6" width="19.42578125" style="3" customWidth="1"/>
    <col min="7" max="7" width="1.28515625" style="3" customWidth="1"/>
    <col min="8" max="13" width="7.42578125" style="3" customWidth="1"/>
    <col min="14" max="14" width="1.28515625" style="5" customWidth="1"/>
    <col min="15" max="20" width="7.42578125" style="3" customWidth="1"/>
    <col min="21" max="21" width="3.42578125" style="5" customWidth="1"/>
    <col min="22" max="22" width="11" style="242" customWidth="1"/>
    <col min="23" max="27" width="9.140625" style="242"/>
    <col min="28" max="28" width="6.42578125" style="5" customWidth="1"/>
    <col min="29" max="29" width="12" style="243" customWidth="1"/>
    <col min="30" max="30" width="9.42578125" style="243" customWidth="1"/>
    <col min="31" max="31" width="9.85546875" style="243" customWidth="1"/>
    <col min="32" max="32" width="12.5703125" style="243" customWidth="1"/>
    <col min="33" max="33" width="6.42578125" style="5" customWidth="1"/>
    <col min="34" max="34" width="11.42578125" style="243" customWidth="1"/>
    <col min="35" max="35" width="10.5703125" style="243" customWidth="1"/>
    <col min="36" max="36" width="11.28515625" style="243" customWidth="1"/>
    <col min="37" max="37" width="9.140625" style="244"/>
    <col min="38" max="40" width="9.85546875" style="243" customWidth="1"/>
    <col min="41" max="41" width="11.7109375" style="243" customWidth="1"/>
    <col min="42" max="42" width="11.42578125" style="243" customWidth="1"/>
    <col min="43" max="43" width="10.7109375" style="243" customWidth="1"/>
    <col min="44" max="44" width="11.42578125" style="243" customWidth="1"/>
    <col min="45" max="45" width="6.42578125" style="5" customWidth="1"/>
    <col min="46" max="46" width="12.7109375" style="3" customWidth="1"/>
    <col min="47" max="47" width="8.28515625" style="3" customWidth="1"/>
    <col min="48" max="49" width="10.42578125" style="3" customWidth="1"/>
    <col min="50" max="51" width="8.28515625" style="3" customWidth="1"/>
    <col min="52" max="52" width="6.42578125" style="5" customWidth="1"/>
    <col min="53" max="56" width="13.140625" style="3" customWidth="1"/>
    <col min="57" max="57" width="6.42578125" style="5" customWidth="1"/>
    <col min="58" max="58" width="12.140625" style="5" customWidth="1"/>
    <col min="59" max="60" width="9.7109375" style="3" customWidth="1"/>
    <col min="61" max="61" width="12.140625" style="3" customWidth="1"/>
    <col min="62" max="62" width="12.28515625" style="6" customWidth="1"/>
    <col min="63" max="63" width="12.42578125" style="3" customWidth="1"/>
    <col min="64" max="64" width="1.28515625" style="6" customWidth="1"/>
    <col min="65" max="65" width="9.7109375" style="5" customWidth="1"/>
    <col min="66" max="66" width="9.7109375" style="3" customWidth="1"/>
    <col min="67" max="67" width="10.28515625" style="3" bestFit="1" customWidth="1"/>
    <col min="68" max="68" width="12.85546875" style="3" customWidth="1"/>
    <col min="69" max="69" width="12.28515625" style="6" customWidth="1"/>
    <col min="70" max="70" width="12.28515625" style="3" customWidth="1"/>
    <col min="71" max="71" width="1.28515625" style="6" customWidth="1"/>
    <col min="72" max="72" width="11.140625" style="5" customWidth="1"/>
    <col min="73" max="73" width="9.7109375" style="3" customWidth="1"/>
    <col min="74" max="74" width="10.28515625" style="3" bestFit="1" customWidth="1"/>
    <col min="75" max="75" width="12.85546875" style="3" customWidth="1"/>
    <col min="76" max="76" width="12.28515625" style="6" customWidth="1"/>
    <col min="77" max="77" width="12.85546875" style="3" customWidth="1"/>
    <col min="78" max="78" width="1.28515625" style="6" customWidth="1"/>
    <col min="79" max="79" width="9.7109375" style="5" customWidth="1"/>
    <col min="80" max="80" width="9.7109375" style="3" customWidth="1"/>
    <col min="81" max="81" width="10.28515625" style="3" customWidth="1"/>
    <col min="82" max="82" width="12.85546875" style="3" customWidth="1"/>
    <col min="83" max="83" width="12.28515625" style="6" customWidth="1"/>
    <col min="84" max="84" width="12.85546875" style="3" customWidth="1"/>
    <col min="85" max="85" width="1.28515625" style="3" customWidth="1"/>
    <col min="86" max="86" width="9.7109375" style="5" customWidth="1"/>
    <col min="87" max="87" width="9.7109375" style="3" customWidth="1"/>
    <col min="88" max="89" width="10.28515625" style="3" bestFit="1" customWidth="1"/>
    <col min="90" max="90" width="12.28515625" style="6" customWidth="1"/>
    <col min="91" max="91" width="13" style="3" customWidth="1"/>
    <col min="92" max="92" width="1.28515625" style="3" customWidth="1"/>
    <col min="93" max="93" width="9.7109375" style="5" customWidth="1"/>
    <col min="94" max="94" width="9.7109375" style="3" customWidth="1"/>
    <col min="95" max="96" width="10.28515625" style="3" bestFit="1" customWidth="1"/>
    <col min="97" max="97" width="12.28515625" style="6" customWidth="1"/>
    <col min="98" max="98" width="13" style="3" customWidth="1"/>
    <col min="99" max="99" width="1.42578125" style="5" customWidth="1"/>
    <col min="100" max="100" width="9.7109375" style="5" customWidth="1"/>
    <col min="101" max="101" width="9.7109375" style="3" customWidth="1"/>
    <col min="102" max="103" width="10.28515625" style="3" bestFit="1" customWidth="1"/>
    <col min="104" max="104" width="13.42578125" style="6" customWidth="1"/>
    <col min="105" max="105" width="13" style="3" customWidth="1"/>
    <col min="106" max="110" width="7.140625" style="6" customWidth="1"/>
    <col min="111" max="114" width="9.7109375" style="3" hidden="1" customWidth="1" outlineLevel="1"/>
    <col min="115" max="115" width="1.28515625" style="6" hidden="1" customWidth="1" outlineLevel="1"/>
    <col min="116" max="119" width="9.7109375" style="3" hidden="1" customWidth="1" outlineLevel="1"/>
    <col min="120" max="120" width="3.42578125" style="6" hidden="1" customWidth="1" outlineLevel="1"/>
    <col min="121" max="124" width="9.7109375" style="3" hidden="1" customWidth="1" outlineLevel="1"/>
    <col min="125" max="125" width="1.28515625" style="6" hidden="1" customWidth="1" outlineLevel="1"/>
    <col min="126" max="129" width="9.7109375" style="3" hidden="1" customWidth="1" outlineLevel="1"/>
    <col min="130" max="130" width="3.42578125" style="6" hidden="1" customWidth="1" outlineLevel="1"/>
    <col min="131" max="134" width="9.7109375" style="3" hidden="1" customWidth="1" outlineLevel="1"/>
    <col min="135" max="135" width="1.28515625" style="6" hidden="1" customWidth="1" outlineLevel="1"/>
    <col min="136" max="139" width="9.7109375" style="3" hidden="1" customWidth="1" outlineLevel="1"/>
    <col min="140" max="140" width="3.42578125" style="6" hidden="1" customWidth="1" outlineLevel="1"/>
    <col min="141" max="144" width="9.7109375" style="3" hidden="1" customWidth="1" outlineLevel="1"/>
    <col min="145" max="145" width="1.28515625" style="6" hidden="1" customWidth="1" outlineLevel="1"/>
    <col min="146" max="149" width="9.7109375" style="3" hidden="1" customWidth="1" outlineLevel="1"/>
    <col min="150" max="150" width="3.42578125" style="6" hidden="1" customWidth="1" outlineLevel="1"/>
    <col min="151" max="154" width="9.7109375" style="3" hidden="1" customWidth="1" outlineLevel="1"/>
    <col min="155" max="155" width="1.28515625" style="3" hidden="1" customWidth="1" outlineLevel="1"/>
    <col min="156" max="159" width="9.7109375" style="3" hidden="1" customWidth="1" outlineLevel="1"/>
    <col min="160" max="160" width="3.42578125" style="6" hidden="1" customWidth="1" outlineLevel="1"/>
    <col min="161" max="164" width="9.7109375" style="3" hidden="1" customWidth="1" outlineLevel="1"/>
    <col min="165" max="165" width="1.28515625" style="3" hidden="1" customWidth="1" outlineLevel="1"/>
    <col min="166" max="169" width="9.7109375" style="3" hidden="1" customWidth="1" outlineLevel="1"/>
    <col min="170" max="170" width="3.42578125" style="6" hidden="1" customWidth="1" outlineLevel="1"/>
    <col min="171" max="174" width="9.7109375" style="3" hidden="1" customWidth="1" outlineLevel="1"/>
    <col min="175" max="175" width="1.28515625" style="3" hidden="1" customWidth="1" outlineLevel="1"/>
    <col min="176" max="179" width="9.7109375" style="3" hidden="1" customWidth="1" outlineLevel="1"/>
    <col min="180" max="180" width="8.85546875" style="104" collapsed="1"/>
    <col min="181" max="16384" width="8.85546875" style="104"/>
  </cols>
  <sheetData>
    <row r="1" spans="1:179" s="98" customFormat="1" ht="19.5" thickBot="1">
      <c r="A1" s="60" t="s">
        <v>107</v>
      </c>
      <c r="B1" s="61"/>
      <c r="C1" s="61"/>
      <c r="D1" s="61"/>
      <c r="E1" s="61"/>
      <c r="F1" s="61"/>
      <c r="G1" s="61"/>
      <c r="H1" s="61"/>
      <c r="I1" s="61"/>
      <c r="J1" s="61"/>
      <c r="K1" s="61"/>
      <c r="L1" s="61"/>
      <c r="M1" s="61"/>
      <c r="N1" s="89"/>
      <c r="O1" s="89"/>
      <c r="P1" s="89"/>
      <c r="Q1" s="89"/>
      <c r="R1" s="89"/>
      <c r="S1" s="89"/>
      <c r="T1" s="89"/>
      <c r="U1" s="89"/>
      <c r="V1" s="242"/>
      <c r="W1" s="242"/>
      <c r="X1" s="242"/>
      <c r="Y1" s="242"/>
      <c r="Z1" s="242"/>
      <c r="AA1" s="242"/>
      <c r="AB1" s="307"/>
      <c r="AC1" s="243"/>
      <c r="AD1" s="243"/>
      <c r="AE1" s="243"/>
      <c r="AF1" s="243"/>
      <c r="AG1" s="89"/>
      <c r="AH1" s="243"/>
      <c r="AI1" s="243"/>
      <c r="AJ1" s="243"/>
      <c r="AK1" s="244"/>
      <c r="AL1" s="243"/>
      <c r="AM1" s="243"/>
      <c r="AN1" s="243"/>
      <c r="AO1" s="243"/>
      <c r="AP1" s="243"/>
      <c r="AQ1" s="243"/>
      <c r="AR1" s="243"/>
      <c r="AS1" s="89"/>
      <c r="AT1" s="89"/>
      <c r="AU1" s="89"/>
      <c r="AV1" s="89"/>
      <c r="AW1" s="89"/>
      <c r="AX1" s="89"/>
      <c r="AY1" s="89"/>
      <c r="AZ1" s="89"/>
      <c r="BA1" s="89"/>
      <c r="BB1" s="89"/>
      <c r="BC1" s="89"/>
      <c r="BD1" s="89"/>
      <c r="BE1" s="89"/>
      <c r="BF1" s="89"/>
      <c r="BG1" s="89"/>
      <c r="BH1" s="89"/>
      <c r="BI1" s="91"/>
      <c r="BJ1" s="92"/>
      <c r="BK1" s="89"/>
      <c r="BL1" s="92"/>
      <c r="BM1" s="89"/>
      <c r="BN1" s="89"/>
      <c r="BO1" s="90"/>
      <c r="BP1" s="89"/>
      <c r="BQ1" s="92"/>
      <c r="BR1" s="89"/>
      <c r="BS1" s="92"/>
      <c r="BT1" s="89"/>
      <c r="BU1" s="89"/>
      <c r="BV1" s="90"/>
      <c r="BW1" s="89"/>
      <c r="BX1" s="92"/>
      <c r="BY1" s="89"/>
      <c r="BZ1" s="92"/>
      <c r="CA1" s="89"/>
      <c r="CB1" s="89"/>
      <c r="CC1" s="90"/>
      <c r="CD1" s="89"/>
      <c r="CE1" s="92"/>
      <c r="CF1" s="89"/>
      <c r="CG1" s="89"/>
      <c r="CH1" s="89"/>
      <c r="CI1" s="89"/>
      <c r="CJ1" s="89"/>
      <c r="CK1" s="89"/>
      <c r="CL1" s="92"/>
      <c r="CM1" s="89"/>
      <c r="CN1" s="89"/>
      <c r="CO1" s="89"/>
      <c r="CP1" s="89"/>
      <c r="CQ1" s="89"/>
      <c r="CR1" s="89"/>
      <c r="CS1" s="92"/>
      <c r="CT1" s="89"/>
      <c r="CU1" s="89"/>
      <c r="CV1" s="89"/>
      <c r="CW1" s="89"/>
      <c r="CX1" s="89"/>
      <c r="CY1" s="89"/>
      <c r="CZ1" s="92"/>
      <c r="DA1" s="89"/>
      <c r="DB1" s="92"/>
      <c r="DC1" s="92"/>
      <c r="DD1" s="92"/>
      <c r="DE1" s="92"/>
      <c r="DF1" s="92"/>
      <c r="DG1" s="91"/>
      <c r="DH1" s="91"/>
      <c r="DI1" s="91"/>
      <c r="DJ1" s="91"/>
      <c r="DK1" s="92"/>
      <c r="DL1" s="91"/>
      <c r="DM1" s="91"/>
      <c r="DN1" s="91"/>
      <c r="DO1" s="91"/>
      <c r="DP1" s="92"/>
      <c r="DQ1" s="91"/>
      <c r="DR1" s="91"/>
      <c r="DS1" s="91"/>
      <c r="DT1" s="91"/>
      <c r="DU1" s="92"/>
      <c r="DV1" s="91"/>
      <c r="DW1" s="91"/>
      <c r="DX1" s="91"/>
      <c r="DY1" s="91"/>
      <c r="DZ1" s="92"/>
      <c r="EA1" s="91"/>
      <c r="EB1" s="91"/>
      <c r="EC1" s="91"/>
      <c r="ED1" s="91"/>
      <c r="EE1" s="92"/>
      <c r="EF1" s="91"/>
      <c r="EG1" s="91"/>
      <c r="EH1" s="91"/>
      <c r="EI1" s="91"/>
      <c r="EJ1" s="92"/>
      <c r="EK1" s="91"/>
      <c r="EL1" s="91"/>
      <c r="EM1" s="91"/>
      <c r="EN1" s="91"/>
      <c r="EO1" s="92"/>
      <c r="EP1" s="91"/>
      <c r="EQ1" s="91"/>
      <c r="ER1" s="91"/>
      <c r="ES1" s="91"/>
      <c r="ET1" s="92"/>
      <c r="EU1" s="91"/>
      <c r="EV1" s="91"/>
      <c r="EW1" s="91"/>
      <c r="EX1" s="91"/>
      <c r="EY1" s="89"/>
      <c r="EZ1" s="91"/>
      <c r="FA1" s="91"/>
      <c r="FB1" s="91"/>
      <c r="FC1" s="91"/>
      <c r="FD1" s="92"/>
      <c r="FE1" s="91"/>
      <c r="FF1" s="91"/>
      <c r="FG1" s="91"/>
      <c r="FH1" s="91"/>
      <c r="FI1" s="89"/>
      <c r="FJ1" s="91"/>
      <c r="FK1" s="91"/>
      <c r="FL1" s="91"/>
      <c r="FM1" s="91"/>
      <c r="FN1" s="92"/>
      <c r="FO1" s="91"/>
      <c r="FP1" s="91"/>
      <c r="FQ1" s="91"/>
      <c r="FR1" s="91"/>
      <c r="FS1" s="89"/>
      <c r="FT1" s="91"/>
      <c r="FU1" s="91"/>
      <c r="FV1" s="91"/>
      <c r="FW1" s="91"/>
    </row>
    <row r="2" spans="1:179" ht="13.5" thickTop="1">
      <c r="A2" s="365"/>
      <c r="B2" s="365"/>
      <c r="C2" s="4"/>
      <c r="D2" s="4"/>
      <c r="E2" s="4"/>
      <c r="F2" s="365"/>
      <c r="G2" s="365"/>
      <c r="H2" s="365"/>
      <c r="I2" s="365"/>
      <c r="J2" s="365"/>
      <c r="K2" s="365"/>
      <c r="L2" s="365"/>
      <c r="M2" s="365"/>
      <c r="N2" s="366"/>
      <c r="O2" s="365"/>
      <c r="P2" s="365"/>
      <c r="Q2" s="365"/>
      <c r="R2" s="365"/>
      <c r="S2" s="365"/>
      <c r="T2" s="365"/>
      <c r="U2" s="366"/>
      <c r="AB2" s="366"/>
      <c r="AG2" s="366"/>
      <c r="AS2" s="366"/>
      <c r="AT2" s="365"/>
      <c r="AU2" s="365"/>
      <c r="AV2" s="365"/>
      <c r="AW2" s="365"/>
      <c r="AX2" s="365"/>
      <c r="AY2" s="365"/>
      <c r="AZ2" s="366"/>
      <c r="BA2" s="365"/>
      <c r="BB2" s="365"/>
      <c r="BC2" s="365"/>
      <c r="BD2" s="365"/>
      <c r="BE2" s="366"/>
      <c r="BF2" s="366"/>
      <c r="BG2" s="365"/>
      <c r="BH2" s="365"/>
      <c r="BI2" s="365"/>
      <c r="BJ2" s="367"/>
      <c r="BK2" s="365"/>
      <c r="BL2" s="367"/>
      <c r="BM2" s="366"/>
      <c r="BN2" s="365"/>
      <c r="BO2" s="365"/>
      <c r="BP2" s="365"/>
      <c r="BQ2" s="367"/>
      <c r="BR2" s="365"/>
      <c r="BS2" s="367"/>
      <c r="BT2" s="366"/>
      <c r="BU2" s="365"/>
      <c r="BV2" s="365"/>
      <c r="BW2" s="365"/>
      <c r="BX2" s="367"/>
      <c r="BY2" s="365"/>
      <c r="BZ2" s="367"/>
      <c r="CA2" s="366"/>
      <c r="CB2" s="365"/>
      <c r="CC2" s="365"/>
      <c r="CD2" s="365"/>
      <c r="CE2" s="367"/>
      <c r="CF2" s="365"/>
      <c r="CG2" s="365"/>
      <c r="CH2" s="366"/>
      <c r="CI2" s="365"/>
      <c r="CJ2" s="365"/>
      <c r="CK2" s="365"/>
      <c r="CL2" s="367"/>
      <c r="CM2" s="365"/>
      <c r="CN2" s="365"/>
      <c r="CO2" s="366"/>
      <c r="CP2" s="365"/>
      <c r="CQ2" s="365"/>
      <c r="CR2" s="365"/>
      <c r="CS2" s="367"/>
      <c r="CT2" s="365"/>
      <c r="CU2" s="366"/>
      <c r="CV2" s="366"/>
      <c r="CW2" s="365"/>
      <c r="CX2" s="365"/>
      <c r="CY2" s="365"/>
      <c r="CZ2" s="367"/>
      <c r="DA2" s="365"/>
      <c r="DB2" s="367"/>
      <c r="DC2" s="367"/>
      <c r="DD2" s="367"/>
      <c r="DE2" s="367"/>
      <c r="DF2" s="367"/>
      <c r="DG2" s="365"/>
      <c r="DH2" s="365"/>
      <c r="DI2" s="365"/>
      <c r="DJ2" s="365"/>
      <c r="DK2" s="367"/>
      <c r="DL2" s="365"/>
      <c r="DM2" s="365"/>
      <c r="DN2" s="365"/>
      <c r="DO2" s="365"/>
      <c r="DP2" s="367"/>
      <c r="DQ2" s="365"/>
      <c r="DR2" s="365"/>
      <c r="DS2" s="365"/>
      <c r="DT2" s="365"/>
      <c r="DU2" s="367"/>
      <c r="DV2" s="365"/>
      <c r="DW2" s="365"/>
      <c r="DX2" s="365"/>
      <c r="DY2" s="365"/>
      <c r="DZ2" s="367"/>
      <c r="EA2" s="365"/>
      <c r="EB2" s="365"/>
      <c r="EC2" s="365"/>
      <c r="ED2" s="365"/>
      <c r="EE2" s="367"/>
      <c r="EF2" s="365"/>
      <c r="EG2" s="365"/>
      <c r="EH2" s="365"/>
      <c r="EI2" s="365"/>
      <c r="EJ2" s="367"/>
      <c r="EK2" s="365"/>
      <c r="EL2" s="365"/>
      <c r="EM2" s="365"/>
      <c r="EN2" s="365"/>
      <c r="EO2" s="367"/>
      <c r="EP2" s="365"/>
      <c r="EQ2" s="365"/>
      <c r="ER2" s="365"/>
      <c r="ES2" s="365"/>
      <c r="ET2" s="367"/>
      <c r="EU2" s="365"/>
      <c r="EV2" s="365"/>
      <c r="EW2" s="365"/>
      <c r="EX2" s="365"/>
      <c r="EY2" s="365"/>
      <c r="EZ2" s="365"/>
      <c r="FA2" s="365"/>
      <c r="FB2" s="365"/>
      <c r="FC2" s="365"/>
      <c r="FD2" s="367"/>
      <c r="FE2" s="365"/>
      <c r="FF2" s="365"/>
      <c r="FG2" s="365"/>
      <c r="FH2" s="365"/>
      <c r="FI2" s="365"/>
      <c r="FJ2" s="365"/>
      <c r="FK2" s="365"/>
      <c r="FL2" s="365"/>
      <c r="FM2" s="365"/>
      <c r="FN2" s="367"/>
      <c r="FO2" s="365"/>
      <c r="FP2" s="365"/>
      <c r="FQ2" s="365"/>
      <c r="FR2" s="365"/>
      <c r="FS2" s="365"/>
      <c r="FT2" s="365"/>
      <c r="FU2" s="365"/>
      <c r="FV2" s="365"/>
      <c r="FW2" s="365"/>
    </row>
    <row r="3" spans="1:179" ht="15">
      <c r="A3" s="365"/>
      <c r="B3" s="365"/>
      <c r="C3" s="4"/>
      <c r="D3" s="4"/>
      <c r="E3" s="4"/>
      <c r="F3" s="365"/>
      <c r="G3" s="365"/>
      <c r="H3" s="365"/>
      <c r="I3" s="365"/>
      <c r="J3" s="365"/>
      <c r="K3" s="365"/>
      <c r="L3" s="365"/>
      <c r="M3" s="365"/>
      <c r="N3" s="366"/>
      <c r="O3" s="365"/>
      <c r="P3" s="365"/>
      <c r="Q3" s="365"/>
      <c r="R3" s="365"/>
      <c r="S3" s="365"/>
      <c r="T3" s="365"/>
      <c r="U3" s="366"/>
      <c r="V3" s="316" t="s">
        <v>108</v>
      </c>
      <c r="W3" s="316"/>
      <c r="X3" s="316"/>
      <c r="Y3" s="316"/>
      <c r="Z3" s="316"/>
      <c r="AA3" s="316"/>
      <c r="AB3" s="302" t="s">
        <v>109</v>
      </c>
      <c r="AC3" s="323" t="s">
        <v>110</v>
      </c>
      <c r="AD3" s="323"/>
      <c r="AE3" s="323"/>
      <c r="AF3" s="323"/>
      <c r="AG3" s="323"/>
      <c r="AH3" s="323"/>
      <c r="AI3" s="323"/>
      <c r="AJ3" s="323"/>
      <c r="AK3" s="323"/>
      <c r="AL3" s="323"/>
      <c r="AM3" s="323"/>
      <c r="AN3" s="323"/>
      <c r="AO3" s="323"/>
      <c r="AP3" s="323"/>
      <c r="AQ3" s="323"/>
      <c r="AR3" s="323"/>
      <c r="AS3" s="366"/>
      <c r="AT3" s="365"/>
      <c r="AU3" s="365"/>
      <c r="AV3" s="365"/>
      <c r="AW3" s="365"/>
      <c r="AX3" s="365"/>
      <c r="AY3" s="365"/>
      <c r="AZ3" s="366"/>
      <c r="BA3" s="365"/>
      <c r="BB3" s="365"/>
      <c r="BC3" s="365"/>
      <c r="BD3" s="365"/>
      <c r="BE3" s="366"/>
      <c r="BF3" s="366"/>
      <c r="BG3" s="365"/>
      <c r="BH3" s="365"/>
      <c r="BI3" s="365"/>
      <c r="BJ3" s="41"/>
      <c r="BK3" s="365"/>
      <c r="BL3" s="367"/>
      <c r="BM3" s="366"/>
      <c r="BN3" s="365"/>
      <c r="BO3" s="365"/>
      <c r="BP3" s="365"/>
      <c r="BQ3" s="41"/>
      <c r="BR3" s="365"/>
      <c r="BS3" s="367"/>
      <c r="BT3" s="366"/>
      <c r="BU3" s="365"/>
      <c r="BV3" s="365"/>
      <c r="BW3" s="365"/>
      <c r="BX3" s="41"/>
      <c r="BY3" s="365"/>
      <c r="BZ3" s="367"/>
      <c r="CA3" s="366"/>
      <c r="CB3" s="365"/>
      <c r="CC3" s="365"/>
      <c r="CD3" s="365"/>
      <c r="CE3" s="41"/>
      <c r="CF3" s="365"/>
      <c r="CG3" s="365"/>
      <c r="CH3" s="366"/>
      <c r="CI3" s="365"/>
      <c r="CJ3" s="365"/>
      <c r="CK3" s="365"/>
      <c r="CL3" s="41"/>
      <c r="CM3" s="365"/>
      <c r="CN3" s="365"/>
      <c r="CO3" s="366"/>
      <c r="CP3" s="365"/>
      <c r="CQ3" s="365"/>
      <c r="CR3" s="365"/>
      <c r="CS3" s="41"/>
      <c r="CT3" s="365"/>
      <c r="CU3" s="366"/>
      <c r="CV3" s="366"/>
      <c r="CW3" s="365"/>
      <c r="CX3" s="365"/>
      <c r="CY3" s="365"/>
      <c r="CZ3" s="41"/>
      <c r="DA3" s="365"/>
      <c r="DB3" s="367"/>
      <c r="DC3" s="367"/>
      <c r="DD3" s="367"/>
      <c r="DE3" s="367"/>
      <c r="DF3" s="367"/>
      <c r="DG3" s="41" t="s">
        <v>111</v>
      </c>
      <c r="DH3" s="41" t="s">
        <v>111</v>
      </c>
      <c r="DI3" s="41" t="s">
        <v>111</v>
      </c>
      <c r="DJ3" s="41" t="s">
        <v>111</v>
      </c>
      <c r="DK3" s="367"/>
      <c r="DL3" s="41" t="s">
        <v>111</v>
      </c>
      <c r="DM3" s="41" t="s">
        <v>111</v>
      </c>
      <c r="DN3" s="41" t="s">
        <v>111</v>
      </c>
      <c r="DO3" s="41" t="s">
        <v>111</v>
      </c>
      <c r="DP3" s="367"/>
      <c r="DQ3" s="41" t="s">
        <v>111</v>
      </c>
      <c r="DR3" s="41" t="s">
        <v>111</v>
      </c>
      <c r="DS3" s="41" t="s">
        <v>111</v>
      </c>
      <c r="DT3" s="41" t="s">
        <v>111</v>
      </c>
      <c r="DU3" s="367"/>
      <c r="DV3" s="41" t="s">
        <v>111</v>
      </c>
      <c r="DW3" s="41" t="s">
        <v>111</v>
      </c>
      <c r="DX3" s="41" t="s">
        <v>111</v>
      </c>
      <c r="DY3" s="41" t="s">
        <v>111</v>
      </c>
      <c r="DZ3" s="367"/>
      <c r="EA3" s="41" t="s">
        <v>111</v>
      </c>
      <c r="EB3" s="41" t="s">
        <v>111</v>
      </c>
      <c r="EC3" s="41" t="s">
        <v>111</v>
      </c>
      <c r="ED3" s="41" t="s">
        <v>111</v>
      </c>
      <c r="EE3" s="367"/>
      <c r="EF3" s="41" t="s">
        <v>111</v>
      </c>
      <c r="EG3" s="41" t="s">
        <v>111</v>
      </c>
      <c r="EH3" s="41" t="s">
        <v>111</v>
      </c>
      <c r="EI3" s="41" t="s">
        <v>111</v>
      </c>
      <c r="EJ3" s="367"/>
      <c r="EK3" s="41" t="s">
        <v>111</v>
      </c>
      <c r="EL3" s="41" t="s">
        <v>111</v>
      </c>
      <c r="EM3" s="41" t="s">
        <v>111</v>
      </c>
      <c r="EN3" s="41" t="s">
        <v>111</v>
      </c>
      <c r="EO3" s="367"/>
      <c r="EP3" s="41" t="s">
        <v>111</v>
      </c>
      <c r="EQ3" s="41" t="s">
        <v>111</v>
      </c>
      <c r="ER3" s="41" t="s">
        <v>111</v>
      </c>
      <c r="ES3" s="41" t="s">
        <v>111</v>
      </c>
      <c r="ET3" s="367"/>
      <c r="EU3" s="41" t="s">
        <v>111</v>
      </c>
      <c r="EV3" s="41" t="s">
        <v>111</v>
      </c>
      <c r="EW3" s="41" t="s">
        <v>111</v>
      </c>
      <c r="EX3" s="41" t="s">
        <v>111</v>
      </c>
      <c r="EY3" s="365"/>
      <c r="EZ3" s="41" t="s">
        <v>111</v>
      </c>
      <c r="FA3" s="41" t="s">
        <v>111</v>
      </c>
      <c r="FB3" s="41" t="s">
        <v>111</v>
      </c>
      <c r="FC3" s="41" t="s">
        <v>111</v>
      </c>
      <c r="FD3" s="367"/>
      <c r="FE3" s="41" t="s">
        <v>111</v>
      </c>
      <c r="FF3" s="41" t="s">
        <v>111</v>
      </c>
      <c r="FG3" s="41" t="s">
        <v>111</v>
      </c>
      <c r="FH3" s="41" t="s">
        <v>111</v>
      </c>
      <c r="FI3" s="365"/>
      <c r="FJ3" s="41" t="s">
        <v>111</v>
      </c>
      <c r="FK3" s="41" t="s">
        <v>111</v>
      </c>
      <c r="FL3" s="41" t="s">
        <v>111</v>
      </c>
      <c r="FM3" s="41" t="s">
        <v>111</v>
      </c>
      <c r="FN3" s="367"/>
      <c r="FO3" s="41" t="s">
        <v>111</v>
      </c>
      <c r="FP3" s="41" t="s">
        <v>111</v>
      </c>
      <c r="FQ3" s="41" t="s">
        <v>111</v>
      </c>
      <c r="FR3" s="41" t="s">
        <v>111</v>
      </c>
      <c r="FS3" s="365"/>
      <c r="FT3" s="41" t="s">
        <v>111</v>
      </c>
      <c r="FU3" s="41" t="s">
        <v>111</v>
      </c>
      <c r="FV3" s="41" t="s">
        <v>111</v>
      </c>
      <c r="FW3" s="41" t="s">
        <v>111</v>
      </c>
    </row>
    <row r="4" spans="1:179" s="105" customFormat="1" ht="28.5" customHeight="1">
      <c r="A4" s="363"/>
      <c r="B4" s="363"/>
      <c r="C4" s="336" t="s">
        <v>112</v>
      </c>
      <c r="D4" s="337"/>
      <c r="E4" s="337"/>
      <c r="F4" s="338"/>
      <c r="G4" s="368"/>
      <c r="H4" s="324" t="s">
        <v>113</v>
      </c>
      <c r="I4" s="325"/>
      <c r="J4" s="325"/>
      <c r="K4" s="325"/>
      <c r="L4" s="325"/>
      <c r="M4" s="326"/>
      <c r="N4" s="368"/>
      <c r="O4" s="324" t="s">
        <v>114</v>
      </c>
      <c r="P4" s="325"/>
      <c r="Q4" s="325"/>
      <c r="R4" s="325"/>
      <c r="S4" s="325"/>
      <c r="T4" s="326"/>
      <c r="U4" s="15"/>
      <c r="V4" s="324" t="s">
        <v>115</v>
      </c>
      <c r="W4" s="325"/>
      <c r="X4" s="325"/>
      <c r="Y4" s="325"/>
      <c r="Z4" s="325"/>
      <c r="AA4" s="326"/>
      <c r="AB4" s="16"/>
      <c r="AC4" s="317" t="s">
        <v>116</v>
      </c>
      <c r="AD4" s="318"/>
      <c r="AE4" s="318"/>
      <c r="AF4" s="319"/>
      <c r="AG4" s="16"/>
      <c r="AH4" s="333" t="s">
        <v>117</v>
      </c>
      <c r="AI4" s="334"/>
      <c r="AJ4" s="334"/>
      <c r="AK4" s="334"/>
      <c r="AL4" s="334"/>
      <c r="AM4" s="334"/>
      <c r="AN4" s="334"/>
      <c r="AO4" s="334"/>
      <c r="AP4" s="334"/>
      <c r="AQ4" s="334"/>
      <c r="AR4" s="335"/>
      <c r="AS4" s="16"/>
      <c r="AT4" s="324" t="s">
        <v>118</v>
      </c>
      <c r="AU4" s="325"/>
      <c r="AV4" s="325"/>
      <c r="AW4" s="325"/>
      <c r="AX4" s="325"/>
      <c r="AY4" s="326"/>
      <c r="AZ4" s="16"/>
      <c r="BA4" s="324" t="s">
        <v>119</v>
      </c>
      <c r="BB4" s="325"/>
      <c r="BC4" s="325"/>
      <c r="BD4" s="326"/>
      <c r="BE4" s="17"/>
      <c r="BF4" s="324" t="s">
        <v>120</v>
      </c>
      <c r="BG4" s="325"/>
      <c r="BH4" s="325"/>
      <c r="BI4" s="325"/>
      <c r="BJ4" s="325"/>
      <c r="BK4" s="326"/>
      <c r="BL4" s="369"/>
      <c r="BM4" s="324" t="s">
        <v>121</v>
      </c>
      <c r="BN4" s="325"/>
      <c r="BO4" s="325"/>
      <c r="BP4" s="325"/>
      <c r="BQ4" s="325"/>
      <c r="BR4" s="326"/>
      <c r="BS4" s="369"/>
      <c r="BT4" s="324" t="s">
        <v>122</v>
      </c>
      <c r="BU4" s="325"/>
      <c r="BV4" s="325"/>
      <c r="BW4" s="325"/>
      <c r="BX4" s="325"/>
      <c r="BY4" s="326"/>
      <c r="BZ4" s="369"/>
      <c r="CA4" s="324" t="s">
        <v>123</v>
      </c>
      <c r="CB4" s="325"/>
      <c r="CC4" s="325"/>
      <c r="CD4" s="325"/>
      <c r="CE4" s="325"/>
      <c r="CF4" s="326"/>
      <c r="CG4" s="84"/>
      <c r="CH4" s="324" t="s">
        <v>124</v>
      </c>
      <c r="CI4" s="325"/>
      <c r="CJ4" s="325"/>
      <c r="CK4" s="325"/>
      <c r="CL4" s="325"/>
      <c r="CM4" s="326"/>
      <c r="CN4" s="84"/>
      <c r="CO4" s="324" t="s">
        <v>124</v>
      </c>
      <c r="CP4" s="325"/>
      <c r="CQ4" s="325"/>
      <c r="CR4" s="325"/>
      <c r="CS4" s="325"/>
      <c r="CT4" s="326"/>
      <c r="CU4" s="14"/>
      <c r="CV4" s="324" t="s">
        <v>125</v>
      </c>
      <c r="CW4" s="325"/>
      <c r="CX4" s="325"/>
      <c r="CY4" s="325"/>
      <c r="CZ4" s="325"/>
      <c r="DA4" s="326"/>
      <c r="DB4" s="369"/>
      <c r="DC4" s="369"/>
      <c r="DD4" s="369"/>
      <c r="DE4" s="369"/>
      <c r="DF4" s="369"/>
      <c r="DG4" s="324" t="str">
        <f>National_LimitedCapacity!$AE3</f>
        <v>TB</v>
      </c>
      <c r="DH4" s="325"/>
      <c r="DI4" s="325"/>
      <c r="DJ4" s="325"/>
      <c r="DK4" s="325"/>
      <c r="DL4" s="325"/>
      <c r="DM4" s="325"/>
      <c r="DN4" s="325"/>
      <c r="DO4" s="326"/>
      <c r="DP4" s="363"/>
      <c r="DQ4" s="324" t="str">
        <f>National_LimitedCapacity!$AF3</f>
        <v>TB + EID</v>
      </c>
      <c r="DR4" s="325"/>
      <c r="DS4" s="325"/>
      <c r="DT4" s="325"/>
      <c r="DU4" s="325"/>
      <c r="DV4" s="325"/>
      <c r="DW4" s="325"/>
      <c r="DX4" s="325"/>
      <c r="DY4" s="326"/>
      <c r="DZ4" s="363"/>
      <c r="EA4" s="324" t="str">
        <f>National_LimitedCapacity!$AG3</f>
        <v>TB + HIV VL</v>
      </c>
      <c r="EB4" s="325"/>
      <c r="EC4" s="325"/>
      <c r="ED4" s="325"/>
      <c r="EE4" s="325"/>
      <c r="EF4" s="325"/>
      <c r="EG4" s="325"/>
      <c r="EH4" s="325"/>
      <c r="EI4" s="326"/>
      <c r="EJ4" s="363"/>
      <c r="EK4" s="324" t="str">
        <f>National_LimitedCapacity!$AH3</f>
        <v>TB + EID + HIV VL</v>
      </c>
      <c r="EL4" s="325"/>
      <c r="EM4" s="325"/>
      <c r="EN4" s="325"/>
      <c r="EO4" s="325"/>
      <c r="EP4" s="325"/>
      <c r="EQ4" s="325"/>
      <c r="ER4" s="325"/>
      <c r="ES4" s="326"/>
      <c r="ET4" s="363"/>
      <c r="EU4" s="324" t="str">
        <f>National_LimitedCapacity!$AI3</f>
        <v>TB + HPV</v>
      </c>
      <c r="EV4" s="325"/>
      <c r="EW4" s="325"/>
      <c r="EX4" s="325"/>
      <c r="EY4" s="325"/>
      <c r="EZ4" s="325"/>
      <c r="FA4" s="325"/>
      <c r="FB4" s="325"/>
      <c r="FC4" s="326"/>
      <c r="FD4" s="363"/>
      <c r="FE4" s="324" t="str">
        <f>National_LimitedCapacity!$AJ3</f>
        <v>TB + HCV</v>
      </c>
      <c r="FF4" s="325"/>
      <c r="FG4" s="325"/>
      <c r="FH4" s="325"/>
      <c r="FI4" s="325"/>
      <c r="FJ4" s="325"/>
      <c r="FK4" s="325"/>
      <c r="FL4" s="325"/>
      <c r="FM4" s="326"/>
      <c r="FN4" s="363"/>
      <c r="FO4" s="324" t="str">
        <f>National_LimitedCapacity!$AK3</f>
        <v>TB + EID + HIV VL + HCV + HPV</v>
      </c>
      <c r="FP4" s="325"/>
      <c r="FQ4" s="325"/>
      <c r="FR4" s="325"/>
      <c r="FS4" s="325"/>
      <c r="FT4" s="325"/>
      <c r="FU4" s="325"/>
      <c r="FV4" s="325"/>
      <c r="FW4" s="326"/>
    </row>
    <row r="5" spans="1:179" s="105" customFormat="1" ht="20.100000000000001" customHeight="1">
      <c r="A5" s="363"/>
      <c r="B5" s="363"/>
      <c r="C5" s="339"/>
      <c r="D5" s="340"/>
      <c r="E5" s="340"/>
      <c r="F5" s="341"/>
      <c r="G5" s="368"/>
      <c r="H5" s="327"/>
      <c r="I5" s="328"/>
      <c r="J5" s="328"/>
      <c r="K5" s="328"/>
      <c r="L5" s="328"/>
      <c r="M5" s="329"/>
      <c r="N5" s="368"/>
      <c r="O5" s="327"/>
      <c r="P5" s="328"/>
      <c r="Q5" s="328"/>
      <c r="R5" s="328"/>
      <c r="S5" s="328"/>
      <c r="T5" s="329"/>
      <c r="U5" s="15"/>
      <c r="V5" s="327"/>
      <c r="W5" s="328"/>
      <c r="X5" s="328"/>
      <c r="Y5" s="328"/>
      <c r="Z5" s="328"/>
      <c r="AA5" s="329"/>
      <c r="AB5" s="16"/>
      <c r="AC5" s="320"/>
      <c r="AD5" s="321"/>
      <c r="AE5" s="321"/>
      <c r="AF5" s="322"/>
      <c r="AG5" s="16"/>
      <c r="AH5" s="280" t="s">
        <v>126</v>
      </c>
      <c r="AI5" s="280" t="s">
        <v>127</v>
      </c>
      <c r="AJ5" s="280" t="s">
        <v>128</v>
      </c>
      <c r="AK5" s="330" t="s">
        <v>129</v>
      </c>
      <c r="AL5" s="331"/>
      <c r="AM5" s="331"/>
      <c r="AN5" s="331"/>
      <c r="AO5" s="331"/>
      <c r="AP5" s="330" t="s">
        <v>130</v>
      </c>
      <c r="AQ5" s="331"/>
      <c r="AR5" s="332"/>
      <c r="AS5" s="16"/>
      <c r="AT5" s="327"/>
      <c r="AU5" s="328"/>
      <c r="AV5" s="328"/>
      <c r="AW5" s="328"/>
      <c r="AX5" s="328"/>
      <c r="AY5" s="329"/>
      <c r="AZ5" s="16"/>
      <c r="BA5" s="327"/>
      <c r="BB5" s="328"/>
      <c r="BC5" s="328"/>
      <c r="BD5" s="329"/>
      <c r="BE5" s="17"/>
      <c r="BF5" s="342" t="str">
        <f>National_LimitedCapacity!AE3</f>
        <v>TB</v>
      </c>
      <c r="BG5" s="343"/>
      <c r="BH5" s="343"/>
      <c r="BI5" s="343"/>
      <c r="BJ5" s="343"/>
      <c r="BK5" s="344"/>
      <c r="BL5" s="369"/>
      <c r="BM5" s="342" t="str">
        <f>National_LimitedCapacity!AF3</f>
        <v>TB + EID</v>
      </c>
      <c r="BN5" s="343"/>
      <c r="BO5" s="343"/>
      <c r="BP5" s="343"/>
      <c r="BQ5" s="343"/>
      <c r="BR5" s="344"/>
      <c r="BS5" s="369"/>
      <c r="BT5" s="342" t="str">
        <f>National_LimitedCapacity!AG3</f>
        <v>TB + HIV VL</v>
      </c>
      <c r="BU5" s="343"/>
      <c r="BV5" s="343"/>
      <c r="BW5" s="343"/>
      <c r="BX5" s="343"/>
      <c r="BY5" s="344"/>
      <c r="BZ5" s="369"/>
      <c r="CA5" s="342" t="str">
        <f>National_LimitedCapacity!AH3</f>
        <v>TB + EID + HIV VL</v>
      </c>
      <c r="CB5" s="343"/>
      <c r="CC5" s="343"/>
      <c r="CD5" s="343"/>
      <c r="CE5" s="343"/>
      <c r="CF5" s="344"/>
      <c r="CG5" s="31"/>
      <c r="CH5" s="342" t="str">
        <f>National_LimitedCapacity!AI3</f>
        <v>TB + HPV</v>
      </c>
      <c r="CI5" s="343"/>
      <c r="CJ5" s="343"/>
      <c r="CK5" s="343"/>
      <c r="CL5" s="343"/>
      <c r="CM5" s="344"/>
      <c r="CN5" s="31"/>
      <c r="CO5" s="342" t="str">
        <f>National_LimitedCapacity!AJ3</f>
        <v>TB + HCV</v>
      </c>
      <c r="CP5" s="343"/>
      <c r="CQ5" s="343"/>
      <c r="CR5" s="343"/>
      <c r="CS5" s="343"/>
      <c r="CT5" s="344"/>
      <c r="CU5" s="14"/>
      <c r="CV5" s="342" t="str">
        <f>National_LimitedCapacity!AK3</f>
        <v>TB + EID + HIV VL + HCV + HPV</v>
      </c>
      <c r="CW5" s="343"/>
      <c r="CX5" s="343"/>
      <c r="CY5" s="343"/>
      <c r="CZ5" s="343"/>
      <c r="DA5" s="344"/>
      <c r="DB5" s="369"/>
      <c r="DC5" s="369"/>
      <c r="DD5" s="369"/>
      <c r="DE5" s="369"/>
      <c r="DF5" s="369"/>
      <c r="DG5" s="327" t="s">
        <v>131</v>
      </c>
      <c r="DH5" s="328"/>
      <c r="DI5" s="328"/>
      <c r="DJ5" s="328"/>
      <c r="DK5" s="310"/>
      <c r="DL5" s="328" t="s">
        <v>132</v>
      </c>
      <c r="DM5" s="328"/>
      <c r="DN5" s="328"/>
      <c r="DO5" s="329"/>
      <c r="DP5" s="363"/>
      <c r="DQ5" s="327" t="s">
        <v>131</v>
      </c>
      <c r="DR5" s="328"/>
      <c r="DS5" s="328"/>
      <c r="DT5" s="328"/>
      <c r="DU5" s="310"/>
      <c r="DV5" s="328" t="s">
        <v>132</v>
      </c>
      <c r="DW5" s="328"/>
      <c r="DX5" s="328"/>
      <c r="DY5" s="329"/>
      <c r="DZ5" s="363"/>
      <c r="EA5" s="327" t="s">
        <v>131</v>
      </c>
      <c r="EB5" s="328"/>
      <c r="EC5" s="328"/>
      <c r="ED5" s="328"/>
      <c r="EE5" s="310"/>
      <c r="EF5" s="328" t="s">
        <v>132</v>
      </c>
      <c r="EG5" s="328"/>
      <c r="EH5" s="328"/>
      <c r="EI5" s="329"/>
      <c r="EJ5" s="363"/>
      <c r="EK5" s="327" t="s">
        <v>131</v>
      </c>
      <c r="EL5" s="328"/>
      <c r="EM5" s="328"/>
      <c r="EN5" s="328"/>
      <c r="EO5" s="310"/>
      <c r="EP5" s="328" t="s">
        <v>132</v>
      </c>
      <c r="EQ5" s="328"/>
      <c r="ER5" s="328"/>
      <c r="ES5" s="329"/>
      <c r="ET5" s="363"/>
      <c r="EU5" s="327" t="s">
        <v>131</v>
      </c>
      <c r="EV5" s="328"/>
      <c r="EW5" s="328"/>
      <c r="EX5" s="328"/>
      <c r="EY5" s="310"/>
      <c r="EZ5" s="328" t="s">
        <v>132</v>
      </c>
      <c r="FA5" s="328"/>
      <c r="FB5" s="328"/>
      <c r="FC5" s="329"/>
      <c r="FD5" s="363"/>
      <c r="FE5" s="327" t="s">
        <v>131</v>
      </c>
      <c r="FF5" s="328"/>
      <c r="FG5" s="328"/>
      <c r="FH5" s="328"/>
      <c r="FI5" s="310"/>
      <c r="FJ5" s="328" t="s">
        <v>132</v>
      </c>
      <c r="FK5" s="328"/>
      <c r="FL5" s="328"/>
      <c r="FM5" s="329"/>
      <c r="FN5" s="363"/>
      <c r="FO5" s="327" t="s">
        <v>131</v>
      </c>
      <c r="FP5" s="328"/>
      <c r="FQ5" s="328"/>
      <c r="FR5" s="328"/>
      <c r="FS5" s="310"/>
      <c r="FT5" s="328" t="s">
        <v>132</v>
      </c>
      <c r="FU5" s="328"/>
      <c r="FV5" s="328"/>
      <c r="FW5" s="329"/>
    </row>
    <row r="6" spans="1:179" s="106" customFormat="1" ht="76.5">
      <c r="A6" s="370"/>
      <c r="B6" s="370"/>
      <c r="C6" s="97" t="s">
        <v>96</v>
      </c>
      <c r="D6" s="97" t="s">
        <v>133</v>
      </c>
      <c r="E6" s="97" t="s">
        <v>134</v>
      </c>
      <c r="F6" s="97" t="s">
        <v>135</v>
      </c>
      <c r="G6" s="13"/>
      <c r="H6" s="19" t="s">
        <v>44</v>
      </c>
      <c r="I6" s="19" t="s">
        <v>45</v>
      </c>
      <c r="J6" s="19" t="s">
        <v>46</v>
      </c>
      <c r="K6" s="19" t="s">
        <v>136</v>
      </c>
      <c r="L6" s="19" t="s">
        <v>137</v>
      </c>
      <c r="M6" s="19" t="s">
        <v>49</v>
      </c>
      <c r="N6" s="12"/>
      <c r="O6" s="19" t="s">
        <v>44</v>
      </c>
      <c r="P6" s="19" t="s">
        <v>45</v>
      </c>
      <c r="Q6" s="19" t="s">
        <v>46</v>
      </c>
      <c r="R6" s="19" t="s">
        <v>136</v>
      </c>
      <c r="S6" s="19" t="s">
        <v>137</v>
      </c>
      <c r="T6" s="19" t="s">
        <v>49</v>
      </c>
      <c r="U6" s="12"/>
      <c r="V6" s="249" t="s">
        <v>138</v>
      </c>
      <c r="W6" s="250" t="s">
        <v>139</v>
      </c>
      <c r="X6" s="250" t="s">
        <v>140</v>
      </c>
      <c r="Y6" s="250" t="s">
        <v>141</v>
      </c>
      <c r="Z6" s="250" t="s">
        <v>142</v>
      </c>
      <c r="AA6" s="288" t="s">
        <v>143</v>
      </c>
      <c r="AB6" s="12"/>
      <c r="AC6" s="258" t="s">
        <v>144</v>
      </c>
      <c r="AD6" s="285" t="s">
        <v>145</v>
      </c>
      <c r="AE6" s="258" t="s">
        <v>146</v>
      </c>
      <c r="AF6" s="287" t="str">
        <f>CONCATENATE(Inputs!D56," population cohort for HCV")</f>
        <v>OPD population cohort for HCV</v>
      </c>
      <c r="AG6" s="12"/>
      <c r="AH6" s="287" t="s">
        <v>147</v>
      </c>
      <c r="AI6" s="286" t="s">
        <v>148</v>
      </c>
      <c r="AJ6" s="287" t="s">
        <v>149</v>
      </c>
      <c r="AK6" s="287" t="str">
        <f>CONCATENATE(Inputs!D46," ",Inputs!D45)</f>
        <v>Women on ART 25-49</v>
      </c>
      <c r="AL6" s="291" t="str">
        <f>CONCATENATE("Pregnant and Lactating Mothers ", Inputs!D45," on ART")</f>
        <v>Pregnant and Lactating Mothers 25-49 on ART</v>
      </c>
      <c r="AM6" s="284" t="str">
        <f>CONCATENATE("Women ",Inputs!D45," with hysterectomy")</f>
        <v>Women 25-49 with hysterectomy</v>
      </c>
      <c r="AN6" s="285" t="str">
        <f>CONCATENATE("Total Eligible HIV+ Women ", Inputs!D45)</f>
        <v>Total Eligible HIV+ Women 25-49</v>
      </c>
      <c r="AO6" s="285" t="s">
        <v>150</v>
      </c>
      <c r="AP6" s="291" t="s">
        <v>151</v>
      </c>
      <c r="AQ6" s="291" t="s">
        <v>152</v>
      </c>
      <c r="AR6" s="287" t="s">
        <v>153</v>
      </c>
      <c r="AS6" s="12"/>
      <c r="AT6" s="19" t="s">
        <v>138</v>
      </c>
      <c r="AU6" s="19" t="s">
        <v>139</v>
      </c>
      <c r="AV6" s="19" t="s">
        <v>140</v>
      </c>
      <c r="AW6" s="19" t="s">
        <v>141</v>
      </c>
      <c r="AX6" s="19" t="s">
        <v>142</v>
      </c>
      <c r="AY6" s="19" t="s">
        <v>143</v>
      </c>
      <c r="AZ6" s="12"/>
      <c r="BA6" s="19" t="s">
        <v>154</v>
      </c>
      <c r="BB6" s="19" t="s">
        <v>155</v>
      </c>
      <c r="BC6" s="19" t="s">
        <v>156</v>
      </c>
      <c r="BD6" s="19" t="s">
        <v>157</v>
      </c>
      <c r="BE6" s="12"/>
      <c r="BF6" s="19" t="s">
        <v>158</v>
      </c>
      <c r="BG6" s="19" t="s">
        <v>159</v>
      </c>
      <c r="BH6" s="19" t="s">
        <v>160</v>
      </c>
      <c r="BI6" s="19" t="s">
        <v>161</v>
      </c>
      <c r="BJ6" s="19" t="s">
        <v>162</v>
      </c>
      <c r="BK6" s="19" t="s">
        <v>163</v>
      </c>
      <c r="BL6" s="371"/>
      <c r="BM6" s="19" t="s">
        <v>158</v>
      </c>
      <c r="BN6" s="19" t="s">
        <v>159</v>
      </c>
      <c r="BO6" s="19" t="s">
        <v>164</v>
      </c>
      <c r="BP6" s="19" t="s">
        <v>165</v>
      </c>
      <c r="BQ6" s="19" t="s">
        <v>162</v>
      </c>
      <c r="BR6" s="19" t="s">
        <v>163</v>
      </c>
      <c r="BS6" s="371"/>
      <c r="BT6" s="19" t="s">
        <v>158</v>
      </c>
      <c r="BU6" s="19" t="s">
        <v>159</v>
      </c>
      <c r="BV6" s="19" t="s">
        <v>166</v>
      </c>
      <c r="BW6" s="19" t="s">
        <v>167</v>
      </c>
      <c r="BX6" s="19" t="s">
        <v>162</v>
      </c>
      <c r="BY6" s="19" t="s">
        <v>163</v>
      </c>
      <c r="BZ6" s="371"/>
      <c r="CA6" s="19" t="s">
        <v>158</v>
      </c>
      <c r="CB6" s="19" t="s">
        <v>159</v>
      </c>
      <c r="CC6" s="19" t="s">
        <v>168</v>
      </c>
      <c r="CD6" s="19" t="s">
        <v>169</v>
      </c>
      <c r="CE6" s="19" t="s">
        <v>162</v>
      </c>
      <c r="CF6" s="19" t="s">
        <v>163</v>
      </c>
      <c r="CG6" s="370"/>
      <c r="CH6" s="19" t="s">
        <v>158</v>
      </c>
      <c r="CI6" s="19" t="s">
        <v>159</v>
      </c>
      <c r="CJ6" s="21" t="s">
        <v>170</v>
      </c>
      <c r="CK6" s="21" t="s">
        <v>171</v>
      </c>
      <c r="CL6" s="19" t="s">
        <v>162</v>
      </c>
      <c r="CM6" s="19" t="s">
        <v>163</v>
      </c>
      <c r="CN6" s="370"/>
      <c r="CO6" s="19" t="s">
        <v>158</v>
      </c>
      <c r="CP6" s="19" t="s">
        <v>159</v>
      </c>
      <c r="CQ6" s="21" t="s">
        <v>172</v>
      </c>
      <c r="CR6" s="21" t="s">
        <v>173</v>
      </c>
      <c r="CS6" s="19" t="s">
        <v>162</v>
      </c>
      <c r="CT6" s="19" t="s">
        <v>163</v>
      </c>
      <c r="CU6" s="11"/>
      <c r="CV6" s="19" t="s">
        <v>158</v>
      </c>
      <c r="CW6" s="19" t="s">
        <v>159</v>
      </c>
      <c r="CX6" s="19" t="s">
        <v>174</v>
      </c>
      <c r="CY6" s="19" t="s">
        <v>175</v>
      </c>
      <c r="CZ6" s="19" t="s">
        <v>162</v>
      </c>
      <c r="DA6" s="19" t="s">
        <v>163</v>
      </c>
      <c r="DB6" s="371"/>
      <c r="DC6" s="371"/>
      <c r="DD6" s="371"/>
      <c r="DE6" s="371"/>
      <c r="DF6" s="371"/>
      <c r="DG6" s="20" t="str">
        <f>"0-"&amp;Threshold_Low*100&amp;"% (normal)"</f>
        <v>0-10% (normal)</v>
      </c>
      <c r="DH6" s="20" t="str">
        <f>Threshold_Low*100&amp;"-"&amp;Threshold_Med*100&amp;"% (normal)"</f>
        <v>10-25% (normal)</v>
      </c>
      <c r="DI6" s="20" t="str">
        <f>Threshold_Med*100&amp;"-"&amp;Threshold_High*100&amp;"% (normal)"</f>
        <v>25-50% (normal)</v>
      </c>
      <c r="DJ6" s="20" t="str">
        <f>"&gt;"&amp;Threshold_High*100&amp;"% (normal)"</f>
        <v>&gt;50% (normal)</v>
      </c>
      <c r="DK6" s="371"/>
      <c r="DL6" s="20" t="str">
        <f>"0-"&amp;Threshold_Low*100&amp;"% (additional)"</f>
        <v>0-10% (additional)</v>
      </c>
      <c r="DM6" s="20" t="str">
        <f>Threshold_Low*100&amp;"-"&amp;Threshold_Med*100&amp;"% (additional)"</f>
        <v>10-25% (additional)</v>
      </c>
      <c r="DN6" s="20" t="str">
        <f>Threshold_Med*100&amp;"-"&amp;Threshold_High*100&amp;"% (additional)"</f>
        <v>25-50% (additional)</v>
      </c>
      <c r="DO6" s="20" t="str">
        <f>"&gt;"&amp;Threshold_High*100&amp;"% (additional)"</f>
        <v>&gt;50% (additional)</v>
      </c>
      <c r="DP6" s="371"/>
      <c r="DQ6" s="20" t="str">
        <f>"0-"&amp;Threshold_Low*100&amp;"% (normal)"</f>
        <v>0-10% (normal)</v>
      </c>
      <c r="DR6" s="20" t="str">
        <f>Threshold_Low*100&amp;"-"&amp;Threshold_Med*100&amp;"% (normal)"</f>
        <v>10-25% (normal)</v>
      </c>
      <c r="DS6" s="20" t="str">
        <f>Threshold_Med*100&amp;"-"&amp;Threshold_High*100&amp;"% (normal)"</f>
        <v>25-50% (normal)</v>
      </c>
      <c r="DT6" s="20" t="str">
        <f>"&gt;"&amp;Threshold_High*100&amp;"% (normal)"</f>
        <v>&gt;50% (normal)</v>
      </c>
      <c r="DU6" s="371"/>
      <c r="DV6" s="20" t="str">
        <f>"0-"&amp;Threshold_Low*100&amp;"% (additional)"</f>
        <v>0-10% (additional)</v>
      </c>
      <c r="DW6" s="20" t="str">
        <f>Threshold_Low*100&amp;"-"&amp;Threshold_Med*100&amp;"% (additional)"</f>
        <v>10-25% (additional)</v>
      </c>
      <c r="DX6" s="20" t="str">
        <f>Threshold_Med*100&amp;"-"&amp;Threshold_High*100&amp;"% (additional)"</f>
        <v>25-50% (additional)</v>
      </c>
      <c r="DY6" s="20" t="str">
        <f>"&gt;"&amp;Threshold_High*100&amp;"% (additional)"</f>
        <v>&gt;50% (additional)</v>
      </c>
      <c r="DZ6" s="371"/>
      <c r="EA6" s="20" t="str">
        <f>"0-"&amp;Threshold_Low*100&amp;"% (normal)"</f>
        <v>0-10% (normal)</v>
      </c>
      <c r="EB6" s="20" t="str">
        <f>Threshold_Low*100&amp;"-"&amp;Threshold_Med*100&amp;"% (normal)"</f>
        <v>10-25% (normal)</v>
      </c>
      <c r="EC6" s="20" t="str">
        <f>Threshold_Med*100&amp;"-"&amp;Threshold_High*100&amp;"% (normal)"</f>
        <v>25-50% (normal)</v>
      </c>
      <c r="ED6" s="20" t="str">
        <f>"&gt;"&amp;Threshold_High*100&amp;"% (normal)"</f>
        <v>&gt;50% (normal)</v>
      </c>
      <c r="EE6" s="371"/>
      <c r="EF6" s="20" t="str">
        <f>"0-"&amp;Threshold_Low*100&amp;"% (additional)"</f>
        <v>0-10% (additional)</v>
      </c>
      <c r="EG6" s="20" t="str">
        <f>Threshold_Low*100&amp;"-"&amp;Threshold_Med*100&amp;"% (additional)"</f>
        <v>10-25% (additional)</v>
      </c>
      <c r="EH6" s="20" t="str">
        <f>Threshold_Med*100&amp;"-"&amp;Threshold_High*100&amp;"% (additional)"</f>
        <v>25-50% (additional)</v>
      </c>
      <c r="EI6" s="20" t="str">
        <f>"&gt;"&amp;Threshold_High*100&amp;"% (additional)"</f>
        <v>&gt;50% (additional)</v>
      </c>
      <c r="EJ6" s="371"/>
      <c r="EK6" s="20" t="str">
        <f>"0-"&amp;Threshold_Low*100&amp;"% (normal)"</f>
        <v>0-10% (normal)</v>
      </c>
      <c r="EL6" s="20" t="str">
        <f>Threshold_Low*100&amp;"-"&amp;Threshold_Med*100&amp;"% (normal)"</f>
        <v>10-25% (normal)</v>
      </c>
      <c r="EM6" s="20" t="str">
        <f>Threshold_Med*100&amp;"-"&amp;Threshold_High*100&amp;"% (normal)"</f>
        <v>25-50% (normal)</v>
      </c>
      <c r="EN6" s="20" t="str">
        <f>"&gt;"&amp;Threshold_High*100&amp;"% (normal)"</f>
        <v>&gt;50% (normal)</v>
      </c>
      <c r="EO6" s="371"/>
      <c r="EP6" s="20" t="str">
        <f>"0-"&amp;Threshold_Low*100&amp;"% (additional)"</f>
        <v>0-10% (additional)</v>
      </c>
      <c r="EQ6" s="20" t="str">
        <f>Threshold_Low*100&amp;"-"&amp;Threshold_Med*100&amp;"% (additional)"</f>
        <v>10-25% (additional)</v>
      </c>
      <c r="ER6" s="20" t="str">
        <f>Threshold_Med*100&amp;"-"&amp;Threshold_High*100&amp;"% (additional)"</f>
        <v>25-50% (additional)</v>
      </c>
      <c r="ES6" s="20" t="str">
        <f>"&gt;"&amp;Threshold_High*100&amp;"% (additional)"</f>
        <v>&gt;50% (additional)</v>
      </c>
      <c r="ET6" s="371"/>
      <c r="EU6" s="20" t="str">
        <f>"0-"&amp;Threshold_Low*100&amp;"% (normal)"</f>
        <v>0-10% (normal)</v>
      </c>
      <c r="EV6" s="20" t="str">
        <f>Threshold_Low*100&amp;"-"&amp;Threshold_Med*100&amp;"% (normal)"</f>
        <v>10-25% (normal)</v>
      </c>
      <c r="EW6" s="20" t="str">
        <f>Threshold_Med*100&amp;"-"&amp;Threshold_High*100&amp;"% (normal)"</f>
        <v>25-50% (normal)</v>
      </c>
      <c r="EX6" s="20" t="str">
        <f>"&gt;"&amp;Threshold_High*100&amp;"% (normal)"</f>
        <v>&gt;50% (normal)</v>
      </c>
      <c r="EY6" s="370"/>
      <c r="EZ6" s="20" t="str">
        <f>"0-"&amp;Threshold_Low*100&amp;"% (additional)"</f>
        <v>0-10% (additional)</v>
      </c>
      <c r="FA6" s="20" t="str">
        <f>Threshold_Low*100&amp;"-"&amp;Threshold_Med*100&amp;"% (additional)"</f>
        <v>10-25% (additional)</v>
      </c>
      <c r="FB6" s="20" t="str">
        <f>Threshold_Med*100&amp;"-"&amp;Threshold_High*100&amp;"% (additional)"</f>
        <v>25-50% (additional)</v>
      </c>
      <c r="FC6" s="20" t="str">
        <f>"&gt;"&amp;Threshold_High*100&amp;"% (additional)"</f>
        <v>&gt;50% (additional)</v>
      </c>
      <c r="FD6" s="371"/>
      <c r="FE6" s="20" t="str">
        <f>"0-"&amp;Threshold_Low*100&amp;"% (normal)"</f>
        <v>0-10% (normal)</v>
      </c>
      <c r="FF6" s="20" t="str">
        <f>Threshold_Low*100&amp;"-"&amp;Threshold_Med*100&amp;"% (normal)"</f>
        <v>10-25% (normal)</v>
      </c>
      <c r="FG6" s="20" t="str">
        <f>Threshold_Med*100&amp;"-"&amp;Threshold_High*100&amp;"% (normal)"</f>
        <v>25-50% (normal)</v>
      </c>
      <c r="FH6" s="20" t="str">
        <f>"&gt;"&amp;Threshold_High*100&amp;"% (normal)"</f>
        <v>&gt;50% (normal)</v>
      </c>
      <c r="FI6" s="370"/>
      <c r="FJ6" s="20" t="str">
        <f>"0-"&amp;Threshold_Low*100&amp;"% (additional)"</f>
        <v>0-10% (additional)</v>
      </c>
      <c r="FK6" s="20" t="str">
        <f>Threshold_Low*100&amp;"-"&amp;Threshold_Med*100&amp;"% (additional)"</f>
        <v>10-25% (additional)</v>
      </c>
      <c r="FL6" s="20" t="str">
        <f>Threshold_Med*100&amp;"-"&amp;Threshold_High*100&amp;"% (additional)"</f>
        <v>25-50% (additional)</v>
      </c>
      <c r="FM6" s="20" t="str">
        <f>"&gt;"&amp;Threshold_High*100&amp;"% (additional)"</f>
        <v>&gt;50% (additional)</v>
      </c>
      <c r="FN6" s="371"/>
      <c r="FO6" s="20" t="str">
        <f>"0-"&amp;Threshold_Low*100&amp;"% (normal)"</f>
        <v>0-10% (normal)</v>
      </c>
      <c r="FP6" s="20" t="str">
        <f>Threshold_Low*100&amp;"-"&amp;Threshold_Med*100&amp;"% (normal)"</f>
        <v>10-25% (normal)</v>
      </c>
      <c r="FQ6" s="20" t="str">
        <f>Threshold_Med*100&amp;"-"&amp;Threshold_High*100&amp;"% (normal)"</f>
        <v>25-50% (normal)</v>
      </c>
      <c r="FR6" s="20" t="str">
        <f>"&gt;"&amp;Threshold_High*100&amp;"% (normal)"</f>
        <v>&gt;50% (normal)</v>
      </c>
      <c r="FS6" s="370"/>
      <c r="FT6" s="20" t="str">
        <f>"0-"&amp;Threshold_Low*100&amp;"% (additional)"</f>
        <v>0-10% (additional)</v>
      </c>
      <c r="FU6" s="20" t="str">
        <f>Threshold_Low*100&amp;"-"&amp;Threshold_Med*100&amp;"% (additional)"</f>
        <v>10-25% (additional)</v>
      </c>
      <c r="FV6" s="20" t="str">
        <f>Threshold_Med*100&amp;"-"&amp;Threshold_High*100&amp;"% (additional)"</f>
        <v>25-50% (additional)</v>
      </c>
      <c r="FW6" s="20" t="str">
        <f>"&gt;"&amp;Threshold_High*100&amp;"% (additional)"</f>
        <v>&gt;50% (additional)</v>
      </c>
    </row>
    <row r="7" spans="1:179">
      <c r="A7" s="365"/>
      <c r="B7" s="365"/>
      <c r="C7" s="27" t="s">
        <v>176</v>
      </c>
      <c r="D7" s="372"/>
      <c r="E7" s="372"/>
      <c r="F7" s="373"/>
      <c r="G7" s="365"/>
      <c r="H7" s="25">
        <f t="shared" ref="H7:M7" si="0">SUM(H10:H500)</f>
        <v>69</v>
      </c>
      <c r="I7" s="25">
        <f t="shared" si="0"/>
        <v>0</v>
      </c>
      <c r="J7" s="25">
        <f t="shared" si="0"/>
        <v>0</v>
      </c>
      <c r="K7" s="25">
        <f t="shared" si="0"/>
        <v>54</v>
      </c>
      <c r="L7" s="25">
        <f t="shared" si="0"/>
        <v>0</v>
      </c>
      <c r="M7" s="25">
        <f t="shared" si="0"/>
        <v>0</v>
      </c>
      <c r="N7" s="365"/>
      <c r="O7" s="25">
        <f t="shared" ref="O7:T7" si="1">SUM(O10:O500)</f>
        <v>0</v>
      </c>
      <c r="P7" s="25">
        <f t="shared" si="1"/>
        <v>0</v>
      </c>
      <c r="Q7" s="25">
        <f t="shared" si="1"/>
        <v>0</v>
      </c>
      <c r="R7" s="25">
        <f t="shared" si="1"/>
        <v>0</v>
      </c>
      <c r="S7" s="25">
        <f t="shared" si="1"/>
        <v>0</v>
      </c>
      <c r="T7" s="25">
        <f t="shared" si="1"/>
        <v>0</v>
      </c>
      <c r="U7" s="365"/>
      <c r="V7" s="25">
        <f t="shared" ref="V7:AA7" si="2">SUM(V10:V500)</f>
        <v>20900</v>
      </c>
      <c r="W7" s="25">
        <f t="shared" si="2"/>
        <v>1210</v>
      </c>
      <c r="X7" s="25">
        <f t="shared" si="2"/>
        <v>29000</v>
      </c>
      <c r="Y7" s="25">
        <f t="shared" si="2"/>
        <v>9600</v>
      </c>
      <c r="Z7" s="25">
        <f t="shared" si="2"/>
        <v>4145</v>
      </c>
      <c r="AA7" s="25">
        <f t="shared" si="2"/>
        <v>2901.5</v>
      </c>
      <c r="AB7" s="365"/>
      <c r="AC7" s="25"/>
      <c r="AD7" s="25"/>
      <c r="AE7" s="25"/>
      <c r="AF7" s="25"/>
      <c r="AG7" s="365"/>
      <c r="AH7" s="25"/>
      <c r="AI7" s="25"/>
      <c r="AJ7" s="25"/>
      <c r="AK7" s="25"/>
      <c r="AL7" s="25"/>
      <c r="AM7" s="25"/>
      <c r="AN7" s="25"/>
      <c r="AO7" s="25"/>
      <c r="AP7" s="25"/>
      <c r="AQ7" s="25"/>
      <c r="AR7" s="25"/>
      <c r="AS7" s="365"/>
      <c r="AT7" s="25">
        <f t="shared" ref="AT7:AY7" si="3">SUM(AT10:AT500)</f>
        <v>28140</v>
      </c>
      <c r="AU7" s="25">
        <f t="shared" si="3"/>
        <v>3190</v>
      </c>
      <c r="AV7" s="25">
        <f t="shared" si="3"/>
        <v>36200</v>
      </c>
      <c r="AW7" s="25">
        <f t="shared" si="3"/>
        <v>12363.446400000001</v>
      </c>
      <c r="AX7" s="25">
        <f t="shared" si="3"/>
        <v>4985</v>
      </c>
      <c r="AY7" s="25">
        <f t="shared" si="3"/>
        <v>3489.5</v>
      </c>
      <c r="AZ7" s="365"/>
      <c r="BA7" s="25">
        <f>SUM(BA10:BA500)</f>
        <v>88560</v>
      </c>
      <c r="BB7" s="25">
        <f>SUM(BB10:BB500)</f>
        <v>118080</v>
      </c>
      <c r="BC7" s="25">
        <f>SUM(BC10:BC500)</f>
        <v>177120</v>
      </c>
      <c r="BD7" s="25">
        <f>SUM(BD10:BD500)</f>
        <v>101211.42857142857</v>
      </c>
      <c r="BE7" s="365"/>
      <c r="BF7" s="25">
        <f>SUM(BF10:BF500)</f>
        <v>28140</v>
      </c>
      <c r="BG7" s="26">
        <f>IF($BA7=0,"N/A",IF(BF7=0,1,IF(BA7=0,"",1-($BF7/$BA7))))</f>
        <v>0.6822493224932249</v>
      </c>
      <c r="BH7" s="25">
        <f>SUM(BH10:BH500)</f>
        <v>60540</v>
      </c>
      <c r="BI7" s="25">
        <f>SUM(BI10:BI500)</f>
        <v>121080</v>
      </c>
      <c r="BJ7" s="25">
        <f>SUM(BJ10:BJ500)</f>
        <v>28140</v>
      </c>
      <c r="BK7" s="26">
        <f>IF($BA7=0,"N/A",IF($BJ7=0,1,1-($BJ7/$BA7)))</f>
        <v>0.6822493224932249</v>
      </c>
      <c r="BL7" s="365"/>
      <c r="BM7" s="25">
        <f>SUM(BM10:BM500)</f>
        <v>31330</v>
      </c>
      <c r="BN7" s="26">
        <f>IF($BA7=0,"N/A",IF(BM7=0,1,1-($AT7/$BA7)-($AU7/$BB7)))</f>
        <v>0.6552337398373983</v>
      </c>
      <c r="BO7" s="25">
        <f>SUM(BO10:BO500)</f>
        <v>37245</v>
      </c>
      <c r="BP7" s="25">
        <f>SUM(BP10:BP500)</f>
        <v>55867.5</v>
      </c>
      <c r="BQ7" s="25">
        <f>SUM(BQ10:BQ500)</f>
        <v>31330</v>
      </c>
      <c r="BR7" s="26">
        <f t="shared" ref="BR7" si="4">IF($BA7=0,"N/A",IF(BQ7=0,1,1-($AT7*(1+Vol_TB)/$BA7)-$AU7*(1+Vol_HIV)/$BB7))</f>
        <v>0.6552337398373983</v>
      </c>
      <c r="BS7" s="365"/>
      <c r="BT7" s="25">
        <f>SUM(BT10:BT500)</f>
        <v>64340</v>
      </c>
      <c r="BU7" s="26">
        <f>IF($BA7=0,"N/A",IF(BT7=0,1,1-($AT7/$BA7)-($AV7/$BB7)))</f>
        <v>0.37567750677506773</v>
      </c>
      <c r="BV7" s="25">
        <f>SUM(BV10:BV500)</f>
        <v>18700</v>
      </c>
      <c r="BW7" s="25">
        <f>SUM(BW10:BW500)</f>
        <v>28050</v>
      </c>
      <c r="BX7" s="25">
        <f>SUM(BX10:BX500)</f>
        <v>64340</v>
      </c>
      <c r="BY7" s="26">
        <f t="shared" ref="BY7" si="5">IF($BA7=0,"N/A",IF(BX7=0,1,1-($AT7*(1+Vol_TB)/$BA7)-$AV7*(1+Vol_HIV)/$BB7))</f>
        <v>0.37567750677506773</v>
      </c>
      <c r="BZ7" s="365"/>
      <c r="CA7" s="25">
        <f>SUM(CA10:CA500)</f>
        <v>67530</v>
      </c>
      <c r="CB7" s="26">
        <f>IF($BA7=0,"N/A",IF(CA7=0,1,1-($AT7/$BA7)-SUM($AU7:$AV7)/$BB7))</f>
        <v>0.34866192411924118</v>
      </c>
      <c r="CC7" s="25">
        <f>SUM(CC10:CC500)</f>
        <v>17551.666666666668</v>
      </c>
      <c r="CD7" s="25">
        <f>SUM(CD10:CD500)</f>
        <v>26327.5</v>
      </c>
      <c r="CE7" s="25">
        <f>SUM(CE10:CE500)</f>
        <v>67530</v>
      </c>
      <c r="CF7" s="26">
        <f t="shared" ref="CF7" si="6">IF($BA7=0,"N/A",IF(CE7=0,1,1-($AT7*(1+Vol_TB)/$BA7)-SUM($AU7:$AV7)*(1+Vol_HIV)/$BB7))</f>
        <v>0.34866192411924118</v>
      </c>
      <c r="CG7" s="365"/>
      <c r="CH7" s="25">
        <f>SUM(CH10:CH500)</f>
        <v>40503.446400000001</v>
      </c>
      <c r="CI7" s="26">
        <f t="shared" ref="CI7" si="7">IFERROR(IF($BA7=0,"N/A",IF(CH7=0,1,1-($AT7/$BA7)-($AW7/$BC7))),"")</f>
        <v>0.61244666666666658</v>
      </c>
      <c r="CJ7" s="25">
        <f>SUM(CJ10:CJ500)</f>
        <v>50217.960200000001</v>
      </c>
      <c r="CK7" s="25">
        <f>SUM(CK10:CK500)</f>
        <v>50217.960200000001</v>
      </c>
      <c r="CL7" s="25">
        <f>SUM(CL10:CL500)</f>
        <v>40503.446400000001</v>
      </c>
      <c r="CM7" s="26">
        <f t="shared" ref="CM7" si="8">IF($BA7=0,"N/A",IF(CL7=0,1,1-($AT7*(1+Vol_TB)/$BA7)-$AW7*(1+Vol_HPV)/$BC7))</f>
        <v>0.61244666666666658</v>
      </c>
      <c r="CN7" s="365"/>
      <c r="CO7" s="25">
        <f>SUM(CO10:CO500)</f>
        <v>36614.5</v>
      </c>
      <c r="CP7" s="26">
        <f>IF($BA7=0,"N/A",IF(CO7=0,1,1-($AT7/$BA7)-SUM($AX7:$AY7)/$BD7))</f>
        <v>0.59851865966576323</v>
      </c>
      <c r="CQ7" s="25">
        <f>SUM(CQ10:CQ500)</f>
        <v>26724.428571428565</v>
      </c>
      <c r="CR7" s="25">
        <f>SUM(CR10:CR500)</f>
        <v>46767.75</v>
      </c>
      <c r="CS7" s="25">
        <f>SUM(CS10:CS500)</f>
        <v>36614.5</v>
      </c>
      <c r="CT7" s="26">
        <f t="shared" ref="CT7" si="9">IF($BA7=0,"N/A",IF(CS7=0,1,1-($AT7*(1+Vol_TB)/$BA7)-SUM($AX7:$AY7)*(1+Vol_HCV)/$BD7))</f>
        <v>0.59851865966576323</v>
      </c>
      <c r="CU7" s="365"/>
      <c r="CV7" s="25">
        <f>SUM(CV10:CV500)</f>
        <v>88367.946400000001</v>
      </c>
      <c r="CW7" s="26">
        <f>IF($BA7=0,"N/A",IF(CV7=0,1,1-($AT7/$BA7)-SUM($AU7:$AV7)/$BB7-$AW7/$BC7-SUM($AX7:$AY7)/$BD7))</f>
        <v>0.19512860546522132</v>
      </c>
      <c r="CX7" s="25">
        <f>SUM(CX10:CX500)</f>
        <v>50485.388771428574</v>
      </c>
      <c r="CY7" s="25">
        <f>SUM(CY10:CY500)</f>
        <v>88349.43035000001</v>
      </c>
      <c r="CZ7" s="25">
        <f>SUM(CZ10:CZ500)</f>
        <v>88367.946400000001</v>
      </c>
      <c r="DA7" s="26">
        <f t="shared" ref="DA7" si="10">IF($BA7=0,"N/A",IF(CZ7=0,1,1-($AT7*(1+Vol_TB)/$BA7)-SUM($AU7:$AV7)*(1+Vol_HIV)/$BB7-$AW7*(1+Vol_HPV)/$BC7-SUM($AX7:$AY7)*(1+Vol_HCV)/$BD7))</f>
        <v>0.19512860546522132</v>
      </c>
      <c r="DB7" s="365"/>
      <c r="DC7" s="365"/>
      <c r="DD7" s="365"/>
      <c r="DE7" s="365"/>
      <c r="DF7" s="365"/>
      <c r="DG7" s="25">
        <f>COUNTIF(DG10:DG500,"&lt;&gt;"&amp;FALSE)-COUNTBLANK(DG10:DG500)</f>
        <v>1</v>
      </c>
      <c r="DH7" s="25">
        <f>COUNTIF(DH10:DH500,"&lt;&gt;"&amp;FALSE)-COUNTBLANK(DH10:DH500)</f>
        <v>2</v>
      </c>
      <c r="DI7" s="25">
        <f>COUNTIF(DI10:DI500,"&lt;&gt;"&amp;FALSE)-COUNTBLANK(DI10:DI500)</f>
        <v>1</v>
      </c>
      <c r="DJ7" s="25">
        <f>COUNTIF(DJ10:DJ500,"&lt;&gt;"&amp;FALSE)-COUNTBLANK(DJ10:DJ500)</f>
        <v>18</v>
      </c>
      <c r="DK7" s="369">
        <f>MAX(DK10:DK500)</f>
        <v>0</v>
      </c>
      <c r="DL7" s="25">
        <f>COUNTIF(DL10:DL500,"&lt;&gt;"&amp;FALSE)-COUNTBLANK(DL10:DL500)</f>
        <v>1</v>
      </c>
      <c r="DM7" s="25">
        <f>COUNTIF(DM10:DM500,"&lt;&gt;"&amp;FALSE)-COUNTBLANK(DM10:DM500)</f>
        <v>2</v>
      </c>
      <c r="DN7" s="25">
        <f>COUNTIF(DN10:DN500,"&lt;&gt;"&amp;FALSE)-COUNTBLANK(DN10:DN500)</f>
        <v>1</v>
      </c>
      <c r="DO7" s="25">
        <f>COUNTIF(DO10:DO500,"&lt;&gt;"&amp;FALSE)-COUNTBLANK(DO10:DO500)</f>
        <v>18</v>
      </c>
      <c r="DP7" s="369"/>
      <c r="DQ7" s="25">
        <f>COUNTIF(DQ10:DQ500,"&lt;&gt;"&amp;FALSE)-COUNTBLANK(DQ10:DQ500)</f>
        <v>1</v>
      </c>
      <c r="DR7" s="25">
        <f>COUNTIF(DR10:DR500,"&lt;&gt;"&amp;FALSE)-COUNTBLANK(DR10:DR500)</f>
        <v>2</v>
      </c>
      <c r="DS7" s="25">
        <f>COUNTIF(DS10:DS500,"&lt;&gt;"&amp;FALSE)-COUNTBLANK(DS10:DS500)</f>
        <v>1</v>
      </c>
      <c r="DT7" s="25">
        <f>COUNTIF(DT10:DT500,"&lt;&gt;"&amp;FALSE)-COUNTBLANK(DT10:DT500)</f>
        <v>18</v>
      </c>
      <c r="DU7" s="369">
        <f>MAX(DU10:DU500)</f>
        <v>0</v>
      </c>
      <c r="DV7" s="25">
        <f>COUNTIF(DV10:DV500,"&lt;&gt;"&amp;FALSE)-COUNTBLANK(DV10:DV500)</f>
        <v>2</v>
      </c>
      <c r="DW7" s="25">
        <f>COUNTIF(DW10:DW500,"&lt;&gt;"&amp;FALSE)-COUNTBLANK(DW10:DW500)</f>
        <v>1</v>
      </c>
      <c r="DX7" s="25">
        <f>COUNTIF(DX10:DX500,"&lt;&gt;"&amp;FALSE)-COUNTBLANK(DX10:DX500)</f>
        <v>1</v>
      </c>
      <c r="DY7" s="25">
        <f>COUNTIF(DY10:DY500,"&lt;&gt;"&amp;FALSE)-COUNTBLANK(DY10:DY500)</f>
        <v>18</v>
      </c>
      <c r="DZ7" s="369"/>
      <c r="EA7" s="25">
        <f>COUNTIF(EA10:EA500,"&lt;&gt;"&amp;FALSE)-COUNTBLANK(EA10:EA500)</f>
        <v>5</v>
      </c>
      <c r="EB7" s="25">
        <f>COUNTIF(EB10:EB500,"&lt;&gt;"&amp;FALSE)-COUNTBLANK(EB10:EB500)</f>
        <v>3</v>
      </c>
      <c r="EC7" s="25">
        <f>COUNTIF(EC10:EC500,"&lt;&gt;"&amp;FALSE)-COUNTBLANK(EC10:EC500)</f>
        <v>6</v>
      </c>
      <c r="ED7" s="25">
        <f>COUNTIF(ED10:ED500,"&lt;&gt;"&amp;FALSE)-COUNTBLANK(ED10:ED500)</f>
        <v>8</v>
      </c>
      <c r="EE7" s="369">
        <f>MAX(EE10:EE500)</f>
        <v>0</v>
      </c>
      <c r="EF7" s="25">
        <f>COUNTIF(EF10:EF500,"&lt;&gt;"&amp;FALSE)-COUNTBLANK(EF10:EF500)</f>
        <v>5</v>
      </c>
      <c r="EG7" s="25">
        <f>COUNTIF(EG10:EG500,"&lt;&gt;"&amp;FALSE)-COUNTBLANK(EG10:EG500)</f>
        <v>3</v>
      </c>
      <c r="EH7" s="25">
        <f>COUNTIF(EH10:EH500,"&lt;&gt;"&amp;FALSE)-COUNTBLANK(EH10:EH500)</f>
        <v>6</v>
      </c>
      <c r="EI7" s="25">
        <f>COUNTIF(EI10:EI500,"&lt;&gt;"&amp;FALSE)-COUNTBLANK(EI10:EI500)</f>
        <v>8</v>
      </c>
      <c r="EJ7" s="369"/>
      <c r="EK7" s="25">
        <f>COUNTIF(EK10:EK500,"&lt;&gt;"&amp;FALSE)-COUNTBLANK(EK10:EK500)</f>
        <v>6</v>
      </c>
      <c r="EL7" s="25">
        <f>COUNTIF(EL10:EL500,"&lt;&gt;"&amp;FALSE)-COUNTBLANK(EL10:EL500)</f>
        <v>3</v>
      </c>
      <c r="EM7" s="25">
        <f>COUNTIF(EM10:EM500,"&lt;&gt;"&amp;FALSE)-COUNTBLANK(EM10:EM500)</f>
        <v>7</v>
      </c>
      <c r="EN7" s="25">
        <f>COUNTIF(EN10:EN500,"&lt;&gt;"&amp;FALSE)-COUNTBLANK(EN10:EN500)</f>
        <v>6</v>
      </c>
      <c r="EO7" s="369">
        <f>MAX(EO10:EO500)</f>
        <v>0</v>
      </c>
      <c r="EP7" s="25">
        <f>COUNTIF(EP10:EP500,"&lt;&gt;"&amp;FALSE)-COUNTBLANK(EP10:EP500)</f>
        <v>6</v>
      </c>
      <c r="EQ7" s="25">
        <f>COUNTIF(EQ10:EQ500,"&lt;&gt;"&amp;FALSE)-COUNTBLANK(EQ10:EQ500)</f>
        <v>3</v>
      </c>
      <c r="ER7" s="25">
        <f>COUNTIF(ER10:ER500,"&lt;&gt;"&amp;FALSE)-COUNTBLANK(ER10:ER500)</f>
        <v>7</v>
      </c>
      <c r="ES7" s="25">
        <f>COUNTIF(ES10:ES500,"&lt;&gt;"&amp;FALSE)-COUNTBLANK(ES10:ES500)</f>
        <v>6</v>
      </c>
      <c r="ET7" s="369"/>
      <c r="EU7" s="25">
        <f>COUNTIF(EU10:EU500,"&lt;&gt;"&amp;FALSE)-COUNTBLANK(EU10:EU500)</f>
        <v>3</v>
      </c>
      <c r="EV7" s="25">
        <f>COUNTIF(EV10:EV500,"&lt;&gt;"&amp;FALSE)-COUNTBLANK(EV10:EV500)</f>
        <v>0</v>
      </c>
      <c r="EW7" s="25">
        <f>COUNTIF(EW10:EW500,"&lt;&gt;"&amp;FALSE)-COUNTBLANK(EW10:EW500)</f>
        <v>4</v>
      </c>
      <c r="EX7" s="25">
        <f>COUNTIF(EX10:EX500,"&lt;&gt;"&amp;FALSE)-COUNTBLANK(EX10:EX500)</f>
        <v>15</v>
      </c>
      <c r="EY7" s="365"/>
      <c r="EZ7" s="25">
        <f>COUNTIF(EZ10:EZ500,"&lt;&gt;"&amp;FALSE)-COUNTBLANK(EZ10:EZ500)</f>
        <v>3</v>
      </c>
      <c r="FA7" s="25">
        <f>COUNTIF(FA10:FA500,"&lt;&gt;"&amp;FALSE)-COUNTBLANK(FA10:FA500)</f>
        <v>0</v>
      </c>
      <c r="FB7" s="25">
        <f>COUNTIF(FB10:FB500,"&lt;&gt;"&amp;FALSE)-COUNTBLANK(FB10:FB500)</f>
        <v>4</v>
      </c>
      <c r="FC7" s="25">
        <f>COUNTIF(FC10:FC500,"&lt;&gt;"&amp;FALSE)-COUNTBLANK(FC10:FC500)</f>
        <v>15</v>
      </c>
      <c r="FD7" s="369"/>
      <c r="FE7" s="25">
        <f>COUNTIF(FE10:FE500,"&lt;&gt;"&amp;FALSE)-COUNTBLANK(FE10:FE500)</f>
        <v>3</v>
      </c>
      <c r="FF7" s="25">
        <f>COUNTIF(FF10:FF500,"&lt;&gt;"&amp;FALSE)-COUNTBLANK(FF10:FF500)</f>
        <v>1</v>
      </c>
      <c r="FG7" s="25">
        <f>COUNTIF(FG10:FG500,"&lt;&gt;"&amp;FALSE)-COUNTBLANK(FG10:FG500)</f>
        <v>5</v>
      </c>
      <c r="FH7" s="25">
        <f>COUNTIF(FH10:FH500,"&lt;&gt;"&amp;FALSE)-COUNTBLANK(FH10:FH500)</f>
        <v>13</v>
      </c>
      <c r="FI7" s="365"/>
      <c r="FJ7" s="25">
        <f>COUNTIF(FJ10:FJ500,"&lt;&gt;"&amp;FALSE)-COUNTBLANK(FJ10:FJ500)</f>
        <v>3</v>
      </c>
      <c r="FK7" s="25">
        <f>COUNTIF(FK10:FK500,"&lt;&gt;"&amp;FALSE)-COUNTBLANK(FK10:FK500)</f>
        <v>1</v>
      </c>
      <c r="FL7" s="25">
        <f>COUNTIF(FL10:FL500,"&lt;&gt;"&amp;FALSE)-COUNTBLANK(FL10:FL500)</f>
        <v>5</v>
      </c>
      <c r="FM7" s="25">
        <f>COUNTIF(FM10:FM500,"&lt;&gt;"&amp;FALSE)-COUNTBLANK(FM10:FM500)</f>
        <v>13</v>
      </c>
      <c r="FN7" s="369"/>
      <c r="FO7" s="25">
        <f>COUNTIF(FO10:FO500,"&lt;&gt;"&amp;FALSE)-COUNTBLANK(FO10:FO500)</f>
        <v>10</v>
      </c>
      <c r="FP7" s="25">
        <f>COUNTIF(FP10:FP500,"&lt;&gt;"&amp;FALSE)-COUNTBLANK(FP10:FP500)</f>
        <v>4</v>
      </c>
      <c r="FQ7" s="25">
        <f>COUNTIF(FQ10:FQ500,"&lt;&gt;"&amp;FALSE)-COUNTBLANK(FQ10:FQ500)</f>
        <v>5</v>
      </c>
      <c r="FR7" s="25">
        <f>COUNTIF(FR10:FR500,"&lt;&gt;"&amp;FALSE)-COUNTBLANK(FR10:FR500)</f>
        <v>3</v>
      </c>
      <c r="FS7" s="365"/>
      <c r="FT7" s="25">
        <f>COUNTIF(FT10:FT500,"&lt;&gt;"&amp;FALSE)-COUNTBLANK(FT10:FT500)</f>
        <v>10</v>
      </c>
      <c r="FU7" s="25">
        <f>COUNTIF(FU10:FU500,"&lt;&gt;"&amp;FALSE)-COUNTBLANK(FU10:FU500)</f>
        <v>4</v>
      </c>
      <c r="FV7" s="25">
        <f>COUNTIF(FV10:FV500,"&lt;&gt;"&amp;FALSE)-COUNTBLANK(FV10:FV500)</f>
        <v>5</v>
      </c>
      <c r="FW7" s="25">
        <f>COUNTIF(FW10:FW500,"&lt;&gt;"&amp;FALSE)-COUNTBLANK(FW10:FW500)</f>
        <v>3</v>
      </c>
    </row>
    <row r="8" spans="1:179">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74"/>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c r="DF8" s="365"/>
      <c r="DG8" s="365"/>
      <c r="DH8" s="365"/>
      <c r="DI8" s="365"/>
      <c r="DJ8" s="365"/>
      <c r="DK8" s="365"/>
      <c r="DL8" s="365"/>
      <c r="DM8" s="365"/>
      <c r="DN8" s="365"/>
      <c r="DO8" s="365"/>
      <c r="DP8" s="365"/>
      <c r="DQ8" s="365"/>
      <c r="DR8" s="365"/>
      <c r="DS8" s="365"/>
      <c r="DT8" s="365"/>
      <c r="DU8" s="365"/>
      <c r="DV8" s="365"/>
      <c r="DW8" s="365"/>
      <c r="DX8" s="365"/>
      <c r="DY8" s="365"/>
      <c r="DZ8" s="365"/>
      <c r="EA8" s="365"/>
      <c r="EB8" s="365"/>
      <c r="EC8" s="365"/>
      <c r="ED8" s="365"/>
      <c r="EE8" s="365"/>
      <c r="EF8" s="365"/>
      <c r="EG8" s="365"/>
      <c r="EH8" s="365"/>
      <c r="EI8" s="365"/>
      <c r="EJ8" s="365"/>
      <c r="EK8" s="365"/>
      <c r="EL8" s="365"/>
      <c r="EM8" s="365"/>
      <c r="EN8" s="365"/>
      <c r="EO8" s="365"/>
      <c r="EP8" s="365"/>
      <c r="EQ8" s="365"/>
      <c r="ER8" s="365"/>
      <c r="ES8" s="365"/>
      <c r="ET8" s="365"/>
      <c r="EU8" s="365"/>
      <c r="EV8" s="365"/>
      <c r="EW8" s="365"/>
      <c r="EX8" s="365"/>
      <c r="EY8" s="365"/>
      <c r="EZ8" s="365"/>
      <c r="FA8" s="365"/>
      <c r="FB8" s="365"/>
      <c r="FC8" s="365"/>
      <c r="FD8" s="365"/>
      <c r="FE8" s="365"/>
      <c r="FF8" s="365"/>
      <c r="FG8" s="365"/>
      <c r="FH8" s="365"/>
      <c r="FI8" s="365"/>
      <c r="FJ8" s="365"/>
      <c r="FK8" s="365"/>
      <c r="FL8" s="365"/>
      <c r="FM8" s="365"/>
      <c r="FN8" s="365"/>
      <c r="FO8" s="365"/>
      <c r="FP8" s="365"/>
      <c r="FQ8" s="365"/>
      <c r="FR8" s="365"/>
      <c r="FS8" s="365"/>
      <c r="FT8" s="365"/>
      <c r="FU8" s="365"/>
      <c r="FV8" s="365"/>
      <c r="FW8" s="365"/>
    </row>
    <row r="9" spans="1:179" s="106" customFormat="1" ht="22.5" hidden="1" customHeight="1">
      <c r="A9" s="38" t="s">
        <v>177</v>
      </c>
      <c r="B9" s="375" t="s">
        <v>95</v>
      </c>
      <c r="C9" s="33"/>
      <c r="D9" s="33"/>
      <c r="E9" s="33"/>
      <c r="F9" s="33"/>
      <c r="G9" s="32" t="s">
        <v>178</v>
      </c>
      <c r="H9" s="34" t="s">
        <v>179</v>
      </c>
      <c r="I9" s="34" t="s">
        <v>180</v>
      </c>
      <c r="J9" s="34" t="s">
        <v>181</v>
      </c>
      <c r="K9" s="34" t="s">
        <v>182</v>
      </c>
      <c r="L9" s="34" t="s">
        <v>183</v>
      </c>
      <c r="M9" s="34" t="s">
        <v>184</v>
      </c>
      <c r="N9" s="35" t="s">
        <v>185</v>
      </c>
      <c r="O9" s="34" t="s">
        <v>186</v>
      </c>
      <c r="P9" s="34" t="s">
        <v>187</v>
      </c>
      <c r="Q9" s="34" t="s">
        <v>188</v>
      </c>
      <c r="R9" s="34" t="s">
        <v>189</v>
      </c>
      <c r="S9" s="34" t="s">
        <v>190</v>
      </c>
      <c r="T9" s="34" t="s">
        <v>191</v>
      </c>
      <c r="U9" s="35" t="s">
        <v>192</v>
      </c>
      <c r="V9" s="251">
        <v>2500</v>
      </c>
      <c r="W9" s="252">
        <v>100</v>
      </c>
      <c r="X9" s="252">
        <v>2000</v>
      </c>
      <c r="Y9" s="252">
        <v>1000</v>
      </c>
      <c r="Z9" s="252">
        <v>100</v>
      </c>
      <c r="AA9" s="290">
        <v>30</v>
      </c>
      <c r="AB9" s="35" t="s">
        <v>193</v>
      </c>
      <c r="AC9" s="282">
        <v>50</v>
      </c>
      <c r="AD9" s="289"/>
      <c r="AE9" s="289"/>
      <c r="AF9" s="282">
        <v>50</v>
      </c>
      <c r="AG9" s="35" t="s">
        <v>193</v>
      </c>
      <c r="AH9" s="283">
        <f>IFERROR(IF(Analysis!X9="","",Analysis!X9*Inputs!$D$33),"")</f>
        <v>1600</v>
      </c>
      <c r="AI9" s="281" t="str">
        <f>IFERROR(IF(Analysis!AD9="","",Analysis!AD9*Inputs!$D$37),"")</f>
        <v/>
      </c>
      <c r="AJ9" s="281">
        <f>IFERROR(IF(Analysis!Y9="","",Analysis!Y9*Inputs!$D$41),"")</f>
        <v>2000</v>
      </c>
      <c r="AK9" s="281" t="str">
        <f>IFERROR(IF(Analysis!AE9="","",Analysis!AE9*Inputs!$D$48),"")</f>
        <v/>
      </c>
      <c r="AL9" s="271" t="str">
        <f>IFERROR(IF(Analysis!AD9="","",Analysis!AD9*Inputs!$D$49*Inputs!$D$48),"")</f>
        <v/>
      </c>
      <c r="AM9" s="281" t="str">
        <f>IFERROR(AK9*Inputs!$D$50,"")</f>
        <v/>
      </c>
      <c r="AN9" s="281" t="str">
        <f>IFERROR((AK9-AL9-AM9),"")</f>
        <v/>
      </c>
      <c r="AO9" s="281" t="str">
        <f>IFERROR(IF(AN9="","",AN9*Inputs!$D$52),"")</f>
        <v/>
      </c>
      <c r="AP9" s="271"/>
      <c r="AQ9" s="271"/>
      <c r="AR9" s="283">
        <f>IFERROR(IF(Analysis!AF9="","",Analysis!AF9*Inputs!$D$33),"")</f>
        <v>40</v>
      </c>
      <c r="AS9" s="35" t="s">
        <v>193</v>
      </c>
      <c r="AT9" s="34" t="s">
        <v>194</v>
      </c>
      <c r="AU9" s="34" t="s">
        <v>195</v>
      </c>
      <c r="AV9" s="34" t="s">
        <v>196</v>
      </c>
      <c r="AW9" s="34"/>
      <c r="AX9" s="34" t="s">
        <v>197</v>
      </c>
      <c r="AY9" s="34" t="s">
        <v>198</v>
      </c>
      <c r="AZ9" s="35" t="s">
        <v>193</v>
      </c>
      <c r="BA9" s="34" t="s">
        <v>199</v>
      </c>
      <c r="BB9" s="34" t="s">
        <v>200</v>
      </c>
      <c r="BC9" s="34"/>
      <c r="BD9" s="34" t="s">
        <v>201</v>
      </c>
      <c r="BE9" s="35" t="s">
        <v>202</v>
      </c>
      <c r="BF9" s="369"/>
      <c r="BG9" s="36" t="s">
        <v>203</v>
      </c>
      <c r="BH9" s="36" t="s">
        <v>204</v>
      </c>
      <c r="BI9" s="34" t="s">
        <v>205</v>
      </c>
      <c r="BJ9" s="369"/>
      <c r="BK9" s="36" t="s">
        <v>203</v>
      </c>
      <c r="BL9" s="369" t="s">
        <v>206</v>
      </c>
      <c r="BM9" s="369"/>
      <c r="BN9" s="36" t="s">
        <v>203</v>
      </c>
      <c r="BO9" s="34" t="s">
        <v>207</v>
      </c>
      <c r="BP9" s="34" t="s">
        <v>208</v>
      </c>
      <c r="BQ9" s="369"/>
      <c r="BR9" s="36" t="s">
        <v>203</v>
      </c>
      <c r="BS9" s="369" t="s">
        <v>206</v>
      </c>
      <c r="BT9" s="369"/>
      <c r="BU9" s="36" t="s">
        <v>203</v>
      </c>
      <c r="BV9" s="34" t="s">
        <v>207</v>
      </c>
      <c r="BW9" s="34" t="s">
        <v>208</v>
      </c>
      <c r="BX9" s="369"/>
      <c r="BY9" s="36" t="s">
        <v>203</v>
      </c>
      <c r="BZ9" s="369" t="s">
        <v>206</v>
      </c>
      <c r="CA9" s="369"/>
      <c r="CB9" s="36" t="s">
        <v>203</v>
      </c>
      <c r="CC9" s="34" t="s">
        <v>207</v>
      </c>
      <c r="CD9" s="34" t="s">
        <v>208</v>
      </c>
      <c r="CE9" s="369"/>
      <c r="CF9" s="36" t="s">
        <v>203</v>
      </c>
      <c r="CG9" s="363" t="s">
        <v>209</v>
      </c>
      <c r="CH9" s="369"/>
      <c r="CI9" s="36" t="s">
        <v>203</v>
      </c>
      <c r="CJ9" s="34" t="s">
        <v>210</v>
      </c>
      <c r="CK9" s="34" t="s">
        <v>211</v>
      </c>
      <c r="CL9" s="369"/>
      <c r="CM9" s="36" t="s">
        <v>203</v>
      </c>
      <c r="CN9" s="363" t="s">
        <v>209</v>
      </c>
      <c r="CO9" s="369"/>
      <c r="CP9" s="36" t="s">
        <v>203</v>
      </c>
      <c r="CQ9" s="34" t="s">
        <v>210</v>
      </c>
      <c r="CR9" s="34" t="s">
        <v>211</v>
      </c>
      <c r="CS9" s="369"/>
      <c r="CT9" s="36" t="s">
        <v>203</v>
      </c>
      <c r="CU9" s="37" t="s">
        <v>212</v>
      </c>
      <c r="CV9" s="369"/>
      <c r="CW9" s="36" t="s">
        <v>203</v>
      </c>
      <c r="CX9" s="34" t="s">
        <v>213</v>
      </c>
      <c r="CY9" s="34" t="s">
        <v>214</v>
      </c>
      <c r="CZ9" s="369"/>
      <c r="DA9" s="36" t="s">
        <v>203</v>
      </c>
      <c r="DB9" s="369"/>
      <c r="DC9" s="369"/>
      <c r="DD9" s="369"/>
      <c r="DE9" s="369"/>
      <c r="DF9" s="369"/>
      <c r="DG9" s="36" t="s">
        <v>215</v>
      </c>
      <c r="DH9" s="36" t="s">
        <v>216</v>
      </c>
      <c r="DI9" s="36" t="s">
        <v>217</v>
      </c>
      <c r="DJ9" s="36" t="s">
        <v>218</v>
      </c>
      <c r="DK9" s="369" t="s">
        <v>219</v>
      </c>
      <c r="DL9" s="36" t="s">
        <v>215</v>
      </c>
      <c r="DM9" s="36" t="s">
        <v>216</v>
      </c>
      <c r="DN9" s="36" t="s">
        <v>217</v>
      </c>
      <c r="DO9" s="36" t="s">
        <v>218</v>
      </c>
      <c r="DP9" s="369"/>
      <c r="DQ9" s="36" t="s">
        <v>215</v>
      </c>
      <c r="DR9" s="36" t="s">
        <v>216</v>
      </c>
      <c r="DS9" s="36" t="s">
        <v>217</v>
      </c>
      <c r="DT9" s="36" t="s">
        <v>218</v>
      </c>
      <c r="DU9" s="369" t="s">
        <v>219</v>
      </c>
      <c r="DV9" s="36" t="s">
        <v>215</v>
      </c>
      <c r="DW9" s="36" t="s">
        <v>216</v>
      </c>
      <c r="DX9" s="36" t="s">
        <v>217</v>
      </c>
      <c r="DY9" s="36" t="s">
        <v>218</v>
      </c>
      <c r="DZ9" s="369"/>
      <c r="EA9" s="36" t="s">
        <v>215</v>
      </c>
      <c r="EB9" s="36" t="s">
        <v>216</v>
      </c>
      <c r="EC9" s="36" t="s">
        <v>217</v>
      </c>
      <c r="ED9" s="36" t="s">
        <v>218</v>
      </c>
      <c r="EE9" s="369" t="s">
        <v>219</v>
      </c>
      <c r="EF9" s="36" t="s">
        <v>215</v>
      </c>
      <c r="EG9" s="36" t="s">
        <v>216</v>
      </c>
      <c r="EH9" s="36" t="s">
        <v>217</v>
      </c>
      <c r="EI9" s="36" t="s">
        <v>218</v>
      </c>
      <c r="EJ9" s="369"/>
      <c r="EK9" s="36" t="s">
        <v>215</v>
      </c>
      <c r="EL9" s="36" t="s">
        <v>216</v>
      </c>
      <c r="EM9" s="36" t="s">
        <v>217</v>
      </c>
      <c r="EN9" s="36" t="s">
        <v>218</v>
      </c>
      <c r="EO9" s="369" t="s">
        <v>219</v>
      </c>
      <c r="EP9" s="36" t="s">
        <v>215</v>
      </c>
      <c r="EQ9" s="36" t="s">
        <v>216</v>
      </c>
      <c r="ER9" s="36" t="s">
        <v>217</v>
      </c>
      <c r="ES9" s="36" t="s">
        <v>218</v>
      </c>
      <c r="ET9" s="369"/>
      <c r="EU9" s="36" t="s">
        <v>215</v>
      </c>
      <c r="EV9" s="36" t="s">
        <v>216</v>
      </c>
      <c r="EW9" s="36" t="s">
        <v>217</v>
      </c>
      <c r="EX9" s="36" t="s">
        <v>218</v>
      </c>
      <c r="EY9" s="376"/>
      <c r="EZ9" s="36" t="s">
        <v>215</v>
      </c>
      <c r="FA9" s="36" t="s">
        <v>216</v>
      </c>
      <c r="FB9" s="36" t="s">
        <v>217</v>
      </c>
      <c r="FC9" s="36" t="s">
        <v>218</v>
      </c>
      <c r="FD9" s="369"/>
      <c r="FE9" s="36" t="s">
        <v>215</v>
      </c>
      <c r="FF9" s="36" t="s">
        <v>216</v>
      </c>
      <c r="FG9" s="36" t="s">
        <v>217</v>
      </c>
      <c r="FH9" s="36" t="s">
        <v>218</v>
      </c>
      <c r="FI9" s="376"/>
      <c r="FJ9" s="36" t="s">
        <v>215</v>
      </c>
      <c r="FK9" s="36" t="s">
        <v>216</v>
      </c>
      <c r="FL9" s="36" t="s">
        <v>217</v>
      </c>
      <c r="FM9" s="36" t="s">
        <v>218</v>
      </c>
      <c r="FN9" s="369"/>
      <c r="FO9" s="36" t="s">
        <v>215</v>
      </c>
      <c r="FP9" s="36" t="s">
        <v>216</v>
      </c>
      <c r="FQ9" s="36" t="s">
        <v>217</v>
      </c>
      <c r="FR9" s="36" t="s">
        <v>218</v>
      </c>
      <c r="FS9" s="376"/>
      <c r="FT9" s="36" t="s">
        <v>215</v>
      </c>
      <c r="FU9" s="36" t="s">
        <v>216</v>
      </c>
      <c r="FV9" s="36" t="s">
        <v>217</v>
      </c>
      <c r="FW9" s="36" t="s">
        <v>218</v>
      </c>
    </row>
    <row r="10" spans="1:179">
      <c r="A10" s="365"/>
      <c r="B10" s="365">
        <v>1</v>
      </c>
      <c r="C10" s="308" t="s">
        <v>97</v>
      </c>
      <c r="D10" s="195" t="s">
        <v>220</v>
      </c>
      <c r="E10" s="195" t="s">
        <v>221</v>
      </c>
      <c r="F10" s="195" t="s">
        <v>222</v>
      </c>
      <c r="G10" s="7"/>
      <c r="H10" s="197">
        <v>0</v>
      </c>
      <c r="I10" s="197"/>
      <c r="J10" s="197"/>
      <c r="K10" s="197">
        <v>16</v>
      </c>
      <c r="L10" s="197"/>
      <c r="M10" s="197"/>
      <c r="N10" s="9"/>
      <c r="O10" s="198"/>
      <c r="P10" s="198"/>
      <c r="Q10" s="198"/>
      <c r="R10" s="198"/>
      <c r="S10" s="198"/>
      <c r="T10" s="198"/>
      <c r="U10" s="9"/>
      <c r="V10" s="306"/>
      <c r="W10" s="306">
        <v>100</v>
      </c>
      <c r="X10" s="306">
        <v>1500</v>
      </c>
      <c r="Y10" s="306"/>
      <c r="Z10" s="306">
        <v>200</v>
      </c>
      <c r="AA10" s="283">
        <f>IFERROR(Z10*Inputs!$D$59*Inputs!$D$60,"")</f>
        <v>140</v>
      </c>
      <c r="AB10" s="9"/>
      <c r="AC10" s="303">
        <v>6000</v>
      </c>
      <c r="AD10" s="303">
        <v>100</v>
      </c>
      <c r="AE10" s="303">
        <v>750</v>
      </c>
      <c r="AF10" s="303"/>
      <c r="AG10" s="9"/>
      <c r="AH10" s="283">
        <f>IFERROR(IF(Analysis!AC10="","",Analysis!AC10*Inputs!$D$33),"")</f>
        <v>4800</v>
      </c>
      <c r="AI10" s="292">
        <f>IFERROR(IF(Analysis!AD10="","",Analysis!AD10*Inputs!$D$37),"")</f>
        <v>150</v>
      </c>
      <c r="AJ10" s="292">
        <f>IFERROR(IF(Analysis!AE10="","",Analysis!AE10*Inputs!$D$41),"")</f>
        <v>1500</v>
      </c>
      <c r="AK10" s="292">
        <f>IFERROR(IF(Analysis!AE10="","",Analysis!AE10*Inputs!$D$48),"")</f>
        <v>366</v>
      </c>
      <c r="AL10" s="293">
        <f>IFERROR(IF(Analysis!AD10="","",Analysis!AD10*Inputs!$D$49*Inputs!$D$48),"")</f>
        <v>46.36</v>
      </c>
      <c r="AM10" s="292">
        <f>IFERROR(AK10*Inputs!$D$50,"")</f>
        <v>0.36599999999999999</v>
      </c>
      <c r="AN10" s="292">
        <f>IFERROR((AK10-AL10-AM10),"")</f>
        <v>319.274</v>
      </c>
      <c r="AO10" s="292">
        <f>IFERROR(IF(AN10="","",AN10*Inputs!$D$52),"")</f>
        <v>287.34660000000002</v>
      </c>
      <c r="AP10" s="283" t="str">
        <f>IFERROR(IF(Analysis!AF10="","",Analysis!AF10*Inputs!$D$58),"")</f>
        <v/>
      </c>
      <c r="AQ10" s="293" t="str">
        <f>IFERROR(AP10*Inputs!$D$59,"")</f>
        <v/>
      </c>
      <c r="AR10" s="283" t="str">
        <f>IFERROR(AQ10*Inputs!$D$60,"")</f>
        <v/>
      </c>
      <c r="AS10" s="9"/>
      <c r="AT10" s="279">
        <f>IF(Analysis!V10&lt;&gt;"",Analysis!V10,Analysis!$AH10)</f>
        <v>4800</v>
      </c>
      <c r="AU10" s="279">
        <f>IF(Analysis!W10&lt;&gt;"",Analysis!W10,Analysis!AI10)</f>
        <v>100</v>
      </c>
      <c r="AV10" s="279">
        <f>IF(Analysis!X10&lt;&gt;"",Analysis!X10,$AJ10)</f>
        <v>1500</v>
      </c>
      <c r="AW10" s="279">
        <f>IF(Analysis!Y10&lt;&gt;"",Analysis!Y10,Analysis!AO10)</f>
        <v>287.34660000000002</v>
      </c>
      <c r="AX10" s="279">
        <f>IF(Analysis!Z10&lt;&gt;"",Analysis!Z10,Analysis!AP10)</f>
        <v>200</v>
      </c>
      <c r="AY10" s="279">
        <f>IF(Analysis!AA10&gt;0,Analysis!AA10,Analysis!AR10)</f>
        <v>140</v>
      </c>
      <c r="AZ10" s="9"/>
      <c r="BA10" s="8">
        <f>SUM((($H10+$O10)*Inputs!$D$14*Inputs!$D$13/Hours_TB),(($I10+$P10)*Inputs!$D$14*Inputs!$D$13/Hours_TB),(($J10+$Q10)*Inputs!$D$14*Inputs!$D$13/Hours_TB),(($K10+$R10)*Inputs!$D$14*Inputs!$D$13/Hours_TB),(($L10+$S10)*Inputs!$D$14*Inputs!$D$13/Hours_TB),(($M10+$T10)*Inputs!$D$14*Inputs!$D$13/Hours_TB))</f>
        <v>11520</v>
      </c>
      <c r="BB10" s="8">
        <f>SUM((($H10+$O10)*Inputs!$D$14*Inputs!$D$13/Hours_HIV),(($I10+$P10)*Inputs!$D$14*Inputs!$D$13/Hours_HIV),(($J10+$Q10)*Inputs!$D$14*Inputs!$D$13/Hours_HIV),(($K10+$R10)*Inputs!$D$14*Inputs!$D$13/Hours_HIV),(($L10+$S10)*Inputs!$D$14*Inputs!$D$13/Hours_HIV),(($M10+$T10)*Inputs!$D$14*Inputs!$D$13/Hours_HIV))</f>
        <v>15360</v>
      </c>
      <c r="BC10" s="8">
        <f>SUM((($H10+$O10)*Inputs!$D$14*Inputs!$D$13/Hours_HPV),(($I10+$P10)*Inputs!$D$14*Inputs!$D$13/Hours_HPV),(($J10+$Q10)*Inputs!$D$14*Inputs!$D$13/Hours_HPV),(($K10+$R10)*Inputs!$D$14*Inputs!$D$13/Hours_HPV),(($L10+$S10)*Inputs!$D$14*Inputs!$D$13/Hours_HPV),(($M10+$T10)*Inputs!$D$14*Inputs!$D$13/Hours_HPV))</f>
        <v>23040</v>
      </c>
      <c r="BD10" s="8">
        <f>SUM((($H10+$O10)*Inputs!$D$14*Inputs!$D$13/Hours_HCV),(($I10+$P10)*Inputs!$D$14*Inputs!$D$13/Hours_HCV),(($J10+$Q10)*Inputs!$D$14*Inputs!$D$13/Hours_HCV),(($K10+$R10)*Inputs!$D$14*Inputs!$D$13/Hours_HCV),(($L10+$S10)*Inputs!$D$14*Inputs!$D$13/Hours_HCV),(($M10+$T10)*Inputs!$D$14*Inputs!$D$13/Hours_HCV))</f>
        <v>13165.714285714286</v>
      </c>
      <c r="BE10" s="9"/>
      <c r="BF10" s="10">
        <f>$AT10</f>
        <v>4800</v>
      </c>
      <c r="BG10" s="18">
        <f>IF($BA10=0,"N/A",IF(BF10=0,1,IF(BA10=0,"",1-($BF10/$BA10))))</f>
        <v>0.58333333333333326</v>
      </c>
      <c r="BH10" s="10">
        <f>IFERROR(MAX(0,$BA10-$AT10),"")</f>
        <v>6720</v>
      </c>
      <c r="BI10" s="10">
        <f t="shared" ref="BI10" si="11">IFERROR(BH10*Hours_TB,"")</f>
        <v>13440</v>
      </c>
      <c r="BJ10" s="10">
        <f t="shared" ref="BJ10:BJ73" si="12">IFERROR($AT10*(1+Vol_TB),"")</f>
        <v>4800</v>
      </c>
      <c r="BK10" s="18">
        <f>IF($BA10=0,"N/A",IF($BJ10=0,1,1-($BJ10/$BA10)))</f>
        <v>0.58333333333333326</v>
      </c>
      <c r="BL10" s="367"/>
      <c r="BM10" s="10">
        <f>SUM($AT10:$AU10)</f>
        <v>4900</v>
      </c>
      <c r="BN10" s="18">
        <f>IF($BA10=0,"N/A",IF(BM10=0,1,1-($AT10/$BA10)-($AU10/$BB10)))</f>
        <v>0.57682291666666663</v>
      </c>
      <c r="BO10" s="10">
        <f t="shared" ref="BO10:BO73" si="13">IFERROR(MAX(0,($BH10/Hours_HIV)-$AU10),"")</f>
        <v>4380</v>
      </c>
      <c r="BP10" s="10">
        <f t="shared" ref="BP10:BP73" si="14">IFERROR(BO10*Hours_HIV,"")</f>
        <v>6570</v>
      </c>
      <c r="BQ10" s="10">
        <f t="shared" ref="BQ10:BQ73" si="15">IFERROR($AT10*(1+Vol_TB)+$AU10*(1+Vol_HIV),"")</f>
        <v>4900</v>
      </c>
      <c r="BR10" s="18">
        <f t="shared" ref="BR10:BR73" si="16">IF($BA10=0,"N/A",IF(BQ10=0,1,1-($AT10*(1+Vol_TB)/$BA10)-$AU10*(1+Vol_HIV)/$BB10))</f>
        <v>0.57682291666666663</v>
      </c>
      <c r="BS10" s="367"/>
      <c r="BT10" s="10">
        <f>SUM($AT10,$AV10)</f>
        <v>6300</v>
      </c>
      <c r="BU10" s="18">
        <f>IF($BA10=0,"N/A",IF(BT10=0,1,1-($AT10/$BA10)-($AV10/$BB10)))</f>
        <v>0.48567708333333326</v>
      </c>
      <c r="BV10" s="10">
        <f t="shared" ref="BV10:BV73" si="17">IFERROR(MAX(0,($BH10/Hours_HIV)-$AV10),"")</f>
        <v>2980</v>
      </c>
      <c r="BW10" s="10">
        <f t="shared" ref="BW10" si="18">IFERROR(BV10*Hours_HIV,"")</f>
        <v>4470</v>
      </c>
      <c r="BX10" s="10">
        <f t="shared" ref="BX10:BX73" si="19">IFERROR($AT10*(1+Vol_TB)+$AV10*(1+Vol_HIV),"")</f>
        <v>6300</v>
      </c>
      <c r="BY10" s="18">
        <f t="shared" ref="BY10" si="20">IF($BA10=0,"N/A",IF(BX10=0,1,1-($AT10*(1+Vol_TB)/$BA10)-$AV10*(1+Vol_HIV)/$BB10))</f>
        <v>0.48567708333333326</v>
      </c>
      <c r="BZ10" s="367"/>
      <c r="CA10" s="10">
        <f>SUM($AT10:$AV10)</f>
        <v>6400</v>
      </c>
      <c r="CB10" s="18">
        <f>IF($BA10=0,"N/A",IF(CA10=0,1,1-($AT10/$BA10)-SUM($AU10:$AV10)/$BB10))</f>
        <v>0.47916666666666657</v>
      </c>
      <c r="CC10" s="10">
        <f t="shared" ref="CC10:CC73" si="21">IFERROR(MAX(0,($BH10/Hours_HIV)-SUM($AU10:$AV10)),"")</f>
        <v>2880</v>
      </c>
      <c r="CD10" s="10">
        <f t="shared" ref="CD10:CD73" si="22">IFERROR(CC10*Hours_HIV,"")</f>
        <v>4320</v>
      </c>
      <c r="CE10" s="10">
        <f t="shared" ref="CE10:CE73" si="23">IFERROR($AT10*(1+Vol_TB)+SUM($AU10:$AV10)*(1+Vol_HIV),"")</f>
        <v>6400</v>
      </c>
      <c r="CF10" s="18">
        <f t="shared" ref="CF10" si="24">IF($BA10=0,"N/A",IF(CE10=0,1,1-($AT10*(1+Vol_TB)/$BA10)-SUM($AU10:$AV10)*(1+Vol_HIV)/$BB10))</f>
        <v>0.47916666666666657</v>
      </c>
      <c r="CG10" s="365"/>
      <c r="CH10" s="10">
        <f>SUM($AT10,$AW10)</f>
        <v>5087.3465999999999</v>
      </c>
      <c r="CI10" s="18">
        <f t="shared" ref="CI10:CI41" si="25">IFERROR(IF($BA10=0,"N/A",IF(CH10=0,1,1-($AT10/$BA10)-($AW10/$BC10))),"")</f>
        <v>0.57086169270833331</v>
      </c>
      <c r="CJ10" s="10">
        <f t="shared" ref="CJ10:CJ73" si="26">IFERROR(MAX(0,($BH10/Hours_HPV)-$AW10),"")</f>
        <v>6432.6534000000001</v>
      </c>
      <c r="CK10" s="10">
        <f t="shared" ref="CK10:CK73" si="27">IFERROR(CJ10*Hours_HPV,"")</f>
        <v>6432.6534000000001</v>
      </c>
      <c r="CL10" s="10">
        <f t="shared" ref="CL10:CL73" si="28">IFERROR($AT10*(1+Vol_TB)+$AW10*(1+Vol_HPV),"")</f>
        <v>5087.3465999999999</v>
      </c>
      <c r="CM10" s="18">
        <f t="shared" ref="CM10:CM73" si="29">IF($BA10=0,"N/A",IF(CL10=0,1,1-($AT10*(1+Vol_TB)/$BA10)-$AW10*(1+Vol_HPV)/$BC10))</f>
        <v>0.57086169270833331</v>
      </c>
      <c r="CN10" s="365"/>
      <c r="CO10" s="10">
        <f>SUM($AT10,$AX10:$AY10)</f>
        <v>5140</v>
      </c>
      <c r="CP10" s="18">
        <f>IF($BA10=0,"N/A",IF(CO10=0,1,1-($AT10/$BA10)-SUM($AX10:$AY10)/$BD10))</f>
        <v>0.55750868055555547</v>
      </c>
      <c r="CQ10" s="10">
        <f t="shared" ref="CQ10:CQ73" si="30">IFERROR(MAX(0,($BH10/Hours_HCV)-SUM($AX10:$AY10)),"")</f>
        <v>3500</v>
      </c>
      <c r="CR10" s="10">
        <f t="shared" ref="CR10:CR73" si="31">IFERROR(CQ10*Hours_HCV,"")</f>
        <v>6125</v>
      </c>
      <c r="CS10" s="10">
        <f t="shared" ref="CS10:CS73" si="32">IFERROR($AT10*(1+Vol_TB)+SUM($AX10:$AY10)*(1+Vol_HCV),"")</f>
        <v>5140</v>
      </c>
      <c r="CT10" s="18">
        <f t="shared" ref="CT10" si="33">IF($BA10=0,"N/A",IF(CS10=0,1,1-($AT10*(1+Vol_TB)/$BA10)-SUM($AX10:$AY10)*(1+Vol_HCV)/$BD10))</f>
        <v>0.55750868055555547</v>
      </c>
      <c r="CU10" s="377"/>
      <c r="CV10" s="10">
        <f>SUM($AT10:$AY10)</f>
        <v>7027.3465999999999</v>
      </c>
      <c r="CW10" s="18">
        <f>IF($BA10=0,"N/A",IF(CV10=0,1,1-($AT10/$BA10)-SUM($AU10:$AV10)/$BB10-$AW10/$BC10-SUM($AX10:$AY10)/$BD10))</f>
        <v>0.44087037326388878</v>
      </c>
      <c r="CX10" s="10">
        <f t="shared" ref="CX10:CX73" si="34">IFERROR(MAX(0,($BH10/Hours_HIV)-SUM($AU10:$AV10),($BH10/Hours_HPV)-$AW10,($BH10/Hours_HCV)-SUM($AX10:$AY10)),"")</f>
        <v>6432.6534000000001</v>
      </c>
      <c r="CY10" s="10">
        <f t="shared" ref="CY10:CY73" si="35">IFERROR(CX10*Hours_HCV,"")</f>
        <v>11257.14345</v>
      </c>
      <c r="CZ10" s="10">
        <f t="shared" ref="CZ10:CZ73" si="36">IFERROR($AT10*(1+Vol_TB)+SUM($AU10:$AV10)*(1+Vol_HIV)+$AW10*(1+Vol_HPV)+SUM($AX10:$AY10)*(1+Vol_HCV),"")</f>
        <v>7027.3465999999999</v>
      </c>
      <c r="DA10" s="18">
        <f t="shared" ref="DA10:DA73" si="37">IF($BA10=0,"N/A",IF(CZ10=0,1,1-($AT10*(1+Vol_TB)/$BA10)-SUM($AU10:$AV10)*(1+Vol_HIV)/$BB10-$AW10*(1+Vol_HPV)/$BC10-SUM($AX10:$AY10)*(1+Vol_HCV)/$BD10))</f>
        <v>0.44087037326388878</v>
      </c>
      <c r="DB10" s="367"/>
      <c r="DC10" s="367"/>
      <c r="DD10" s="367"/>
      <c r="DE10" s="367"/>
      <c r="DF10" s="367"/>
      <c r="DG10" s="40" t="b">
        <f t="shared" ref="DG10:DG73" si="38">IF($BG10&lt;=Threshold_Low,$C10)</f>
        <v>0</v>
      </c>
      <c r="DH10" s="40" t="b">
        <f t="shared" ref="DH10:DH73" si="39">IF(AND($BG10&gt;Threshold_Low,$BG10&lt;=Threshold_Med),$C10)</f>
        <v>0</v>
      </c>
      <c r="DI10" s="40" t="b">
        <f t="shared" ref="DI10:DI73" si="40">IF(AND($BG10&gt;Threshold_Med,$BG10&lt;=Threshold_High),$C10)</f>
        <v>0</v>
      </c>
      <c r="DJ10" s="40" t="str">
        <f t="shared" ref="DJ10:DJ73" si="41">IF($BG10="N/A",FALSE,IF($BG10&gt;Threshold_High,$C10))</f>
        <v>Region 1</v>
      </c>
      <c r="DK10" s="367"/>
      <c r="DL10" s="40" t="b">
        <f t="shared" ref="DL10:DL73" si="42">IF($BK10&lt;=Threshold_Low,$C10)</f>
        <v>0</v>
      </c>
      <c r="DM10" s="40" t="b">
        <f t="shared" ref="DM10:DM73" si="43">IF(AND($BK10&gt;Threshold_Low,$BK10&lt;=Threshold_Med),$C10)</f>
        <v>0</v>
      </c>
      <c r="DN10" s="40" t="b">
        <f t="shared" ref="DN10:DN73" si="44">IF(AND($BK10&gt;Threshold_Med,$BK10&lt;=Threshold_High),$C10)</f>
        <v>0</v>
      </c>
      <c r="DO10" s="40" t="str">
        <f t="shared" ref="DO10:DO73" si="45">IF($BK10="N/A",FALSE,IF($BK10&gt;Threshold_High,$C10))</f>
        <v>Region 1</v>
      </c>
      <c r="DP10" s="367"/>
      <c r="DQ10" s="40" t="b">
        <f t="shared" ref="DQ10:DQ73" si="46">IF($BK10&lt;=Threshold_Low,$C10)</f>
        <v>0</v>
      </c>
      <c r="DR10" s="40" t="b">
        <f t="shared" ref="DR10:DR73" si="47">IF(AND($BK10&gt;Threshold_Low,$BK10&lt;=Threshold_Med),$C10)</f>
        <v>0</v>
      </c>
      <c r="DS10" s="40" t="b">
        <f t="shared" ref="DS10:DS73" si="48">IF(AND($BK10&gt;Threshold_Med,$BK10&lt;=Threshold_High),$C10)</f>
        <v>0</v>
      </c>
      <c r="DT10" s="40" t="str">
        <f t="shared" ref="DT10:DT73" si="49">IF($BK10="N/A",FALSE,IF($BK10&gt;Threshold_High,$C10))</f>
        <v>Region 1</v>
      </c>
      <c r="DU10" s="367"/>
      <c r="DV10" s="40" t="b">
        <f t="shared" ref="DV10:DV73" si="50">IF($BR10&lt;=Threshold_Low,$C10)</f>
        <v>0</v>
      </c>
      <c r="DW10" s="40" t="b">
        <f t="shared" ref="DW10:DW73" si="51">IF(AND($BR10&gt;Threshold_Low,$BR10&lt;=Threshold_Med),$C10)</f>
        <v>0</v>
      </c>
      <c r="DX10" s="40" t="b">
        <f t="shared" ref="DX10:DX73" si="52">IF(AND($BR10&gt;Threshold_Med,$BR10&lt;=Threshold_High),$C10)</f>
        <v>0</v>
      </c>
      <c r="DY10" s="40" t="str">
        <f t="shared" ref="DY10:DY73" si="53">IF($BR10="N/A",FALSE,IF($BR10&gt;Threshold_High,$C10))</f>
        <v>Region 1</v>
      </c>
      <c r="DZ10" s="367"/>
      <c r="EA10" s="40" t="b">
        <f t="shared" ref="EA10:EA73" si="54">IF($BU10&lt;=Threshold_Low,$C10)</f>
        <v>0</v>
      </c>
      <c r="EB10" s="40" t="b">
        <f t="shared" ref="EB10:EB73" si="55">IF(AND($BU10&gt;Threshold_Low,$BU10&lt;=Threshold_Med),$C10)</f>
        <v>0</v>
      </c>
      <c r="EC10" s="40" t="str">
        <f t="shared" ref="EC10:EC73" si="56">IF(AND($BU10&gt;Threshold_Med,$BU10&lt;=Threshold_High),$C10)</f>
        <v>Region 1</v>
      </c>
      <c r="ED10" s="40" t="b">
        <f t="shared" ref="ED10:ED73" si="57">IF($BU10="N/A",FALSE,IF($BU10&gt;Threshold_High,$C10))</f>
        <v>0</v>
      </c>
      <c r="EE10" s="367"/>
      <c r="EF10" s="40" t="b">
        <f t="shared" ref="EF10:EF73" si="58">IF($BY10&lt;=Threshold_Low,$C10)</f>
        <v>0</v>
      </c>
      <c r="EG10" s="40" t="b">
        <f t="shared" ref="EG10:EG73" si="59">IF(AND($BY10&gt;Threshold_Low,$BY10&lt;=Threshold_Med),$C10)</f>
        <v>0</v>
      </c>
      <c r="EH10" s="40" t="str">
        <f t="shared" ref="EH10:EH73" si="60">IF(AND($BY10&gt;Threshold_Med,$BY10&lt;=Threshold_High),$C10)</f>
        <v>Region 1</v>
      </c>
      <c r="EI10" s="40" t="b">
        <f t="shared" ref="EI10:EI73" si="61">IF($BY10="N/A",FALSE,IF($BY10&gt;Threshold_High,$C10))</f>
        <v>0</v>
      </c>
      <c r="EJ10" s="367"/>
      <c r="EK10" s="40" t="b">
        <f t="shared" ref="EK10:EK73" si="62">IF($CB10&lt;=Threshold_Low,$C10)</f>
        <v>0</v>
      </c>
      <c r="EL10" s="40" t="b">
        <f t="shared" ref="EL10:EL73" si="63">IF(AND($CB10&gt;Threshold_Low,$CB10&lt;=Threshold_Med),$C10)</f>
        <v>0</v>
      </c>
      <c r="EM10" s="40" t="str">
        <f t="shared" ref="EM10:EM73" si="64">IF(AND($CB10&gt;Threshold_Med,$CB10&lt;=Threshold_High),$C10)</f>
        <v>Region 1</v>
      </c>
      <c r="EN10" s="40" t="b">
        <f t="shared" ref="EN10:EN73" si="65">IF($CB10="N/A",FALSE,IF($CB10&gt;Threshold_High,$C10))</f>
        <v>0</v>
      </c>
      <c r="EO10" s="367"/>
      <c r="EP10" s="40" t="b">
        <f t="shared" ref="EP10:EP73" si="66">IF($CF10&lt;=Threshold_Low,$C10)</f>
        <v>0</v>
      </c>
      <c r="EQ10" s="40" t="b">
        <f t="shared" ref="EQ10:EQ73" si="67">IF(AND($CF10&gt;Threshold_Low,$CF10&lt;=Threshold_Med),$C10)</f>
        <v>0</v>
      </c>
      <c r="ER10" s="40" t="str">
        <f t="shared" ref="ER10:ER73" si="68">IF(AND($CF10&gt;Threshold_Med,$CF10&lt;=Threshold_High),$C10)</f>
        <v>Region 1</v>
      </c>
      <c r="ES10" s="40" t="b">
        <f t="shared" ref="ES10:ES73" si="69">IF($CF10="N/A",FALSE,IF($CF10&gt;Threshold_High,$C10))</f>
        <v>0</v>
      </c>
      <c r="ET10" s="367"/>
      <c r="EU10" s="40" t="b">
        <f t="shared" ref="EU10:EU73" si="70">IF($CI10&lt;=Threshold_Low,$C10)</f>
        <v>0</v>
      </c>
      <c r="EV10" s="40" t="b">
        <f t="shared" ref="EV10:EV73" si="71">IF(AND($CI10&gt;Threshold_Low,$CI10&lt;=Threshold_Med),$C10)</f>
        <v>0</v>
      </c>
      <c r="EW10" s="40" t="b">
        <f t="shared" ref="EW10:EW73" si="72">IF(AND($CI10&gt;Threshold_Med,$CI10&lt;=Threshold_High),$C10)</f>
        <v>0</v>
      </c>
      <c r="EX10" s="40" t="str">
        <f t="shared" ref="EX10:EX73" si="73">IF($CI10="N/A",FALSE,IF($CI10&gt;Threshold_High,$C10))</f>
        <v>Region 1</v>
      </c>
      <c r="EY10" s="365"/>
      <c r="EZ10" s="40" t="b">
        <f t="shared" ref="EZ10:EZ73" si="74">IF($CM10&lt;=Threshold_Low,$C10)</f>
        <v>0</v>
      </c>
      <c r="FA10" s="40" t="b">
        <f t="shared" ref="FA10:FA73" si="75">IF(AND($CM10&gt;Threshold_Low,$CM10&lt;=Threshold_Med),$C10)</f>
        <v>0</v>
      </c>
      <c r="FB10" s="40" t="b">
        <f t="shared" ref="FB10:FB73" si="76">IF(AND($CM10&gt;Threshold_Med,$CM10&lt;=Threshold_High),$C10)</f>
        <v>0</v>
      </c>
      <c r="FC10" s="40" t="str">
        <f t="shared" ref="FC10:FC73" si="77">IF($CM10="N/A",FALSE,IF($CM10&gt;Threshold_High,$C10))</f>
        <v>Region 1</v>
      </c>
      <c r="FD10" s="367"/>
      <c r="FE10" s="40" t="b">
        <f t="shared" ref="FE10:FE73" si="78">IF($CP10&lt;=Threshold_Low,$C10)</f>
        <v>0</v>
      </c>
      <c r="FF10" s="40" t="b">
        <f t="shared" ref="FF10:FF73" si="79">IF(AND($CP10&gt;Threshold_Low,$CP10&lt;=Threshold_Med),$C10)</f>
        <v>0</v>
      </c>
      <c r="FG10" s="40" t="b">
        <f t="shared" ref="FG10:FG73" si="80">IF(AND($CP10&gt;Threshold_Med,$CP10&lt;=Threshold_High),$C10)</f>
        <v>0</v>
      </c>
      <c r="FH10" s="40" t="str">
        <f t="shared" ref="FH10:FH73" si="81">IF($CP10="N/A",FALSE,IF($CP10&gt;Threshold_High,$C10))</f>
        <v>Region 1</v>
      </c>
      <c r="FI10" s="365"/>
      <c r="FJ10" s="40" t="b">
        <f t="shared" ref="FJ10:FJ73" si="82">IF($CT10&lt;=Threshold_Low,$C10)</f>
        <v>0</v>
      </c>
      <c r="FK10" s="40" t="b">
        <f t="shared" ref="FK10:FK73" si="83">IF(AND($CT10&gt;Threshold_Low,$CT10&lt;=Threshold_Med),$C10)</f>
        <v>0</v>
      </c>
      <c r="FL10" s="40" t="b">
        <f t="shared" ref="FL10:FL73" si="84">IF(AND($CT10&gt;Threshold_Med,$CT10&lt;=Threshold_High),$C10)</f>
        <v>0</v>
      </c>
      <c r="FM10" s="40" t="str">
        <f t="shared" ref="FM10:FM73" si="85">IF($CT10="N/A",FALSE,IF($CT10&gt;Threshold_High,$C10))</f>
        <v>Region 1</v>
      </c>
      <c r="FN10" s="367"/>
      <c r="FO10" s="40" t="b">
        <f t="shared" ref="FO10:FO73" si="86">IF($CW10&lt;=Threshold_Low,$C10)</f>
        <v>0</v>
      </c>
      <c r="FP10" s="40" t="b">
        <f t="shared" ref="FP10:FP73" si="87">IF(AND($CW10&gt;Threshold_Low,$CW10&lt;=Threshold_Med),$C10)</f>
        <v>0</v>
      </c>
      <c r="FQ10" s="40" t="str">
        <f t="shared" ref="FQ10:FQ73" si="88">IF(AND($CW10&gt;Threshold_Med,$CW10&lt;=Threshold_High),$C10)</f>
        <v>Region 1</v>
      </c>
      <c r="FR10" s="40" t="b">
        <f t="shared" ref="FR10:FR73" si="89">IF($CW10="N/A",FALSE,IF($CW10&gt;Threshold_High,$C10))</f>
        <v>0</v>
      </c>
      <c r="FS10" s="365"/>
      <c r="FT10" s="40" t="b">
        <f t="shared" ref="FT10:FT73" si="90">IF($DA10&lt;=Threshold_Low,$C10)</f>
        <v>0</v>
      </c>
      <c r="FU10" s="40" t="b">
        <f t="shared" ref="FU10:FU73" si="91">IF(AND($DA10&gt;Threshold_Low,$DA10&lt;=Threshold_Med),$C10)</f>
        <v>0</v>
      </c>
      <c r="FV10" s="40" t="str">
        <f t="shared" ref="FV10:FV73" si="92">IF(AND($DA10&gt;Threshold_Med,$DA10&lt;=Threshold_High),$C10)</f>
        <v>Region 1</v>
      </c>
      <c r="FW10" s="40" t="b">
        <f t="shared" ref="FW10:FW73" si="93">IF($DA10="N/A",FALSE,IF($DA10&gt;Threshold_High,$C10))</f>
        <v>0</v>
      </c>
    </row>
    <row r="11" spans="1:179">
      <c r="A11" s="365"/>
      <c r="B11" s="365">
        <v>2</v>
      </c>
      <c r="C11" s="309" t="s">
        <v>97</v>
      </c>
      <c r="D11" s="196" t="s">
        <v>223</v>
      </c>
      <c r="E11" s="196" t="s">
        <v>221</v>
      </c>
      <c r="F11" s="196" t="s">
        <v>224</v>
      </c>
      <c r="G11" s="7"/>
      <c r="H11" s="197">
        <v>2</v>
      </c>
      <c r="I11" s="197"/>
      <c r="J11" s="197"/>
      <c r="K11" s="197"/>
      <c r="L11" s="197"/>
      <c r="M11" s="197"/>
      <c r="N11" s="9"/>
      <c r="O11" s="198"/>
      <c r="P11" s="198"/>
      <c r="Q11" s="198"/>
      <c r="R11" s="198"/>
      <c r="S11" s="198"/>
      <c r="T11" s="198"/>
      <c r="U11" s="9"/>
      <c r="V11" s="306"/>
      <c r="W11" s="306">
        <v>150</v>
      </c>
      <c r="X11" s="306"/>
      <c r="Y11" s="306">
        <v>200</v>
      </c>
      <c r="Z11" s="306">
        <v>250</v>
      </c>
      <c r="AA11" s="283">
        <f>IFERROR(Z11*Inputs!$D$59*Inputs!$D$60,"")</f>
        <v>175</v>
      </c>
      <c r="AB11" s="9"/>
      <c r="AC11" s="304">
        <v>500</v>
      </c>
      <c r="AD11" s="304">
        <v>150</v>
      </c>
      <c r="AE11" s="304">
        <v>200</v>
      </c>
      <c r="AF11" s="304"/>
      <c r="AG11" s="9"/>
      <c r="AH11" s="283">
        <f>IFERROR(IF(Analysis!AC11="","",Analysis!AC11*Inputs!$D$33),"")</f>
        <v>400</v>
      </c>
      <c r="AI11" s="292">
        <f>IFERROR(IF(Analysis!AD11="","",Analysis!AD11*Inputs!$D$37),"")</f>
        <v>225</v>
      </c>
      <c r="AJ11" s="292">
        <f>IFERROR(IF(Analysis!AE11="","",Analysis!AE11*Inputs!$D$41),"")</f>
        <v>400</v>
      </c>
      <c r="AK11" s="292">
        <f>IFERROR(IF(Analysis!AE11="","",Analysis!AE11*Inputs!$D$48),"")</f>
        <v>97.6</v>
      </c>
      <c r="AL11" s="293">
        <f>IFERROR(IF(Analysis!AD11="","",Analysis!AD11*Inputs!$D$49*Inputs!$D$48),"")</f>
        <v>69.539999999999992</v>
      </c>
      <c r="AM11" s="292">
        <f>IFERROR(AK11*Inputs!$D$50,"")</f>
        <v>9.7599999999999992E-2</v>
      </c>
      <c r="AN11" s="292">
        <f t="shared" ref="AN11:AN74" si="94">IFERROR((AK11-AL11-AM11),"")</f>
        <v>27.962400000000002</v>
      </c>
      <c r="AO11" s="292">
        <f>IFERROR(IF(AN11="","",AN11*Inputs!$D$52),"")</f>
        <v>25.166160000000001</v>
      </c>
      <c r="AP11" s="283" t="str">
        <f>IFERROR(IF(Analysis!AF11="","",Analysis!AF11*Inputs!$D$58),"")</f>
        <v/>
      </c>
      <c r="AQ11" s="293" t="str">
        <f>IFERROR(AP11*Inputs!$D$59,"")</f>
        <v/>
      </c>
      <c r="AR11" s="283" t="str">
        <f>IFERROR(AQ11*Inputs!$D$60,"")</f>
        <v/>
      </c>
      <c r="AS11" s="9"/>
      <c r="AT11" s="279">
        <f>IF(Analysis!V11&lt;&gt;"",Analysis!V11,Analysis!$AH11)</f>
        <v>400</v>
      </c>
      <c r="AU11" s="279">
        <f>IF(Analysis!W11&lt;&gt;"",Analysis!W11,Analysis!AI11)</f>
        <v>150</v>
      </c>
      <c r="AV11" s="279">
        <f>IF(Analysis!X11&lt;&gt;"",Analysis!X11,$AJ11)</f>
        <v>400</v>
      </c>
      <c r="AW11" s="279">
        <f>IF(Analysis!Y11&lt;&gt;"",Analysis!Y11,Analysis!AO11)</f>
        <v>200</v>
      </c>
      <c r="AX11" s="279">
        <f>IF(Analysis!Z11&lt;&gt;"",Analysis!Z11,Analysis!AP11)</f>
        <v>250</v>
      </c>
      <c r="AY11" s="279">
        <f>IF(Analysis!AA11&gt;0,Analysis!AA11,Analysis!AR11)</f>
        <v>175</v>
      </c>
      <c r="AZ11" s="9"/>
      <c r="BA11" s="8">
        <f>SUM((($H11+$O11)*Inputs!$D$14*Inputs!$D$13/Hours_TB),(($I11+$P11)*Inputs!$D$14*Inputs!$D$13/Hours_TB),(($J11+$Q11)*Inputs!$D$14*Inputs!$D$13/Hours_TB),(($K11+$R11)*Inputs!$D$14*Inputs!$D$13/Hours_TB),(($L11+$S11)*Inputs!$D$14*Inputs!$D$13/Hours_TB),(($M11+$T11)*Inputs!$D$14*Inputs!$D$13/Hours_TB))</f>
        <v>1440</v>
      </c>
      <c r="BB11" s="8">
        <f>SUM((($H11+$O11)*Inputs!$D$14*Inputs!$D$13/Hours_HIV),(($I11+$P11)*Inputs!$D$14*Inputs!$D$13/Hours_HIV),(($J11+$Q11)*Inputs!$D$14*Inputs!$D$13/Hours_HIV),(($K11+$R11)*Inputs!$D$14*Inputs!$D$13/Hours_HIV),(($L11+$S11)*Inputs!$D$14*Inputs!$D$13/Hours_HIV),(($M11+$T11)*Inputs!$D$14*Inputs!$D$13/Hours_HIV))</f>
        <v>1920</v>
      </c>
      <c r="BC11" s="8">
        <f>SUM((($H11+$O11)*Inputs!$D$14*Inputs!$D$13/Hours_HPV),(($I11+$P11)*Inputs!$D$14*Inputs!$D$13/Hours_HPV),(($J11+$Q11)*Inputs!$D$14*Inputs!$D$13/Hours_HPV),(($K11+$R11)*Inputs!$D$14*Inputs!$D$13/Hours_HPV),(($L11+$S11)*Inputs!$D$14*Inputs!$D$13/Hours_HPV),(($M11+$T11)*Inputs!$D$14*Inputs!$D$13/Hours_HPV))</f>
        <v>2880</v>
      </c>
      <c r="BD11" s="8">
        <f>SUM((($H11+$O11)*Inputs!$D$14*Inputs!$D$13/Hours_HCV),(($I11+$P11)*Inputs!$D$14*Inputs!$D$13/Hours_HCV),(($J11+$Q11)*Inputs!$D$14*Inputs!$D$13/Hours_HCV),(($K11+$R11)*Inputs!$D$14*Inputs!$D$13/Hours_HCV),(($L11+$S11)*Inputs!$D$14*Inputs!$D$13/Hours_HCV),(($M11+$T11)*Inputs!$D$14*Inputs!$D$13/Hours_HCV))</f>
        <v>1645.7142857142858</v>
      </c>
      <c r="BE11" s="9"/>
      <c r="BF11" s="10">
        <f t="shared" ref="BF11:BF74" si="95">$AT11</f>
        <v>400</v>
      </c>
      <c r="BG11" s="18">
        <f t="shared" ref="BG11:BG74" si="96">IF($BA11=0,"N/A",IF(BF11=0,1,IF(BA11=0,"",1-($BF11/$BA11))))</f>
        <v>0.72222222222222221</v>
      </c>
      <c r="BH11" s="10">
        <f t="shared" ref="BH11:BH74" si="97">IFERROR(MAX(0,$BA11-$AT11),"")</f>
        <v>1040</v>
      </c>
      <c r="BI11" s="10">
        <f t="shared" ref="BI11:BI74" si="98">IFERROR(BH11*Hours_TB,"")</f>
        <v>2080</v>
      </c>
      <c r="BJ11" s="10">
        <f t="shared" si="12"/>
        <v>400</v>
      </c>
      <c r="BK11" s="18">
        <f t="shared" ref="BK11:BK74" si="99">IF($BA11=0,"N/A",IF($BJ11=0,1,1-($BJ11/$BA11)))</f>
        <v>0.72222222222222221</v>
      </c>
      <c r="BL11" s="367"/>
      <c r="BM11" s="10">
        <f t="shared" ref="BM11:BM74" si="100">SUM(AT11:AU11)</f>
        <v>550</v>
      </c>
      <c r="BN11" s="18">
        <f t="shared" ref="BN11:BN74" si="101">IF($BA11=0,"N/A",IF(BM11=0,1,1-($AT11/$BA11)-($AU11/$BB11)))</f>
        <v>0.64409722222222221</v>
      </c>
      <c r="BO11" s="10">
        <f t="shared" si="13"/>
        <v>543.33333333333337</v>
      </c>
      <c r="BP11" s="10">
        <f t="shared" si="14"/>
        <v>815</v>
      </c>
      <c r="BQ11" s="10">
        <f t="shared" si="15"/>
        <v>550</v>
      </c>
      <c r="BR11" s="18">
        <f t="shared" si="16"/>
        <v>0.64409722222222221</v>
      </c>
      <c r="BS11" s="367"/>
      <c r="BT11" s="10">
        <f t="shared" ref="BT11:BT74" si="102">SUM($AT11,$AV11)</f>
        <v>800</v>
      </c>
      <c r="BU11" s="18">
        <f t="shared" ref="BU11:BU74" si="103">IF($BA11=0,"N/A",IF(BT11=0,1,1-($AT11/$BA11)-($AV11/$BB11)))</f>
        <v>0.51388888888888884</v>
      </c>
      <c r="BV11" s="10">
        <f t="shared" si="17"/>
        <v>293.33333333333337</v>
      </c>
      <c r="BW11" s="10">
        <f t="shared" ref="BW11:BW74" si="104">IFERROR(BV11*Hours_HIV,"")</f>
        <v>440.00000000000006</v>
      </c>
      <c r="BX11" s="10">
        <f t="shared" si="19"/>
        <v>800</v>
      </c>
      <c r="BY11" s="18">
        <f t="shared" ref="BY11:BY74" si="105">IF($BA11=0,"N/A",IF(BX11=0,1,1-($AT11*(1+Vol_TB)/$BA11)-$AV11*(1+Vol_HIV)/$BB11))</f>
        <v>0.51388888888888884</v>
      </c>
      <c r="BZ11" s="367"/>
      <c r="CA11" s="10">
        <f t="shared" ref="CA11:CA74" si="106">SUM(AT11:AV11)</f>
        <v>950</v>
      </c>
      <c r="CB11" s="18">
        <f t="shared" ref="CB11:CB74" si="107">IF($BA11=0,"N/A",IF(CA11=0,1,1-($AT11/$BA11)-SUM($AU11:$AV11)/$BB11))</f>
        <v>0.4357638888888889</v>
      </c>
      <c r="CC11" s="10">
        <f t="shared" si="21"/>
        <v>143.33333333333337</v>
      </c>
      <c r="CD11" s="10">
        <f t="shared" si="22"/>
        <v>215.00000000000006</v>
      </c>
      <c r="CE11" s="10">
        <f t="shared" si="23"/>
        <v>950</v>
      </c>
      <c r="CF11" s="18">
        <f t="shared" ref="CF11:CF74" si="108">IF($BA11=0,"N/A",IF(CE11=0,1,1-($AT11*(1+Vol_TB)/$BA11)-SUM($AU11:$AV11)*(1+Vol_HIV)/$BB11))</f>
        <v>0.4357638888888889</v>
      </c>
      <c r="CG11" s="365"/>
      <c r="CH11" s="10">
        <f t="shared" ref="CH11:CH74" si="109">SUM($AT11,$AW11)</f>
        <v>600</v>
      </c>
      <c r="CI11" s="18">
        <f t="shared" si="25"/>
        <v>0.65277777777777779</v>
      </c>
      <c r="CJ11" s="10">
        <f t="shared" si="26"/>
        <v>840</v>
      </c>
      <c r="CK11" s="10">
        <f t="shared" si="27"/>
        <v>840</v>
      </c>
      <c r="CL11" s="10">
        <f t="shared" si="28"/>
        <v>600</v>
      </c>
      <c r="CM11" s="18">
        <f t="shared" si="29"/>
        <v>0.65277777777777779</v>
      </c>
      <c r="CN11" s="365"/>
      <c r="CO11" s="10">
        <f t="shared" ref="CO11:CO74" si="110">SUM($AT11,$AX11:$AY11)</f>
        <v>825</v>
      </c>
      <c r="CP11" s="18">
        <f t="shared" ref="CP11:CP74" si="111">IF($BA11=0,"N/A",IF(CO11=0,1,1-($AT11/$BA11)-SUM($AX11:$AY11)/$BD11))</f>
        <v>0.46397569444444442</v>
      </c>
      <c r="CQ11" s="10">
        <f t="shared" si="30"/>
        <v>169.28571428571433</v>
      </c>
      <c r="CR11" s="10">
        <f t="shared" si="31"/>
        <v>296.25000000000011</v>
      </c>
      <c r="CS11" s="10">
        <f t="shared" si="32"/>
        <v>825</v>
      </c>
      <c r="CT11" s="18">
        <f t="shared" ref="CT11:CT74" si="112">IF($BA11=0,"N/A",IF(CS11=0,1,1-($AT11*(1+Vol_TB)/$BA11)-SUM($AX11:$AY11)*(1+Vol_HCV)/$BD11))</f>
        <v>0.46397569444444442</v>
      </c>
      <c r="CU11" s="377"/>
      <c r="CV11" s="10">
        <f t="shared" ref="CV11:CV74" si="113">SUM($AT11:$AY11)</f>
        <v>1575</v>
      </c>
      <c r="CW11" s="18">
        <f t="shared" ref="CW11:CW74" si="114">IF($BA11=0,"N/A",IF(CV11=0,1,1-($AT11/$BA11)-SUM($AU11:$AV11)/$BB11-$AW11/$BC11-SUM($AX11:$AY11)/$BD11))</f>
        <v>0.10807291666666663</v>
      </c>
      <c r="CX11" s="10">
        <f t="shared" si="34"/>
        <v>840</v>
      </c>
      <c r="CY11" s="10">
        <f t="shared" si="35"/>
        <v>1470</v>
      </c>
      <c r="CZ11" s="10">
        <f t="shared" si="36"/>
        <v>1575</v>
      </c>
      <c r="DA11" s="18">
        <f t="shared" si="37"/>
        <v>0.10807291666666663</v>
      </c>
      <c r="DB11" s="367"/>
      <c r="DC11" s="367"/>
      <c r="DD11" s="367"/>
      <c r="DE11" s="367"/>
      <c r="DF11" s="367"/>
      <c r="DG11" s="40" t="b">
        <f t="shared" si="38"/>
        <v>0</v>
      </c>
      <c r="DH11" s="40" t="b">
        <f t="shared" si="39"/>
        <v>0</v>
      </c>
      <c r="DI11" s="40" t="b">
        <f t="shared" si="40"/>
        <v>0</v>
      </c>
      <c r="DJ11" s="40" t="str">
        <f t="shared" si="41"/>
        <v>Region 1</v>
      </c>
      <c r="DK11" s="367"/>
      <c r="DL11" s="40" t="b">
        <f t="shared" si="42"/>
        <v>0</v>
      </c>
      <c r="DM11" s="40" t="b">
        <f t="shared" si="43"/>
        <v>0</v>
      </c>
      <c r="DN11" s="40" t="b">
        <f t="shared" si="44"/>
        <v>0</v>
      </c>
      <c r="DO11" s="40" t="str">
        <f t="shared" si="45"/>
        <v>Region 1</v>
      </c>
      <c r="DP11" s="367"/>
      <c r="DQ11" s="40" t="b">
        <f t="shared" si="46"/>
        <v>0</v>
      </c>
      <c r="DR11" s="40" t="b">
        <f t="shared" si="47"/>
        <v>0</v>
      </c>
      <c r="DS11" s="40" t="b">
        <f t="shared" si="48"/>
        <v>0</v>
      </c>
      <c r="DT11" s="40" t="str">
        <f t="shared" si="49"/>
        <v>Region 1</v>
      </c>
      <c r="DU11" s="367"/>
      <c r="DV11" s="40" t="b">
        <f t="shared" si="50"/>
        <v>0</v>
      </c>
      <c r="DW11" s="40" t="b">
        <f t="shared" si="51"/>
        <v>0</v>
      </c>
      <c r="DX11" s="40" t="b">
        <f t="shared" si="52"/>
        <v>0</v>
      </c>
      <c r="DY11" s="40" t="str">
        <f t="shared" si="53"/>
        <v>Region 1</v>
      </c>
      <c r="DZ11" s="367"/>
      <c r="EA11" s="40" t="b">
        <f t="shared" si="54"/>
        <v>0</v>
      </c>
      <c r="EB11" s="40" t="b">
        <f t="shared" si="55"/>
        <v>0</v>
      </c>
      <c r="EC11" s="40" t="b">
        <f t="shared" si="56"/>
        <v>0</v>
      </c>
      <c r="ED11" s="40" t="str">
        <f t="shared" si="57"/>
        <v>Region 1</v>
      </c>
      <c r="EE11" s="367"/>
      <c r="EF11" s="40" t="b">
        <f t="shared" si="58"/>
        <v>0</v>
      </c>
      <c r="EG11" s="40" t="b">
        <f t="shared" si="59"/>
        <v>0</v>
      </c>
      <c r="EH11" s="40" t="b">
        <f t="shared" si="60"/>
        <v>0</v>
      </c>
      <c r="EI11" s="40" t="str">
        <f t="shared" si="61"/>
        <v>Region 1</v>
      </c>
      <c r="EJ11" s="367"/>
      <c r="EK11" s="40" t="b">
        <f t="shared" si="62"/>
        <v>0</v>
      </c>
      <c r="EL11" s="40" t="b">
        <f t="shared" si="63"/>
        <v>0</v>
      </c>
      <c r="EM11" s="40" t="str">
        <f t="shared" si="64"/>
        <v>Region 1</v>
      </c>
      <c r="EN11" s="40" t="b">
        <f t="shared" si="65"/>
        <v>0</v>
      </c>
      <c r="EO11" s="367"/>
      <c r="EP11" s="40" t="b">
        <f t="shared" si="66"/>
        <v>0</v>
      </c>
      <c r="EQ11" s="40" t="b">
        <f t="shared" si="67"/>
        <v>0</v>
      </c>
      <c r="ER11" s="40" t="str">
        <f t="shared" si="68"/>
        <v>Region 1</v>
      </c>
      <c r="ES11" s="40" t="b">
        <f t="shared" si="69"/>
        <v>0</v>
      </c>
      <c r="ET11" s="367"/>
      <c r="EU11" s="40" t="b">
        <f t="shared" si="70"/>
        <v>0</v>
      </c>
      <c r="EV11" s="40" t="b">
        <f t="shared" si="71"/>
        <v>0</v>
      </c>
      <c r="EW11" s="40" t="b">
        <f t="shared" si="72"/>
        <v>0</v>
      </c>
      <c r="EX11" s="40" t="str">
        <f t="shared" si="73"/>
        <v>Region 1</v>
      </c>
      <c r="EY11" s="365"/>
      <c r="EZ11" s="40" t="b">
        <f t="shared" si="74"/>
        <v>0</v>
      </c>
      <c r="FA11" s="40" t="b">
        <f t="shared" si="75"/>
        <v>0</v>
      </c>
      <c r="FB11" s="40" t="b">
        <f t="shared" si="76"/>
        <v>0</v>
      </c>
      <c r="FC11" s="40" t="str">
        <f t="shared" si="77"/>
        <v>Region 1</v>
      </c>
      <c r="FD11" s="367"/>
      <c r="FE11" s="40" t="b">
        <f t="shared" si="78"/>
        <v>0</v>
      </c>
      <c r="FF11" s="40" t="b">
        <f t="shared" si="79"/>
        <v>0</v>
      </c>
      <c r="FG11" s="40" t="str">
        <f t="shared" si="80"/>
        <v>Region 1</v>
      </c>
      <c r="FH11" s="40" t="b">
        <f t="shared" si="81"/>
        <v>0</v>
      </c>
      <c r="FI11" s="365"/>
      <c r="FJ11" s="40" t="b">
        <f t="shared" si="82"/>
        <v>0</v>
      </c>
      <c r="FK11" s="40" t="b">
        <f t="shared" si="83"/>
        <v>0</v>
      </c>
      <c r="FL11" s="40" t="str">
        <f t="shared" si="84"/>
        <v>Region 1</v>
      </c>
      <c r="FM11" s="40" t="b">
        <f t="shared" si="85"/>
        <v>0</v>
      </c>
      <c r="FN11" s="367"/>
      <c r="FO11" s="40" t="b">
        <f t="shared" si="86"/>
        <v>0</v>
      </c>
      <c r="FP11" s="40" t="str">
        <f t="shared" si="87"/>
        <v>Region 1</v>
      </c>
      <c r="FQ11" s="40" t="b">
        <f t="shared" si="88"/>
        <v>0</v>
      </c>
      <c r="FR11" s="40" t="b">
        <f t="shared" si="89"/>
        <v>0</v>
      </c>
      <c r="FS11" s="365"/>
      <c r="FT11" s="40" t="b">
        <f t="shared" si="90"/>
        <v>0</v>
      </c>
      <c r="FU11" s="40" t="str">
        <f t="shared" si="91"/>
        <v>Region 1</v>
      </c>
      <c r="FV11" s="40" t="b">
        <f t="shared" si="92"/>
        <v>0</v>
      </c>
      <c r="FW11" s="40" t="b">
        <f t="shared" si="93"/>
        <v>0</v>
      </c>
    </row>
    <row r="12" spans="1:179">
      <c r="A12" s="365"/>
      <c r="B12" s="365">
        <v>3</v>
      </c>
      <c r="C12" s="309" t="s">
        <v>97</v>
      </c>
      <c r="D12" s="196" t="s">
        <v>225</v>
      </c>
      <c r="E12" s="196" t="s">
        <v>226</v>
      </c>
      <c r="F12" s="196" t="s">
        <v>227</v>
      </c>
      <c r="G12" s="7"/>
      <c r="H12" s="197">
        <v>3</v>
      </c>
      <c r="I12" s="197"/>
      <c r="J12" s="197"/>
      <c r="K12" s="197"/>
      <c r="L12" s="197"/>
      <c r="M12" s="197"/>
      <c r="N12" s="9"/>
      <c r="O12" s="198"/>
      <c r="P12" s="198"/>
      <c r="Q12" s="198"/>
      <c r="R12" s="198"/>
      <c r="S12" s="198"/>
      <c r="T12" s="198"/>
      <c r="U12" s="9"/>
      <c r="V12" s="306"/>
      <c r="W12" s="306">
        <v>80</v>
      </c>
      <c r="X12" s="306">
        <v>1400</v>
      </c>
      <c r="Y12" s="306">
        <v>700</v>
      </c>
      <c r="Z12" s="306">
        <v>70</v>
      </c>
      <c r="AA12" s="283">
        <f>IFERROR(Z12*Inputs!$D$59*Inputs!$D$60,"")</f>
        <v>49</v>
      </c>
      <c r="AB12" s="9"/>
      <c r="AC12" s="304">
        <v>1000</v>
      </c>
      <c r="AD12" s="304">
        <v>80</v>
      </c>
      <c r="AE12" s="304">
        <v>700</v>
      </c>
      <c r="AF12" s="304"/>
      <c r="AG12" s="9"/>
      <c r="AH12" s="283">
        <f>IFERROR(IF(Analysis!AC12="","",Analysis!AC12*Inputs!$D$33),"")</f>
        <v>800</v>
      </c>
      <c r="AI12" s="292">
        <f>IFERROR(IF(Analysis!AD12="","",Analysis!AD12*Inputs!$D$37),"")</f>
        <v>120</v>
      </c>
      <c r="AJ12" s="292">
        <f>IFERROR(IF(Analysis!AE12="","",Analysis!AE12*Inputs!$D$41),"")</f>
        <v>1400</v>
      </c>
      <c r="AK12" s="292">
        <f>IFERROR(IF(Analysis!AE12="","",Analysis!AE12*Inputs!$D$48),"")</f>
        <v>341.59999999999997</v>
      </c>
      <c r="AL12" s="293">
        <f>IFERROR(IF(Analysis!AD12="","",Analysis!AD12*Inputs!$D$49*Inputs!$D$48),"")</f>
        <v>37.088000000000001</v>
      </c>
      <c r="AM12" s="292">
        <f>IFERROR(AK12*Inputs!$D$50,"")</f>
        <v>0.34159999999999996</v>
      </c>
      <c r="AN12" s="292">
        <f t="shared" si="94"/>
        <v>304.17039999999992</v>
      </c>
      <c r="AO12" s="292">
        <f>IFERROR(IF(AN12="","",AN12*Inputs!$D$52),"")</f>
        <v>273.75335999999993</v>
      </c>
      <c r="AP12" s="283" t="str">
        <f>IFERROR(IF(Analysis!AF12="","",Analysis!AF12*Inputs!$D$58),"")</f>
        <v/>
      </c>
      <c r="AQ12" s="293" t="str">
        <f>IFERROR(AP12*Inputs!$D$59,"")</f>
        <v/>
      </c>
      <c r="AR12" s="283" t="str">
        <f>IFERROR(AQ12*Inputs!$D$60,"")</f>
        <v/>
      </c>
      <c r="AS12" s="9"/>
      <c r="AT12" s="279">
        <f>IF(Analysis!V12&lt;&gt;"",Analysis!V12,Analysis!$AH12)</f>
        <v>800</v>
      </c>
      <c r="AU12" s="279">
        <f>IF(Analysis!W12&lt;&gt;"",Analysis!W12,Analysis!AI12)</f>
        <v>80</v>
      </c>
      <c r="AV12" s="279">
        <f>IF(Analysis!X12&lt;&gt;"",Analysis!X12,$AJ12)</f>
        <v>1400</v>
      </c>
      <c r="AW12" s="279">
        <f>IF(Analysis!Y12&lt;&gt;"",Analysis!Y12,Analysis!AO12)</f>
        <v>700</v>
      </c>
      <c r="AX12" s="279">
        <f>IF(Analysis!Z12&lt;&gt;"",Analysis!Z12,Analysis!AP12)</f>
        <v>70</v>
      </c>
      <c r="AY12" s="279">
        <f>IF(Analysis!AA12&gt;0,Analysis!AA12,Analysis!AR12)</f>
        <v>49</v>
      </c>
      <c r="AZ12" s="9"/>
      <c r="BA12" s="8">
        <f>SUM((($H12+$O12)*Inputs!$D$14*Inputs!$D$13/Hours_TB),(($I12+$P12)*Inputs!$D$14*Inputs!$D$13/Hours_TB),(($J12+$Q12)*Inputs!$D$14*Inputs!$D$13/Hours_TB),(($K12+$R12)*Inputs!$D$14*Inputs!$D$13/Hours_TB),(($L12+$S12)*Inputs!$D$14*Inputs!$D$13/Hours_TB),(($M12+$T12)*Inputs!$D$14*Inputs!$D$13/Hours_TB))</f>
        <v>2160</v>
      </c>
      <c r="BB12" s="8">
        <f>SUM((($H12+$O12)*Inputs!$D$14*Inputs!$D$13/Hours_HIV),(($I12+$P12)*Inputs!$D$14*Inputs!$D$13/Hours_HIV),(($J12+$Q12)*Inputs!$D$14*Inputs!$D$13/Hours_HIV),(($K12+$R12)*Inputs!$D$14*Inputs!$D$13/Hours_HIV),(($L12+$S12)*Inputs!$D$14*Inputs!$D$13/Hours_HIV),(($M12+$T12)*Inputs!$D$14*Inputs!$D$13/Hours_HIV))</f>
        <v>2880</v>
      </c>
      <c r="BC12" s="8">
        <f>SUM((($H12+$O12)*Inputs!$D$14*Inputs!$D$13/Hours_HPV),(($I12+$P12)*Inputs!$D$14*Inputs!$D$13/Hours_HPV),(($J12+$Q12)*Inputs!$D$14*Inputs!$D$13/Hours_HPV),(($K12+$R12)*Inputs!$D$14*Inputs!$D$13/Hours_HPV),(($L12+$S12)*Inputs!$D$14*Inputs!$D$13/Hours_HPV),(($M12+$T12)*Inputs!$D$14*Inputs!$D$13/Hours_HPV))</f>
        <v>4320</v>
      </c>
      <c r="BD12" s="8">
        <f>SUM((($H12+$O12)*Inputs!$D$14*Inputs!$D$13/Hours_HCV),(($I12+$P12)*Inputs!$D$14*Inputs!$D$13/Hours_HCV),(($J12+$Q12)*Inputs!$D$14*Inputs!$D$13/Hours_HCV),(($K12+$R12)*Inputs!$D$14*Inputs!$D$13/Hours_HCV),(($L12+$S12)*Inputs!$D$14*Inputs!$D$13/Hours_HCV),(($M12+$T12)*Inputs!$D$14*Inputs!$D$13/Hours_HCV))</f>
        <v>2468.5714285714284</v>
      </c>
      <c r="BE12" s="9"/>
      <c r="BF12" s="10">
        <f t="shared" si="95"/>
        <v>800</v>
      </c>
      <c r="BG12" s="18">
        <f t="shared" si="96"/>
        <v>0.62962962962962965</v>
      </c>
      <c r="BH12" s="10">
        <f t="shared" si="97"/>
        <v>1360</v>
      </c>
      <c r="BI12" s="10">
        <f t="shared" si="98"/>
        <v>2720</v>
      </c>
      <c r="BJ12" s="10">
        <f t="shared" si="12"/>
        <v>800</v>
      </c>
      <c r="BK12" s="18">
        <f t="shared" si="99"/>
        <v>0.62962962962962965</v>
      </c>
      <c r="BL12" s="367"/>
      <c r="BM12" s="10">
        <f t="shared" si="100"/>
        <v>880</v>
      </c>
      <c r="BN12" s="18">
        <f t="shared" si="101"/>
        <v>0.60185185185185186</v>
      </c>
      <c r="BO12" s="10">
        <f t="shared" si="13"/>
        <v>826.66666666666663</v>
      </c>
      <c r="BP12" s="10">
        <f t="shared" si="14"/>
        <v>1240</v>
      </c>
      <c r="BQ12" s="10">
        <f t="shared" si="15"/>
        <v>880</v>
      </c>
      <c r="BR12" s="18">
        <f t="shared" si="16"/>
        <v>0.60185185185185186</v>
      </c>
      <c r="BS12" s="367"/>
      <c r="BT12" s="10">
        <f t="shared" si="102"/>
        <v>2200</v>
      </c>
      <c r="BU12" s="18">
        <f t="shared" si="103"/>
        <v>0.14351851851851855</v>
      </c>
      <c r="BV12" s="10">
        <f t="shared" si="17"/>
        <v>0</v>
      </c>
      <c r="BW12" s="10">
        <f t="shared" si="104"/>
        <v>0</v>
      </c>
      <c r="BX12" s="10">
        <f t="shared" si="19"/>
        <v>2200</v>
      </c>
      <c r="BY12" s="18">
        <f t="shared" si="105"/>
        <v>0.14351851851851855</v>
      </c>
      <c r="BZ12" s="367"/>
      <c r="CA12" s="10">
        <f t="shared" si="106"/>
        <v>2280</v>
      </c>
      <c r="CB12" s="18">
        <f t="shared" si="107"/>
        <v>0.11574074074074081</v>
      </c>
      <c r="CC12" s="10">
        <f t="shared" si="21"/>
        <v>0</v>
      </c>
      <c r="CD12" s="10">
        <f t="shared" si="22"/>
        <v>0</v>
      </c>
      <c r="CE12" s="10">
        <f t="shared" si="23"/>
        <v>2280</v>
      </c>
      <c r="CF12" s="18">
        <f t="shared" si="108"/>
        <v>0.11574074074074081</v>
      </c>
      <c r="CG12" s="365"/>
      <c r="CH12" s="10">
        <f t="shared" si="109"/>
        <v>1500</v>
      </c>
      <c r="CI12" s="18">
        <f t="shared" si="25"/>
        <v>0.46759259259259262</v>
      </c>
      <c r="CJ12" s="10">
        <f t="shared" si="26"/>
        <v>660</v>
      </c>
      <c r="CK12" s="10">
        <f t="shared" si="27"/>
        <v>660</v>
      </c>
      <c r="CL12" s="10">
        <f t="shared" si="28"/>
        <v>1500</v>
      </c>
      <c r="CM12" s="18">
        <f t="shared" si="29"/>
        <v>0.46759259259259262</v>
      </c>
      <c r="CN12" s="365"/>
      <c r="CO12" s="10">
        <f t="shared" si="110"/>
        <v>919</v>
      </c>
      <c r="CP12" s="18">
        <f t="shared" si="111"/>
        <v>0.58142361111111107</v>
      </c>
      <c r="CQ12" s="10">
        <f t="shared" si="30"/>
        <v>658.14285714285711</v>
      </c>
      <c r="CR12" s="10">
        <f t="shared" si="31"/>
        <v>1151.75</v>
      </c>
      <c r="CS12" s="10">
        <f t="shared" si="32"/>
        <v>919</v>
      </c>
      <c r="CT12" s="18">
        <f t="shared" si="112"/>
        <v>0.58142361111111107</v>
      </c>
      <c r="CU12" s="377"/>
      <c r="CV12" s="10">
        <f t="shared" si="113"/>
        <v>3099</v>
      </c>
      <c r="CW12" s="18">
        <f t="shared" si="114"/>
        <v>-9.4502314814814747E-2</v>
      </c>
      <c r="CX12" s="10">
        <f t="shared" si="34"/>
        <v>660</v>
      </c>
      <c r="CY12" s="10">
        <f t="shared" si="35"/>
        <v>1155</v>
      </c>
      <c r="CZ12" s="10">
        <f t="shared" si="36"/>
        <v>3099</v>
      </c>
      <c r="DA12" s="18">
        <f t="shared" si="37"/>
        <v>-9.4502314814814747E-2</v>
      </c>
      <c r="DB12" s="367"/>
      <c r="DC12" s="367"/>
      <c r="DD12" s="367"/>
      <c r="DE12" s="367"/>
      <c r="DF12" s="367"/>
      <c r="DG12" s="40" t="b">
        <f t="shared" si="38"/>
        <v>0</v>
      </c>
      <c r="DH12" s="40" t="b">
        <f t="shared" si="39"/>
        <v>0</v>
      </c>
      <c r="DI12" s="40" t="b">
        <f t="shared" si="40"/>
        <v>0</v>
      </c>
      <c r="DJ12" s="40" t="str">
        <f t="shared" si="41"/>
        <v>Region 1</v>
      </c>
      <c r="DK12" s="367"/>
      <c r="DL12" s="40" t="b">
        <f t="shared" si="42"/>
        <v>0</v>
      </c>
      <c r="DM12" s="40" t="b">
        <f t="shared" si="43"/>
        <v>0</v>
      </c>
      <c r="DN12" s="40" t="b">
        <f t="shared" si="44"/>
        <v>0</v>
      </c>
      <c r="DO12" s="40" t="str">
        <f t="shared" si="45"/>
        <v>Region 1</v>
      </c>
      <c r="DP12" s="367"/>
      <c r="DQ12" s="40" t="b">
        <f t="shared" si="46"/>
        <v>0</v>
      </c>
      <c r="DR12" s="40" t="b">
        <f t="shared" si="47"/>
        <v>0</v>
      </c>
      <c r="DS12" s="40" t="b">
        <f t="shared" si="48"/>
        <v>0</v>
      </c>
      <c r="DT12" s="40" t="str">
        <f t="shared" si="49"/>
        <v>Region 1</v>
      </c>
      <c r="DU12" s="367"/>
      <c r="DV12" s="40" t="b">
        <f t="shared" si="50"/>
        <v>0</v>
      </c>
      <c r="DW12" s="40" t="b">
        <f t="shared" si="51"/>
        <v>0</v>
      </c>
      <c r="DX12" s="40" t="b">
        <f t="shared" si="52"/>
        <v>0</v>
      </c>
      <c r="DY12" s="40" t="str">
        <f t="shared" si="53"/>
        <v>Region 1</v>
      </c>
      <c r="DZ12" s="367"/>
      <c r="EA12" s="40" t="b">
        <f t="shared" si="54"/>
        <v>0</v>
      </c>
      <c r="EB12" s="40" t="str">
        <f t="shared" si="55"/>
        <v>Region 1</v>
      </c>
      <c r="EC12" s="40" t="b">
        <f t="shared" si="56"/>
        <v>0</v>
      </c>
      <c r="ED12" s="40" t="b">
        <f t="shared" si="57"/>
        <v>0</v>
      </c>
      <c r="EE12" s="367"/>
      <c r="EF12" s="40" t="b">
        <f t="shared" si="58"/>
        <v>0</v>
      </c>
      <c r="EG12" s="40" t="str">
        <f t="shared" si="59"/>
        <v>Region 1</v>
      </c>
      <c r="EH12" s="40" t="b">
        <f t="shared" si="60"/>
        <v>0</v>
      </c>
      <c r="EI12" s="40" t="b">
        <f t="shared" si="61"/>
        <v>0</v>
      </c>
      <c r="EJ12" s="367"/>
      <c r="EK12" s="40" t="b">
        <f t="shared" si="62"/>
        <v>0</v>
      </c>
      <c r="EL12" s="40" t="str">
        <f t="shared" si="63"/>
        <v>Region 1</v>
      </c>
      <c r="EM12" s="40" t="b">
        <f t="shared" si="64"/>
        <v>0</v>
      </c>
      <c r="EN12" s="40" t="b">
        <f t="shared" si="65"/>
        <v>0</v>
      </c>
      <c r="EO12" s="367"/>
      <c r="EP12" s="40" t="b">
        <f t="shared" si="66"/>
        <v>0</v>
      </c>
      <c r="EQ12" s="40" t="str">
        <f t="shared" si="67"/>
        <v>Region 1</v>
      </c>
      <c r="ER12" s="40" t="b">
        <f t="shared" si="68"/>
        <v>0</v>
      </c>
      <c r="ES12" s="40" t="b">
        <f t="shared" si="69"/>
        <v>0</v>
      </c>
      <c r="ET12" s="367"/>
      <c r="EU12" s="40" t="b">
        <f t="shared" si="70"/>
        <v>0</v>
      </c>
      <c r="EV12" s="40" t="b">
        <f t="shared" si="71"/>
        <v>0</v>
      </c>
      <c r="EW12" s="40" t="str">
        <f t="shared" si="72"/>
        <v>Region 1</v>
      </c>
      <c r="EX12" s="40" t="b">
        <f t="shared" si="73"/>
        <v>0</v>
      </c>
      <c r="EY12" s="365"/>
      <c r="EZ12" s="40" t="b">
        <f t="shared" si="74"/>
        <v>0</v>
      </c>
      <c r="FA12" s="40" t="b">
        <f t="shared" si="75"/>
        <v>0</v>
      </c>
      <c r="FB12" s="40" t="str">
        <f t="shared" si="76"/>
        <v>Region 1</v>
      </c>
      <c r="FC12" s="40" t="b">
        <f t="shared" si="77"/>
        <v>0</v>
      </c>
      <c r="FD12" s="367"/>
      <c r="FE12" s="40" t="b">
        <f t="shared" si="78"/>
        <v>0</v>
      </c>
      <c r="FF12" s="40" t="b">
        <f t="shared" si="79"/>
        <v>0</v>
      </c>
      <c r="FG12" s="40" t="b">
        <f t="shared" si="80"/>
        <v>0</v>
      </c>
      <c r="FH12" s="40" t="str">
        <f t="shared" si="81"/>
        <v>Region 1</v>
      </c>
      <c r="FI12" s="365"/>
      <c r="FJ12" s="40" t="b">
        <f t="shared" si="82"/>
        <v>0</v>
      </c>
      <c r="FK12" s="40" t="b">
        <f t="shared" si="83"/>
        <v>0</v>
      </c>
      <c r="FL12" s="40" t="b">
        <f t="shared" si="84"/>
        <v>0</v>
      </c>
      <c r="FM12" s="40" t="str">
        <f t="shared" si="85"/>
        <v>Region 1</v>
      </c>
      <c r="FN12" s="367"/>
      <c r="FO12" s="40" t="str">
        <f t="shared" si="86"/>
        <v>Region 1</v>
      </c>
      <c r="FP12" s="40" t="b">
        <f t="shared" si="87"/>
        <v>0</v>
      </c>
      <c r="FQ12" s="40" t="b">
        <f t="shared" si="88"/>
        <v>0</v>
      </c>
      <c r="FR12" s="40" t="b">
        <f t="shared" si="89"/>
        <v>0</v>
      </c>
      <c r="FS12" s="365"/>
      <c r="FT12" s="40" t="str">
        <f t="shared" si="90"/>
        <v>Region 1</v>
      </c>
      <c r="FU12" s="40" t="b">
        <f t="shared" si="91"/>
        <v>0</v>
      </c>
      <c r="FV12" s="40" t="b">
        <f t="shared" si="92"/>
        <v>0</v>
      </c>
      <c r="FW12" s="40" t="b">
        <f t="shared" si="93"/>
        <v>0</v>
      </c>
    </row>
    <row r="13" spans="1:179">
      <c r="A13" s="365"/>
      <c r="B13" s="365">
        <v>4</v>
      </c>
      <c r="C13" s="309" t="s">
        <v>98</v>
      </c>
      <c r="D13" s="196" t="s">
        <v>228</v>
      </c>
      <c r="E13" s="196" t="s">
        <v>229</v>
      </c>
      <c r="F13" s="196" t="s">
        <v>230</v>
      </c>
      <c r="G13" s="7"/>
      <c r="H13" s="197">
        <v>4</v>
      </c>
      <c r="I13" s="197"/>
      <c r="J13" s="197"/>
      <c r="K13" s="197"/>
      <c r="L13" s="197"/>
      <c r="M13" s="197"/>
      <c r="N13" s="9"/>
      <c r="O13" s="198"/>
      <c r="P13" s="198"/>
      <c r="Q13" s="198"/>
      <c r="R13" s="198"/>
      <c r="S13" s="198"/>
      <c r="T13" s="198"/>
      <c r="U13" s="9"/>
      <c r="V13" s="306">
        <v>100</v>
      </c>
      <c r="W13" s="306">
        <v>45</v>
      </c>
      <c r="X13" s="306">
        <v>1200</v>
      </c>
      <c r="Y13" s="306">
        <v>600</v>
      </c>
      <c r="Z13" s="306">
        <v>300</v>
      </c>
      <c r="AA13" s="283">
        <f>IFERROR(Z13*Inputs!$D$59*Inputs!$D$60,"")</f>
        <v>210</v>
      </c>
      <c r="AB13" s="9"/>
      <c r="AC13" s="304"/>
      <c r="AD13" s="304">
        <v>45</v>
      </c>
      <c r="AE13" s="304">
        <v>600</v>
      </c>
      <c r="AF13" s="304"/>
      <c r="AG13" s="9"/>
      <c r="AH13" s="283" t="str">
        <f>IFERROR(IF(Analysis!AC13="","",Analysis!AC13*Inputs!$D$33),"")</f>
        <v/>
      </c>
      <c r="AI13" s="292">
        <f>IFERROR(IF(Analysis!AD13="","",Analysis!AD13*Inputs!$D$37),"")</f>
        <v>67.5</v>
      </c>
      <c r="AJ13" s="292">
        <f>IFERROR(IF(Analysis!AE13="","",Analysis!AE13*Inputs!$D$41),"")</f>
        <v>1200</v>
      </c>
      <c r="AK13" s="292">
        <f>IFERROR(IF(Analysis!AE13="","",Analysis!AE13*Inputs!$D$48),"")</f>
        <v>292.8</v>
      </c>
      <c r="AL13" s="293">
        <f>IFERROR(IF(Analysis!AD13="","",Analysis!AD13*Inputs!$D$49*Inputs!$D$48),"")</f>
        <v>20.861999999999998</v>
      </c>
      <c r="AM13" s="292">
        <f>IFERROR(AK13*Inputs!$D$50,"")</f>
        <v>0.2928</v>
      </c>
      <c r="AN13" s="292">
        <f t="shared" si="94"/>
        <v>271.64519999999999</v>
      </c>
      <c r="AO13" s="292">
        <f>IFERROR(IF(AN13="","",AN13*Inputs!$D$52),"")</f>
        <v>244.48068000000001</v>
      </c>
      <c r="AP13" s="283" t="str">
        <f>IFERROR(IF(Analysis!AF13="","",Analysis!AF13*Inputs!$D$58),"")</f>
        <v/>
      </c>
      <c r="AQ13" s="293" t="str">
        <f>IFERROR(AP13*Inputs!$D$59,"")</f>
        <v/>
      </c>
      <c r="AR13" s="283" t="str">
        <f>IFERROR(AQ13*Inputs!$D$60,"")</f>
        <v/>
      </c>
      <c r="AS13" s="9"/>
      <c r="AT13" s="279">
        <f>IF(Analysis!V13&lt;&gt;"",Analysis!V13,Analysis!$AH13)</f>
        <v>100</v>
      </c>
      <c r="AU13" s="279">
        <f>IF(Analysis!W13&lt;&gt;"",Analysis!W13,Analysis!AI13)</f>
        <v>45</v>
      </c>
      <c r="AV13" s="279">
        <f>IF(Analysis!X13&lt;&gt;"",Analysis!X13,$AJ13)</f>
        <v>1200</v>
      </c>
      <c r="AW13" s="279">
        <f>IF(Analysis!Y13&lt;&gt;"",Analysis!Y13,Analysis!AO13)</f>
        <v>600</v>
      </c>
      <c r="AX13" s="279">
        <f>IF(Analysis!Z13&lt;&gt;"",Analysis!Z13,Analysis!AP13)</f>
        <v>300</v>
      </c>
      <c r="AY13" s="279">
        <f>IF(Analysis!AA13&gt;0,Analysis!AA13,Analysis!AR13)</f>
        <v>210</v>
      </c>
      <c r="AZ13" s="9"/>
      <c r="BA13" s="8">
        <f>SUM((($H13+$O13)*Inputs!$D$14*Inputs!$D$13/Hours_TB),(($I13+$P13)*Inputs!$D$14*Inputs!$D$13/Hours_TB),(($J13+$Q13)*Inputs!$D$14*Inputs!$D$13/Hours_TB),(($K13+$R13)*Inputs!$D$14*Inputs!$D$13/Hours_TB),(($L13+$S13)*Inputs!$D$14*Inputs!$D$13/Hours_TB),(($M13+$T13)*Inputs!$D$14*Inputs!$D$13/Hours_TB))</f>
        <v>2880</v>
      </c>
      <c r="BB13" s="8">
        <f>SUM((($H13+$O13)*Inputs!$D$14*Inputs!$D$13/Hours_HIV),(($I13+$P13)*Inputs!$D$14*Inputs!$D$13/Hours_HIV),(($J13+$Q13)*Inputs!$D$14*Inputs!$D$13/Hours_HIV),(($K13+$R13)*Inputs!$D$14*Inputs!$D$13/Hours_HIV),(($L13+$S13)*Inputs!$D$14*Inputs!$D$13/Hours_HIV),(($M13+$T13)*Inputs!$D$14*Inputs!$D$13/Hours_HIV))</f>
        <v>3840</v>
      </c>
      <c r="BC13" s="8">
        <f>SUM((($H13+$O13)*Inputs!$D$14*Inputs!$D$13/Hours_HPV),(($I13+$P13)*Inputs!$D$14*Inputs!$D$13/Hours_HPV),(($J13+$Q13)*Inputs!$D$14*Inputs!$D$13/Hours_HPV),(($K13+$R13)*Inputs!$D$14*Inputs!$D$13/Hours_HPV),(($L13+$S13)*Inputs!$D$14*Inputs!$D$13/Hours_HPV),(($M13+$T13)*Inputs!$D$14*Inputs!$D$13/Hours_HPV))</f>
        <v>5760</v>
      </c>
      <c r="BD13" s="8">
        <f>SUM((($H13+$O13)*Inputs!$D$14*Inputs!$D$13/Hours_HCV),(($I13+$P13)*Inputs!$D$14*Inputs!$D$13/Hours_HCV),(($J13+$Q13)*Inputs!$D$14*Inputs!$D$13/Hours_HCV),(($K13+$R13)*Inputs!$D$14*Inputs!$D$13/Hours_HCV),(($L13+$S13)*Inputs!$D$14*Inputs!$D$13/Hours_HCV),(($M13+$T13)*Inputs!$D$14*Inputs!$D$13/Hours_HCV))</f>
        <v>3291.4285714285716</v>
      </c>
      <c r="BE13" s="9"/>
      <c r="BF13" s="10">
        <f t="shared" si="95"/>
        <v>100</v>
      </c>
      <c r="BG13" s="18">
        <f t="shared" si="96"/>
        <v>0.96527777777777779</v>
      </c>
      <c r="BH13" s="10">
        <f t="shared" si="97"/>
        <v>2780</v>
      </c>
      <c r="BI13" s="10">
        <f t="shared" si="98"/>
        <v>5560</v>
      </c>
      <c r="BJ13" s="10">
        <f t="shared" si="12"/>
        <v>100</v>
      </c>
      <c r="BK13" s="18">
        <f t="shared" si="99"/>
        <v>0.96527777777777779</v>
      </c>
      <c r="BL13" s="367"/>
      <c r="BM13" s="10">
        <f t="shared" si="100"/>
        <v>145</v>
      </c>
      <c r="BN13" s="18">
        <f t="shared" si="101"/>
        <v>0.95355902777777779</v>
      </c>
      <c r="BO13" s="10">
        <f t="shared" si="13"/>
        <v>1808.3333333333333</v>
      </c>
      <c r="BP13" s="10">
        <f t="shared" si="14"/>
        <v>2712.5</v>
      </c>
      <c r="BQ13" s="10">
        <f t="shared" si="15"/>
        <v>145</v>
      </c>
      <c r="BR13" s="18">
        <f t="shared" si="16"/>
        <v>0.95355902777777779</v>
      </c>
      <c r="BS13" s="367"/>
      <c r="BT13" s="10">
        <f t="shared" si="102"/>
        <v>1300</v>
      </c>
      <c r="BU13" s="18">
        <f t="shared" si="103"/>
        <v>0.65277777777777779</v>
      </c>
      <c r="BV13" s="10">
        <f t="shared" si="17"/>
        <v>653.33333333333326</v>
      </c>
      <c r="BW13" s="10">
        <f t="shared" si="104"/>
        <v>979.99999999999989</v>
      </c>
      <c r="BX13" s="10">
        <f t="shared" si="19"/>
        <v>1300</v>
      </c>
      <c r="BY13" s="18">
        <f t="shared" si="105"/>
        <v>0.65277777777777779</v>
      </c>
      <c r="BZ13" s="367"/>
      <c r="CA13" s="10">
        <f t="shared" si="106"/>
        <v>1345</v>
      </c>
      <c r="CB13" s="18">
        <f t="shared" si="107"/>
        <v>0.64105902777777779</v>
      </c>
      <c r="CC13" s="10">
        <f t="shared" si="21"/>
        <v>608.33333333333326</v>
      </c>
      <c r="CD13" s="10">
        <f t="shared" si="22"/>
        <v>912.49999999999989</v>
      </c>
      <c r="CE13" s="10">
        <f t="shared" si="23"/>
        <v>1345</v>
      </c>
      <c r="CF13" s="18">
        <f t="shared" si="108"/>
        <v>0.64105902777777779</v>
      </c>
      <c r="CG13" s="365"/>
      <c r="CH13" s="10">
        <f t="shared" si="109"/>
        <v>700</v>
      </c>
      <c r="CI13" s="18">
        <f t="shared" si="25"/>
        <v>0.86111111111111116</v>
      </c>
      <c r="CJ13" s="10">
        <f t="shared" si="26"/>
        <v>2180</v>
      </c>
      <c r="CK13" s="10">
        <f t="shared" si="27"/>
        <v>2180</v>
      </c>
      <c r="CL13" s="10">
        <f t="shared" si="28"/>
        <v>700</v>
      </c>
      <c r="CM13" s="18">
        <f t="shared" si="29"/>
        <v>0.86111111111111116</v>
      </c>
      <c r="CN13" s="365"/>
      <c r="CO13" s="10">
        <f t="shared" si="110"/>
        <v>610</v>
      </c>
      <c r="CP13" s="18">
        <f t="shared" si="111"/>
        <v>0.81032986111111116</v>
      </c>
      <c r="CQ13" s="10">
        <f t="shared" si="30"/>
        <v>1078.5714285714287</v>
      </c>
      <c r="CR13" s="10">
        <f t="shared" si="31"/>
        <v>1887.5000000000002</v>
      </c>
      <c r="CS13" s="10">
        <f t="shared" si="32"/>
        <v>610</v>
      </c>
      <c r="CT13" s="18">
        <f t="shared" si="112"/>
        <v>0.81032986111111116</v>
      </c>
      <c r="CU13" s="377"/>
      <c r="CV13" s="10">
        <f t="shared" si="113"/>
        <v>2455</v>
      </c>
      <c r="CW13" s="18">
        <f t="shared" si="114"/>
        <v>0.38194444444444453</v>
      </c>
      <c r="CX13" s="10">
        <f t="shared" si="34"/>
        <v>2180</v>
      </c>
      <c r="CY13" s="10">
        <f t="shared" si="35"/>
        <v>3815</v>
      </c>
      <c r="CZ13" s="10">
        <f t="shared" si="36"/>
        <v>2455</v>
      </c>
      <c r="DA13" s="18">
        <f t="shared" si="37"/>
        <v>0.38194444444444453</v>
      </c>
      <c r="DB13" s="367"/>
      <c r="DC13" s="367"/>
      <c r="DD13" s="367"/>
      <c r="DE13" s="367"/>
      <c r="DF13" s="367"/>
      <c r="DG13" s="40" t="b">
        <f t="shared" si="38"/>
        <v>0</v>
      </c>
      <c r="DH13" s="40" t="b">
        <f t="shared" si="39"/>
        <v>0</v>
      </c>
      <c r="DI13" s="40" t="b">
        <f t="shared" si="40"/>
        <v>0</v>
      </c>
      <c r="DJ13" s="40" t="str">
        <f t="shared" si="41"/>
        <v>Region 2</v>
      </c>
      <c r="DK13" s="367"/>
      <c r="DL13" s="40" t="b">
        <f t="shared" si="42"/>
        <v>0</v>
      </c>
      <c r="DM13" s="40" t="b">
        <f t="shared" si="43"/>
        <v>0</v>
      </c>
      <c r="DN13" s="40" t="b">
        <f t="shared" si="44"/>
        <v>0</v>
      </c>
      <c r="DO13" s="40" t="str">
        <f t="shared" si="45"/>
        <v>Region 2</v>
      </c>
      <c r="DP13" s="367"/>
      <c r="DQ13" s="40" t="b">
        <f t="shared" si="46"/>
        <v>0</v>
      </c>
      <c r="DR13" s="40" t="b">
        <f t="shared" si="47"/>
        <v>0</v>
      </c>
      <c r="DS13" s="40" t="b">
        <f t="shared" si="48"/>
        <v>0</v>
      </c>
      <c r="DT13" s="40" t="str">
        <f t="shared" si="49"/>
        <v>Region 2</v>
      </c>
      <c r="DU13" s="367"/>
      <c r="DV13" s="40" t="b">
        <f t="shared" si="50"/>
        <v>0</v>
      </c>
      <c r="DW13" s="40" t="b">
        <f t="shared" si="51"/>
        <v>0</v>
      </c>
      <c r="DX13" s="40" t="b">
        <f t="shared" si="52"/>
        <v>0</v>
      </c>
      <c r="DY13" s="40" t="str">
        <f t="shared" si="53"/>
        <v>Region 2</v>
      </c>
      <c r="DZ13" s="367"/>
      <c r="EA13" s="40" t="b">
        <f t="shared" si="54"/>
        <v>0</v>
      </c>
      <c r="EB13" s="40" t="b">
        <f t="shared" si="55"/>
        <v>0</v>
      </c>
      <c r="EC13" s="40" t="b">
        <f t="shared" si="56"/>
        <v>0</v>
      </c>
      <c r="ED13" s="40" t="str">
        <f t="shared" si="57"/>
        <v>Region 2</v>
      </c>
      <c r="EE13" s="367"/>
      <c r="EF13" s="40" t="b">
        <f t="shared" si="58"/>
        <v>0</v>
      </c>
      <c r="EG13" s="40" t="b">
        <f t="shared" si="59"/>
        <v>0</v>
      </c>
      <c r="EH13" s="40" t="b">
        <f t="shared" si="60"/>
        <v>0</v>
      </c>
      <c r="EI13" s="40" t="str">
        <f t="shared" si="61"/>
        <v>Region 2</v>
      </c>
      <c r="EJ13" s="367"/>
      <c r="EK13" s="40" t="b">
        <f t="shared" si="62"/>
        <v>0</v>
      </c>
      <c r="EL13" s="40" t="b">
        <f t="shared" si="63"/>
        <v>0</v>
      </c>
      <c r="EM13" s="40" t="b">
        <f t="shared" si="64"/>
        <v>0</v>
      </c>
      <c r="EN13" s="40" t="str">
        <f t="shared" si="65"/>
        <v>Region 2</v>
      </c>
      <c r="EO13" s="367"/>
      <c r="EP13" s="40" t="b">
        <f t="shared" si="66"/>
        <v>0</v>
      </c>
      <c r="EQ13" s="40" t="b">
        <f t="shared" si="67"/>
        <v>0</v>
      </c>
      <c r="ER13" s="40" t="b">
        <f t="shared" si="68"/>
        <v>0</v>
      </c>
      <c r="ES13" s="40" t="str">
        <f t="shared" si="69"/>
        <v>Region 2</v>
      </c>
      <c r="ET13" s="367"/>
      <c r="EU13" s="40" t="b">
        <f t="shared" si="70"/>
        <v>0</v>
      </c>
      <c r="EV13" s="40" t="b">
        <f t="shared" si="71"/>
        <v>0</v>
      </c>
      <c r="EW13" s="40" t="b">
        <f t="shared" si="72"/>
        <v>0</v>
      </c>
      <c r="EX13" s="40" t="str">
        <f t="shared" si="73"/>
        <v>Region 2</v>
      </c>
      <c r="EY13" s="365"/>
      <c r="EZ13" s="40" t="b">
        <f t="shared" si="74"/>
        <v>0</v>
      </c>
      <c r="FA13" s="40" t="b">
        <f t="shared" si="75"/>
        <v>0</v>
      </c>
      <c r="FB13" s="40" t="b">
        <f t="shared" si="76"/>
        <v>0</v>
      </c>
      <c r="FC13" s="40" t="str">
        <f t="shared" si="77"/>
        <v>Region 2</v>
      </c>
      <c r="FD13" s="367"/>
      <c r="FE13" s="40" t="b">
        <f t="shared" si="78"/>
        <v>0</v>
      </c>
      <c r="FF13" s="40" t="b">
        <f t="shared" si="79"/>
        <v>0</v>
      </c>
      <c r="FG13" s="40" t="b">
        <f t="shared" si="80"/>
        <v>0</v>
      </c>
      <c r="FH13" s="40" t="str">
        <f t="shared" si="81"/>
        <v>Region 2</v>
      </c>
      <c r="FI13" s="365"/>
      <c r="FJ13" s="40" t="b">
        <f t="shared" si="82"/>
        <v>0</v>
      </c>
      <c r="FK13" s="40" t="b">
        <f t="shared" si="83"/>
        <v>0</v>
      </c>
      <c r="FL13" s="40" t="b">
        <f t="shared" si="84"/>
        <v>0</v>
      </c>
      <c r="FM13" s="40" t="str">
        <f t="shared" si="85"/>
        <v>Region 2</v>
      </c>
      <c r="FN13" s="367"/>
      <c r="FO13" s="40" t="b">
        <f t="shared" si="86"/>
        <v>0</v>
      </c>
      <c r="FP13" s="40" t="b">
        <f t="shared" si="87"/>
        <v>0</v>
      </c>
      <c r="FQ13" s="40" t="str">
        <f t="shared" si="88"/>
        <v>Region 2</v>
      </c>
      <c r="FR13" s="40" t="b">
        <f t="shared" si="89"/>
        <v>0</v>
      </c>
      <c r="FS13" s="365"/>
      <c r="FT13" s="40" t="b">
        <f t="shared" si="90"/>
        <v>0</v>
      </c>
      <c r="FU13" s="40" t="b">
        <f t="shared" si="91"/>
        <v>0</v>
      </c>
      <c r="FV13" s="40" t="str">
        <f t="shared" si="92"/>
        <v>Region 2</v>
      </c>
      <c r="FW13" s="40" t="b">
        <f t="shared" si="93"/>
        <v>0</v>
      </c>
    </row>
    <row r="14" spans="1:179">
      <c r="A14" s="365"/>
      <c r="B14" s="365">
        <v>5</v>
      </c>
      <c r="C14" s="309" t="s">
        <v>98</v>
      </c>
      <c r="D14" s="196" t="s">
        <v>231</v>
      </c>
      <c r="E14" s="196" t="s">
        <v>232</v>
      </c>
      <c r="F14" s="196" t="s">
        <v>233</v>
      </c>
      <c r="G14" s="7"/>
      <c r="H14" s="197">
        <v>2</v>
      </c>
      <c r="I14" s="197"/>
      <c r="J14" s="197"/>
      <c r="K14" s="197"/>
      <c r="L14" s="197"/>
      <c r="M14" s="197"/>
      <c r="N14" s="9"/>
      <c r="O14" s="198"/>
      <c r="P14" s="198"/>
      <c r="Q14" s="198"/>
      <c r="R14" s="198"/>
      <c r="S14" s="198"/>
      <c r="T14" s="198"/>
      <c r="U14" s="9"/>
      <c r="V14" s="306"/>
      <c r="W14" s="306">
        <v>60</v>
      </c>
      <c r="X14" s="306"/>
      <c r="Y14" s="306"/>
      <c r="Z14" s="306">
        <v>400</v>
      </c>
      <c r="AA14" s="283">
        <f>IFERROR(Z14*Inputs!$D$59*Inputs!$D$60,"")</f>
        <v>280</v>
      </c>
      <c r="AB14" s="9"/>
      <c r="AC14" s="304">
        <v>200</v>
      </c>
      <c r="AD14" s="304">
        <v>60</v>
      </c>
      <c r="AE14" s="304">
        <v>1000</v>
      </c>
      <c r="AF14" s="304"/>
      <c r="AG14" s="9"/>
      <c r="AH14" s="283">
        <f>IFERROR(IF(Analysis!AC14="","",Analysis!AC14*Inputs!$D$33),"")</f>
        <v>160</v>
      </c>
      <c r="AI14" s="292">
        <f>IFERROR(IF(Analysis!AD14="","",Analysis!AD14*Inputs!$D$37),"")</f>
        <v>90</v>
      </c>
      <c r="AJ14" s="292">
        <f>IFERROR(IF(Analysis!AE14="","",Analysis!AE14*Inputs!$D$41),"")</f>
        <v>2000</v>
      </c>
      <c r="AK14" s="292">
        <f>IFERROR(IF(Analysis!AE14="","",Analysis!AE14*Inputs!$D$48),"")</f>
        <v>488</v>
      </c>
      <c r="AL14" s="293">
        <f>IFERROR(IF(Analysis!AD14="","",Analysis!AD14*Inputs!$D$49*Inputs!$D$48),"")</f>
        <v>27.815999999999999</v>
      </c>
      <c r="AM14" s="292">
        <f>IFERROR(AK14*Inputs!$D$50,"")</f>
        <v>0.48799999999999999</v>
      </c>
      <c r="AN14" s="292">
        <f t="shared" si="94"/>
        <v>459.69600000000003</v>
      </c>
      <c r="AO14" s="292">
        <f>IFERROR(IF(AN14="","",AN14*Inputs!$D$52),"")</f>
        <v>413.72640000000001</v>
      </c>
      <c r="AP14" s="283" t="str">
        <f>IFERROR(IF(Analysis!AF14="","",Analysis!AF14*Inputs!$D$58),"")</f>
        <v/>
      </c>
      <c r="AQ14" s="293" t="str">
        <f>IFERROR(AP14*Inputs!$D$59,"")</f>
        <v/>
      </c>
      <c r="AR14" s="283" t="str">
        <f>IFERROR(AQ14*Inputs!$D$60,"")</f>
        <v/>
      </c>
      <c r="AS14" s="9"/>
      <c r="AT14" s="279">
        <f>IF(Analysis!V14&lt;&gt;"",Analysis!V14,Analysis!$AH14)</f>
        <v>160</v>
      </c>
      <c r="AU14" s="279">
        <f>IF(Analysis!W14&lt;&gt;"",Analysis!W14,Analysis!AI14)</f>
        <v>60</v>
      </c>
      <c r="AV14" s="279">
        <f>IF(Analysis!X14&lt;&gt;"",Analysis!X14,$AJ14)</f>
        <v>2000</v>
      </c>
      <c r="AW14" s="279">
        <f>IF(Analysis!Y14&lt;&gt;"",Analysis!Y14,Analysis!AO14)</f>
        <v>413.72640000000001</v>
      </c>
      <c r="AX14" s="279">
        <f>IF(Analysis!Z14&lt;&gt;"",Analysis!Z14,Analysis!AP14)</f>
        <v>400</v>
      </c>
      <c r="AY14" s="279">
        <f>IF(Analysis!AA14&gt;0,Analysis!AA14,Analysis!AR14)</f>
        <v>280</v>
      </c>
      <c r="AZ14" s="9"/>
      <c r="BA14" s="8">
        <f>SUM((($H14+$O14)*Inputs!$D$14*Inputs!$D$13/Hours_TB),(($I14+$P14)*Inputs!$D$14*Inputs!$D$13/Hours_TB),(($J14+$Q14)*Inputs!$D$14*Inputs!$D$13/Hours_TB),(($K14+$R14)*Inputs!$D$14*Inputs!$D$13/Hours_TB),(($L14+$S14)*Inputs!$D$14*Inputs!$D$13/Hours_TB),(($M14+$T14)*Inputs!$D$14*Inputs!$D$13/Hours_TB))</f>
        <v>1440</v>
      </c>
      <c r="BB14" s="8">
        <f>SUM((($H14+$O14)*Inputs!$D$14*Inputs!$D$13/Hours_HIV),(($I14+$P14)*Inputs!$D$14*Inputs!$D$13/Hours_HIV),(($J14+$Q14)*Inputs!$D$14*Inputs!$D$13/Hours_HIV),(($K14+$R14)*Inputs!$D$14*Inputs!$D$13/Hours_HIV),(($L14+$S14)*Inputs!$D$14*Inputs!$D$13/Hours_HIV),(($M14+$T14)*Inputs!$D$14*Inputs!$D$13/Hours_HIV))</f>
        <v>1920</v>
      </c>
      <c r="BC14" s="8">
        <f>SUM((($H14+$O14)*Inputs!$D$14*Inputs!$D$13/Hours_HPV),(($I14+$P14)*Inputs!$D$14*Inputs!$D$13/Hours_HPV),(($J14+$Q14)*Inputs!$D$14*Inputs!$D$13/Hours_HPV),(($K14+$R14)*Inputs!$D$14*Inputs!$D$13/Hours_HPV),(($L14+$S14)*Inputs!$D$14*Inputs!$D$13/Hours_HPV),(($M14+$T14)*Inputs!$D$14*Inputs!$D$13/Hours_HPV))</f>
        <v>2880</v>
      </c>
      <c r="BD14" s="8">
        <f>SUM((($H14+$O14)*Inputs!$D$14*Inputs!$D$13/Hours_HCV),(($I14+$P14)*Inputs!$D$14*Inputs!$D$13/Hours_HCV),(($J14+$Q14)*Inputs!$D$14*Inputs!$D$13/Hours_HCV),(($K14+$R14)*Inputs!$D$14*Inputs!$D$13/Hours_HCV),(($L14+$S14)*Inputs!$D$14*Inputs!$D$13/Hours_HCV),(($M14+$T14)*Inputs!$D$14*Inputs!$D$13/Hours_HCV))</f>
        <v>1645.7142857142858</v>
      </c>
      <c r="BE14" s="9"/>
      <c r="BF14" s="10">
        <f t="shared" si="95"/>
        <v>160</v>
      </c>
      <c r="BG14" s="18">
        <f t="shared" si="96"/>
        <v>0.88888888888888884</v>
      </c>
      <c r="BH14" s="10">
        <f t="shared" si="97"/>
        <v>1280</v>
      </c>
      <c r="BI14" s="10">
        <f t="shared" si="98"/>
        <v>2560</v>
      </c>
      <c r="BJ14" s="10">
        <f t="shared" si="12"/>
        <v>160</v>
      </c>
      <c r="BK14" s="18">
        <f t="shared" si="99"/>
        <v>0.88888888888888884</v>
      </c>
      <c r="BL14" s="367"/>
      <c r="BM14" s="10">
        <f t="shared" si="100"/>
        <v>220</v>
      </c>
      <c r="BN14" s="18">
        <f t="shared" si="101"/>
        <v>0.85763888888888884</v>
      </c>
      <c r="BO14" s="10">
        <f t="shared" si="13"/>
        <v>793.33333333333337</v>
      </c>
      <c r="BP14" s="10">
        <f t="shared" si="14"/>
        <v>1190</v>
      </c>
      <c r="BQ14" s="10">
        <f t="shared" si="15"/>
        <v>220</v>
      </c>
      <c r="BR14" s="18">
        <f t="shared" si="16"/>
        <v>0.85763888888888884</v>
      </c>
      <c r="BS14" s="367"/>
      <c r="BT14" s="10">
        <f t="shared" si="102"/>
        <v>2160</v>
      </c>
      <c r="BU14" s="18">
        <f t="shared" si="103"/>
        <v>-0.1527777777777779</v>
      </c>
      <c r="BV14" s="10">
        <f t="shared" si="17"/>
        <v>0</v>
      </c>
      <c r="BW14" s="10">
        <f t="shared" si="104"/>
        <v>0</v>
      </c>
      <c r="BX14" s="10">
        <f t="shared" si="19"/>
        <v>2160</v>
      </c>
      <c r="BY14" s="18">
        <f t="shared" si="105"/>
        <v>-0.1527777777777779</v>
      </c>
      <c r="BZ14" s="367"/>
      <c r="CA14" s="10">
        <f t="shared" si="106"/>
        <v>2220</v>
      </c>
      <c r="CB14" s="18">
        <f t="shared" si="107"/>
        <v>-0.1840277777777779</v>
      </c>
      <c r="CC14" s="10">
        <f t="shared" si="21"/>
        <v>0</v>
      </c>
      <c r="CD14" s="10">
        <f t="shared" si="22"/>
        <v>0</v>
      </c>
      <c r="CE14" s="10">
        <f t="shared" si="23"/>
        <v>2220</v>
      </c>
      <c r="CF14" s="18">
        <f t="shared" si="108"/>
        <v>-0.1840277777777779</v>
      </c>
      <c r="CG14" s="365"/>
      <c r="CH14" s="10">
        <f t="shared" si="109"/>
        <v>573.72640000000001</v>
      </c>
      <c r="CI14" s="18">
        <f t="shared" si="25"/>
        <v>0.74523388888888886</v>
      </c>
      <c r="CJ14" s="10">
        <f t="shared" si="26"/>
        <v>866.27359999999999</v>
      </c>
      <c r="CK14" s="10">
        <f t="shared" si="27"/>
        <v>866.27359999999999</v>
      </c>
      <c r="CL14" s="10">
        <f t="shared" si="28"/>
        <v>573.72640000000001</v>
      </c>
      <c r="CM14" s="18">
        <f t="shared" si="29"/>
        <v>0.74523388888888886</v>
      </c>
      <c r="CN14" s="365"/>
      <c r="CO14" s="10">
        <f t="shared" si="110"/>
        <v>840</v>
      </c>
      <c r="CP14" s="18">
        <f t="shared" si="111"/>
        <v>0.47569444444444442</v>
      </c>
      <c r="CQ14" s="10">
        <f t="shared" si="30"/>
        <v>51.428571428571445</v>
      </c>
      <c r="CR14" s="10">
        <f t="shared" si="31"/>
        <v>90.000000000000028</v>
      </c>
      <c r="CS14" s="10">
        <f t="shared" si="32"/>
        <v>840</v>
      </c>
      <c r="CT14" s="18">
        <f t="shared" si="112"/>
        <v>0.47569444444444442</v>
      </c>
      <c r="CU14" s="377"/>
      <c r="CV14" s="10">
        <f t="shared" si="113"/>
        <v>3313.7264</v>
      </c>
      <c r="CW14" s="18">
        <f t="shared" si="114"/>
        <v>-0.7408772222222223</v>
      </c>
      <c r="CX14" s="10">
        <f t="shared" si="34"/>
        <v>866.27359999999999</v>
      </c>
      <c r="CY14" s="10">
        <f t="shared" si="35"/>
        <v>1515.9787999999999</v>
      </c>
      <c r="CZ14" s="10">
        <f t="shared" si="36"/>
        <v>3313.7264</v>
      </c>
      <c r="DA14" s="18">
        <f t="shared" si="37"/>
        <v>-0.7408772222222223</v>
      </c>
      <c r="DB14" s="367"/>
      <c r="DC14" s="367"/>
      <c r="DD14" s="367"/>
      <c r="DE14" s="367"/>
      <c r="DF14" s="367"/>
      <c r="DG14" s="40" t="b">
        <f t="shared" si="38"/>
        <v>0</v>
      </c>
      <c r="DH14" s="40" t="b">
        <f t="shared" si="39"/>
        <v>0</v>
      </c>
      <c r="DI14" s="40" t="b">
        <f t="shared" si="40"/>
        <v>0</v>
      </c>
      <c r="DJ14" s="40" t="str">
        <f t="shared" si="41"/>
        <v>Region 2</v>
      </c>
      <c r="DK14" s="367"/>
      <c r="DL14" s="40" t="b">
        <f t="shared" si="42"/>
        <v>0</v>
      </c>
      <c r="DM14" s="40" t="b">
        <f t="shared" si="43"/>
        <v>0</v>
      </c>
      <c r="DN14" s="40" t="b">
        <f t="shared" si="44"/>
        <v>0</v>
      </c>
      <c r="DO14" s="40" t="str">
        <f t="shared" si="45"/>
        <v>Region 2</v>
      </c>
      <c r="DP14" s="367"/>
      <c r="DQ14" s="40" t="b">
        <f t="shared" si="46"/>
        <v>0</v>
      </c>
      <c r="DR14" s="40" t="b">
        <f t="shared" si="47"/>
        <v>0</v>
      </c>
      <c r="DS14" s="40" t="b">
        <f t="shared" si="48"/>
        <v>0</v>
      </c>
      <c r="DT14" s="40" t="str">
        <f t="shared" si="49"/>
        <v>Region 2</v>
      </c>
      <c r="DU14" s="367"/>
      <c r="DV14" s="40" t="b">
        <f t="shared" si="50"/>
        <v>0</v>
      </c>
      <c r="DW14" s="40" t="b">
        <f t="shared" si="51"/>
        <v>0</v>
      </c>
      <c r="DX14" s="40" t="b">
        <f t="shared" si="52"/>
        <v>0</v>
      </c>
      <c r="DY14" s="40" t="str">
        <f t="shared" si="53"/>
        <v>Region 2</v>
      </c>
      <c r="DZ14" s="367"/>
      <c r="EA14" s="40" t="str">
        <f t="shared" si="54"/>
        <v>Region 2</v>
      </c>
      <c r="EB14" s="40" t="b">
        <f t="shared" si="55"/>
        <v>0</v>
      </c>
      <c r="EC14" s="40" t="b">
        <f t="shared" si="56"/>
        <v>0</v>
      </c>
      <c r="ED14" s="40" t="b">
        <f t="shared" si="57"/>
        <v>0</v>
      </c>
      <c r="EE14" s="367"/>
      <c r="EF14" s="40" t="str">
        <f t="shared" si="58"/>
        <v>Region 2</v>
      </c>
      <c r="EG14" s="40" t="b">
        <f t="shared" si="59"/>
        <v>0</v>
      </c>
      <c r="EH14" s="40" t="b">
        <f t="shared" si="60"/>
        <v>0</v>
      </c>
      <c r="EI14" s="40" t="b">
        <f t="shared" si="61"/>
        <v>0</v>
      </c>
      <c r="EJ14" s="367"/>
      <c r="EK14" s="40" t="str">
        <f t="shared" si="62"/>
        <v>Region 2</v>
      </c>
      <c r="EL14" s="40" t="b">
        <f t="shared" si="63"/>
        <v>0</v>
      </c>
      <c r="EM14" s="40" t="b">
        <f t="shared" si="64"/>
        <v>0</v>
      </c>
      <c r="EN14" s="40" t="b">
        <f t="shared" si="65"/>
        <v>0</v>
      </c>
      <c r="EO14" s="367"/>
      <c r="EP14" s="40" t="str">
        <f t="shared" si="66"/>
        <v>Region 2</v>
      </c>
      <c r="EQ14" s="40" t="b">
        <f t="shared" si="67"/>
        <v>0</v>
      </c>
      <c r="ER14" s="40" t="b">
        <f t="shared" si="68"/>
        <v>0</v>
      </c>
      <c r="ES14" s="40" t="b">
        <f t="shared" si="69"/>
        <v>0</v>
      </c>
      <c r="ET14" s="367"/>
      <c r="EU14" s="40" t="b">
        <f t="shared" si="70"/>
        <v>0</v>
      </c>
      <c r="EV14" s="40" t="b">
        <f t="shared" si="71"/>
        <v>0</v>
      </c>
      <c r="EW14" s="40" t="b">
        <f t="shared" si="72"/>
        <v>0</v>
      </c>
      <c r="EX14" s="40" t="str">
        <f t="shared" si="73"/>
        <v>Region 2</v>
      </c>
      <c r="EY14" s="365"/>
      <c r="EZ14" s="40" t="b">
        <f t="shared" si="74"/>
        <v>0</v>
      </c>
      <c r="FA14" s="40" t="b">
        <f t="shared" si="75"/>
        <v>0</v>
      </c>
      <c r="FB14" s="40" t="b">
        <f t="shared" si="76"/>
        <v>0</v>
      </c>
      <c r="FC14" s="40" t="str">
        <f t="shared" si="77"/>
        <v>Region 2</v>
      </c>
      <c r="FD14" s="367"/>
      <c r="FE14" s="40" t="b">
        <f t="shared" si="78"/>
        <v>0</v>
      </c>
      <c r="FF14" s="40" t="b">
        <f t="shared" si="79"/>
        <v>0</v>
      </c>
      <c r="FG14" s="40" t="str">
        <f t="shared" si="80"/>
        <v>Region 2</v>
      </c>
      <c r="FH14" s="40" t="b">
        <f t="shared" si="81"/>
        <v>0</v>
      </c>
      <c r="FI14" s="365"/>
      <c r="FJ14" s="40" t="b">
        <f t="shared" si="82"/>
        <v>0</v>
      </c>
      <c r="FK14" s="40" t="b">
        <f t="shared" si="83"/>
        <v>0</v>
      </c>
      <c r="FL14" s="40" t="str">
        <f t="shared" si="84"/>
        <v>Region 2</v>
      </c>
      <c r="FM14" s="40" t="b">
        <f t="shared" si="85"/>
        <v>0</v>
      </c>
      <c r="FN14" s="367"/>
      <c r="FO14" s="40" t="str">
        <f t="shared" si="86"/>
        <v>Region 2</v>
      </c>
      <c r="FP14" s="40" t="b">
        <f t="shared" si="87"/>
        <v>0</v>
      </c>
      <c r="FQ14" s="40" t="b">
        <f t="shared" si="88"/>
        <v>0</v>
      </c>
      <c r="FR14" s="40" t="b">
        <f t="shared" si="89"/>
        <v>0</v>
      </c>
      <c r="FS14" s="365"/>
      <c r="FT14" s="40" t="str">
        <f t="shared" si="90"/>
        <v>Region 2</v>
      </c>
      <c r="FU14" s="40" t="b">
        <f t="shared" si="91"/>
        <v>0</v>
      </c>
      <c r="FV14" s="40" t="b">
        <f t="shared" si="92"/>
        <v>0</v>
      </c>
      <c r="FW14" s="40" t="b">
        <f t="shared" si="93"/>
        <v>0</v>
      </c>
    </row>
    <row r="15" spans="1:179">
      <c r="A15" s="365"/>
      <c r="B15" s="365">
        <v>6</v>
      </c>
      <c r="C15" s="309" t="s">
        <v>98</v>
      </c>
      <c r="D15" s="196" t="s">
        <v>234</v>
      </c>
      <c r="E15" s="196" t="s">
        <v>235</v>
      </c>
      <c r="F15" s="196" t="s">
        <v>236</v>
      </c>
      <c r="G15" s="7"/>
      <c r="H15" s="197">
        <v>4</v>
      </c>
      <c r="I15" s="197"/>
      <c r="J15" s="197"/>
      <c r="K15" s="197"/>
      <c r="L15" s="197"/>
      <c r="M15" s="197"/>
      <c r="N15" s="9"/>
      <c r="O15" s="198"/>
      <c r="P15" s="198"/>
      <c r="Q15" s="198"/>
      <c r="R15" s="198"/>
      <c r="S15" s="198"/>
      <c r="T15" s="198"/>
      <c r="U15" s="9"/>
      <c r="V15" s="306"/>
      <c r="W15" s="306">
        <v>90</v>
      </c>
      <c r="X15" s="306">
        <v>1400</v>
      </c>
      <c r="Y15" s="306">
        <v>500</v>
      </c>
      <c r="Z15" s="306">
        <v>500</v>
      </c>
      <c r="AA15" s="283">
        <f>IFERROR(Z15*Inputs!$D$59*Inputs!$D$60,"")</f>
        <v>350</v>
      </c>
      <c r="AB15" s="9"/>
      <c r="AC15" s="304">
        <v>400</v>
      </c>
      <c r="AD15" s="304">
        <v>90</v>
      </c>
      <c r="AE15" s="304">
        <v>700</v>
      </c>
      <c r="AF15" s="304"/>
      <c r="AG15" s="9"/>
      <c r="AH15" s="283">
        <f>IFERROR(IF(Analysis!AC15="","",Analysis!AC15*Inputs!$D$33),"")</f>
        <v>320</v>
      </c>
      <c r="AI15" s="292">
        <f>IFERROR(IF(Analysis!AD15="","",Analysis!AD15*Inputs!$D$37),"")</f>
        <v>135</v>
      </c>
      <c r="AJ15" s="292">
        <f>IFERROR(IF(Analysis!AE15="","",Analysis!AE15*Inputs!$D$41),"")</f>
        <v>1400</v>
      </c>
      <c r="AK15" s="292">
        <f>IFERROR(IF(Analysis!AE15="","",Analysis!AE15*Inputs!$D$48),"")</f>
        <v>341.59999999999997</v>
      </c>
      <c r="AL15" s="293">
        <f>IFERROR(IF(Analysis!AD15="","",Analysis!AD15*Inputs!$D$49*Inputs!$D$48),"")</f>
        <v>41.723999999999997</v>
      </c>
      <c r="AM15" s="292">
        <f>IFERROR(AK15*Inputs!$D$50,"")</f>
        <v>0.34159999999999996</v>
      </c>
      <c r="AN15" s="292">
        <f t="shared" si="94"/>
        <v>299.53439999999995</v>
      </c>
      <c r="AO15" s="292">
        <f>IFERROR(IF(AN15="","",AN15*Inputs!$D$52),"")</f>
        <v>269.58095999999995</v>
      </c>
      <c r="AP15" s="283" t="str">
        <f>IFERROR(IF(Analysis!AF15="","",Analysis!AF15*Inputs!$D$58),"")</f>
        <v/>
      </c>
      <c r="AQ15" s="293" t="str">
        <f>IFERROR(AP15*Inputs!$D$59,"")</f>
        <v/>
      </c>
      <c r="AR15" s="283" t="str">
        <f>IFERROR(AQ15*Inputs!$D$60,"")</f>
        <v/>
      </c>
      <c r="AS15" s="9"/>
      <c r="AT15" s="279">
        <f>IF(Analysis!V15&lt;&gt;"",Analysis!V15,Analysis!$AH15)</f>
        <v>320</v>
      </c>
      <c r="AU15" s="279">
        <f>IF(Analysis!W15&lt;&gt;"",Analysis!W15,Analysis!AI15)</f>
        <v>90</v>
      </c>
      <c r="AV15" s="279">
        <f>IF(Analysis!X15&lt;&gt;"",Analysis!X15,$AJ15)</f>
        <v>1400</v>
      </c>
      <c r="AW15" s="279">
        <f>IF(Analysis!Y15&lt;&gt;"",Analysis!Y15,Analysis!AO15)</f>
        <v>500</v>
      </c>
      <c r="AX15" s="279">
        <f>IF(Analysis!Z15&lt;&gt;"",Analysis!Z15,Analysis!AP15)</f>
        <v>500</v>
      </c>
      <c r="AY15" s="279">
        <f>IF(Analysis!AA15&gt;0,Analysis!AA15,Analysis!AR15)</f>
        <v>350</v>
      </c>
      <c r="AZ15" s="9"/>
      <c r="BA15" s="8">
        <f>SUM((($H15+$O15)*Inputs!$D$14*Inputs!$D$13/Hours_TB),(($I15+$P15)*Inputs!$D$14*Inputs!$D$13/Hours_TB),(($J15+$Q15)*Inputs!$D$14*Inputs!$D$13/Hours_TB),(($K15+$R15)*Inputs!$D$14*Inputs!$D$13/Hours_TB),(($L15+$S15)*Inputs!$D$14*Inputs!$D$13/Hours_TB),(($M15+$T15)*Inputs!$D$14*Inputs!$D$13/Hours_TB))</f>
        <v>2880</v>
      </c>
      <c r="BB15" s="8">
        <f>SUM((($H15+$O15)*Inputs!$D$14*Inputs!$D$13/Hours_HIV),(($I15+$P15)*Inputs!$D$14*Inputs!$D$13/Hours_HIV),(($J15+$Q15)*Inputs!$D$14*Inputs!$D$13/Hours_HIV),(($K15+$R15)*Inputs!$D$14*Inputs!$D$13/Hours_HIV),(($L15+$S15)*Inputs!$D$14*Inputs!$D$13/Hours_HIV),(($M15+$T15)*Inputs!$D$14*Inputs!$D$13/Hours_HIV))</f>
        <v>3840</v>
      </c>
      <c r="BC15" s="8">
        <f>SUM((($H15+$O15)*Inputs!$D$14*Inputs!$D$13/Hours_HPV),(($I15+$P15)*Inputs!$D$14*Inputs!$D$13/Hours_HPV),(($J15+$Q15)*Inputs!$D$14*Inputs!$D$13/Hours_HPV),(($K15+$R15)*Inputs!$D$14*Inputs!$D$13/Hours_HPV),(($L15+$S15)*Inputs!$D$14*Inputs!$D$13/Hours_HPV),(($M15+$T15)*Inputs!$D$14*Inputs!$D$13/Hours_HPV))</f>
        <v>5760</v>
      </c>
      <c r="BD15" s="8">
        <f>SUM((($H15+$O15)*Inputs!$D$14*Inputs!$D$13/Hours_HCV),(($I15+$P15)*Inputs!$D$14*Inputs!$D$13/Hours_HCV),(($J15+$Q15)*Inputs!$D$14*Inputs!$D$13/Hours_HCV),(($K15+$R15)*Inputs!$D$14*Inputs!$D$13/Hours_HCV),(($L15+$S15)*Inputs!$D$14*Inputs!$D$13/Hours_HCV),(($M15+$T15)*Inputs!$D$14*Inputs!$D$13/Hours_HCV))</f>
        <v>3291.4285714285716</v>
      </c>
      <c r="BE15" s="9"/>
      <c r="BF15" s="10">
        <f t="shared" si="95"/>
        <v>320</v>
      </c>
      <c r="BG15" s="18">
        <f t="shared" si="96"/>
        <v>0.88888888888888884</v>
      </c>
      <c r="BH15" s="10">
        <f t="shared" si="97"/>
        <v>2560</v>
      </c>
      <c r="BI15" s="10">
        <f t="shared" si="98"/>
        <v>5120</v>
      </c>
      <c r="BJ15" s="10">
        <f t="shared" si="12"/>
        <v>320</v>
      </c>
      <c r="BK15" s="18">
        <f t="shared" si="99"/>
        <v>0.88888888888888884</v>
      </c>
      <c r="BL15" s="367"/>
      <c r="BM15" s="10">
        <f t="shared" si="100"/>
        <v>410</v>
      </c>
      <c r="BN15" s="18">
        <f t="shared" si="101"/>
        <v>0.86545138888888884</v>
      </c>
      <c r="BO15" s="10">
        <f t="shared" si="13"/>
        <v>1616.6666666666667</v>
      </c>
      <c r="BP15" s="10">
        <f t="shared" si="14"/>
        <v>2425</v>
      </c>
      <c r="BQ15" s="10">
        <f t="shared" si="15"/>
        <v>410</v>
      </c>
      <c r="BR15" s="18">
        <f t="shared" si="16"/>
        <v>0.86545138888888884</v>
      </c>
      <c r="BS15" s="367"/>
      <c r="BT15" s="10">
        <f t="shared" si="102"/>
        <v>1720</v>
      </c>
      <c r="BU15" s="18">
        <f t="shared" si="103"/>
        <v>0.52430555555555558</v>
      </c>
      <c r="BV15" s="10">
        <f t="shared" si="17"/>
        <v>306.66666666666674</v>
      </c>
      <c r="BW15" s="10">
        <f t="shared" si="104"/>
        <v>460.00000000000011</v>
      </c>
      <c r="BX15" s="10">
        <f t="shared" si="19"/>
        <v>1720</v>
      </c>
      <c r="BY15" s="18">
        <f t="shared" si="105"/>
        <v>0.52430555555555558</v>
      </c>
      <c r="BZ15" s="367"/>
      <c r="CA15" s="10">
        <f t="shared" si="106"/>
        <v>1810</v>
      </c>
      <c r="CB15" s="18">
        <f t="shared" si="107"/>
        <v>0.50086805555555558</v>
      </c>
      <c r="CC15" s="10">
        <f t="shared" si="21"/>
        <v>216.66666666666674</v>
      </c>
      <c r="CD15" s="10">
        <f t="shared" si="22"/>
        <v>325.00000000000011</v>
      </c>
      <c r="CE15" s="10">
        <f t="shared" si="23"/>
        <v>1810</v>
      </c>
      <c r="CF15" s="18">
        <f t="shared" si="108"/>
        <v>0.50086805555555558</v>
      </c>
      <c r="CG15" s="365"/>
      <c r="CH15" s="10">
        <f t="shared" si="109"/>
        <v>820</v>
      </c>
      <c r="CI15" s="18">
        <f t="shared" si="25"/>
        <v>0.80208333333333326</v>
      </c>
      <c r="CJ15" s="10">
        <f t="shared" si="26"/>
        <v>2060</v>
      </c>
      <c r="CK15" s="10">
        <f t="shared" si="27"/>
        <v>2060</v>
      </c>
      <c r="CL15" s="10">
        <f t="shared" si="28"/>
        <v>820</v>
      </c>
      <c r="CM15" s="18">
        <f t="shared" si="29"/>
        <v>0.80208333333333326</v>
      </c>
      <c r="CN15" s="365"/>
      <c r="CO15" s="10">
        <f t="shared" si="110"/>
        <v>1170</v>
      </c>
      <c r="CP15" s="18">
        <f t="shared" si="111"/>
        <v>0.63064236111111105</v>
      </c>
      <c r="CQ15" s="10">
        <f t="shared" si="30"/>
        <v>612.85714285714289</v>
      </c>
      <c r="CR15" s="10">
        <f t="shared" si="31"/>
        <v>1072.5</v>
      </c>
      <c r="CS15" s="10">
        <f t="shared" si="32"/>
        <v>1170</v>
      </c>
      <c r="CT15" s="18">
        <f t="shared" si="112"/>
        <v>0.63064236111111105</v>
      </c>
      <c r="CU15" s="377"/>
      <c r="CV15" s="10">
        <f t="shared" si="113"/>
        <v>3160</v>
      </c>
      <c r="CW15" s="18">
        <f t="shared" si="114"/>
        <v>0.15581597222222221</v>
      </c>
      <c r="CX15" s="10">
        <f t="shared" si="34"/>
        <v>2060</v>
      </c>
      <c r="CY15" s="10">
        <f t="shared" si="35"/>
        <v>3605</v>
      </c>
      <c r="CZ15" s="10">
        <f t="shared" si="36"/>
        <v>3160</v>
      </c>
      <c r="DA15" s="18">
        <f t="shared" si="37"/>
        <v>0.15581597222222221</v>
      </c>
      <c r="DB15" s="367"/>
      <c r="DC15" s="367"/>
      <c r="DD15" s="367"/>
      <c r="DE15" s="367"/>
      <c r="DF15" s="367"/>
      <c r="DG15" s="40" t="b">
        <f t="shared" si="38"/>
        <v>0</v>
      </c>
      <c r="DH15" s="40" t="b">
        <f t="shared" si="39"/>
        <v>0</v>
      </c>
      <c r="DI15" s="40" t="b">
        <f t="shared" si="40"/>
        <v>0</v>
      </c>
      <c r="DJ15" s="40" t="str">
        <f t="shared" si="41"/>
        <v>Region 2</v>
      </c>
      <c r="DK15" s="367"/>
      <c r="DL15" s="40" t="b">
        <f t="shared" si="42"/>
        <v>0</v>
      </c>
      <c r="DM15" s="40" t="b">
        <f t="shared" si="43"/>
        <v>0</v>
      </c>
      <c r="DN15" s="40" t="b">
        <f t="shared" si="44"/>
        <v>0</v>
      </c>
      <c r="DO15" s="40" t="str">
        <f t="shared" si="45"/>
        <v>Region 2</v>
      </c>
      <c r="DP15" s="367"/>
      <c r="DQ15" s="40" t="b">
        <f t="shared" si="46"/>
        <v>0</v>
      </c>
      <c r="DR15" s="40" t="b">
        <f t="shared" si="47"/>
        <v>0</v>
      </c>
      <c r="DS15" s="40" t="b">
        <f t="shared" si="48"/>
        <v>0</v>
      </c>
      <c r="DT15" s="40" t="str">
        <f t="shared" si="49"/>
        <v>Region 2</v>
      </c>
      <c r="DU15" s="367"/>
      <c r="DV15" s="40" t="b">
        <f t="shared" si="50"/>
        <v>0</v>
      </c>
      <c r="DW15" s="40" t="b">
        <f t="shared" si="51"/>
        <v>0</v>
      </c>
      <c r="DX15" s="40" t="b">
        <f t="shared" si="52"/>
        <v>0</v>
      </c>
      <c r="DY15" s="40" t="str">
        <f t="shared" si="53"/>
        <v>Region 2</v>
      </c>
      <c r="DZ15" s="367"/>
      <c r="EA15" s="40" t="b">
        <f t="shared" si="54"/>
        <v>0</v>
      </c>
      <c r="EB15" s="40" t="b">
        <f t="shared" si="55"/>
        <v>0</v>
      </c>
      <c r="EC15" s="40" t="b">
        <f t="shared" si="56"/>
        <v>0</v>
      </c>
      <c r="ED15" s="40" t="str">
        <f t="shared" si="57"/>
        <v>Region 2</v>
      </c>
      <c r="EE15" s="367"/>
      <c r="EF15" s="40" t="b">
        <f t="shared" si="58"/>
        <v>0</v>
      </c>
      <c r="EG15" s="40" t="b">
        <f t="shared" si="59"/>
        <v>0</v>
      </c>
      <c r="EH15" s="40" t="b">
        <f t="shared" si="60"/>
        <v>0</v>
      </c>
      <c r="EI15" s="40" t="str">
        <f t="shared" si="61"/>
        <v>Region 2</v>
      </c>
      <c r="EJ15" s="367"/>
      <c r="EK15" s="40" t="b">
        <f t="shared" si="62"/>
        <v>0</v>
      </c>
      <c r="EL15" s="40" t="b">
        <f t="shared" si="63"/>
        <v>0</v>
      </c>
      <c r="EM15" s="40" t="b">
        <f t="shared" si="64"/>
        <v>0</v>
      </c>
      <c r="EN15" s="40" t="str">
        <f t="shared" si="65"/>
        <v>Region 2</v>
      </c>
      <c r="EO15" s="367"/>
      <c r="EP15" s="40" t="b">
        <f t="shared" si="66"/>
        <v>0</v>
      </c>
      <c r="EQ15" s="40" t="b">
        <f t="shared" si="67"/>
        <v>0</v>
      </c>
      <c r="ER15" s="40" t="b">
        <f t="shared" si="68"/>
        <v>0</v>
      </c>
      <c r="ES15" s="40" t="str">
        <f t="shared" si="69"/>
        <v>Region 2</v>
      </c>
      <c r="ET15" s="367"/>
      <c r="EU15" s="40" t="b">
        <f t="shared" si="70"/>
        <v>0</v>
      </c>
      <c r="EV15" s="40" t="b">
        <f t="shared" si="71"/>
        <v>0</v>
      </c>
      <c r="EW15" s="40" t="b">
        <f t="shared" si="72"/>
        <v>0</v>
      </c>
      <c r="EX15" s="40" t="str">
        <f t="shared" si="73"/>
        <v>Region 2</v>
      </c>
      <c r="EY15" s="365"/>
      <c r="EZ15" s="40" t="b">
        <f t="shared" si="74"/>
        <v>0</v>
      </c>
      <c r="FA15" s="40" t="b">
        <f t="shared" si="75"/>
        <v>0</v>
      </c>
      <c r="FB15" s="40" t="b">
        <f t="shared" si="76"/>
        <v>0</v>
      </c>
      <c r="FC15" s="40" t="str">
        <f t="shared" si="77"/>
        <v>Region 2</v>
      </c>
      <c r="FD15" s="367"/>
      <c r="FE15" s="40" t="b">
        <f t="shared" si="78"/>
        <v>0</v>
      </c>
      <c r="FF15" s="40" t="b">
        <f t="shared" si="79"/>
        <v>0</v>
      </c>
      <c r="FG15" s="40" t="b">
        <f t="shared" si="80"/>
        <v>0</v>
      </c>
      <c r="FH15" s="40" t="str">
        <f t="shared" si="81"/>
        <v>Region 2</v>
      </c>
      <c r="FI15" s="365"/>
      <c r="FJ15" s="40" t="b">
        <f t="shared" si="82"/>
        <v>0</v>
      </c>
      <c r="FK15" s="40" t="b">
        <f t="shared" si="83"/>
        <v>0</v>
      </c>
      <c r="FL15" s="40" t="b">
        <f t="shared" si="84"/>
        <v>0</v>
      </c>
      <c r="FM15" s="40" t="str">
        <f t="shared" si="85"/>
        <v>Region 2</v>
      </c>
      <c r="FN15" s="367"/>
      <c r="FO15" s="40" t="b">
        <f t="shared" si="86"/>
        <v>0</v>
      </c>
      <c r="FP15" s="40" t="str">
        <f t="shared" si="87"/>
        <v>Region 2</v>
      </c>
      <c r="FQ15" s="40" t="b">
        <f t="shared" si="88"/>
        <v>0</v>
      </c>
      <c r="FR15" s="40" t="b">
        <f t="shared" si="89"/>
        <v>0</v>
      </c>
      <c r="FS15" s="365"/>
      <c r="FT15" s="40" t="b">
        <f t="shared" si="90"/>
        <v>0</v>
      </c>
      <c r="FU15" s="40" t="str">
        <f t="shared" si="91"/>
        <v>Region 2</v>
      </c>
      <c r="FV15" s="40" t="b">
        <f t="shared" si="92"/>
        <v>0</v>
      </c>
      <c r="FW15" s="40" t="b">
        <f t="shared" si="93"/>
        <v>0</v>
      </c>
    </row>
    <row r="16" spans="1:179">
      <c r="A16" s="365"/>
      <c r="B16" s="365">
        <v>7</v>
      </c>
      <c r="C16" s="309" t="s">
        <v>98</v>
      </c>
      <c r="D16" s="196" t="s">
        <v>237</v>
      </c>
      <c r="E16" s="196" t="s">
        <v>238</v>
      </c>
      <c r="F16" s="196" t="s">
        <v>239</v>
      </c>
      <c r="G16" s="7"/>
      <c r="H16" s="197">
        <v>3</v>
      </c>
      <c r="I16" s="197"/>
      <c r="J16" s="197"/>
      <c r="K16" s="197"/>
      <c r="L16" s="197"/>
      <c r="M16" s="197"/>
      <c r="N16" s="9"/>
      <c r="O16" s="198"/>
      <c r="P16" s="198"/>
      <c r="Q16" s="198"/>
      <c r="R16" s="198"/>
      <c r="S16" s="198"/>
      <c r="T16" s="198"/>
      <c r="U16" s="9"/>
      <c r="V16" s="306"/>
      <c r="W16" s="306">
        <v>140</v>
      </c>
      <c r="X16" s="306"/>
      <c r="Y16" s="306"/>
      <c r="Z16" s="306">
        <v>100</v>
      </c>
      <c r="AA16" s="283">
        <f>IFERROR(Z16*Inputs!$D$59*Inputs!$D$60,"")</f>
        <v>70</v>
      </c>
      <c r="AB16" s="9"/>
      <c r="AC16" s="304">
        <v>500</v>
      </c>
      <c r="AD16" s="304">
        <v>140</v>
      </c>
      <c r="AE16" s="304">
        <v>500</v>
      </c>
      <c r="AF16" s="304"/>
      <c r="AG16" s="9"/>
      <c r="AH16" s="283">
        <f>IFERROR(IF(Analysis!AC16="","",Analysis!AC16*Inputs!$D$33),"")</f>
        <v>400</v>
      </c>
      <c r="AI16" s="292">
        <f>IFERROR(IF(Analysis!AD16="","",Analysis!AD16*Inputs!$D$37),"")</f>
        <v>210</v>
      </c>
      <c r="AJ16" s="292">
        <f>IFERROR(IF(Analysis!AE16="","",Analysis!AE16*Inputs!$D$41),"")</f>
        <v>1000</v>
      </c>
      <c r="AK16" s="292">
        <f>IFERROR(IF(Analysis!AE16="","",Analysis!AE16*Inputs!$D$48),"")</f>
        <v>244</v>
      </c>
      <c r="AL16" s="293">
        <f>IFERROR(IF(Analysis!AD16="","",Analysis!AD16*Inputs!$D$49*Inputs!$D$48),"")</f>
        <v>64.903999999999996</v>
      </c>
      <c r="AM16" s="292">
        <f>IFERROR(AK16*Inputs!$D$50,"")</f>
        <v>0.24399999999999999</v>
      </c>
      <c r="AN16" s="292">
        <f t="shared" si="94"/>
        <v>178.852</v>
      </c>
      <c r="AO16" s="292">
        <f>IFERROR(IF(AN16="","",AN16*Inputs!$D$52),"")</f>
        <v>160.96680000000001</v>
      </c>
      <c r="AP16" s="283" t="str">
        <f>IFERROR(IF(Analysis!AF16="","",Analysis!AF16*Inputs!$D$58),"")</f>
        <v/>
      </c>
      <c r="AQ16" s="293" t="str">
        <f>IFERROR(AP16*Inputs!$D$59,"")</f>
        <v/>
      </c>
      <c r="AR16" s="283" t="str">
        <f>IFERROR(AQ16*Inputs!$D$60,"")</f>
        <v/>
      </c>
      <c r="AS16" s="9"/>
      <c r="AT16" s="279">
        <f>IF(Analysis!V16&lt;&gt;"",Analysis!V16,Analysis!$AH16)</f>
        <v>400</v>
      </c>
      <c r="AU16" s="279">
        <f>IF(Analysis!W16&lt;&gt;"",Analysis!W16,Analysis!AI16)</f>
        <v>140</v>
      </c>
      <c r="AV16" s="279">
        <f>IF(Analysis!X16&lt;&gt;"",Analysis!X16,$AJ16)</f>
        <v>1000</v>
      </c>
      <c r="AW16" s="279">
        <f>IF(Analysis!Y16&lt;&gt;"",Analysis!Y16,Analysis!AO16)</f>
        <v>160.96680000000001</v>
      </c>
      <c r="AX16" s="279">
        <f>IF(Analysis!Z16&lt;&gt;"",Analysis!Z16,Analysis!AP16)</f>
        <v>100</v>
      </c>
      <c r="AY16" s="279">
        <f>IF(Analysis!AA16&gt;0,Analysis!AA16,Analysis!AR16)</f>
        <v>70</v>
      </c>
      <c r="AZ16" s="9"/>
      <c r="BA16" s="8">
        <f>SUM((($H16+$O16)*Inputs!$D$14*Inputs!$D$13/Hours_TB),(($I16+$P16)*Inputs!$D$14*Inputs!$D$13/Hours_TB),(($J16+$Q16)*Inputs!$D$14*Inputs!$D$13/Hours_TB),(($K16+$R16)*Inputs!$D$14*Inputs!$D$13/Hours_TB),(($L16+$S16)*Inputs!$D$14*Inputs!$D$13/Hours_TB),(($M16+$T16)*Inputs!$D$14*Inputs!$D$13/Hours_TB))</f>
        <v>2160</v>
      </c>
      <c r="BB16" s="8">
        <f>SUM((($H16+$O16)*Inputs!$D$14*Inputs!$D$13/Hours_HIV),(($I16+$P16)*Inputs!$D$14*Inputs!$D$13/Hours_HIV),(($J16+$Q16)*Inputs!$D$14*Inputs!$D$13/Hours_HIV),(($K16+$R16)*Inputs!$D$14*Inputs!$D$13/Hours_HIV),(($L16+$S16)*Inputs!$D$14*Inputs!$D$13/Hours_HIV),(($M16+$T16)*Inputs!$D$14*Inputs!$D$13/Hours_HIV))</f>
        <v>2880</v>
      </c>
      <c r="BC16" s="8">
        <f>SUM((($H16+$O16)*Inputs!$D$14*Inputs!$D$13/Hours_HPV),(($I16+$P16)*Inputs!$D$14*Inputs!$D$13/Hours_HPV),(($J16+$Q16)*Inputs!$D$14*Inputs!$D$13/Hours_HPV),(($K16+$R16)*Inputs!$D$14*Inputs!$D$13/Hours_HPV),(($L16+$S16)*Inputs!$D$14*Inputs!$D$13/Hours_HPV),(($M16+$T16)*Inputs!$D$14*Inputs!$D$13/Hours_HPV))</f>
        <v>4320</v>
      </c>
      <c r="BD16" s="8">
        <f>SUM((($H16+$O16)*Inputs!$D$14*Inputs!$D$13/Hours_HCV),(($I16+$P16)*Inputs!$D$14*Inputs!$D$13/Hours_HCV),(($J16+$Q16)*Inputs!$D$14*Inputs!$D$13/Hours_HCV),(($K16+$R16)*Inputs!$D$14*Inputs!$D$13/Hours_HCV),(($L16+$S16)*Inputs!$D$14*Inputs!$D$13/Hours_HCV),(($M16+$T16)*Inputs!$D$14*Inputs!$D$13/Hours_HCV))</f>
        <v>2468.5714285714284</v>
      </c>
      <c r="BE16" s="9"/>
      <c r="BF16" s="10">
        <f t="shared" si="95"/>
        <v>400</v>
      </c>
      <c r="BG16" s="18">
        <f t="shared" si="96"/>
        <v>0.81481481481481488</v>
      </c>
      <c r="BH16" s="10">
        <f t="shared" si="97"/>
        <v>1760</v>
      </c>
      <c r="BI16" s="10">
        <f t="shared" si="98"/>
        <v>3520</v>
      </c>
      <c r="BJ16" s="10">
        <f t="shared" si="12"/>
        <v>400</v>
      </c>
      <c r="BK16" s="18">
        <f t="shared" si="99"/>
        <v>0.81481481481481488</v>
      </c>
      <c r="BL16" s="367"/>
      <c r="BM16" s="10">
        <f t="shared" si="100"/>
        <v>540</v>
      </c>
      <c r="BN16" s="18">
        <f t="shared" si="101"/>
        <v>0.76620370370370372</v>
      </c>
      <c r="BO16" s="10">
        <f t="shared" si="13"/>
        <v>1033.3333333333333</v>
      </c>
      <c r="BP16" s="10">
        <f t="shared" si="14"/>
        <v>1550</v>
      </c>
      <c r="BQ16" s="10">
        <f t="shared" si="15"/>
        <v>540</v>
      </c>
      <c r="BR16" s="18">
        <f t="shared" si="16"/>
        <v>0.76620370370370372</v>
      </c>
      <c r="BS16" s="367"/>
      <c r="BT16" s="10">
        <f t="shared" si="102"/>
        <v>1400</v>
      </c>
      <c r="BU16" s="18">
        <f t="shared" si="103"/>
        <v>0.46759259259259267</v>
      </c>
      <c r="BV16" s="10">
        <f t="shared" si="17"/>
        <v>173.33333333333326</v>
      </c>
      <c r="BW16" s="10">
        <f t="shared" si="104"/>
        <v>259.99999999999989</v>
      </c>
      <c r="BX16" s="10">
        <f t="shared" si="19"/>
        <v>1400</v>
      </c>
      <c r="BY16" s="18">
        <f t="shared" si="105"/>
        <v>0.46759259259259267</v>
      </c>
      <c r="BZ16" s="367"/>
      <c r="CA16" s="10">
        <f t="shared" si="106"/>
        <v>1540</v>
      </c>
      <c r="CB16" s="18">
        <f t="shared" si="107"/>
        <v>0.41898148148148157</v>
      </c>
      <c r="CC16" s="10">
        <f t="shared" si="21"/>
        <v>33.333333333333258</v>
      </c>
      <c r="CD16" s="10">
        <f t="shared" si="22"/>
        <v>49.999999999999886</v>
      </c>
      <c r="CE16" s="10">
        <f t="shared" si="23"/>
        <v>1540</v>
      </c>
      <c r="CF16" s="18">
        <f t="shared" si="108"/>
        <v>0.41898148148148157</v>
      </c>
      <c r="CG16" s="365"/>
      <c r="CH16" s="10">
        <f t="shared" si="109"/>
        <v>560.96680000000003</v>
      </c>
      <c r="CI16" s="18">
        <f t="shared" si="25"/>
        <v>0.77755398148148158</v>
      </c>
      <c r="CJ16" s="10">
        <f t="shared" si="26"/>
        <v>1599.0332000000001</v>
      </c>
      <c r="CK16" s="10">
        <f t="shared" si="27"/>
        <v>1599.0332000000001</v>
      </c>
      <c r="CL16" s="10">
        <f t="shared" si="28"/>
        <v>560.96680000000003</v>
      </c>
      <c r="CM16" s="18">
        <f t="shared" si="29"/>
        <v>0.77755398148148158</v>
      </c>
      <c r="CN16" s="365"/>
      <c r="CO16" s="10">
        <f t="shared" si="110"/>
        <v>570</v>
      </c>
      <c r="CP16" s="18">
        <f t="shared" si="111"/>
        <v>0.74594907407407418</v>
      </c>
      <c r="CQ16" s="10">
        <f t="shared" si="30"/>
        <v>835.71428571428567</v>
      </c>
      <c r="CR16" s="10">
        <f t="shared" si="31"/>
        <v>1462.5</v>
      </c>
      <c r="CS16" s="10">
        <f t="shared" si="32"/>
        <v>570</v>
      </c>
      <c r="CT16" s="18">
        <f t="shared" si="112"/>
        <v>0.74594907407407418</v>
      </c>
      <c r="CU16" s="377"/>
      <c r="CV16" s="10">
        <f t="shared" si="113"/>
        <v>1870.9667999999999</v>
      </c>
      <c r="CW16" s="18">
        <f t="shared" si="114"/>
        <v>0.31285490740740746</v>
      </c>
      <c r="CX16" s="10">
        <f t="shared" si="34"/>
        <v>1599.0332000000001</v>
      </c>
      <c r="CY16" s="10">
        <f t="shared" si="35"/>
        <v>2798.3081000000002</v>
      </c>
      <c r="CZ16" s="10">
        <f t="shared" si="36"/>
        <v>1870.9667999999999</v>
      </c>
      <c r="DA16" s="18">
        <f t="shared" si="37"/>
        <v>0.31285490740740746</v>
      </c>
      <c r="DB16" s="367"/>
      <c r="DC16" s="367"/>
      <c r="DD16" s="367"/>
      <c r="DE16" s="367"/>
      <c r="DF16" s="367"/>
      <c r="DG16" s="40" t="b">
        <f t="shared" si="38"/>
        <v>0</v>
      </c>
      <c r="DH16" s="40" t="b">
        <f t="shared" si="39"/>
        <v>0</v>
      </c>
      <c r="DI16" s="40" t="b">
        <f t="shared" si="40"/>
        <v>0</v>
      </c>
      <c r="DJ16" s="40" t="str">
        <f t="shared" si="41"/>
        <v>Region 2</v>
      </c>
      <c r="DK16" s="367"/>
      <c r="DL16" s="40" t="b">
        <f t="shared" si="42"/>
        <v>0</v>
      </c>
      <c r="DM16" s="40" t="b">
        <f t="shared" si="43"/>
        <v>0</v>
      </c>
      <c r="DN16" s="40" t="b">
        <f t="shared" si="44"/>
        <v>0</v>
      </c>
      <c r="DO16" s="40" t="str">
        <f t="shared" si="45"/>
        <v>Region 2</v>
      </c>
      <c r="DP16" s="367"/>
      <c r="DQ16" s="40" t="b">
        <f t="shared" si="46"/>
        <v>0</v>
      </c>
      <c r="DR16" s="40" t="b">
        <f t="shared" si="47"/>
        <v>0</v>
      </c>
      <c r="DS16" s="40" t="b">
        <f t="shared" si="48"/>
        <v>0</v>
      </c>
      <c r="DT16" s="40" t="str">
        <f t="shared" si="49"/>
        <v>Region 2</v>
      </c>
      <c r="DU16" s="367"/>
      <c r="DV16" s="40" t="b">
        <f t="shared" si="50"/>
        <v>0</v>
      </c>
      <c r="DW16" s="40" t="b">
        <f t="shared" si="51"/>
        <v>0</v>
      </c>
      <c r="DX16" s="40" t="b">
        <f t="shared" si="52"/>
        <v>0</v>
      </c>
      <c r="DY16" s="40" t="str">
        <f t="shared" si="53"/>
        <v>Region 2</v>
      </c>
      <c r="DZ16" s="367"/>
      <c r="EA16" s="40" t="b">
        <f t="shared" si="54"/>
        <v>0</v>
      </c>
      <c r="EB16" s="40" t="b">
        <f t="shared" si="55"/>
        <v>0</v>
      </c>
      <c r="EC16" s="40" t="str">
        <f t="shared" si="56"/>
        <v>Region 2</v>
      </c>
      <c r="ED16" s="40" t="b">
        <f t="shared" si="57"/>
        <v>0</v>
      </c>
      <c r="EE16" s="367"/>
      <c r="EF16" s="40" t="b">
        <f t="shared" si="58"/>
        <v>0</v>
      </c>
      <c r="EG16" s="40" t="b">
        <f t="shared" si="59"/>
        <v>0</v>
      </c>
      <c r="EH16" s="40" t="str">
        <f t="shared" si="60"/>
        <v>Region 2</v>
      </c>
      <c r="EI16" s="40" t="b">
        <f t="shared" si="61"/>
        <v>0</v>
      </c>
      <c r="EJ16" s="367"/>
      <c r="EK16" s="40" t="b">
        <f t="shared" si="62"/>
        <v>0</v>
      </c>
      <c r="EL16" s="40" t="b">
        <f t="shared" si="63"/>
        <v>0</v>
      </c>
      <c r="EM16" s="40" t="str">
        <f t="shared" si="64"/>
        <v>Region 2</v>
      </c>
      <c r="EN16" s="40" t="b">
        <f t="shared" si="65"/>
        <v>0</v>
      </c>
      <c r="EO16" s="367"/>
      <c r="EP16" s="40" t="b">
        <f t="shared" si="66"/>
        <v>0</v>
      </c>
      <c r="EQ16" s="40" t="b">
        <f t="shared" si="67"/>
        <v>0</v>
      </c>
      <c r="ER16" s="40" t="str">
        <f t="shared" si="68"/>
        <v>Region 2</v>
      </c>
      <c r="ES16" s="40" t="b">
        <f t="shared" si="69"/>
        <v>0</v>
      </c>
      <c r="ET16" s="367"/>
      <c r="EU16" s="40" t="b">
        <f t="shared" si="70"/>
        <v>0</v>
      </c>
      <c r="EV16" s="40" t="b">
        <f t="shared" si="71"/>
        <v>0</v>
      </c>
      <c r="EW16" s="40" t="b">
        <f t="shared" si="72"/>
        <v>0</v>
      </c>
      <c r="EX16" s="40" t="str">
        <f t="shared" si="73"/>
        <v>Region 2</v>
      </c>
      <c r="EY16" s="365"/>
      <c r="EZ16" s="40" t="b">
        <f t="shared" si="74"/>
        <v>0</v>
      </c>
      <c r="FA16" s="40" t="b">
        <f t="shared" si="75"/>
        <v>0</v>
      </c>
      <c r="FB16" s="40" t="b">
        <f t="shared" si="76"/>
        <v>0</v>
      </c>
      <c r="FC16" s="40" t="str">
        <f t="shared" si="77"/>
        <v>Region 2</v>
      </c>
      <c r="FD16" s="367"/>
      <c r="FE16" s="40" t="b">
        <f t="shared" si="78"/>
        <v>0</v>
      </c>
      <c r="FF16" s="40" t="b">
        <f t="shared" si="79"/>
        <v>0</v>
      </c>
      <c r="FG16" s="40" t="b">
        <f t="shared" si="80"/>
        <v>0</v>
      </c>
      <c r="FH16" s="40" t="str">
        <f t="shared" si="81"/>
        <v>Region 2</v>
      </c>
      <c r="FI16" s="365"/>
      <c r="FJ16" s="40" t="b">
        <f t="shared" si="82"/>
        <v>0</v>
      </c>
      <c r="FK16" s="40" t="b">
        <f t="shared" si="83"/>
        <v>0</v>
      </c>
      <c r="FL16" s="40" t="b">
        <f t="shared" si="84"/>
        <v>0</v>
      </c>
      <c r="FM16" s="40" t="str">
        <f t="shared" si="85"/>
        <v>Region 2</v>
      </c>
      <c r="FN16" s="367"/>
      <c r="FO16" s="40" t="b">
        <f t="shared" si="86"/>
        <v>0</v>
      </c>
      <c r="FP16" s="40" t="b">
        <f t="shared" si="87"/>
        <v>0</v>
      </c>
      <c r="FQ16" s="40" t="str">
        <f t="shared" si="88"/>
        <v>Region 2</v>
      </c>
      <c r="FR16" s="40" t="b">
        <f t="shared" si="89"/>
        <v>0</v>
      </c>
      <c r="FS16" s="365"/>
      <c r="FT16" s="40" t="b">
        <f t="shared" si="90"/>
        <v>0</v>
      </c>
      <c r="FU16" s="40" t="b">
        <f t="shared" si="91"/>
        <v>0</v>
      </c>
      <c r="FV16" s="40" t="str">
        <f t="shared" si="92"/>
        <v>Region 2</v>
      </c>
      <c r="FW16" s="40" t="b">
        <f t="shared" si="93"/>
        <v>0</v>
      </c>
    </row>
    <row r="17" spans="2:179">
      <c r="B17" s="365">
        <v>8</v>
      </c>
      <c r="C17" s="309" t="s">
        <v>98</v>
      </c>
      <c r="D17" s="196" t="s">
        <v>240</v>
      </c>
      <c r="E17" s="196" t="s">
        <v>241</v>
      </c>
      <c r="F17" s="196" t="s">
        <v>242</v>
      </c>
      <c r="G17" s="7"/>
      <c r="H17" s="197">
        <v>4</v>
      </c>
      <c r="I17" s="197"/>
      <c r="J17" s="197"/>
      <c r="K17" s="197"/>
      <c r="L17" s="197"/>
      <c r="M17" s="197"/>
      <c r="N17" s="9"/>
      <c r="O17" s="198"/>
      <c r="P17" s="198"/>
      <c r="Q17" s="198"/>
      <c r="R17" s="198"/>
      <c r="S17" s="198"/>
      <c r="T17" s="198"/>
      <c r="U17" s="9"/>
      <c r="V17" s="306"/>
      <c r="W17" s="306">
        <v>100</v>
      </c>
      <c r="X17" s="306">
        <v>1500</v>
      </c>
      <c r="Y17" s="306">
        <v>800</v>
      </c>
      <c r="Z17" s="306">
        <v>20</v>
      </c>
      <c r="AA17" s="283">
        <f>IFERROR(Z17*Inputs!$D$59*Inputs!$D$60,"")</f>
        <v>14</v>
      </c>
      <c r="AB17" s="9"/>
      <c r="AC17" s="304">
        <v>450</v>
      </c>
      <c r="AD17" s="304">
        <v>100</v>
      </c>
      <c r="AE17" s="304">
        <v>750</v>
      </c>
      <c r="AF17" s="304"/>
      <c r="AG17" s="9"/>
      <c r="AH17" s="283">
        <f>IFERROR(IF(Analysis!AC17="","",Analysis!AC17*Inputs!$D$33),"")</f>
        <v>360</v>
      </c>
      <c r="AI17" s="292">
        <f>IFERROR(IF(Analysis!AD17="","",Analysis!AD17*Inputs!$D$37),"")</f>
        <v>150</v>
      </c>
      <c r="AJ17" s="292">
        <f>IFERROR(IF(Analysis!AE17="","",Analysis!AE17*Inputs!$D$41),"")</f>
        <v>1500</v>
      </c>
      <c r="AK17" s="292">
        <f>IFERROR(IF(Analysis!AE17="","",Analysis!AE17*Inputs!$D$48),"")</f>
        <v>366</v>
      </c>
      <c r="AL17" s="293">
        <f>IFERROR(IF(Analysis!AD17="","",Analysis!AD17*Inputs!$D$49*Inputs!$D$48),"")</f>
        <v>46.36</v>
      </c>
      <c r="AM17" s="292">
        <f>IFERROR(AK17*Inputs!$D$50,"")</f>
        <v>0.36599999999999999</v>
      </c>
      <c r="AN17" s="292">
        <f t="shared" si="94"/>
        <v>319.274</v>
      </c>
      <c r="AO17" s="292">
        <f>IFERROR(IF(AN17="","",AN17*Inputs!$D$52),"")</f>
        <v>287.34660000000002</v>
      </c>
      <c r="AP17" s="283" t="str">
        <f>IFERROR(IF(Analysis!AF17="","",Analysis!AF17*Inputs!$D$58),"")</f>
        <v/>
      </c>
      <c r="AQ17" s="293" t="str">
        <f>IFERROR(AP17*Inputs!$D$59,"")</f>
        <v/>
      </c>
      <c r="AR17" s="283" t="str">
        <f>IFERROR(AQ17*Inputs!$D$60,"")</f>
        <v/>
      </c>
      <c r="AS17" s="9"/>
      <c r="AT17" s="279">
        <f>IF(Analysis!V17&lt;&gt;"",Analysis!V17,Analysis!$AH17)</f>
        <v>360</v>
      </c>
      <c r="AU17" s="279">
        <f>IF(Analysis!W17&lt;&gt;"",Analysis!W17,Analysis!AI17)</f>
        <v>100</v>
      </c>
      <c r="AV17" s="279">
        <f>IF(Analysis!X17&lt;&gt;"",Analysis!X17,$AJ17)</f>
        <v>1500</v>
      </c>
      <c r="AW17" s="279">
        <f>IF(Analysis!Y17&lt;&gt;"",Analysis!Y17,Analysis!AO17)</f>
        <v>800</v>
      </c>
      <c r="AX17" s="279">
        <f>IF(Analysis!Z17&lt;&gt;"",Analysis!Z17,Analysis!AP17)</f>
        <v>20</v>
      </c>
      <c r="AY17" s="279">
        <f>IF(Analysis!AA17&gt;0,Analysis!AA17,Analysis!AR17)</f>
        <v>14</v>
      </c>
      <c r="AZ17" s="9"/>
      <c r="BA17" s="8">
        <f>SUM((($H17+$O17)*Inputs!$D$14*Inputs!$D$13/Hours_TB),(($I17+$P17)*Inputs!$D$14*Inputs!$D$13/Hours_TB),(($J17+$Q17)*Inputs!$D$14*Inputs!$D$13/Hours_TB),(($K17+$R17)*Inputs!$D$14*Inputs!$D$13/Hours_TB),(($L17+$S17)*Inputs!$D$14*Inputs!$D$13/Hours_TB),(($M17+$T17)*Inputs!$D$14*Inputs!$D$13/Hours_TB))</f>
        <v>2880</v>
      </c>
      <c r="BB17" s="8">
        <f>SUM((($H17+$O17)*Inputs!$D$14*Inputs!$D$13/Hours_HIV),(($I17+$P17)*Inputs!$D$14*Inputs!$D$13/Hours_HIV),(($J17+$Q17)*Inputs!$D$14*Inputs!$D$13/Hours_HIV),(($K17+$R17)*Inputs!$D$14*Inputs!$D$13/Hours_HIV),(($L17+$S17)*Inputs!$D$14*Inputs!$D$13/Hours_HIV),(($M17+$T17)*Inputs!$D$14*Inputs!$D$13/Hours_HIV))</f>
        <v>3840</v>
      </c>
      <c r="BC17" s="8">
        <f>SUM((($H17+$O17)*Inputs!$D$14*Inputs!$D$13/Hours_HPV),(($I17+$P17)*Inputs!$D$14*Inputs!$D$13/Hours_HPV),(($J17+$Q17)*Inputs!$D$14*Inputs!$D$13/Hours_HPV),(($K17+$R17)*Inputs!$D$14*Inputs!$D$13/Hours_HPV),(($L17+$S17)*Inputs!$D$14*Inputs!$D$13/Hours_HPV),(($M17+$T17)*Inputs!$D$14*Inputs!$D$13/Hours_HPV))</f>
        <v>5760</v>
      </c>
      <c r="BD17" s="8">
        <f>SUM((($H17+$O17)*Inputs!$D$14*Inputs!$D$13/Hours_HCV),(($I17+$P17)*Inputs!$D$14*Inputs!$D$13/Hours_HCV),(($J17+$Q17)*Inputs!$D$14*Inputs!$D$13/Hours_HCV),(($K17+$R17)*Inputs!$D$14*Inputs!$D$13/Hours_HCV),(($L17+$S17)*Inputs!$D$14*Inputs!$D$13/Hours_HCV),(($M17+$T17)*Inputs!$D$14*Inputs!$D$13/Hours_HCV))</f>
        <v>3291.4285714285716</v>
      </c>
      <c r="BE17" s="9"/>
      <c r="BF17" s="10">
        <f t="shared" si="95"/>
        <v>360</v>
      </c>
      <c r="BG17" s="18">
        <f t="shared" si="96"/>
        <v>0.875</v>
      </c>
      <c r="BH17" s="10">
        <f t="shared" si="97"/>
        <v>2520</v>
      </c>
      <c r="BI17" s="10">
        <f t="shared" si="98"/>
        <v>5040</v>
      </c>
      <c r="BJ17" s="10">
        <f t="shared" si="12"/>
        <v>360</v>
      </c>
      <c r="BK17" s="18">
        <f t="shared" si="99"/>
        <v>0.875</v>
      </c>
      <c r="BL17" s="367"/>
      <c r="BM17" s="10">
        <f t="shared" si="100"/>
        <v>460</v>
      </c>
      <c r="BN17" s="18">
        <f t="shared" si="101"/>
        <v>0.84895833333333337</v>
      </c>
      <c r="BO17" s="10">
        <f t="shared" si="13"/>
        <v>1580</v>
      </c>
      <c r="BP17" s="10">
        <f t="shared" si="14"/>
        <v>2370</v>
      </c>
      <c r="BQ17" s="10">
        <f t="shared" si="15"/>
        <v>460</v>
      </c>
      <c r="BR17" s="18">
        <f t="shared" si="16"/>
        <v>0.84895833333333337</v>
      </c>
      <c r="BS17" s="367"/>
      <c r="BT17" s="10">
        <f t="shared" si="102"/>
        <v>1860</v>
      </c>
      <c r="BU17" s="18">
        <f t="shared" si="103"/>
        <v>0.484375</v>
      </c>
      <c r="BV17" s="10">
        <f t="shared" si="17"/>
        <v>180</v>
      </c>
      <c r="BW17" s="10">
        <f t="shared" si="104"/>
        <v>270</v>
      </c>
      <c r="BX17" s="10">
        <f t="shared" si="19"/>
        <v>1860</v>
      </c>
      <c r="BY17" s="18">
        <f t="shared" si="105"/>
        <v>0.484375</v>
      </c>
      <c r="BZ17" s="367"/>
      <c r="CA17" s="10">
        <f t="shared" si="106"/>
        <v>1960</v>
      </c>
      <c r="CB17" s="18">
        <f t="shared" si="107"/>
        <v>0.45833333333333331</v>
      </c>
      <c r="CC17" s="10">
        <f t="shared" si="21"/>
        <v>80</v>
      </c>
      <c r="CD17" s="10">
        <f t="shared" si="22"/>
        <v>120</v>
      </c>
      <c r="CE17" s="10">
        <f t="shared" si="23"/>
        <v>1960</v>
      </c>
      <c r="CF17" s="18">
        <f t="shared" si="108"/>
        <v>0.45833333333333331</v>
      </c>
      <c r="CG17" s="365"/>
      <c r="CH17" s="10">
        <f t="shared" si="109"/>
        <v>1160</v>
      </c>
      <c r="CI17" s="18">
        <f t="shared" si="25"/>
        <v>0.73611111111111116</v>
      </c>
      <c r="CJ17" s="10">
        <f t="shared" si="26"/>
        <v>1720</v>
      </c>
      <c r="CK17" s="10">
        <f t="shared" si="27"/>
        <v>1720</v>
      </c>
      <c r="CL17" s="10">
        <f t="shared" si="28"/>
        <v>1160</v>
      </c>
      <c r="CM17" s="18">
        <f t="shared" si="29"/>
        <v>0.73611111111111116</v>
      </c>
      <c r="CN17" s="365"/>
      <c r="CO17" s="10">
        <f t="shared" si="110"/>
        <v>394</v>
      </c>
      <c r="CP17" s="18">
        <f t="shared" si="111"/>
        <v>0.86467013888888888</v>
      </c>
      <c r="CQ17" s="10">
        <f t="shared" si="30"/>
        <v>1406</v>
      </c>
      <c r="CR17" s="10">
        <f t="shared" si="31"/>
        <v>2460.5</v>
      </c>
      <c r="CS17" s="10">
        <f t="shared" si="32"/>
        <v>394</v>
      </c>
      <c r="CT17" s="18">
        <f t="shared" si="112"/>
        <v>0.86467013888888888</v>
      </c>
      <c r="CU17" s="377"/>
      <c r="CV17" s="10">
        <f t="shared" si="113"/>
        <v>2794</v>
      </c>
      <c r="CW17" s="18">
        <f t="shared" si="114"/>
        <v>0.3091145833333333</v>
      </c>
      <c r="CX17" s="10">
        <f t="shared" si="34"/>
        <v>1720</v>
      </c>
      <c r="CY17" s="10">
        <f t="shared" si="35"/>
        <v>3010</v>
      </c>
      <c r="CZ17" s="10">
        <f t="shared" si="36"/>
        <v>2794</v>
      </c>
      <c r="DA17" s="18">
        <f t="shared" si="37"/>
        <v>0.3091145833333333</v>
      </c>
      <c r="DB17" s="367"/>
      <c r="DC17" s="367"/>
      <c r="DD17" s="367"/>
      <c r="DE17" s="367"/>
      <c r="DF17" s="367"/>
      <c r="DG17" s="40" t="b">
        <f t="shared" si="38"/>
        <v>0</v>
      </c>
      <c r="DH17" s="40" t="b">
        <f t="shared" si="39"/>
        <v>0</v>
      </c>
      <c r="DI17" s="40" t="b">
        <f t="shared" si="40"/>
        <v>0</v>
      </c>
      <c r="DJ17" s="40" t="str">
        <f t="shared" si="41"/>
        <v>Region 2</v>
      </c>
      <c r="DK17" s="367"/>
      <c r="DL17" s="40" t="b">
        <f t="shared" si="42"/>
        <v>0</v>
      </c>
      <c r="DM17" s="40" t="b">
        <f t="shared" si="43"/>
        <v>0</v>
      </c>
      <c r="DN17" s="40" t="b">
        <f t="shared" si="44"/>
        <v>0</v>
      </c>
      <c r="DO17" s="40" t="str">
        <f t="shared" si="45"/>
        <v>Region 2</v>
      </c>
      <c r="DP17" s="367"/>
      <c r="DQ17" s="40" t="b">
        <f t="shared" si="46"/>
        <v>0</v>
      </c>
      <c r="DR17" s="40" t="b">
        <f t="shared" si="47"/>
        <v>0</v>
      </c>
      <c r="DS17" s="40" t="b">
        <f t="shared" si="48"/>
        <v>0</v>
      </c>
      <c r="DT17" s="40" t="str">
        <f t="shared" si="49"/>
        <v>Region 2</v>
      </c>
      <c r="DU17" s="367"/>
      <c r="DV17" s="40" t="b">
        <f t="shared" si="50"/>
        <v>0</v>
      </c>
      <c r="DW17" s="40" t="b">
        <f t="shared" si="51"/>
        <v>0</v>
      </c>
      <c r="DX17" s="40" t="b">
        <f t="shared" si="52"/>
        <v>0</v>
      </c>
      <c r="DY17" s="40" t="str">
        <f t="shared" si="53"/>
        <v>Region 2</v>
      </c>
      <c r="DZ17" s="367"/>
      <c r="EA17" s="40" t="b">
        <f t="shared" si="54"/>
        <v>0</v>
      </c>
      <c r="EB17" s="40" t="b">
        <f t="shared" si="55"/>
        <v>0</v>
      </c>
      <c r="EC17" s="40" t="str">
        <f t="shared" si="56"/>
        <v>Region 2</v>
      </c>
      <c r="ED17" s="40" t="b">
        <f t="shared" si="57"/>
        <v>0</v>
      </c>
      <c r="EE17" s="367"/>
      <c r="EF17" s="40" t="b">
        <f t="shared" si="58"/>
        <v>0</v>
      </c>
      <c r="EG17" s="40" t="b">
        <f t="shared" si="59"/>
        <v>0</v>
      </c>
      <c r="EH17" s="40" t="str">
        <f t="shared" si="60"/>
        <v>Region 2</v>
      </c>
      <c r="EI17" s="40" t="b">
        <f t="shared" si="61"/>
        <v>0</v>
      </c>
      <c r="EJ17" s="367"/>
      <c r="EK17" s="40" t="b">
        <f t="shared" si="62"/>
        <v>0</v>
      </c>
      <c r="EL17" s="40" t="b">
        <f t="shared" si="63"/>
        <v>0</v>
      </c>
      <c r="EM17" s="40" t="str">
        <f t="shared" si="64"/>
        <v>Region 2</v>
      </c>
      <c r="EN17" s="40" t="b">
        <f t="shared" si="65"/>
        <v>0</v>
      </c>
      <c r="EO17" s="367"/>
      <c r="EP17" s="40" t="b">
        <f t="shared" si="66"/>
        <v>0</v>
      </c>
      <c r="EQ17" s="40" t="b">
        <f t="shared" si="67"/>
        <v>0</v>
      </c>
      <c r="ER17" s="40" t="str">
        <f t="shared" si="68"/>
        <v>Region 2</v>
      </c>
      <c r="ES17" s="40" t="b">
        <f t="shared" si="69"/>
        <v>0</v>
      </c>
      <c r="ET17" s="367"/>
      <c r="EU17" s="40" t="b">
        <f t="shared" si="70"/>
        <v>0</v>
      </c>
      <c r="EV17" s="40" t="b">
        <f t="shared" si="71"/>
        <v>0</v>
      </c>
      <c r="EW17" s="40" t="b">
        <f t="shared" si="72"/>
        <v>0</v>
      </c>
      <c r="EX17" s="40" t="str">
        <f t="shared" si="73"/>
        <v>Region 2</v>
      </c>
      <c r="EY17" s="365"/>
      <c r="EZ17" s="40" t="b">
        <f t="shared" si="74"/>
        <v>0</v>
      </c>
      <c r="FA17" s="40" t="b">
        <f t="shared" si="75"/>
        <v>0</v>
      </c>
      <c r="FB17" s="40" t="b">
        <f t="shared" si="76"/>
        <v>0</v>
      </c>
      <c r="FC17" s="40" t="str">
        <f t="shared" si="77"/>
        <v>Region 2</v>
      </c>
      <c r="FD17" s="367"/>
      <c r="FE17" s="40" t="b">
        <f t="shared" si="78"/>
        <v>0</v>
      </c>
      <c r="FF17" s="40" t="b">
        <f t="shared" si="79"/>
        <v>0</v>
      </c>
      <c r="FG17" s="40" t="b">
        <f t="shared" si="80"/>
        <v>0</v>
      </c>
      <c r="FH17" s="40" t="str">
        <f t="shared" si="81"/>
        <v>Region 2</v>
      </c>
      <c r="FI17" s="365"/>
      <c r="FJ17" s="40" t="b">
        <f t="shared" si="82"/>
        <v>0</v>
      </c>
      <c r="FK17" s="40" t="b">
        <f t="shared" si="83"/>
        <v>0</v>
      </c>
      <c r="FL17" s="40" t="b">
        <f t="shared" si="84"/>
        <v>0</v>
      </c>
      <c r="FM17" s="40" t="str">
        <f t="shared" si="85"/>
        <v>Region 2</v>
      </c>
      <c r="FN17" s="367"/>
      <c r="FO17" s="40" t="b">
        <f t="shared" si="86"/>
        <v>0</v>
      </c>
      <c r="FP17" s="40" t="b">
        <f t="shared" si="87"/>
        <v>0</v>
      </c>
      <c r="FQ17" s="40" t="str">
        <f t="shared" si="88"/>
        <v>Region 2</v>
      </c>
      <c r="FR17" s="40" t="b">
        <f t="shared" si="89"/>
        <v>0</v>
      </c>
      <c r="FS17" s="365"/>
      <c r="FT17" s="40" t="b">
        <f t="shared" si="90"/>
        <v>0</v>
      </c>
      <c r="FU17" s="40" t="b">
        <f t="shared" si="91"/>
        <v>0</v>
      </c>
      <c r="FV17" s="40" t="str">
        <f t="shared" si="92"/>
        <v>Region 2</v>
      </c>
      <c r="FW17" s="40" t="b">
        <f t="shared" si="93"/>
        <v>0</v>
      </c>
    </row>
    <row r="18" spans="2:179">
      <c r="B18" s="365">
        <v>9</v>
      </c>
      <c r="C18" s="309" t="s">
        <v>99</v>
      </c>
      <c r="D18" s="196" t="s">
        <v>243</v>
      </c>
      <c r="E18" s="196" t="s">
        <v>244</v>
      </c>
      <c r="F18" s="196" t="s">
        <v>245</v>
      </c>
      <c r="G18" s="7"/>
      <c r="H18" s="197">
        <v>4</v>
      </c>
      <c r="I18" s="197"/>
      <c r="J18" s="197"/>
      <c r="K18" s="197"/>
      <c r="L18" s="197"/>
      <c r="M18" s="197"/>
      <c r="N18" s="9"/>
      <c r="O18" s="198"/>
      <c r="P18" s="198"/>
      <c r="Q18" s="198"/>
      <c r="R18" s="198"/>
      <c r="S18" s="198"/>
      <c r="T18" s="198"/>
      <c r="U18" s="9"/>
      <c r="V18" s="306">
        <v>1200</v>
      </c>
      <c r="W18" s="306">
        <v>70</v>
      </c>
      <c r="X18" s="306">
        <v>1400</v>
      </c>
      <c r="Y18" s="306">
        <v>800</v>
      </c>
      <c r="Z18" s="306">
        <v>10</v>
      </c>
      <c r="AA18" s="283">
        <f>IFERROR(Z18*Inputs!$D$59*Inputs!$D$60,"")</f>
        <v>7</v>
      </c>
      <c r="AB18" s="9"/>
      <c r="AC18" s="304"/>
      <c r="AD18" s="304">
        <v>70</v>
      </c>
      <c r="AE18" s="304">
        <v>700</v>
      </c>
      <c r="AF18" s="304"/>
      <c r="AG18" s="9"/>
      <c r="AH18" s="283" t="str">
        <f>IFERROR(IF(Analysis!AC18="","",Analysis!AC18*Inputs!$D$33),"")</f>
        <v/>
      </c>
      <c r="AI18" s="292">
        <f>IFERROR(IF(Analysis!AD18="","",Analysis!AD18*Inputs!$D$37),"")</f>
        <v>105</v>
      </c>
      <c r="AJ18" s="292">
        <f>IFERROR(IF(Analysis!AE18="","",Analysis!AE18*Inputs!$D$41),"")</f>
        <v>1400</v>
      </c>
      <c r="AK18" s="292">
        <f>IFERROR(IF(Analysis!AE18="","",Analysis!AE18*Inputs!$D$48),"")</f>
        <v>341.59999999999997</v>
      </c>
      <c r="AL18" s="293">
        <f>IFERROR(IF(Analysis!AD18="","",Analysis!AD18*Inputs!$D$49*Inputs!$D$48),"")</f>
        <v>32.451999999999998</v>
      </c>
      <c r="AM18" s="292">
        <f>IFERROR(AK18*Inputs!$D$50,"")</f>
        <v>0.34159999999999996</v>
      </c>
      <c r="AN18" s="292">
        <f t="shared" si="94"/>
        <v>308.80639999999994</v>
      </c>
      <c r="AO18" s="292">
        <f>IFERROR(IF(AN18="","",AN18*Inputs!$D$52),"")</f>
        <v>277.92575999999997</v>
      </c>
      <c r="AP18" s="283" t="str">
        <f>IFERROR(IF(Analysis!AF18="","",Analysis!AF18*Inputs!$D$58),"")</f>
        <v/>
      </c>
      <c r="AQ18" s="293" t="str">
        <f>IFERROR(AP18*Inputs!$D$59,"")</f>
        <v/>
      </c>
      <c r="AR18" s="283" t="str">
        <f>IFERROR(AQ18*Inputs!$D$60,"")</f>
        <v/>
      </c>
      <c r="AS18" s="9"/>
      <c r="AT18" s="279">
        <f>IF(Analysis!V18&lt;&gt;"",Analysis!V18,Analysis!$AH18)</f>
        <v>1200</v>
      </c>
      <c r="AU18" s="279">
        <f>IF(Analysis!W18&lt;&gt;"",Analysis!W18,Analysis!AI18)</f>
        <v>70</v>
      </c>
      <c r="AV18" s="279">
        <f>IF(Analysis!X18&lt;&gt;"",Analysis!X18,$AJ18)</f>
        <v>1400</v>
      </c>
      <c r="AW18" s="279">
        <f>IF(Analysis!Y18&lt;&gt;"",Analysis!Y18,Analysis!AO18)</f>
        <v>800</v>
      </c>
      <c r="AX18" s="279">
        <f>IF(Analysis!Z18&lt;&gt;"",Analysis!Z18,Analysis!AP18)</f>
        <v>10</v>
      </c>
      <c r="AY18" s="279">
        <f>IF(Analysis!AA18&gt;0,Analysis!AA18,Analysis!AR18)</f>
        <v>7</v>
      </c>
      <c r="AZ18" s="9"/>
      <c r="BA18" s="8">
        <f>SUM((($H18+$O18)*Inputs!$D$14*Inputs!$D$13/Hours_TB),(($I18+$P18)*Inputs!$D$14*Inputs!$D$13/Hours_TB),(($J18+$Q18)*Inputs!$D$14*Inputs!$D$13/Hours_TB),(($K18+$R18)*Inputs!$D$14*Inputs!$D$13/Hours_TB),(($L18+$S18)*Inputs!$D$14*Inputs!$D$13/Hours_TB),(($M18+$T18)*Inputs!$D$14*Inputs!$D$13/Hours_TB))</f>
        <v>2880</v>
      </c>
      <c r="BB18" s="8">
        <f>SUM((($H18+$O18)*Inputs!$D$14*Inputs!$D$13/Hours_HIV),(($I18+$P18)*Inputs!$D$14*Inputs!$D$13/Hours_HIV),(($J18+$Q18)*Inputs!$D$14*Inputs!$D$13/Hours_HIV),(($K18+$R18)*Inputs!$D$14*Inputs!$D$13/Hours_HIV),(($L18+$S18)*Inputs!$D$14*Inputs!$D$13/Hours_HIV),(($M18+$T18)*Inputs!$D$14*Inputs!$D$13/Hours_HIV))</f>
        <v>3840</v>
      </c>
      <c r="BC18" s="8">
        <f>SUM((($H18+$O18)*Inputs!$D$14*Inputs!$D$13/Hours_HPV),(($I18+$P18)*Inputs!$D$14*Inputs!$D$13/Hours_HPV),(($J18+$Q18)*Inputs!$D$14*Inputs!$D$13/Hours_HPV),(($K18+$R18)*Inputs!$D$14*Inputs!$D$13/Hours_HPV),(($L18+$S18)*Inputs!$D$14*Inputs!$D$13/Hours_HPV),(($M18+$T18)*Inputs!$D$14*Inputs!$D$13/Hours_HPV))</f>
        <v>5760</v>
      </c>
      <c r="BD18" s="8">
        <f>SUM((($H18+$O18)*Inputs!$D$14*Inputs!$D$13/Hours_HCV),(($I18+$P18)*Inputs!$D$14*Inputs!$D$13/Hours_HCV),(($J18+$Q18)*Inputs!$D$14*Inputs!$D$13/Hours_HCV),(($K18+$R18)*Inputs!$D$14*Inputs!$D$13/Hours_HCV),(($L18+$S18)*Inputs!$D$14*Inputs!$D$13/Hours_HCV),(($M18+$T18)*Inputs!$D$14*Inputs!$D$13/Hours_HCV))</f>
        <v>3291.4285714285716</v>
      </c>
      <c r="BE18" s="9"/>
      <c r="BF18" s="10">
        <f t="shared" si="95"/>
        <v>1200</v>
      </c>
      <c r="BG18" s="18">
        <f t="shared" si="96"/>
        <v>0.58333333333333326</v>
      </c>
      <c r="BH18" s="10">
        <f t="shared" si="97"/>
        <v>1680</v>
      </c>
      <c r="BI18" s="10">
        <f t="shared" si="98"/>
        <v>3360</v>
      </c>
      <c r="BJ18" s="10">
        <f t="shared" si="12"/>
        <v>1200</v>
      </c>
      <c r="BK18" s="18">
        <f t="shared" si="99"/>
        <v>0.58333333333333326</v>
      </c>
      <c r="BL18" s="367"/>
      <c r="BM18" s="10">
        <f t="shared" si="100"/>
        <v>1270</v>
      </c>
      <c r="BN18" s="18">
        <f t="shared" si="101"/>
        <v>0.56510416666666663</v>
      </c>
      <c r="BO18" s="10">
        <f t="shared" si="13"/>
        <v>1050</v>
      </c>
      <c r="BP18" s="10">
        <f t="shared" si="14"/>
        <v>1575</v>
      </c>
      <c r="BQ18" s="10">
        <f t="shared" si="15"/>
        <v>1270</v>
      </c>
      <c r="BR18" s="18">
        <f t="shared" si="16"/>
        <v>0.56510416666666663</v>
      </c>
      <c r="BS18" s="367"/>
      <c r="BT18" s="10">
        <f t="shared" si="102"/>
        <v>2600</v>
      </c>
      <c r="BU18" s="18">
        <f t="shared" si="103"/>
        <v>0.21874999999999994</v>
      </c>
      <c r="BV18" s="10">
        <f t="shared" si="17"/>
        <v>0</v>
      </c>
      <c r="BW18" s="10">
        <f t="shared" si="104"/>
        <v>0</v>
      </c>
      <c r="BX18" s="10">
        <f t="shared" si="19"/>
        <v>2600</v>
      </c>
      <c r="BY18" s="18">
        <f t="shared" si="105"/>
        <v>0.21874999999999994</v>
      </c>
      <c r="BZ18" s="367"/>
      <c r="CA18" s="10">
        <f t="shared" si="106"/>
        <v>2670</v>
      </c>
      <c r="CB18" s="18">
        <f t="shared" si="107"/>
        <v>0.20052083333333326</v>
      </c>
      <c r="CC18" s="10">
        <f t="shared" si="21"/>
        <v>0</v>
      </c>
      <c r="CD18" s="10">
        <f t="shared" si="22"/>
        <v>0</v>
      </c>
      <c r="CE18" s="10">
        <f t="shared" si="23"/>
        <v>2670</v>
      </c>
      <c r="CF18" s="18">
        <f t="shared" si="108"/>
        <v>0.20052083333333326</v>
      </c>
      <c r="CG18" s="365"/>
      <c r="CH18" s="10">
        <f t="shared" si="109"/>
        <v>2000</v>
      </c>
      <c r="CI18" s="18">
        <f t="shared" si="25"/>
        <v>0.44444444444444436</v>
      </c>
      <c r="CJ18" s="10">
        <f t="shared" si="26"/>
        <v>880</v>
      </c>
      <c r="CK18" s="10">
        <f t="shared" si="27"/>
        <v>880</v>
      </c>
      <c r="CL18" s="10">
        <f t="shared" si="28"/>
        <v>2000</v>
      </c>
      <c r="CM18" s="18">
        <f t="shared" si="29"/>
        <v>0.44444444444444436</v>
      </c>
      <c r="CN18" s="365"/>
      <c r="CO18" s="10">
        <f t="shared" si="110"/>
        <v>1217</v>
      </c>
      <c r="CP18" s="18">
        <f t="shared" si="111"/>
        <v>0.5781684027777777</v>
      </c>
      <c r="CQ18" s="10">
        <f t="shared" si="30"/>
        <v>943</v>
      </c>
      <c r="CR18" s="10">
        <f t="shared" si="31"/>
        <v>1650.25</v>
      </c>
      <c r="CS18" s="10">
        <f t="shared" si="32"/>
        <v>1217</v>
      </c>
      <c r="CT18" s="18">
        <f t="shared" si="112"/>
        <v>0.5781684027777777</v>
      </c>
      <c r="CU18" s="377"/>
      <c r="CV18" s="10">
        <f t="shared" si="113"/>
        <v>3487</v>
      </c>
      <c r="CW18" s="18">
        <f t="shared" si="114"/>
        <v>5.6467013888888806E-2</v>
      </c>
      <c r="CX18" s="10">
        <f t="shared" si="34"/>
        <v>943</v>
      </c>
      <c r="CY18" s="10">
        <f t="shared" si="35"/>
        <v>1650.25</v>
      </c>
      <c r="CZ18" s="10">
        <f t="shared" si="36"/>
        <v>3487</v>
      </c>
      <c r="DA18" s="18">
        <f t="shared" si="37"/>
        <v>5.6467013888888806E-2</v>
      </c>
      <c r="DB18" s="367"/>
      <c r="DC18" s="367"/>
      <c r="DD18" s="367"/>
      <c r="DE18" s="367"/>
      <c r="DF18" s="367"/>
      <c r="DG18" s="40" t="b">
        <f t="shared" si="38"/>
        <v>0</v>
      </c>
      <c r="DH18" s="40" t="b">
        <f t="shared" si="39"/>
        <v>0</v>
      </c>
      <c r="DI18" s="40" t="b">
        <f t="shared" si="40"/>
        <v>0</v>
      </c>
      <c r="DJ18" s="40" t="str">
        <f t="shared" si="41"/>
        <v>Region 3</v>
      </c>
      <c r="DK18" s="367"/>
      <c r="DL18" s="40" t="b">
        <f t="shared" si="42"/>
        <v>0</v>
      </c>
      <c r="DM18" s="40" t="b">
        <f t="shared" si="43"/>
        <v>0</v>
      </c>
      <c r="DN18" s="40" t="b">
        <f t="shared" si="44"/>
        <v>0</v>
      </c>
      <c r="DO18" s="40" t="str">
        <f t="shared" si="45"/>
        <v>Region 3</v>
      </c>
      <c r="DP18" s="367"/>
      <c r="DQ18" s="40" t="b">
        <f t="shared" si="46"/>
        <v>0</v>
      </c>
      <c r="DR18" s="40" t="b">
        <f t="shared" si="47"/>
        <v>0</v>
      </c>
      <c r="DS18" s="40" t="b">
        <f t="shared" si="48"/>
        <v>0</v>
      </c>
      <c r="DT18" s="40" t="str">
        <f t="shared" si="49"/>
        <v>Region 3</v>
      </c>
      <c r="DU18" s="367"/>
      <c r="DV18" s="40" t="b">
        <f t="shared" si="50"/>
        <v>0</v>
      </c>
      <c r="DW18" s="40" t="b">
        <f t="shared" si="51"/>
        <v>0</v>
      </c>
      <c r="DX18" s="40" t="b">
        <f t="shared" si="52"/>
        <v>0</v>
      </c>
      <c r="DY18" s="40" t="str">
        <f t="shared" si="53"/>
        <v>Region 3</v>
      </c>
      <c r="DZ18" s="367"/>
      <c r="EA18" s="40" t="b">
        <f t="shared" si="54"/>
        <v>0</v>
      </c>
      <c r="EB18" s="40" t="str">
        <f t="shared" si="55"/>
        <v>Region 3</v>
      </c>
      <c r="EC18" s="40" t="b">
        <f t="shared" si="56"/>
        <v>0</v>
      </c>
      <c r="ED18" s="40" t="b">
        <f t="shared" si="57"/>
        <v>0</v>
      </c>
      <c r="EE18" s="367"/>
      <c r="EF18" s="40" t="b">
        <f t="shared" si="58"/>
        <v>0</v>
      </c>
      <c r="EG18" s="40" t="str">
        <f t="shared" si="59"/>
        <v>Region 3</v>
      </c>
      <c r="EH18" s="40" t="b">
        <f t="shared" si="60"/>
        <v>0</v>
      </c>
      <c r="EI18" s="40" t="b">
        <f t="shared" si="61"/>
        <v>0</v>
      </c>
      <c r="EJ18" s="367"/>
      <c r="EK18" s="40" t="b">
        <f t="shared" si="62"/>
        <v>0</v>
      </c>
      <c r="EL18" s="40" t="str">
        <f t="shared" si="63"/>
        <v>Region 3</v>
      </c>
      <c r="EM18" s="40" t="b">
        <f t="shared" si="64"/>
        <v>0</v>
      </c>
      <c r="EN18" s="40" t="b">
        <f t="shared" si="65"/>
        <v>0</v>
      </c>
      <c r="EO18" s="367"/>
      <c r="EP18" s="40" t="b">
        <f t="shared" si="66"/>
        <v>0</v>
      </c>
      <c r="EQ18" s="40" t="str">
        <f t="shared" si="67"/>
        <v>Region 3</v>
      </c>
      <c r="ER18" s="40" t="b">
        <f t="shared" si="68"/>
        <v>0</v>
      </c>
      <c r="ES18" s="40" t="b">
        <f t="shared" si="69"/>
        <v>0</v>
      </c>
      <c r="ET18" s="367"/>
      <c r="EU18" s="40" t="b">
        <f t="shared" si="70"/>
        <v>0</v>
      </c>
      <c r="EV18" s="40" t="b">
        <f t="shared" si="71"/>
        <v>0</v>
      </c>
      <c r="EW18" s="40" t="str">
        <f t="shared" si="72"/>
        <v>Region 3</v>
      </c>
      <c r="EX18" s="40" t="b">
        <f t="shared" si="73"/>
        <v>0</v>
      </c>
      <c r="EY18" s="365"/>
      <c r="EZ18" s="40" t="b">
        <f t="shared" si="74"/>
        <v>0</v>
      </c>
      <c r="FA18" s="40" t="b">
        <f t="shared" si="75"/>
        <v>0</v>
      </c>
      <c r="FB18" s="40" t="str">
        <f t="shared" si="76"/>
        <v>Region 3</v>
      </c>
      <c r="FC18" s="40" t="b">
        <f t="shared" si="77"/>
        <v>0</v>
      </c>
      <c r="FD18" s="367"/>
      <c r="FE18" s="40" t="b">
        <f t="shared" si="78"/>
        <v>0</v>
      </c>
      <c r="FF18" s="40" t="b">
        <f t="shared" si="79"/>
        <v>0</v>
      </c>
      <c r="FG18" s="40" t="b">
        <f t="shared" si="80"/>
        <v>0</v>
      </c>
      <c r="FH18" s="40" t="str">
        <f t="shared" si="81"/>
        <v>Region 3</v>
      </c>
      <c r="FI18" s="365"/>
      <c r="FJ18" s="40" t="b">
        <f t="shared" si="82"/>
        <v>0</v>
      </c>
      <c r="FK18" s="40" t="b">
        <f t="shared" si="83"/>
        <v>0</v>
      </c>
      <c r="FL18" s="40" t="b">
        <f t="shared" si="84"/>
        <v>0</v>
      </c>
      <c r="FM18" s="40" t="str">
        <f t="shared" si="85"/>
        <v>Region 3</v>
      </c>
      <c r="FN18" s="367"/>
      <c r="FO18" s="40" t="str">
        <f t="shared" si="86"/>
        <v>Region 3</v>
      </c>
      <c r="FP18" s="40" t="b">
        <f t="shared" si="87"/>
        <v>0</v>
      </c>
      <c r="FQ18" s="40" t="b">
        <f t="shared" si="88"/>
        <v>0</v>
      </c>
      <c r="FR18" s="40" t="b">
        <f t="shared" si="89"/>
        <v>0</v>
      </c>
      <c r="FS18" s="365"/>
      <c r="FT18" s="40" t="str">
        <f t="shared" si="90"/>
        <v>Region 3</v>
      </c>
      <c r="FU18" s="40" t="b">
        <f t="shared" si="91"/>
        <v>0</v>
      </c>
      <c r="FV18" s="40" t="b">
        <f t="shared" si="92"/>
        <v>0</v>
      </c>
      <c r="FW18" s="40" t="b">
        <f t="shared" si="93"/>
        <v>0</v>
      </c>
    </row>
    <row r="19" spans="2:179">
      <c r="B19" s="365">
        <v>10</v>
      </c>
      <c r="C19" s="309" t="s">
        <v>99</v>
      </c>
      <c r="D19" s="196" t="s">
        <v>246</v>
      </c>
      <c r="E19" s="196" t="s">
        <v>247</v>
      </c>
      <c r="F19" s="196" t="s">
        <v>248</v>
      </c>
      <c r="G19" s="7"/>
      <c r="H19" s="197">
        <v>4</v>
      </c>
      <c r="I19" s="197"/>
      <c r="J19" s="197"/>
      <c r="K19" s="197"/>
      <c r="L19" s="197"/>
      <c r="M19" s="197"/>
      <c r="N19" s="9"/>
      <c r="O19" s="198"/>
      <c r="P19" s="198"/>
      <c r="Q19" s="198"/>
      <c r="R19" s="198"/>
      <c r="S19" s="198"/>
      <c r="T19" s="198"/>
      <c r="U19" s="9"/>
      <c r="V19" s="306">
        <v>3000</v>
      </c>
      <c r="W19" s="306">
        <v>75</v>
      </c>
      <c r="X19" s="306">
        <v>6000</v>
      </c>
      <c r="Y19" s="306"/>
      <c r="Z19" s="306">
        <v>15</v>
      </c>
      <c r="AA19" s="283">
        <f>IFERROR(Z19*Inputs!$D$59*Inputs!$D$60,"")</f>
        <v>10.5</v>
      </c>
      <c r="AB19" s="9"/>
      <c r="AC19" s="304"/>
      <c r="AD19" s="304">
        <v>75</v>
      </c>
      <c r="AE19" s="304">
        <v>3000</v>
      </c>
      <c r="AF19" s="304"/>
      <c r="AG19" s="9"/>
      <c r="AH19" s="283" t="str">
        <f>IFERROR(IF(Analysis!AC19="","",Analysis!AC19*Inputs!$D$33),"")</f>
        <v/>
      </c>
      <c r="AI19" s="292">
        <f>IFERROR(IF(Analysis!AD19="","",Analysis!AD19*Inputs!$D$37),"")</f>
        <v>112.5</v>
      </c>
      <c r="AJ19" s="292">
        <f>IFERROR(IF(Analysis!AE19="","",Analysis!AE19*Inputs!$D$41),"")</f>
        <v>6000</v>
      </c>
      <c r="AK19" s="292">
        <f>IFERROR(IF(Analysis!AE19="","",Analysis!AE19*Inputs!$D$48),"")</f>
        <v>1464</v>
      </c>
      <c r="AL19" s="293">
        <f>IFERROR(IF(Analysis!AD19="","",Analysis!AD19*Inputs!$D$49*Inputs!$D$48),"")</f>
        <v>34.769999999999996</v>
      </c>
      <c r="AM19" s="292">
        <f>IFERROR(AK19*Inputs!$D$50,"")</f>
        <v>1.464</v>
      </c>
      <c r="AN19" s="292">
        <f t="shared" si="94"/>
        <v>1427.7660000000001</v>
      </c>
      <c r="AO19" s="292">
        <f>IFERROR(IF(AN19="","",AN19*Inputs!$D$52),"")</f>
        <v>1284.9894000000002</v>
      </c>
      <c r="AP19" s="283" t="str">
        <f>IFERROR(IF(Analysis!AF19="","",Analysis!AF19*Inputs!$D$58),"")</f>
        <v/>
      </c>
      <c r="AQ19" s="293" t="str">
        <f>IFERROR(AP19*Inputs!$D$59,"")</f>
        <v/>
      </c>
      <c r="AR19" s="283" t="str">
        <f>IFERROR(AQ19*Inputs!$D$60,"")</f>
        <v/>
      </c>
      <c r="AS19" s="9"/>
      <c r="AT19" s="279">
        <f>IF(Analysis!V19&lt;&gt;"",Analysis!V19,Analysis!$AH19)</f>
        <v>3000</v>
      </c>
      <c r="AU19" s="279">
        <f>IF(Analysis!W19&lt;&gt;"",Analysis!W19,Analysis!AI19)</f>
        <v>75</v>
      </c>
      <c r="AV19" s="279">
        <f>IF(Analysis!X19&lt;&gt;"",Analysis!X19,$AJ19)</f>
        <v>6000</v>
      </c>
      <c r="AW19" s="279">
        <f>IF(Analysis!Y19&lt;&gt;"",Analysis!Y19,Analysis!AO19)</f>
        <v>1284.9894000000002</v>
      </c>
      <c r="AX19" s="279">
        <f>IF(Analysis!Z19&lt;&gt;"",Analysis!Z19,Analysis!AP19)</f>
        <v>15</v>
      </c>
      <c r="AY19" s="279">
        <f>IF(Analysis!AA19&gt;0,Analysis!AA19,Analysis!AR19)</f>
        <v>10.5</v>
      </c>
      <c r="AZ19" s="9"/>
      <c r="BA19" s="8">
        <f>SUM((($H19+$O19)*Inputs!$D$14*Inputs!$D$13/Hours_TB),(($I19+$P19)*Inputs!$D$14*Inputs!$D$13/Hours_TB),(($J19+$Q19)*Inputs!$D$14*Inputs!$D$13/Hours_TB),(($K19+$R19)*Inputs!$D$14*Inputs!$D$13/Hours_TB),(($L19+$S19)*Inputs!$D$14*Inputs!$D$13/Hours_TB),(($M19+$T19)*Inputs!$D$14*Inputs!$D$13/Hours_TB))</f>
        <v>2880</v>
      </c>
      <c r="BB19" s="8">
        <f>SUM((($H19+$O19)*Inputs!$D$14*Inputs!$D$13/Hours_HIV),(($I19+$P19)*Inputs!$D$14*Inputs!$D$13/Hours_HIV),(($J19+$Q19)*Inputs!$D$14*Inputs!$D$13/Hours_HIV),(($K19+$R19)*Inputs!$D$14*Inputs!$D$13/Hours_HIV),(($L19+$S19)*Inputs!$D$14*Inputs!$D$13/Hours_HIV),(($M19+$T19)*Inputs!$D$14*Inputs!$D$13/Hours_HIV))</f>
        <v>3840</v>
      </c>
      <c r="BC19" s="8">
        <f>SUM((($H19+$O19)*Inputs!$D$14*Inputs!$D$13/Hours_HPV),(($I19+$P19)*Inputs!$D$14*Inputs!$D$13/Hours_HPV),(($J19+$Q19)*Inputs!$D$14*Inputs!$D$13/Hours_HPV),(($K19+$R19)*Inputs!$D$14*Inputs!$D$13/Hours_HPV),(($L19+$S19)*Inputs!$D$14*Inputs!$D$13/Hours_HPV),(($M19+$T19)*Inputs!$D$14*Inputs!$D$13/Hours_HPV))</f>
        <v>5760</v>
      </c>
      <c r="BD19" s="8">
        <f>SUM((($H19+$O19)*Inputs!$D$14*Inputs!$D$13/Hours_HCV),(($I19+$P19)*Inputs!$D$14*Inputs!$D$13/Hours_HCV),(($J19+$Q19)*Inputs!$D$14*Inputs!$D$13/Hours_HCV),(($K19+$R19)*Inputs!$D$14*Inputs!$D$13/Hours_HCV),(($L19+$S19)*Inputs!$D$14*Inputs!$D$13/Hours_HCV),(($M19+$T19)*Inputs!$D$14*Inputs!$D$13/Hours_HCV))</f>
        <v>3291.4285714285716</v>
      </c>
      <c r="BE19" s="9"/>
      <c r="BF19" s="10">
        <f t="shared" si="95"/>
        <v>3000</v>
      </c>
      <c r="BG19" s="18">
        <f t="shared" si="96"/>
        <v>-4.1666666666666741E-2</v>
      </c>
      <c r="BH19" s="10">
        <f t="shared" si="97"/>
        <v>0</v>
      </c>
      <c r="BI19" s="10">
        <f t="shared" si="98"/>
        <v>0</v>
      </c>
      <c r="BJ19" s="10">
        <f t="shared" si="12"/>
        <v>3000</v>
      </c>
      <c r="BK19" s="18">
        <f t="shared" si="99"/>
        <v>-4.1666666666666741E-2</v>
      </c>
      <c r="BL19" s="367"/>
      <c r="BM19" s="10">
        <f t="shared" si="100"/>
        <v>3075</v>
      </c>
      <c r="BN19" s="18">
        <f t="shared" si="101"/>
        <v>-6.1197916666666741E-2</v>
      </c>
      <c r="BO19" s="10">
        <f t="shared" si="13"/>
        <v>0</v>
      </c>
      <c r="BP19" s="10">
        <f t="shared" si="14"/>
        <v>0</v>
      </c>
      <c r="BQ19" s="10">
        <f t="shared" si="15"/>
        <v>3075</v>
      </c>
      <c r="BR19" s="18">
        <f t="shared" si="16"/>
        <v>-6.1197916666666741E-2</v>
      </c>
      <c r="BS19" s="367"/>
      <c r="BT19" s="10">
        <f t="shared" si="102"/>
        <v>9000</v>
      </c>
      <c r="BU19" s="18">
        <f t="shared" si="103"/>
        <v>-1.6041666666666667</v>
      </c>
      <c r="BV19" s="10">
        <f t="shared" si="17"/>
        <v>0</v>
      </c>
      <c r="BW19" s="10">
        <f t="shared" si="104"/>
        <v>0</v>
      </c>
      <c r="BX19" s="10">
        <f t="shared" si="19"/>
        <v>9000</v>
      </c>
      <c r="BY19" s="18">
        <f t="shared" si="105"/>
        <v>-1.6041666666666667</v>
      </c>
      <c r="BZ19" s="367"/>
      <c r="CA19" s="10">
        <f t="shared" si="106"/>
        <v>9075</v>
      </c>
      <c r="CB19" s="18">
        <f t="shared" si="107"/>
        <v>-1.6236979166666667</v>
      </c>
      <c r="CC19" s="10">
        <f t="shared" si="21"/>
        <v>0</v>
      </c>
      <c r="CD19" s="10">
        <f t="shared" si="22"/>
        <v>0</v>
      </c>
      <c r="CE19" s="10">
        <f t="shared" si="23"/>
        <v>9075</v>
      </c>
      <c r="CF19" s="18">
        <f t="shared" si="108"/>
        <v>-1.6236979166666667</v>
      </c>
      <c r="CG19" s="365"/>
      <c r="CH19" s="10">
        <f t="shared" si="109"/>
        <v>4284.9894000000004</v>
      </c>
      <c r="CI19" s="18">
        <f t="shared" si="25"/>
        <v>-0.26475510416666675</v>
      </c>
      <c r="CJ19" s="10">
        <f t="shared" si="26"/>
        <v>0</v>
      </c>
      <c r="CK19" s="10">
        <f t="shared" si="27"/>
        <v>0</v>
      </c>
      <c r="CL19" s="10">
        <f t="shared" si="28"/>
        <v>4284.9894000000004</v>
      </c>
      <c r="CM19" s="18">
        <f t="shared" si="29"/>
        <v>-0.26475510416666675</v>
      </c>
      <c r="CN19" s="365"/>
      <c r="CO19" s="10">
        <f t="shared" si="110"/>
        <v>3025.5</v>
      </c>
      <c r="CP19" s="18">
        <f t="shared" si="111"/>
        <v>-4.9414062500000071E-2</v>
      </c>
      <c r="CQ19" s="10">
        <f t="shared" si="30"/>
        <v>0</v>
      </c>
      <c r="CR19" s="10">
        <f t="shared" si="31"/>
        <v>0</v>
      </c>
      <c r="CS19" s="10">
        <f t="shared" si="32"/>
        <v>3025.5</v>
      </c>
      <c r="CT19" s="18">
        <f t="shared" si="112"/>
        <v>-4.9414062500000071E-2</v>
      </c>
      <c r="CU19" s="377"/>
      <c r="CV19" s="10">
        <f t="shared" si="113"/>
        <v>10385.4894</v>
      </c>
      <c r="CW19" s="18">
        <f t="shared" si="114"/>
        <v>-1.8545337500000001</v>
      </c>
      <c r="CX19" s="10">
        <f t="shared" si="34"/>
        <v>0</v>
      </c>
      <c r="CY19" s="10">
        <f t="shared" si="35"/>
        <v>0</v>
      </c>
      <c r="CZ19" s="10">
        <f t="shared" si="36"/>
        <v>10385.4894</v>
      </c>
      <c r="DA19" s="18">
        <f t="shared" si="37"/>
        <v>-1.8545337500000001</v>
      </c>
      <c r="DB19" s="367"/>
      <c r="DC19" s="367"/>
      <c r="DD19" s="367"/>
      <c r="DE19" s="367"/>
      <c r="DF19" s="367"/>
      <c r="DG19" s="40" t="str">
        <f t="shared" si="38"/>
        <v>Region 3</v>
      </c>
      <c r="DH19" s="40" t="b">
        <f t="shared" si="39"/>
        <v>0</v>
      </c>
      <c r="DI19" s="40" t="b">
        <f t="shared" si="40"/>
        <v>0</v>
      </c>
      <c r="DJ19" s="40" t="b">
        <f t="shared" si="41"/>
        <v>0</v>
      </c>
      <c r="DK19" s="367"/>
      <c r="DL19" s="40" t="str">
        <f t="shared" si="42"/>
        <v>Region 3</v>
      </c>
      <c r="DM19" s="40" t="b">
        <f t="shared" si="43"/>
        <v>0</v>
      </c>
      <c r="DN19" s="40" t="b">
        <f t="shared" si="44"/>
        <v>0</v>
      </c>
      <c r="DO19" s="40" t="b">
        <f t="shared" si="45"/>
        <v>0</v>
      </c>
      <c r="DP19" s="367"/>
      <c r="DQ19" s="40" t="str">
        <f t="shared" si="46"/>
        <v>Region 3</v>
      </c>
      <c r="DR19" s="40" t="b">
        <f t="shared" si="47"/>
        <v>0</v>
      </c>
      <c r="DS19" s="40" t="b">
        <f t="shared" si="48"/>
        <v>0</v>
      </c>
      <c r="DT19" s="40" t="b">
        <f t="shared" si="49"/>
        <v>0</v>
      </c>
      <c r="DU19" s="367"/>
      <c r="DV19" s="40" t="str">
        <f t="shared" si="50"/>
        <v>Region 3</v>
      </c>
      <c r="DW19" s="40" t="b">
        <f t="shared" si="51"/>
        <v>0</v>
      </c>
      <c r="DX19" s="40" t="b">
        <f t="shared" si="52"/>
        <v>0</v>
      </c>
      <c r="DY19" s="40" t="b">
        <f t="shared" si="53"/>
        <v>0</v>
      </c>
      <c r="DZ19" s="367"/>
      <c r="EA19" s="40" t="str">
        <f t="shared" si="54"/>
        <v>Region 3</v>
      </c>
      <c r="EB19" s="40" t="b">
        <f t="shared" si="55"/>
        <v>0</v>
      </c>
      <c r="EC19" s="40" t="b">
        <f t="shared" si="56"/>
        <v>0</v>
      </c>
      <c r="ED19" s="40" t="b">
        <f t="shared" si="57"/>
        <v>0</v>
      </c>
      <c r="EE19" s="367"/>
      <c r="EF19" s="40" t="str">
        <f t="shared" si="58"/>
        <v>Region 3</v>
      </c>
      <c r="EG19" s="40" t="b">
        <f t="shared" si="59"/>
        <v>0</v>
      </c>
      <c r="EH19" s="40" t="b">
        <f t="shared" si="60"/>
        <v>0</v>
      </c>
      <c r="EI19" s="40" t="b">
        <f t="shared" si="61"/>
        <v>0</v>
      </c>
      <c r="EJ19" s="367"/>
      <c r="EK19" s="40" t="str">
        <f t="shared" si="62"/>
        <v>Region 3</v>
      </c>
      <c r="EL19" s="40" t="b">
        <f t="shared" si="63"/>
        <v>0</v>
      </c>
      <c r="EM19" s="40" t="b">
        <f t="shared" si="64"/>
        <v>0</v>
      </c>
      <c r="EN19" s="40" t="b">
        <f t="shared" si="65"/>
        <v>0</v>
      </c>
      <c r="EO19" s="367"/>
      <c r="EP19" s="40" t="str">
        <f t="shared" si="66"/>
        <v>Region 3</v>
      </c>
      <c r="EQ19" s="40" t="b">
        <f t="shared" si="67"/>
        <v>0</v>
      </c>
      <c r="ER19" s="40" t="b">
        <f t="shared" si="68"/>
        <v>0</v>
      </c>
      <c r="ES19" s="40" t="b">
        <f t="shared" si="69"/>
        <v>0</v>
      </c>
      <c r="ET19" s="367"/>
      <c r="EU19" s="40" t="str">
        <f t="shared" si="70"/>
        <v>Region 3</v>
      </c>
      <c r="EV19" s="40" t="b">
        <f t="shared" si="71"/>
        <v>0</v>
      </c>
      <c r="EW19" s="40" t="b">
        <f t="shared" si="72"/>
        <v>0</v>
      </c>
      <c r="EX19" s="40" t="b">
        <f t="shared" si="73"/>
        <v>0</v>
      </c>
      <c r="EY19" s="365"/>
      <c r="EZ19" s="40" t="str">
        <f t="shared" si="74"/>
        <v>Region 3</v>
      </c>
      <c r="FA19" s="40" t="b">
        <f t="shared" si="75"/>
        <v>0</v>
      </c>
      <c r="FB19" s="40" t="b">
        <f t="shared" si="76"/>
        <v>0</v>
      </c>
      <c r="FC19" s="40" t="b">
        <f t="shared" si="77"/>
        <v>0</v>
      </c>
      <c r="FD19" s="367"/>
      <c r="FE19" s="40" t="str">
        <f t="shared" si="78"/>
        <v>Region 3</v>
      </c>
      <c r="FF19" s="40" t="b">
        <f t="shared" si="79"/>
        <v>0</v>
      </c>
      <c r="FG19" s="40" t="b">
        <f t="shared" si="80"/>
        <v>0</v>
      </c>
      <c r="FH19" s="40" t="b">
        <f t="shared" si="81"/>
        <v>0</v>
      </c>
      <c r="FI19" s="365"/>
      <c r="FJ19" s="40" t="str">
        <f t="shared" si="82"/>
        <v>Region 3</v>
      </c>
      <c r="FK19" s="40" t="b">
        <f t="shared" si="83"/>
        <v>0</v>
      </c>
      <c r="FL19" s="40" t="b">
        <f t="shared" si="84"/>
        <v>0</v>
      </c>
      <c r="FM19" s="40" t="b">
        <f t="shared" si="85"/>
        <v>0</v>
      </c>
      <c r="FN19" s="367"/>
      <c r="FO19" s="40" t="str">
        <f t="shared" si="86"/>
        <v>Region 3</v>
      </c>
      <c r="FP19" s="40" t="b">
        <f t="shared" si="87"/>
        <v>0</v>
      </c>
      <c r="FQ19" s="40" t="b">
        <f t="shared" si="88"/>
        <v>0</v>
      </c>
      <c r="FR19" s="40" t="b">
        <f t="shared" si="89"/>
        <v>0</v>
      </c>
      <c r="FS19" s="365"/>
      <c r="FT19" s="40" t="str">
        <f t="shared" si="90"/>
        <v>Region 3</v>
      </c>
      <c r="FU19" s="40" t="b">
        <f t="shared" si="91"/>
        <v>0</v>
      </c>
      <c r="FV19" s="40" t="b">
        <f t="shared" si="92"/>
        <v>0</v>
      </c>
      <c r="FW19" s="40" t="b">
        <f t="shared" si="93"/>
        <v>0</v>
      </c>
    </row>
    <row r="20" spans="2:179">
      <c r="B20" s="365">
        <v>11</v>
      </c>
      <c r="C20" s="309" t="s">
        <v>99</v>
      </c>
      <c r="D20" s="196" t="s">
        <v>249</v>
      </c>
      <c r="E20" s="196" t="s">
        <v>250</v>
      </c>
      <c r="F20" s="196" t="s">
        <v>251</v>
      </c>
      <c r="G20" s="7"/>
      <c r="H20" s="197">
        <v>4</v>
      </c>
      <c r="I20" s="197"/>
      <c r="J20" s="197"/>
      <c r="K20" s="197"/>
      <c r="L20" s="197"/>
      <c r="M20" s="197"/>
      <c r="N20" s="9"/>
      <c r="O20" s="198"/>
      <c r="P20" s="198"/>
      <c r="Q20" s="198"/>
      <c r="R20" s="198"/>
      <c r="S20" s="198"/>
      <c r="T20" s="198"/>
      <c r="U20" s="9"/>
      <c r="V20" s="306">
        <v>2400</v>
      </c>
      <c r="W20" s="306"/>
      <c r="X20" s="306">
        <v>3000</v>
      </c>
      <c r="Y20" s="306">
        <v>1000</v>
      </c>
      <c r="Z20" s="306"/>
      <c r="AA20" s="283">
        <f>IFERROR(Z20*Inputs!$D$59*Inputs!$D$60,"")</f>
        <v>0</v>
      </c>
      <c r="AB20" s="9"/>
      <c r="AC20" s="304"/>
      <c r="AD20" s="304">
        <v>50</v>
      </c>
      <c r="AE20" s="304">
        <v>1500</v>
      </c>
      <c r="AF20" s="304">
        <v>100</v>
      </c>
      <c r="AG20" s="9"/>
      <c r="AH20" s="283" t="str">
        <f>IFERROR(IF(Analysis!AC20="","",Analysis!AC20*Inputs!$D$33),"")</f>
        <v/>
      </c>
      <c r="AI20" s="292">
        <f>IFERROR(IF(Analysis!AD20="","",Analysis!AD20*Inputs!$D$37),"")</f>
        <v>75</v>
      </c>
      <c r="AJ20" s="292">
        <f>IFERROR(IF(Analysis!AE20="","",Analysis!AE20*Inputs!$D$41),"")</f>
        <v>3000</v>
      </c>
      <c r="AK20" s="292">
        <f>IFERROR(IF(Analysis!AE20="","",Analysis!AE20*Inputs!$D$48),"")</f>
        <v>732</v>
      </c>
      <c r="AL20" s="293">
        <f>IFERROR(IF(Analysis!AD20="","",Analysis!AD20*Inputs!$D$49*Inputs!$D$48),"")</f>
        <v>23.18</v>
      </c>
      <c r="AM20" s="292">
        <f>IFERROR(AK20*Inputs!$D$50,"")</f>
        <v>0.73199999999999998</v>
      </c>
      <c r="AN20" s="292">
        <f t="shared" si="94"/>
        <v>708.08800000000008</v>
      </c>
      <c r="AO20" s="292">
        <f>IFERROR(IF(AN20="","",AN20*Inputs!$D$52),"")</f>
        <v>637.27920000000006</v>
      </c>
      <c r="AP20" s="283">
        <f>IFERROR(IF(Analysis!AF20="","",Analysis!AF20*Inputs!$D$58),"")</f>
        <v>80</v>
      </c>
      <c r="AQ20" s="293">
        <f>IFERROR(AP20*Inputs!$D$59,"")</f>
        <v>56</v>
      </c>
      <c r="AR20" s="283">
        <f>IFERROR(AQ20*Inputs!$D$60,"")</f>
        <v>56</v>
      </c>
      <c r="AS20" s="9"/>
      <c r="AT20" s="279">
        <f>IF(Analysis!V20&lt;&gt;"",Analysis!V20,Analysis!$AH20)</f>
        <v>2400</v>
      </c>
      <c r="AU20" s="279">
        <f>IF(Analysis!W20&lt;&gt;"",Analysis!W20,Analysis!AI20)</f>
        <v>75</v>
      </c>
      <c r="AV20" s="279">
        <f>IF(Analysis!X20&lt;&gt;"",Analysis!X20,$AJ20)</f>
        <v>3000</v>
      </c>
      <c r="AW20" s="279">
        <f>IF(Analysis!Y20&lt;&gt;"",Analysis!Y20,Analysis!AO20)</f>
        <v>1000</v>
      </c>
      <c r="AX20" s="279">
        <f>IF(Analysis!Z20&lt;&gt;"",Analysis!Z20,Analysis!AP20)</f>
        <v>80</v>
      </c>
      <c r="AY20" s="279">
        <f>IF(Analysis!AA20&gt;0,Analysis!AA20,Analysis!AR20)</f>
        <v>56</v>
      </c>
      <c r="AZ20" s="9"/>
      <c r="BA20" s="8">
        <f>SUM((($H20+$O20)*Inputs!$D$14*Inputs!$D$13/Hours_TB),(($I20+$P20)*Inputs!$D$14*Inputs!$D$13/Hours_TB),(($J20+$Q20)*Inputs!$D$14*Inputs!$D$13/Hours_TB),(($K20+$R20)*Inputs!$D$14*Inputs!$D$13/Hours_TB),(($L20+$S20)*Inputs!$D$14*Inputs!$D$13/Hours_TB),(($M20+$T20)*Inputs!$D$14*Inputs!$D$13/Hours_TB))</f>
        <v>2880</v>
      </c>
      <c r="BB20" s="8">
        <f>SUM((($H20+$O20)*Inputs!$D$14*Inputs!$D$13/Hours_HIV),(($I20+$P20)*Inputs!$D$14*Inputs!$D$13/Hours_HIV),(($J20+$Q20)*Inputs!$D$14*Inputs!$D$13/Hours_HIV),(($K20+$R20)*Inputs!$D$14*Inputs!$D$13/Hours_HIV),(($L20+$S20)*Inputs!$D$14*Inputs!$D$13/Hours_HIV),(($M20+$T20)*Inputs!$D$14*Inputs!$D$13/Hours_HIV))</f>
        <v>3840</v>
      </c>
      <c r="BC20" s="8">
        <f>SUM((($H20+$O20)*Inputs!$D$14*Inputs!$D$13/Hours_HPV),(($I20+$P20)*Inputs!$D$14*Inputs!$D$13/Hours_HPV),(($J20+$Q20)*Inputs!$D$14*Inputs!$D$13/Hours_HPV),(($K20+$R20)*Inputs!$D$14*Inputs!$D$13/Hours_HPV),(($L20+$S20)*Inputs!$D$14*Inputs!$D$13/Hours_HPV),(($M20+$T20)*Inputs!$D$14*Inputs!$D$13/Hours_HPV))</f>
        <v>5760</v>
      </c>
      <c r="BD20" s="8">
        <f>SUM((($H20+$O20)*Inputs!$D$14*Inputs!$D$13/Hours_HCV),(($I20+$P20)*Inputs!$D$14*Inputs!$D$13/Hours_HCV),(($J20+$Q20)*Inputs!$D$14*Inputs!$D$13/Hours_HCV),(($K20+$R20)*Inputs!$D$14*Inputs!$D$13/Hours_HCV),(($L20+$S20)*Inputs!$D$14*Inputs!$D$13/Hours_HCV),(($M20+$T20)*Inputs!$D$14*Inputs!$D$13/Hours_HCV))</f>
        <v>3291.4285714285716</v>
      </c>
      <c r="BE20" s="9"/>
      <c r="BF20" s="10">
        <f t="shared" si="95"/>
        <v>2400</v>
      </c>
      <c r="BG20" s="18">
        <f t="shared" si="96"/>
        <v>0.16666666666666663</v>
      </c>
      <c r="BH20" s="10">
        <f t="shared" si="97"/>
        <v>480</v>
      </c>
      <c r="BI20" s="10">
        <f t="shared" si="98"/>
        <v>960</v>
      </c>
      <c r="BJ20" s="10">
        <f t="shared" si="12"/>
        <v>2400</v>
      </c>
      <c r="BK20" s="18">
        <f t="shared" si="99"/>
        <v>0.16666666666666663</v>
      </c>
      <c r="BL20" s="367"/>
      <c r="BM20" s="10">
        <f t="shared" si="100"/>
        <v>2475</v>
      </c>
      <c r="BN20" s="18">
        <f t="shared" si="101"/>
        <v>0.14713541666666663</v>
      </c>
      <c r="BO20" s="10">
        <f t="shared" si="13"/>
        <v>245</v>
      </c>
      <c r="BP20" s="10">
        <f t="shared" si="14"/>
        <v>367.5</v>
      </c>
      <c r="BQ20" s="10">
        <f t="shared" si="15"/>
        <v>2475</v>
      </c>
      <c r="BR20" s="18">
        <f t="shared" si="16"/>
        <v>0.14713541666666663</v>
      </c>
      <c r="BS20" s="367"/>
      <c r="BT20" s="10">
        <f t="shared" si="102"/>
        <v>5400</v>
      </c>
      <c r="BU20" s="18">
        <f t="shared" si="103"/>
        <v>-0.61458333333333337</v>
      </c>
      <c r="BV20" s="10">
        <f t="shared" si="17"/>
        <v>0</v>
      </c>
      <c r="BW20" s="10">
        <f t="shared" si="104"/>
        <v>0</v>
      </c>
      <c r="BX20" s="10">
        <f t="shared" si="19"/>
        <v>5400</v>
      </c>
      <c r="BY20" s="18">
        <f t="shared" si="105"/>
        <v>-0.61458333333333337</v>
      </c>
      <c r="BZ20" s="367"/>
      <c r="CA20" s="10">
        <f t="shared" si="106"/>
        <v>5475</v>
      </c>
      <c r="CB20" s="18">
        <f t="shared" si="107"/>
        <v>-0.63411458333333337</v>
      </c>
      <c r="CC20" s="10">
        <f t="shared" si="21"/>
        <v>0</v>
      </c>
      <c r="CD20" s="10">
        <f t="shared" si="22"/>
        <v>0</v>
      </c>
      <c r="CE20" s="10">
        <f t="shared" si="23"/>
        <v>5475</v>
      </c>
      <c r="CF20" s="18">
        <f t="shared" si="108"/>
        <v>-0.63411458333333337</v>
      </c>
      <c r="CG20" s="365"/>
      <c r="CH20" s="10">
        <f t="shared" si="109"/>
        <v>3400</v>
      </c>
      <c r="CI20" s="18">
        <f t="shared" si="25"/>
        <v>-6.9444444444444753E-3</v>
      </c>
      <c r="CJ20" s="10">
        <f t="shared" si="26"/>
        <v>0</v>
      </c>
      <c r="CK20" s="10">
        <f t="shared" si="27"/>
        <v>0</v>
      </c>
      <c r="CL20" s="10">
        <f t="shared" si="28"/>
        <v>3400</v>
      </c>
      <c r="CM20" s="18">
        <f t="shared" si="29"/>
        <v>-6.9444444444444753E-3</v>
      </c>
      <c r="CN20" s="365"/>
      <c r="CO20" s="10">
        <f t="shared" si="110"/>
        <v>2536</v>
      </c>
      <c r="CP20" s="18">
        <f t="shared" si="111"/>
        <v>0.12534722222222219</v>
      </c>
      <c r="CQ20" s="10">
        <f t="shared" si="30"/>
        <v>138.28571428571428</v>
      </c>
      <c r="CR20" s="10">
        <f t="shared" si="31"/>
        <v>242</v>
      </c>
      <c r="CS20" s="10">
        <f t="shared" si="32"/>
        <v>2536</v>
      </c>
      <c r="CT20" s="18">
        <f t="shared" si="112"/>
        <v>0.12534722222222219</v>
      </c>
      <c r="CU20" s="377"/>
      <c r="CV20" s="10">
        <f t="shared" si="113"/>
        <v>6611</v>
      </c>
      <c r="CW20" s="18">
        <f t="shared" si="114"/>
        <v>-0.84904513888888888</v>
      </c>
      <c r="CX20" s="10">
        <f t="shared" si="34"/>
        <v>138.28571428571428</v>
      </c>
      <c r="CY20" s="10">
        <f t="shared" si="35"/>
        <v>242</v>
      </c>
      <c r="CZ20" s="10">
        <f t="shared" si="36"/>
        <v>6611</v>
      </c>
      <c r="DA20" s="18">
        <f t="shared" si="37"/>
        <v>-0.84904513888888888</v>
      </c>
      <c r="DB20" s="367"/>
      <c r="DC20" s="367"/>
      <c r="DD20" s="367"/>
      <c r="DE20" s="367"/>
      <c r="DF20" s="367"/>
      <c r="DG20" s="40" t="b">
        <f t="shared" si="38"/>
        <v>0</v>
      </c>
      <c r="DH20" s="40" t="str">
        <f t="shared" si="39"/>
        <v>Region 3</v>
      </c>
      <c r="DI20" s="40" t="b">
        <f t="shared" si="40"/>
        <v>0</v>
      </c>
      <c r="DJ20" s="40" t="b">
        <f t="shared" si="41"/>
        <v>0</v>
      </c>
      <c r="DK20" s="367"/>
      <c r="DL20" s="40" t="b">
        <f t="shared" si="42"/>
        <v>0</v>
      </c>
      <c r="DM20" s="40" t="str">
        <f t="shared" si="43"/>
        <v>Region 3</v>
      </c>
      <c r="DN20" s="40" t="b">
        <f t="shared" si="44"/>
        <v>0</v>
      </c>
      <c r="DO20" s="40" t="b">
        <f t="shared" si="45"/>
        <v>0</v>
      </c>
      <c r="DP20" s="367"/>
      <c r="DQ20" s="40" t="b">
        <f t="shared" si="46"/>
        <v>0</v>
      </c>
      <c r="DR20" s="40" t="str">
        <f t="shared" si="47"/>
        <v>Region 3</v>
      </c>
      <c r="DS20" s="40" t="b">
        <f t="shared" si="48"/>
        <v>0</v>
      </c>
      <c r="DT20" s="40" t="b">
        <f t="shared" si="49"/>
        <v>0</v>
      </c>
      <c r="DU20" s="367"/>
      <c r="DV20" s="40" t="b">
        <f t="shared" si="50"/>
        <v>0</v>
      </c>
      <c r="DW20" s="40" t="str">
        <f t="shared" si="51"/>
        <v>Region 3</v>
      </c>
      <c r="DX20" s="40" t="b">
        <f t="shared" si="52"/>
        <v>0</v>
      </c>
      <c r="DY20" s="40" t="b">
        <f t="shared" si="53"/>
        <v>0</v>
      </c>
      <c r="DZ20" s="367"/>
      <c r="EA20" s="40" t="str">
        <f t="shared" si="54"/>
        <v>Region 3</v>
      </c>
      <c r="EB20" s="40" t="b">
        <f t="shared" si="55"/>
        <v>0</v>
      </c>
      <c r="EC20" s="40" t="b">
        <f t="shared" si="56"/>
        <v>0</v>
      </c>
      <c r="ED20" s="40" t="b">
        <f t="shared" si="57"/>
        <v>0</v>
      </c>
      <c r="EE20" s="367"/>
      <c r="EF20" s="40" t="str">
        <f t="shared" si="58"/>
        <v>Region 3</v>
      </c>
      <c r="EG20" s="40" t="b">
        <f t="shared" si="59"/>
        <v>0</v>
      </c>
      <c r="EH20" s="40" t="b">
        <f t="shared" si="60"/>
        <v>0</v>
      </c>
      <c r="EI20" s="40" t="b">
        <f t="shared" si="61"/>
        <v>0</v>
      </c>
      <c r="EJ20" s="367"/>
      <c r="EK20" s="40" t="str">
        <f t="shared" si="62"/>
        <v>Region 3</v>
      </c>
      <c r="EL20" s="40" t="b">
        <f t="shared" si="63"/>
        <v>0</v>
      </c>
      <c r="EM20" s="40" t="b">
        <f t="shared" si="64"/>
        <v>0</v>
      </c>
      <c r="EN20" s="40" t="b">
        <f t="shared" si="65"/>
        <v>0</v>
      </c>
      <c r="EO20" s="367"/>
      <c r="EP20" s="40" t="str">
        <f t="shared" si="66"/>
        <v>Region 3</v>
      </c>
      <c r="EQ20" s="40" t="b">
        <f t="shared" si="67"/>
        <v>0</v>
      </c>
      <c r="ER20" s="40" t="b">
        <f t="shared" si="68"/>
        <v>0</v>
      </c>
      <c r="ES20" s="40" t="b">
        <f t="shared" si="69"/>
        <v>0</v>
      </c>
      <c r="ET20" s="367"/>
      <c r="EU20" s="40" t="str">
        <f t="shared" si="70"/>
        <v>Region 3</v>
      </c>
      <c r="EV20" s="40" t="b">
        <f t="shared" si="71"/>
        <v>0</v>
      </c>
      <c r="EW20" s="40" t="b">
        <f t="shared" si="72"/>
        <v>0</v>
      </c>
      <c r="EX20" s="40" t="b">
        <f t="shared" si="73"/>
        <v>0</v>
      </c>
      <c r="EY20" s="365"/>
      <c r="EZ20" s="40" t="str">
        <f t="shared" si="74"/>
        <v>Region 3</v>
      </c>
      <c r="FA20" s="40" t="b">
        <f t="shared" si="75"/>
        <v>0</v>
      </c>
      <c r="FB20" s="40" t="b">
        <f t="shared" si="76"/>
        <v>0</v>
      </c>
      <c r="FC20" s="40" t="b">
        <f t="shared" si="77"/>
        <v>0</v>
      </c>
      <c r="FD20" s="367"/>
      <c r="FE20" s="40" t="b">
        <f t="shared" si="78"/>
        <v>0</v>
      </c>
      <c r="FF20" s="40" t="str">
        <f t="shared" si="79"/>
        <v>Region 3</v>
      </c>
      <c r="FG20" s="40" t="b">
        <f t="shared" si="80"/>
        <v>0</v>
      </c>
      <c r="FH20" s="40" t="b">
        <f t="shared" si="81"/>
        <v>0</v>
      </c>
      <c r="FI20" s="365"/>
      <c r="FJ20" s="40" t="b">
        <f t="shared" si="82"/>
        <v>0</v>
      </c>
      <c r="FK20" s="40" t="str">
        <f t="shared" si="83"/>
        <v>Region 3</v>
      </c>
      <c r="FL20" s="40" t="b">
        <f t="shared" si="84"/>
        <v>0</v>
      </c>
      <c r="FM20" s="40" t="b">
        <f t="shared" si="85"/>
        <v>0</v>
      </c>
      <c r="FN20" s="367"/>
      <c r="FO20" s="40" t="str">
        <f t="shared" si="86"/>
        <v>Region 3</v>
      </c>
      <c r="FP20" s="40" t="b">
        <f t="shared" si="87"/>
        <v>0</v>
      </c>
      <c r="FQ20" s="40" t="b">
        <f t="shared" si="88"/>
        <v>0</v>
      </c>
      <c r="FR20" s="40" t="b">
        <f t="shared" si="89"/>
        <v>0</v>
      </c>
      <c r="FS20" s="365"/>
      <c r="FT20" s="40" t="str">
        <f t="shared" si="90"/>
        <v>Region 3</v>
      </c>
      <c r="FU20" s="40" t="b">
        <f t="shared" si="91"/>
        <v>0</v>
      </c>
      <c r="FV20" s="40" t="b">
        <f t="shared" si="92"/>
        <v>0</v>
      </c>
      <c r="FW20" s="40" t="b">
        <f t="shared" si="93"/>
        <v>0</v>
      </c>
    </row>
    <row r="21" spans="2:179">
      <c r="B21" s="365">
        <v>12</v>
      </c>
      <c r="C21" s="309" t="s">
        <v>99</v>
      </c>
      <c r="D21" s="196" t="s">
        <v>252</v>
      </c>
      <c r="E21" s="196" t="s">
        <v>253</v>
      </c>
      <c r="F21" s="196" t="s">
        <v>254</v>
      </c>
      <c r="G21" s="7"/>
      <c r="H21" s="197">
        <v>4</v>
      </c>
      <c r="I21" s="197"/>
      <c r="J21" s="197"/>
      <c r="K21" s="197"/>
      <c r="L21" s="197"/>
      <c r="M21" s="197"/>
      <c r="N21" s="9"/>
      <c r="O21" s="198"/>
      <c r="P21" s="198"/>
      <c r="Q21" s="198"/>
      <c r="R21" s="198"/>
      <c r="S21" s="198"/>
      <c r="T21" s="198"/>
      <c r="U21" s="9"/>
      <c r="V21" s="306">
        <v>2500</v>
      </c>
      <c r="W21" s="306"/>
      <c r="X21" s="306">
        <v>3000</v>
      </c>
      <c r="Y21" s="306"/>
      <c r="Z21" s="306"/>
      <c r="AA21" s="283">
        <f>IFERROR(Z21*Inputs!$D$59*Inputs!$D$60,"")</f>
        <v>0</v>
      </c>
      <c r="AB21" s="9"/>
      <c r="AC21" s="304"/>
      <c r="AD21" s="304">
        <v>100</v>
      </c>
      <c r="AE21" s="304">
        <v>1500</v>
      </c>
      <c r="AF21" s="304">
        <v>200</v>
      </c>
      <c r="AG21" s="9"/>
      <c r="AH21" s="283" t="str">
        <f>IFERROR(IF(Analysis!AC21="","",Analysis!AC21*Inputs!$D$33),"")</f>
        <v/>
      </c>
      <c r="AI21" s="292">
        <f>IFERROR(IF(Analysis!AD21="","",Analysis!AD21*Inputs!$D$37),"")</f>
        <v>150</v>
      </c>
      <c r="AJ21" s="292">
        <f>IFERROR(IF(Analysis!AE21="","",Analysis!AE21*Inputs!$D$41),"")</f>
        <v>3000</v>
      </c>
      <c r="AK21" s="292">
        <f>IFERROR(IF(Analysis!AE21="","",Analysis!AE21*Inputs!$D$48),"")</f>
        <v>732</v>
      </c>
      <c r="AL21" s="293">
        <f>IFERROR(IF(Analysis!AD21="","",Analysis!AD21*Inputs!$D$49*Inputs!$D$48),"")</f>
        <v>46.36</v>
      </c>
      <c r="AM21" s="292">
        <f>IFERROR(AK21*Inputs!$D$50,"")</f>
        <v>0.73199999999999998</v>
      </c>
      <c r="AN21" s="292">
        <f t="shared" si="94"/>
        <v>684.90800000000002</v>
      </c>
      <c r="AO21" s="292">
        <f>IFERROR(IF(AN21="","",AN21*Inputs!$D$52),"")</f>
        <v>616.41719999999998</v>
      </c>
      <c r="AP21" s="283">
        <f>IFERROR(IF(Analysis!AF21="","",Analysis!AF21*Inputs!$D$58),"")</f>
        <v>160</v>
      </c>
      <c r="AQ21" s="293">
        <f>IFERROR(AP21*Inputs!$D$59,"")</f>
        <v>112</v>
      </c>
      <c r="AR21" s="283">
        <f>IFERROR(AQ21*Inputs!$D$60,"")</f>
        <v>112</v>
      </c>
      <c r="AS21" s="9"/>
      <c r="AT21" s="279">
        <f>IF(Analysis!V21&lt;&gt;"",Analysis!V21,Analysis!$AH21)</f>
        <v>2500</v>
      </c>
      <c r="AU21" s="279">
        <f>IF(Analysis!W21&lt;&gt;"",Analysis!W21,Analysis!AI21)</f>
        <v>150</v>
      </c>
      <c r="AV21" s="279">
        <f>IF(Analysis!X21&lt;&gt;"",Analysis!X21,$AJ21)</f>
        <v>3000</v>
      </c>
      <c r="AW21" s="279">
        <f>IF(Analysis!Y21&lt;&gt;"",Analysis!Y21,Analysis!AO21)</f>
        <v>616.41719999999998</v>
      </c>
      <c r="AX21" s="279">
        <f>IF(Analysis!Z21&lt;&gt;"",Analysis!Z21,Analysis!AP21)</f>
        <v>160</v>
      </c>
      <c r="AY21" s="279">
        <f>IF(Analysis!AA21&gt;0,Analysis!AA21,Analysis!AR21)</f>
        <v>112</v>
      </c>
      <c r="AZ21" s="9"/>
      <c r="BA21" s="8">
        <f>SUM((($H21+$O21)*Inputs!$D$14*Inputs!$D$13/Hours_TB),(($I21+$P21)*Inputs!$D$14*Inputs!$D$13/Hours_TB),(($J21+$Q21)*Inputs!$D$14*Inputs!$D$13/Hours_TB),(($K21+$R21)*Inputs!$D$14*Inputs!$D$13/Hours_TB),(($L21+$S21)*Inputs!$D$14*Inputs!$D$13/Hours_TB),(($M21+$T21)*Inputs!$D$14*Inputs!$D$13/Hours_TB))</f>
        <v>2880</v>
      </c>
      <c r="BB21" s="8">
        <f>SUM((($H21+$O21)*Inputs!$D$14*Inputs!$D$13/Hours_HIV),(($I21+$P21)*Inputs!$D$14*Inputs!$D$13/Hours_HIV),(($J21+$Q21)*Inputs!$D$14*Inputs!$D$13/Hours_HIV),(($K21+$R21)*Inputs!$D$14*Inputs!$D$13/Hours_HIV),(($L21+$S21)*Inputs!$D$14*Inputs!$D$13/Hours_HIV),(($M21+$T21)*Inputs!$D$14*Inputs!$D$13/Hours_HIV))</f>
        <v>3840</v>
      </c>
      <c r="BC21" s="8">
        <f>SUM((($H21+$O21)*Inputs!$D$14*Inputs!$D$13/Hours_HPV),(($I21+$P21)*Inputs!$D$14*Inputs!$D$13/Hours_HPV),(($J21+$Q21)*Inputs!$D$14*Inputs!$D$13/Hours_HPV),(($K21+$R21)*Inputs!$D$14*Inputs!$D$13/Hours_HPV),(($L21+$S21)*Inputs!$D$14*Inputs!$D$13/Hours_HPV),(($M21+$T21)*Inputs!$D$14*Inputs!$D$13/Hours_HPV))</f>
        <v>5760</v>
      </c>
      <c r="BD21" s="8">
        <f>SUM((($H21+$O21)*Inputs!$D$14*Inputs!$D$13/Hours_HCV),(($I21+$P21)*Inputs!$D$14*Inputs!$D$13/Hours_HCV),(($J21+$Q21)*Inputs!$D$14*Inputs!$D$13/Hours_HCV),(($K21+$R21)*Inputs!$D$14*Inputs!$D$13/Hours_HCV),(($L21+$S21)*Inputs!$D$14*Inputs!$D$13/Hours_HCV),(($M21+$T21)*Inputs!$D$14*Inputs!$D$13/Hours_HCV))</f>
        <v>3291.4285714285716</v>
      </c>
      <c r="BE21" s="9"/>
      <c r="BF21" s="10">
        <f t="shared" si="95"/>
        <v>2500</v>
      </c>
      <c r="BG21" s="18">
        <f t="shared" si="96"/>
        <v>0.13194444444444442</v>
      </c>
      <c r="BH21" s="10">
        <f t="shared" si="97"/>
        <v>380</v>
      </c>
      <c r="BI21" s="10">
        <f t="shared" si="98"/>
        <v>760</v>
      </c>
      <c r="BJ21" s="10">
        <f t="shared" si="12"/>
        <v>2500</v>
      </c>
      <c r="BK21" s="18">
        <f t="shared" si="99"/>
        <v>0.13194444444444442</v>
      </c>
      <c r="BL21" s="367"/>
      <c r="BM21" s="10">
        <f t="shared" si="100"/>
        <v>2650</v>
      </c>
      <c r="BN21" s="18">
        <f t="shared" si="101"/>
        <v>9.288194444444442E-2</v>
      </c>
      <c r="BO21" s="10">
        <f t="shared" si="13"/>
        <v>103.33333333333334</v>
      </c>
      <c r="BP21" s="10">
        <f t="shared" si="14"/>
        <v>155</v>
      </c>
      <c r="BQ21" s="10">
        <f t="shared" si="15"/>
        <v>2650</v>
      </c>
      <c r="BR21" s="18">
        <f t="shared" si="16"/>
        <v>9.288194444444442E-2</v>
      </c>
      <c r="BS21" s="367"/>
      <c r="BT21" s="10">
        <f t="shared" si="102"/>
        <v>5500</v>
      </c>
      <c r="BU21" s="18">
        <f t="shared" si="103"/>
        <v>-0.64930555555555558</v>
      </c>
      <c r="BV21" s="10">
        <f t="shared" si="17"/>
        <v>0</v>
      </c>
      <c r="BW21" s="10">
        <f t="shared" si="104"/>
        <v>0</v>
      </c>
      <c r="BX21" s="10">
        <f t="shared" si="19"/>
        <v>5500</v>
      </c>
      <c r="BY21" s="18">
        <f t="shared" si="105"/>
        <v>-0.64930555555555558</v>
      </c>
      <c r="BZ21" s="367"/>
      <c r="CA21" s="10">
        <f t="shared" si="106"/>
        <v>5650</v>
      </c>
      <c r="CB21" s="18">
        <f t="shared" si="107"/>
        <v>-0.68836805555555558</v>
      </c>
      <c r="CC21" s="10">
        <f t="shared" si="21"/>
        <v>0</v>
      </c>
      <c r="CD21" s="10">
        <f t="shared" si="22"/>
        <v>0</v>
      </c>
      <c r="CE21" s="10">
        <f t="shared" si="23"/>
        <v>5650</v>
      </c>
      <c r="CF21" s="18">
        <f t="shared" si="108"/>
        <v>-0.68836805555555558</v>
      </c>
      <c r="CG21" s="365"/>
      <c r="CH21" s="10">
        <f t="shared" si="109"/>
        <v>3116.4171999999999</v>
      </c>
      <c r="CI21" s="18">
        <f t="shared" si="25"/>
        <v>2.4927569444444422E-2</v>
      </c>
      <c r="CJ21" s="10">
        <f t="shared" si="26"/>
        <v>0</v>
      </c>
      <c r="CK21" s="10">
        <f t="shared" si="27"/>
        <v>0</v>
      </c>
      <c r="CL21" s="10">
        <f t="shared" si="28"/>
        <v>3116.4171999999999</v>
      </c>
      <c r="CM21" s="18">
        <f t="shared" si="29"/>
        <v>2.4927569444444422E-2</v>
      </c>
      <c r="CN21" s="365"/>
      <c r="CO21" s="10">
        <f t="shared" si="110"/>
        <v>2772</v>
      </c>
      <c r="CP21" s="18">
        <f t="shared" si="111"/>
        <v>4.9305555555555533E-2</v>
      </c>
      <c r="CQ21" s="10">
        <f t="shared" si="30"/>
        <v>0</v>
      </c>
      <c r="CR21" s="10">
        <f t="shared" si="31"/>
        <v>0</v>
      </c>
      <c r="CS21" s="10">
        <f t="shared" si="32"/>
        <v>2772</v>
      </c>
      <c r="CT21" s="18">
        <f t="shared" si="112"/>
        <v>4.9305555555555533E-2</v>
      </c>
      <c r="CU21" s="377"/>
      <c r="CV21" s="10">
        <f t="shared" si="113"/>
        <v>6538.4171999999999</v>
      </c>
      <c r="CW21" s="18">
        <f t="shared" si="114"/>
        <v>-0.87802381944444452</v>
      </c>
      <c r="CX21" s="10">
        <f t="shared" si="34"/>
        <v>0</v>
      </c>
      <c r="CY21" s="10">
        <f t="shared" si="35"/>
        <v>0</v>
      </c>
      <c r="CZ21" s="10">
        <f t="shared" si="36"/>
        <v>6538.4171999999999</v>
      </c>
      <c r="DA21" s="18">
        <f t="shared" si="37"/>
        <v>-0.87802381944444452</v>
      </c>
      <c r="DB21" s="367"/>
      <c r="DC21" s="367"/>
      <c r="DD21" s="367"/>
      <c r="DE21" s="367"/>
      <c r="DF21" s="367"/>
      <c r="DG21" s="40" t="b">
        <f t="shared" si="38"/>
        <v>0</v>
      </c>
      <c r="DH21" s="40" t="str">
        <f t="shared" si="39"/>
        <v>Region 3</v>
      </c>
      <c r="DI21" s="40" t="b">
        <f t="shared" si="40"/>
        <v>0</v>
      </c>
      <c r="DJ21" s="40" t="b">
        <f t="shared" si="41"/>
        <v>0</v>
      </c>
      <c r="DK21" s="367"/>
      <c r="DL21" s="40" t="b">
        <f t="shared" si="42"/>
        <v>0</v>
      </c>
      <c r="DM21" s="40" t="str">
        <f t="shared" si="43"/>
        <v>Region 3</v>
      </c>
      <c r="DN21" s="40" t="b">
        <f t="shared" si="44"/>
        <v>0</v>
      </c>
      <c r="DO21" s="40" t="b">
        <f t="shared" si="45"/>
        <v>0</v>
      </c>
      <c r="DP21" s="367"/>
      <c r="DQ21" s="40" t="b">
        <f t="shared" si="46"/>
        <v>0</v>
      </c>
      <c r="DR21" s="40" t="str">
        <f t="shared" si="47"/>
        <v>Region 3</v>
      </c>
      <c r="DS21" s="40" t="b">
        <f t="shared" si="48"/>
        <v>0</v>
      </c>
      <c r="DT21" s="40" t="b">
        <f t="shared" si="49"/>
        <v>0</v>
      </c>
      <c r="DU21" s="367"/>
      <c r="DV21" s="40" t="str">
        <f t="shared" si="50"/>
        <v>Region 3</v>
      </c>
      <c r="DW21" s="40" t="b">
        <f t="shared" si="51"/>
        <v>0</v>
      </c>
      <c r="DX21" s="40" t="b">
        <f t="shared" si="52"/>
        <v>0</v>
      </c>
      <c r="DY21" s="40" t="b">
        <f t="shared" si="53"/>
        <v>0</v>
      </c>
      <c r="DZ21" s="367"/>
      <c r="EA21" s="40" t="str">
        <f t="shared" si="54"/>
        <v>Region 3</v>
      </c>
      <c r="EB21" s="40" t="b">
        <f t="shared" si="55"/>
        <v>0</v>
      </c>
      <c r="EC21" s="40" t="b">
        <f t="shared" si="56"/>
        <v>0</v>
      </c>
      <c r="ED21" s="40" t="b">
        <f t="shared" si="57"/>
        <v>0</v>
      </c>
      <c r="EE21" s="367"/>
      <c r="EF21" s="40" t="str">
        <f t="shared" si="58"/>
        <v>Region 3</v>
      </c>
      <c r="EG21" s="40" t="b">
        <f t="shared" si="59"/>
        <v>0</v>
      </c>
      <c r="EH21" s="40" t="b">
        <f t="shared" si="60"/>
        <v>0</v>
      </c>
      <c r="EI21" s="40" t="b">
        <f t="shared" si="61"/>
        <v>0</v>
      </c>
      <c r="EJ21" s="367"/>
      <c r="EK21" s="40" t="str">
        <f t="shared" si="62"/>
        <v>Region 3</v>
      </c>
      <c r="EL21" s="40" t="b">
        <f t="shared" si="63"/>
        <v>0</v>
      </c>
      <c r="EM21" s="40" t="b">
        <f t="shared" si="64"/>
        <v>0</v>
      </c>
      <c r="EN21" s="40" t="b">
        <f t="shared" si="65"/>
        <v>0</v>
      </c>
      <c r="EO21" s="367"/>
      <c r="EP21" s="40" t="str">
        <f t="shared" si="66"/>
        <v>Region 3</v>
      </c>
      <c r="EQ21" s="40" t="b">
        <f t="shared" si="67"/>
        <v>0</v>
      </c>
      <c r="ER21" s="40" t="b">
        <f t="shared" si="68"/>
        <v>0</v>
      </c>
      <c r="ES21" s="40" t="b">
        <f t="shared" si="69"/>
        <v>0</v>
      </c>
      <c r="ET21" s="367"/>
      <c r="EU21" s="40" t="str">
        <f t="shared" si="70"/>
        <v>Region 3</v>
      </c>
      <c r="EV21" s="40" t="b">
        <f t="shared" si="71"/>
        <v>0</v>
      </c>
      <c r="EW21" s="40" t="b">
        <f t="shared" si="72"/>
        <v>0</v>
      </c>
      <c r="EX21" s="40" t="b">
        <f t="shared" si="73"/>
        <v>0</v>
      </c>
      <c r="EY21" s="365"/>
      <c r="EZ21" s="40" t="str">
        <f t="shared" si="74"/>
        <v>Region 3</v>
      </c>
      <c r="FA21" s="40" t="b">
        <f t="shared" si="75"/>
        <v>0</v>
      </c>
      <c r="FB21" s="40" t="b">
        <f t="shared" si="76"/>
        <v>0</v>
      </c>
      <c r="FC21" s="40" t="b">
        <f t="shared" si="77"/>
        <v>0</v>
      </c>
      <c r="FD21" s="367"/>
      <c r="FE21" s="40" t="str">
        <f t="shared" si="78"/>
        <v>Region 3</v>
      </c>
      <c r="FF21" s="40" t="b">
        <f t="shared" si="79"/>
        <v>0</v>
      </c>
      <c r="FG21" s="40" t="b">
        <f t="shared" si="80"/>
        <v>0</v>
      </c>
      <c r="FH21" s="40" t="b">
        <f t="shared" si="81"/>
        <v>0</v>
      </c>
      <c r="FI21" s="365"/>
      <c r="FJ21" s="40" t="str">
        <f t="shared" si="82"/>
        <v>Region 3</v>
      </c>
      <c r="FK21" s="40" t="b">
        <f t="shared" si="83"/>
        <v>0</v>
      </c>
      <c r="FL21" s="40" t="b">
        <f t="shared" si="84"/>
        <v>0</v>
      </c>
      <c r="FM21" s="40" t="b">
        <f t="shared" si="85"/>
        <v>0</v>
      </c>
      <c r="FN21" s="367"/>
      <c r="FO21" s="40" t="str">
        <f t="shared" si="86"/>
        <v>Region 3</v>
      </c>
      <c r="FP21" s="40" t="b">
        <f t="shared" si="87"/>
        <v>0</v>
      </c>
      <c r="FQ21" s="40" t="b">
        <f t="shared" si="88"/>
        <v>0</v>
      </c>
      <c r="FR21" s="40" t="b">
        <f t="shared" si="89"/>
        <v>0</v>
      </c>
      <c r="FS21" s="365"/>
      <c r="FT21" s="40" t="str">
        <f t="shared" si="90"/>
        <v>Region 3</v>
      </c>
      <c r="FU21" s="40" t="b">
        <f t="shared" si="91"/>
        <v>0</v>
      </c>
      <c r="FV21" s="40" t="b">
        <f t="shared" si="92"/>
        <v>0</v>
      </c>
      <c r="FW21" s="40" t="b">
        <f t="shared" si="93"/>
        <v>0</v>
      </c>
    </row>
    <row r="22" spans="2:179">
      <c r="B22" s="365">
        <v>13</v>
      </c>
      <c r="C22" s="309" t="s">
        <v>99</v>
      </c>
      <c r="D22" s="196" t="s">
        <v>255</v>
      </c>
      <c r="E22" s="196" t="s">
        <v>256</v>
      </c>
      <c r="F22" s="196" t="s">
        <v>257</v>
      </c>
      <c r="G22" s="7"/>
      <c r="H22" s="197">
        <v>4</v>
      </c>
      <c r="I22" s="197"/>
      <c r="J22" s="197"/>
      <c r="K22" s="197"/>
      <c r="L22" s="197"/>
      <c r="M22" s="197"/>
      <c r="N22" s="9"/>
      <c r="O22" s="198"/>
      <c r="P22" s="198"/>
      <c r="Q22" s="198"/>
      <c r="R22" s="198"/>
      <c r="S22" s="198"/>
      <c r="T22" s="198"/>
      <c r="U22" s="9"/>
      <c r="V22" s="306">
        <v>250</v>
      </c>
      <c r="W22" s="306"/>
      <c r="X22" s="306">
        <v>1500</v>
      </c>
      <c r="Y22" s="306">
        <v>700</v>
      </c>
      <c r="Z22" s="306"/>
      <c r="AA22" s="283">
        <f>IFERROR(Z22*Inputs!$D$59*Inputs!$D$60,"")</f>
        <v>0</v>
      </c>
      <c r="AB22" s="9"/>
      <c r="AC22" s="304"/>
      <c r="AD22" s="304">
        <v>200</v>
      </c>
      <c r="AE22" s="304">
        <v>750</v>
      </c>
      <c r="AF22" s="304">
        <v>250</v>
      </c>
      <c r="AG22" s="9"/>
      <c r="AH22" s="283" t="str">
        <f>IFERROR(IF(Analysis!AC22="","",Analysis!AC22*Inputs!$D$33),"")</f>
        <v/>
      </c>
      <c r="AI22" s="292">
        <f>IFERROR(IF(Analysis!AD22="","",Analysis!AD22*Inputs!$D$37),"")</f>
        <v>300</v>
      </c>
      <c r="AJ22" s="292">
        <f>IFERROR(IF(Analysis!AE22="","",Analysis!AE22*Inputs!$D$41),"")</f>
        <v>1500</v>
      </c>
      <c r="AK22" s="292">
        <f>IFERROR(IF(Analysis!AE22="","",Analysis!AE22*Inputs!$D$48),"")</f>
        <v>366</v>
      </c>
      <c r="AL22" s="293">
        <f>IFERROR(IF(Analysis!AD22="","",Analysis!AD22*Inputs!$D$49*Inputs!$D$48),"")</f>
        <v>92.72</v>
      </c>
      <c r="AM22" s="292">
        <f>IFERROR(AK22*Inputs!$D$50,"")</f>
        <v>0.36599999999999999</v>
      </c>
      <c r="AN22" s="292">
        <f t="shared" si="94"/>
        <v>272.91399999999999</v>
      </c>
      <c r="AO22" s="292">
        <f>IFERROR(IF(AN22="","",AN22*Inputs!$D$52),"")</f>
        <v>245.62260000000001</v>
      </c>
      <c r="AP22" s="283">
        <f>IFERROR(IF(Analysis!AF22="","",Analysis!AF22*Inputs!$D$58),"")</f>
        <v>200</v>
      </c>
      <c r="AQ22" s="293">
        <f>IFERROR(AP22*Inputs!$D$59,"")</f>
        <v>140</v>
      </c>
      <c r="AR22" s="283">
        <f>IFERROR(AQ22*Inputs!$D$60,"")</f>
        <v>140</v>
      </c>
      <c r="AS22" s="9"/>
      <c r="AT22" s="279">
        <f>IF(Analysis!V22&lt;&gt;"",Analysis!V22,Analysis!$AH22)</f>
        <v>250</v>
      </c>
      <c r="AU22" s="279">
        <f>IF(Analysis!W22&lt;&gt;"",Analysis!W22,Analysis!AI22)</f>
        <v>300</v>
      </c>
      <c r="AV22" s="279">
        <f>IF(Analysis!X22&lt;&gt;"",Analysis!X22,$AJ22)</f>
        <v>1500</v>
      </c>
      <c r="AW22" s="279">
        <f>IF(Analysis!Y22&lt;&gt;"",Analysis!Y22,Analysis!AO22)</f>
        <v>700</v>
      </c>
      <c r="AX22" s="279">
        <f>IF(Analysis!Z22&lt;&gt;"",Analysis!Z22,Analysis!AP22)</f>
        <v>200</v>
      </c>
      <c r="AY22" s="279">
        <f>IF(Analysis!AA22&gt;0,Analysis!AA22,Analysis!AR22)</f>
        <v>140</v>
      </c>
      <c r="AZ22" s="9"/>
      <c r="BA22" s="8">
        <f>SUM((($H22+$O22)*Inputs!$D$14*Inputs!$D$13/Hours_TB),(($I22+$P22)*Inputs!$D$14*Inputs!$D$13/Hours_TB),(($J22+$Q22)*Inputs!$D$14*Inputs!$D$13/Hours_TB),(($K22+$R22)*Inputs!$D$14*Inputs!$D$13/Hours_TB),(($L22+$S22)*Inputs!$D$14*Inputs!$D$13/Hours_TB),(($M22+$T22)*Inputs!$D$14*Inputs!$D$13/Hours_TB))</f>
        <v>2880</v>
      </c>
      <c r="BB22" s="8">
        <f>SUM((($H22+$O22)*Inputs!$D$14*Inputs!$D$13/Hours_HIV),(($I22+$P22)*Inputs!$D$14*Inputs!$D$13/Hours_HIV),(($J22+$Q22)*Inputs!$D$14*Inputs!$D$13/Hours_HIV),(($K22+$R22)*Inputs!$D$14*Inputs!$D$13/Hours_HIV),(($L22+$S22)*Inputs!$D$14*Inputs!$D$13/Hours_HIV),(($M22+$T22)*Inputs!$D$14*Inputs!$D$13/Hours_HIV))</f>
        <v>3840</v>
      </c>
      <c r="BC22" s="8">
        <f>SUM((($H22+$O22)*Inputs!$D$14*Inputs!$D$13/Hours_HPV),(($I22+$P22)*Inputs!$D$14*Inputs!$D$13/Hours_HPV),(($J22+$Q22)*Inputs!$D$14*Inputs!$D$13/Hours_HPV),(($K22+$R22)*Inputs!$D$14*Inputs!$D$13/Hours_HPV),(($L22+$S22)*Inputs!$D$14*Inputs!$D$13/Hours_HPV),(($M22+$T22)*Inputs!$D$14*Inputs!$D$13/Hours_HPV))</f>
        <v>5760</v>
      </c>
      <c r="BD22" s="8">
        <f>SUM((($H22+$O22)*Inputs!$D$14*Inputs!$D$13/Hours_HCV),(($I22+$P22)*Inputs!$D$14*Inputs!$D$13/Hours_HCV),(($J22+$Q22)*Inputs!$D$14*Inputs!$D$13/Hours_HCV),(($K22+$R22)*Inputs!$D$14*Inputs!$D$13/Hours_HCV),(($L22+$S22)*Inputs!$D$14*Inputs!$D$13/Hours_HCV),(($M22+$T22)*Inputs!$D$14*Inputs!$D$13/Hours_HCV))</f>
        <v>3291.4285714285716</v>
      </c>
      <c r="BE22" s="9"/>
      <c r="BF22" s="10">
        <f t="shared" si="95"/>
        <v>250</v>
      </c>
      <c r="BG22" s="18">
        <f t="shared" si="96"/>
        <v>0.91319444444444442</v>
      </c>
      <c r="BH22" s="10">
        <f t="shared" si="97"/>
        <v>2630</v>
      </c>
      <c r="BI22" s="10">
        <f t="shared" si="98"/>
        <v>5260</v>
      </c>
      <c r="BJ22" s="10">
        <f t="shared" si="12"/>
        <v>250</v>
      </c>
      <c r="BK22" s="18">
        <f t="shared" si="99"/>
        <v>0.91319444444444442</v>
      </c>
      <c r="BL22" s="367"/>
      <c r="BM22" s="10">
        <f t="shared" si="100"/>
        <v>550</v>
      </c>
      <c r="BN22" s="18">
        <f t="shared" si="101"/>
        <v>0.83506944444444442</v>
      </c>
      <c r="BO22" s="10">
        <f t="shared" si="13"/>
        <v>1453.3333333333333</v>
      </c>
      <c r="BP22" s="10">
        <f t="shared" si="14"/>
        <v>2180</v>
      </c>
      <c r="BQ22" s="10">
        <f t="shared" si="15"/>
        <v>550</v>
      </c>
      <c r="BR22" s="18">
        <f t="shared" si="16"/>
        <v>0.83506944444444442</v>
      </c>
      <c r="BS22" s="367"/>
      <c r="BT22" s="10">
        <f t="shared" si="102"/>
        <v>1750</v>
      </c>
      <c r="BU22" s="18">
        <f t="shared" si="103"/>
        <v>0.52256944444444442</v>
      </c>
      <c r="BV22" s="10">
        <f t="shared" si="17"/>
        <v>253.33333333333326</v>
      </c>
      <c r="BW22" s="10">
        <f t="shared" si="104"/>
        <v>379.99999999999989</v>
      </c>
      <c r="BX22" s="10">
        <f t="shared" si="19"/>
        <v>1750</v>
      </c>
      <c r="BY22" s="18">
        <f t="shared" si="105"/>
        <v>0.52256944444444442</v>
      </c>
      <c r="BZ22" s="367"/>
      <c r="CA22" s="10">
        <f t="shared" si="106"/>
        <v>2050</v>
      </c>
      <c r="CB22" s="18">
        <f t="shared" si="107"/>
        <v>0.44444444444444442</v>
      </c>
      <c r="CC22" s="10">
        <f t="shared" si="21"/>
        <v>0</v>
      </c>
      <c r="CD22" s="10">
        <f t="shared" si="22"/>
        <v>0</v>
      </c>
      <c r="CE22" s="10">
        <f t="shared" si="23"/>
        <v>2050</v>
      </c>
      <c r="CF22" s="18">
        <f t="shared" si="108"/>
        <v>0.44444444444444442</v>
      </c>
      <c r="CG22" s="365"/>
      <c r="CH22" s="10">
        <f t="shared" si="109"/>
        <v>950</v>
      </c>
      <c r="CI22" s="18">
        <f t="shared" si="25"/>
        <v>0.79166666666666663</v>
      </c>
      <c r="CJ22" s="10">
        <f t="shared" si="26"/>
        <v>1930</v>
      </c>
      <c r="CK22" s="10">
        <f t="shared" si="27"/>
        <v>1930</v>
      </c>
      <c r="CL22" s="10">
        <f t="shared" si="28"/>
        <v>950</v>
      </c>
      <c r="CM22" s="18">
        <f t="shared" si="29"/>
        <v>0.79166666666666663</v>
      </c>
      <c r="CN22" s="365"/>
      <c r="CO22" s="10">
        <f t="shared" si="110"/>
        <v>590</v>
      </c>
      <c r="CP22" s="18">
        <f t="shared" si="111"/>
        <v>0.80989583333333326</v>
      </c>
      <c r="CQ22" s="10">
        <f t="shared" si="30"/>
        <v>1162.8571428571429</v>
      </c>
      <c r="CR22" s="10">
        <f t="shared" si="31"/>
        <v>2035</v>
      </c>
      <c r="CS22" s="10">
        <f t="shared" si="32"/>
        <v>590</v>
      </c>
      <c r="CT22" s="18">
        <f t="shared" si="112"/>
        <v>0.80989583333333326</v>
      </c>
      <c r="CU22" s="377"/>
      <c r="CV22" s="10">
        <f t="shared" si="113"/>
        <v>3090</v>
      </c>
      <c r="CW22" s="18">
        <f t="shared" si="114"/>
        <v>0.21961805555555552</v>
      </c>
      <c r="CX22" s="10">
        <f t="shared" si="34"/>
        <v>1930</v>
      </c>
      <c r="CY22" s="10">
        <f t="shared" si="35"/>
        <v>3377.5</v>
      </c>
      <c r="CZ22" s="10">
        <f t="shared" si="36"/>
        <v>3090</v>
      </c>
      <c r="DA22" s="18">
        <f t="shared" si="37"/>
        <v>0.21961805555555552</v>
      </c>
      <c r="DB22" s="367"/>
      <c r="DC22" s="367"/>
      <c r="DD22" s="367"/>
      <c r="DE22" s="367"/>
      <c r="DF22" s="367"/>
      <c r="DG22" s="40" t="b">
        <f t="shared" si="38"/>
        <v>0</v>
      </c>
      <c r="DH22" s="40" t="b">
        <f t="shared" si="39"/>
        <v>0</v>
      </c>
      <c r="DI22" s="40" t="b">
        <f t="shared" si="40"/>
        <v>0</v>
      </c>
      <c r="DJ22" s="40" t="str">
        <f t="shared" si="41"/>
        <v>Region 3</v>
      </c>
      <c r="DK22" s="367"/>
      <c r="DL22" s="40" t="b">
        <f t="shared" si="42"/>
        <v>0</v>
      </c>
      <c r="DM22" s="40" t="b">
        <f t="shared" si="43"/>
        <v>0</v>
      </c>
      <c r="DN22" s="40" t="b">
        <f t="shared" si="44"/>
        <v>0</v>
      </c>
      <c r="DO22" s="40" t="str">
        <f t="shared" si="45"/>
        <v>Region 3</v>
      </c>
      <c r="DP22" s="367"/>
      <c r="DQ22" s="40" t="b">
        <f t="shared" si="46"/>
        <v>0</v>
      </c>
      <c r="DR22" s="40" t="b">
        <f t="shared" si="47"/>
        <v>0</v>
      </c>
      <c r="DS22" s="40" t="b">
        <f t="shared" si="48"/>
        <v>0</v>
      </c>
      <c r="DT22" s="40" t="str">
        <f t="shared" si="49"/>
        <v>Region 3</v>
      </c>
      <c r="DU22" s="367"/>
      <c r="DV22" s="40" t="b">
        <f t="shared" si="50"/>
        <v>0</v>
      </c>
      <c r="DW22" s="40" t="b">
        <f t="shared" si="51"/>
        <v>0</v>
      </c>
      <c r="DX22" s="40" t="b">
        <f t="shared" si="52"/>
        <v>0</v>
      </c>
      <c r="DY22" s="40" t="str">
        <f t="shared" si="53"/>
        <v>Region 3</v>
      </c>
      <c r="DZ22" s="367"/>
      <c r="EA22" s="40" t="b">
        <f t="shared" si="54"/>
        <v>0</v>
      </c>
      <c r="EB22" s="40" t="b">
        <f t="shared" si="55"/>
        <v>0</v>
      </c>
      <c r="EC22" s="40" t="b">
        <f t="shared" si="56"/>
        <v>0</v>
      </c>
      <c r="ED22" s="40" t="str">
        <f t="shared" si="57"/>
        <v>Region 3</v>
      </c>
      <c r="EE22" s="367"/>
      <c r="EF22" s="40" t="b">
        <f t="shared" si="58"/>
        <v>0</v>
      </c>
      <c r="EG22" s="40" t="b">
        <f t="shared" si="59"/>
        <v>0</v>
      </c>
      <c r="EH22" s="40" t="b">
        <f t="shared" si="60"/>
        <v>0</v>
      </c>
      <c r="EI22" s="40" t="str">
        <f t="shared" si="61"/>
        <v>Region 3</v>
      </c>
      <c r="EJ22" s="367"/>
      <c r="EK22" s="40" t="b">
        <f t="shared" si="62"/>
        <v>0</v>
      </c>
      <c r="EL22" s="40" t="b">
        <f t="shared" si="63"/>
        <v>0</v>
      </c>
      <c r="EM22" s="40" t="str">
        <f t="shared" si="64"/>
        <v>Region 3</v>
      </c>
      <c r="EN22" s="40" t="b">
        <f t="shared" si="65"/>
        <v>0</v>
      </c>
      <c r="EO22" s="367"/>
      <c r="EP22" s="40" t="b">
        <f t="shared" si="66"/>
        <v>0</v>
      </c>
      <c r="EQ22" s="40" t="b">
        <f t="shared" si="67"/>
        <v>0</v>
      </c>
      <c r="ER22" s="40" t="str">
        <f t="shared" si="68"/>
        <v>Region 3</v>
      </c>
      <c r="ES22" s="40" t="b">
        <f t="shared" si="69"/>
        <v>0</v>
      </c>
      <c r="ET22" s="367"/>
      <c r="EU22" s="40" t="b">
        <f t="shared" si="70"/>
        <v>0</v>
      </c>
      <c r="EV22" s="40" t="b">
        <f t="shared" si="71"/>
        <v>0</v>
      </c>
      <c r="EW22" s="40" t="b">
        <f t="shared" si="72"/>
        <v>0</v>
      </c>
      <c r="EX22" s="40" t="str">
        <f t="shared" si="73"/>
        <v>Region 3</v>
      </c>
      <c r="EY22" s="365"/>
      <c r="EZ22" s="40" t="b">
        <f t="shared" si="74"/>
        <v>0</v>
      </c>
      <c r="FA22" s="40" t="b">
        <f t="shared" si="75"/>
        <v>0</v>
      </c>
      <c r="FB22" s="40" t="b">
        <f t="shared" si="76"/>
        <v>0</v>
      </c>
      <c r="FC22" s="40" t="str">
        <f t="shared" si="77"/>
        <v>Region 3</v>
      </c>
      <c r="FD22" s="367"/>
      <c r="FE22" s="40" t="b">
        <f t="shared" si="78"/>
        <v>0</v>
      </c>
      <c r="FF22" s="40" t="b">
        <f t="shared" si="79"/>
        <v>0</v>
      </c>
      <c r="FG22" s="40" t="b">
        <f t="shared" si="80"/>
        <v>0</v>
      </c>
      <c r="FH22" s="40" t="str">
        <f t="shared" si="81"/>
        <v>Region 3</v>
      </c>
      <c r="FI22" s="365"/>
      <c r="FJ22" s="40" t="b">
        <f t="shared" si="82"/>
        <v>0</v>
      </c>
      <c r="FK22" s="40" t="b">
        <f t="shared" si="83"/>
        <v>0</v>
      </c>
      <c r="FL22" s="40" t="b">
        <f t="shared" si="84"/>
        <v>0</v>
      </c>
      <c r="FM22" s="40" t="str">
        <f t="shared" si="85"/>
        <v>Region 3</v>
      </c>
      <c r="FN22" s="367"/>
      <c r="FO22" s="40" t="b">
        <f t="shared" si="86"/>
        <v>0</v>
      </c>
      <c r="FP22" s="40" t="str">
        <f t="shared" si="87"/>
        <v>Region 3</v>
      </c>
      <c r="FQ22" s="40" t="b">
        <f t="shared" si="88"/>
        <v>0</v>
      </c>
      <c r="FR22" s="40" t="b">
        <f t="shared" si="89"/>
        <v>0</v>
      </c>
      <c r="FS22" s="365"/>
      <c r="FT22" s="40" t="b">
        <f t="shared" si="90"/>
        <v>0</v>
      </c>
      <c r="FU22" s="40" t="str">
        <f t="shared" si="91"/>
        <v>Region 3</v>
      </c>
      <c r="FV22" s="40" t="b">
        <f t="shared" si="92"/>
        <v>0</v>
      </c>
      <c r="FW22" s="40" t="b">
        <f t="shared" si="93"/>
        <v>0</v>
      </c>
    </row>
    <row r="23" spans="2:179">
      <c r="B23" s="365">
        <v>14</v>
      </c>
      <c r="C23" s="309" t="s">
        <v>99</v>
      </c>
      <c r="D23" s="196" t="s">
        <v>258</v>
      </c>
      <c r="E23" s="196" t="s">
        <v>259</v>
      </c>
      <c r="F23" s="196" t="s">
        <v>260</v>
      </c>
      <c r="G23" s="7"/>
      <c r="H23" s="197">
        <v>4</v>
      </c>
      <c r="I23" s="197"/>
      <c r="J23" s="197"/>
      <c r="K23" s="197"/>
      <c r="L23" s="197"/>
      <c r="M23" s="197"/>
      <c r="N23" s="9"/>
      <c r="O23" s="198"/>
      <c r="P23" s="198"/>
      <c r="Q23" s="198"/>
      <c r="R23" s="198"/>
      <c r="S23" s="198"/>
      <c r="T23" s="198"/>
      <c r="U23" s="9"/>
      <c r="V23" s="306">
        <v>900</v>
      </c>
      <c r="W23" s="306"/>
      <c r="X23" s="306">
        <v>1700</v>
      </c>
      <c r="Y23" s="306">
        <v>800</v>
      </c>
      <c r="Z23" s="306"/>
      <c r="AA23" s="283">
        <f>IFERROR(Z23*Inputs!$D$59*Inputs!$D$60,"")</f>
        <v>0</v>
      </c>
      <c r="AB23" s="9"/>
      <c r="AC23" s="304"/>
      <c r="AD23" s="304">
        <v>400</v>
      </c>
      <c r="AE23" s="304">
        <v>850</v>
      </c>
      <c r="AF23" s="304">
        <v>500</v>
      </c>
      <c r="AG23" s="9"/>
      <c r="AH23" s="283" t="str">
        <f>IFERROR(IF(Analysis!AC23="","",Analysis!AC23*Inputs!$D$33),"")</f>
        <v/>
      </c>
      <c r="AI23" s="292">
        <f>IFERROR(IF(Analysis!AD23="","",Analysis!AD23*Inputs!$D$37),"")</f>
        <v>600</v>
      </c>
      <c r="AJ23" s="292">
        <f>IFERROR(IF(Analysis!AE23="","",Analysis!AE23*Inputs!$D$41),"")</f>
        <v>1700</v>
      </c>
      <c r="AK23" s="292">
        <f>IFERROR(IF(Analysis!AE23="","",Analysis!AE23*Inputs!$D$48),"")</f>
        <v>414.8</v>
      </c>
      <c r="AL23" s="293">
        <f>IFERROR(IF(Analysis!AD23="","",Analysis!AD23*Inputs!$D$49*Inputs!$D$48),"")</f>
        <v>185.44</v>
      </c>
      <c r="AM23" s="292">
        <f>IFERROR(AK23*Inputs!$D$50,"")</f>
        <v>0.4148</v>
      </c>
      <c r="AN23" s="292">
        <f t="shared" si="94"/>
        <v>228.9452</v>
      </c>
      <c r="AO23" s="292">
        <f>IFERROR(IF(AN23="","",AN23*Inputs!$D$52),"")</f>
        <v>206.05068</v>
      </c>
      <c r="AP23" s="283">
        <f>IFERROR(IF(Analysis!AF23="","",Analysis!AF23*Inputs!$D$58),"")</f>
        <v>400</v>
      </c>
      <c r="AQ23" s="293">
        <f>IFERROR(AP23*Inputs!$D$59,"")</f>
        <v>280</v>
      </c>
      <c r="AR23" s="283">
        <f>IFERROR(AQ23*Inputs!$D$60,"")</f>
        <v>280</v>
      </c>
      <c r="AS23" s="9"/>
      <c r="AT23" s="279">
        <f>IF(Analysis!V23&lt;&gt;"",Analysis!V23,Analysis!$AH23)</f>
        <v>900</v>
      </c>
      <c r="AU23" s="279">
        <f>IF(Analysis!W23&lt;&gt;"",Analysis!W23,Analysis!AI23)</f>
        <v>600</v>
      </c>
      <c r="AV23" s="279">
        <f>IF(Analysis!X23&lt;&gt;"",Analysis!X23,$AJ23)</f>
        <v>1700</v>
      </c>
      <c r="AW23" s="279">
        <f>IF(Analysis!Y23&lt;&gt;"",Analysis!Y23,Analysis!AO23)</f>
        <v>800</v>
      </c>
      <c r="AX23" s="279">
        <f>IF(Analysis!Z23&lt;&gt;"",Analysis!Z23,Analysis!AP23)</f>
        <v>400</v>
      </c>
      <c r="AY23" s="279">
        <f>IF(Analysis!AA23&gt;0,Analysis!AA23,Analysis!AR23)</f>
        <v>280</v>
      </c>
      <c r="AZ23" s="9"/>
      <c r="BA23" s="8">
        <f>SUM((($H23+$O23)*Inputs!$D$14*Inputs!$D$13/Hours_TB),(($I23+$P23)*Inputs!$D$14*Inputs!$D$13/Hours_TB),(($J23+$Q23)*Inputs!$D$14*Inputs!$D$13/Hours_TB),(($K23+$R23)*Inputs!$D$14*Inputs!$D$13/Hours_TB),(($L23+$S23)*Inputs!$D$14*Inputs!$D$13/Hours_TB),(($M23+$T23)*Inputs!$D$14*Inputs!$D$13/Hours_TB))</f>
        <v>2880</v>
      </c>
      <c r="BB23" s="8">
        <f>SUM((($H23+$O23)*Inputs!$D$14*Inputs!$D$13/Hours_HIV),(($I23+$P23)*Inputs!$D$14*Inputs!$D$13/Hours_HIV),(($J23+$Q23)*Inputs!$D$14*Inputs!$D$13/Hours_HIV),(($K23+$R23)*Inputs!$D$14*Inputs!$D$13/Hours_HIV),(($L23+$S23)*Inputs!$D$14*Inputs!$D$13/Hours_HIV),(($M23+$T23)*Inputs!$D$14*Inputs!$D$13/Hours_HIV))</f>
        <v>3840</v>
      </c>
      <c r="BC23" s="8">
        <f>SUM((($H23+$O23)*Inputs!$D$14*Inputs!$D$13/Hours_HPV),(($I23+$P23)*Inputs!$D$14*Inputs!$D$13/Hours_HPV),(($J23+$Q23)*Inputs!$D$14*Inputs!$D$13/Hours_HPV),(($K23+$R23)*Inputs!$D$14*Inputs!$D$13/Hours_HPV),(($L23+$S23)*Inputs!$D$14*Inputs!$D$13/Hours_HPV),(($M23+$T23)*Inputs!$D$14*Inputs!$D$13/Hours_HPV))</f>
        <v>5760</v>
      </c>
      <c r="BD23" s="8">
        <f>SUM((($H23+$O23)*Inputs!$D$14*Inputs!$D$13/Hours_HCV),(($I23+$P23)*Inputs!$D$14*Inputs!$D$13/Hours_HCV),(($J23+$Q23)*Inputs!$D$14*Inputs!$D$13/Hours_HCV),(($K23+$R23)*Inputs!$D$14*Inputs!$D$13/Hours_HCV),(($L23+$S23)*Inputs!$D$14*Inputs!$D$13/Hours_HCV),(($M23+$T23)*Inputs!$D$14*Inputs!$D$13/Hours_HCV))</f>
        <v>3291.4285714285716</v>
      </c>
      <c r="BE23" s="9"/>
      <c r="BF23" s="10">
        <f t="shared" si="95"/>
        <v>900</v>
      </c>
      <c r="BG23" s="18">
        <f t="shared" si="96"/>
        <v>0.6875</v>
      </c>
      <c r="BH23" s="10">
        <f t="shared" si="97"/>
        <v>1980</v>
      </c>
      <c r="BI23" s="10">
        <f t="shared" si="98"/>
        <v>3960</v>
      </c>
      <c r="BJ23" s="10">
        <f t="shared" si="12"/>
        <v>900</v>
      </c>
      <c r="BK23" s="18">
        <f t="shared" si="99"/>
        <v>0.6875</v>
      </c>
      <c r="BL23" s="367"/>
      <c r="BM23" s="10">
        <f t="shared" si="100"/>
        <v>1500</v>
      </c>
      <c r="BN23" s="18">
        <f t="shared" si="101"/>
        <v>0.53125</v>
      </c>
      <c r="BO23" s="10">
        <f t="shared" si="13"/>
        <v>720</v>
      </c>
      <c r="BP23" s="10">
        <f t="shared" si="14"/>
        <v>1080</v>
      </c>
      <c r="BQ23" s="10">
        <f t="shared" si="15"/>
        <v>1500</v>
      </c>
      <c r="BR23" s="18">
        <f t="shared" si="16"/>
        <v>0.53125</v>
      </c>
      <c r="BS23" s="367"/>
      <c r="BT23" s="10">
        <f t="shared" si="102"/>
        <v>2600</v>
      </c>
      <c r="BU23" s="18">
        <f t="shared" si="103"/>
        <v>0.24479166666666669</v>
      </c>
      <c r="BV23" s="10">
        <f t="shared" si="17"/>
        <v>0</v>
      </c>
      <c r="BW23" s="10">
        <f t="shared" si="104"/>
        <v>0</v>
      </c>
      <c r="BX23" s="10">
        <f t="shared" si="19"/>
        <v>2600</v>
      </c>
      <c r="BY23" s="18">
        <f t="shared" si="105"/>
        <v>0.24479166666666669</v>
      </c>
      <c r="BZ23" s="367"/>
      <c r="CA23" s="10">
        <f t="shared" si="106"/>
        <v>3200</v>
      </c>
      <c r="CB23" s="18">
        <f t="shared" si="107"/>
        <v>8.854166666666663E-2</v>
      </c>
      <c r="CC23" s="10">
        <f t="shared" si="21"/>
        <v>0</v>
      </c>
      <c r="CD23" s="10">
        <f t="shared" si="22"/>
        <v>0</v>
      </c>
      <c r="CE23" s="10">
        <f t="shared" si="23"/>
        <v>3200</v>
      </c>
      <c r="CF23" s="18">
        <f t="shared" si="108"/>
        <v>8.854166666666663E-2</v>
      </c>
      <c r="CG23" s="365"/>
      <c r="CH23" s="10">
        <f t="shared" si="109"/>
        <v>1700</v>
      </c>
      <c r="CI23" s="18">
        <f t="shared" si="25"/>
        <v>0.54861111111111116</v>
      </c>
      <c r="CJ23" s="10">
        <f t="shared" si="26"/>
        <v>1180</v>
      </c>
      <c r="CK23" s="10">
        <f t="shared" si="27"/>
        <v>1180</v>
      </c>
      <c r="CL23" s="10">
        <f t="shared" si="28"/>
        <v>1700</v>
      </c>
      <c r="CM23" s="18">
        <f t="shared" si="29"/>
        <v>0.54861111111111116</v>
      </c>
      <c r="CN23" s="365"/>
      <c r="CO23" s="10">
        <f t="shared" si="110"/>
        <v>1580</v>
      </c>
      <c r="CP23" s="18">
        <f t="shared" si="111"/>
        <v>0.48090277777777779</v>
      </c>
      <c r="CQ23" s="10">
        <f t="shared" si="30"/>
        <v>451.42857142857133</v>
      </c>
      <c r="CR23" s="10">
        <f t="shared" si="31"/>
        <v>789.99999999999977</v>
      </c>
      <c r="CS23" s="10">
        <f t="shared" si="32"/>
        <v>1580</v>
      </c>
      <c r="CT23" s="18">
        <f t="shared" si="112"/>
        <v>0.48090277777777779</v>
      </c>
      <c r="CU23" s="377"/>
      <c r="CV23" s="10">
        <f t="shared" si="113"/>
        <v>4680</v>
      </c>
      <c r="CW23" s="18">
        <f t="shared" si="114"/>
        <v>-0.25694444444444448</v>
      </c>
      <c r="CX23" s="10">
        <f t="shared" si="34"/>
        <v>1180</v>
      </c>
      <c r="CY23" s="10">
        <f t="shared" si="35"/>
        <v>2065</v>
      </c>
      <c r="CZ23" s="10">
        <f t="shared" si="36"/>
        <v>4680</v>
      </c>
      <c r="DA23" s="18">
        <f t="shared" si="37"/>
        <v>-0.25694444444444448</v>
      </c>
      <c r="DB23" s="367"/>
      <c r="DC23" s="367"/>
      <c r="DD23" s="367"/>
      <c r="DE23" s="367"/>
      <c r="DF23" s="367"/>
      <c r="DG23" s="40" t="b">
        <f t="shared" si="38"/>
        <v>0</v>
      </c>
      <c r="DH23" s="40" t="b">
        <f t="shared" si="39"/>
        <v>0</v>
      </c>
      <c r="DI23" s="40" t="b">
        <f t="shared" si="40"/>
        <v>0</v>
      </c>
      <c r="DJ23" s="40" t="str">
        <f t="shared" si="41"/>
        <v>Region 3</v>
      </c>
      <c r="DK23" s="367"/>
      <c r="DL23" s="40" t="b">
        <f t="shared" si="42"/>
        <v>0</v>
      </c>
      <c r="DM23" s="40" t="b">
        <f t="shared" si="43"/>
        <v>0</v>
      </c>
      <c r="DN23" s="40" t="b">
        <f t="shared" si="44"/>
        <v>0</v>
      </c>
      <c r="DO23" s="40" t="str">
        <f t="shared" si="45"/>
        <v>Region 3</v>
      </c>
      <c r="DP23" s="367"/>
      <c r="DQ23" s="40" t="b">
        <f t="shared" si="46"/>
        <v>0</v>
      </c>
      <c r="DR23" s="40" t="b">
        <f t="shared" si="47"/>
        <v>0</v>
      </c>
      <c r="DS23" s="40" t="b">
        <f t="shared" si="48"/>
        <v>0</v>
      </c>
      <c r="DT23" s="40" t="str">
        <f t="shared" si="49"/>
        <v>Region 3</v>
      </c>
      <c r="DU23" s="367"/>
      <c r="DV23" s="40" t="b">
        <f t="shared" si="50"/>
        <v>0</v>
      </c>
      <c r="DW23" s="40" t="b">
        <f t="shared" si="51"/>
        <v>0</v>
      </c>
      <c r="DX23" s="40" t="b">
        <f t="shared" si="52"/>
        <v>0</v>
      </c>
      <c r="DY23" s="40" t="str">
        <f t="shared" si="53"/>
        <v>Region 3</v>
      </c>
      <c r="DZ23" s="367"/>
      <c r="EA23" s="40" t="b">
        <f t="shared" si="54"/>
        <v>0</v>
      </c>
      <c r="EB23" s="40" t="str">
        <f t="shared" si="55"/>
        <v>Region 3</v>
      </c>
      <c r="EC23" s="40" t="b">
        <f t="shared" si="56"/>
        <v>0</v>
      </c>
      <c r="ED23" s="40" t="b">
        <f t="shared" si="57"/>
        <v>0</v>
      </c>
      <c r="EE23" s="367"/>
      <c r="EF23" s="40" t="b">
        <f t="shared" si="58"/>
        <v>0</v>
      </c>
      <c r="EG23" s="40" t="str">
        <f t="shared" si="59"/>
        <v>Region 3</v>
      </c>
      <c r="EH23" s="40" t="b">
        <f t="shared" si="60"/>
        <v>0</v>
      </c>
      <c r="EI23" s="40" t="b">
        <f t="shared" si="61"/>
        <v>0</v>
      </c>
      <c r="EJ23" s="367"/>
      <c r="EK23" s="40" t="str">
        <f t="shared" si="62"/>
        <v>Region 3</v>
      </c>
      <c r="EL23" s="40" t="b">
        <f t="shared" si="63"/>
        <v>0</v>
      </c>
      <c r="EM23" s="40" t="b">
        <f t="shared" si="64"/>
        <v>0</v>
      </c>
      <c r="EN23" s="40" t="b">
        <f t="shared" si="65"/>
        <v>0</v>
      </c>
      <c r="EO23" s="367"/>
      <c r="EP23" s="40" t="str">
        <f t="shared" si="66"/>
        <v>Region 3</v>
      </c>
      <c r="EQ23" s="40" t="b">
        <f t="shared" si="67"/>
        <v>0</v>
      </c>
      <c r="ER23" s="40" t="b">
        <f t="shared" si="68"/>
        <v>0</v>
      </c>
      <c r="ES23" s="40" t="b">
        <f t="shared" si="69"/>
        <v>0</v>
      </c>
      <c r="ET23" s="367"/>
      <c r="EU23" s="40" t="b">
        <f t="shared" si="70"/>
        <v>0</v>
      </c>
      <c r="EV23" s="40" t="b">
        <f t="shared" si="71"/>
        <v>0</v>
      </c>
      <c r="EW23" s="40" t="b">
        <f t="shared" si="72"/>
        <v>0</v>
      </c>
      <c r="EX23" s="40" t="str">
        <f t="shared" si="73"/>
        <v>Region 3</v>
      </c>
      <c r="EY23" s="365"/>
      <c r="EZ23" s="40" t="b">
        <f t="shared" si="74"/>
        <v>0</v>
      </c>
      <c r="FA23" s="40" t="b">
        <f t="shared" si="75"/>
        <v>0</v>
      </c>
      <c r="FB23" s="40" t="b">
        <f t="shared" si="76"/>
        <v>0</v>
      </c>
      <c r="FC23" s="40" t="str">
        <f t="shared" si="77"/>
        <v>Region 3</v>
      </c>
      <c r="FD23" s="367"/>
      <c r="FE23" s="40" t="b">
        <f t="shared" si="78"/>
        <v>0</v>
      </c>
      <c r="FF23" s="40" t="b">
        <f t="shared" si="79"/>
        <v>0</v>
      </c>
      <c r="FG23" s="40" t="str">
        <f t="shared" si="80"/>
        <v>Region 3</v>
      </c>
      <c r="FH23" s="40" t="b">
        <f t="shared" si="81"/>
        <v>0</v>
      </c>
      <c r="FI23" s="365"/>
      <c r="FJ23" s="40" t="b">
        <f t="shared" si="82"/>
        <v>0</v>
      </c>
      <c r="FK23" s="40" t="b">
        <f t="shared" si="83"/>
        <v>0</v>
      </c>
      <c r="FL23" s="40" t="str">
        <f t="shared" si="84"/>
        <v>Region 3</v>
      </c>
      <c r="FM23" s="40" t="b">
        <f t="shared" si="85"/>
        <v>0</v>
      </c>
      <c r="FN23" s="367"/>
      <c r="FO23" s="40" t="str">
        <f t="shared" si="86"/>
        <v>Region 3</v>
      </c>
      <c r="FP23" s="40" t="b">
        <f t="shared" si="87"/>
        <v>0</v>
      </c>
      <c r="FQ23" s="40" t="b">
        <f t="shared" si="88"/>
        <v>0</v>
      </c>
      <c r="FR23" s="40" t="b">
        <f t="shared" si="89"/>
        <v>0</v>
      </c>
      <c r="FS23" s="365"/>
      <c r="FT23" s="40" t="str">
        <f t="shared" si="90"/>
        <v>Region 3</v>
      </c>
      <c r="FU23" s="40" t="b">
        <f t="shared" si="91"/>
        <v>0</v>
      </c>
      <c r="FV23" s="40" t="b">
        <f t="shared" si="92"/>
        <v>0</v>
      </c>
      <c r="FW23" s="40" t="b">
        <f t="shared" si="93"/>
        <v>0</v>
      </c>
    </row>
    <row r="24" spans="2:179">
      <c r="B24" s="365">
        <v>15</v>
      </c>
      <c r="C24" s="309" t="s">
        <v>99</v>
      </c>
      <c r="D24" s="196" t="s">
        <v>261</v>
      </c>
      <c r="E24" s="196" t="s">
        <v>262</v>
      </c>
      <c r="F24" s="196" t="s">
        <v>263</v>
      </c>
      <c r="G24" s="7"/>
      <c r="H24" s="197">
        <v>3</v>
      </c>
      <c r="I24" s="197"/>
      <c r="J24" s="197"/>
      <c r="K24" s="197"/>
      <c r="L24" s="197"/>
      <c r="M24" s="197"/>
      <c r="N24" s="9"/>
      <c r="O24" s="198"/>
      <c r="P24" s="198"/>
      <c r="Q24" s="198"/>
      <c r="R24" s="198"/>
      <c r="S24" s="198"/>
      <c r="T24" s="198"/>
      <c r="U24" s="9"/>
      <c r="V24" s="306">
        <v>100</v>
      </c>
      <c r="W24" s="306"/>
      <c r="X24" s="306">
        <v>1500</v>
      </c>
      <c r="Y24" s="306">
        <v>1000</v>
      </c>
      <c r="Z24" s="306">
        <v>30</v>
      </c>
      <c r="AA24" s="283">
        <f>IFERROR(Z24*Inputs!$D$59*Inputs!$D$60,"")</f>
        <v>21</v>
      </c>
      <c r="AB24" s="9"/>
      <c r="AC24" s="304"/>
      <c r="AD24" s="304">
        <v>570</v>
      </c>
      <c r="AE24" s="304">
        <v>750</v>
      </c>
      <c r="AF24" s="304"/>
      <c r="AG24" s="9"/>
      <c r="AH24" s="283" t="str">
        <f>IFERROR(IF(Analysis!AC24="","",Analysis!AC24*Inputs!$D$33),"")</f>
        <v/>
      </c>
      <c r="AI24" s="292">
        <f>IFERROR(IF(Analysis!AD24="","",Analysis!AD24*Inputs!$D$37),"")</f>
        <v>855</v>
      </c>
      <c r="AJ24" s="292">
        <f>IFERROR(IF(Analysis!AE24="","",Analysis!AE24*Inputs!$D$41),"")</f>
        <v>1500</v>
      </c>
      <c r="AK24" s="292">
        <f>IFERROR(IF(Analysis!AE24="","",Analysis!AE24*Inputs!$D$48),"")</f>
        <v>366</v>
      </c>
      <c r="AL24" s="293">
        <f>IFERROR(IF(Analysis!AD24="","",Analysis!AD24*Inputs!$D$49*Inputs!$D$48),"")</f>
        <v>264.25200000000001</v>
      </c>
      <c r="AM24" s="292">
        <f>IFERROR(AK24*Inputs!$D$50,"")</f>
        <v>0.36599999999999999</v>
      </c>
      <c r="AN24" s="292">
        <f t="shared" si="94"/>
        <v>101.38199999999999</v>
      </c>
      <c r="AO24" s="292">
        <f>IFERROR(IF(AN24="","",AN24*Inputs!$D$52),"")</f>
        <v>91.243799999999993</v>
      </c>
      <c r="AP24" s="283" t="str">
        <f>IFERROR(IF(Analysis!AF24="","",Analysis!AF24*Inputs!$D$58),"")</f>
        <v/>
      </c>
      <c r="AQ24" s="293" t="str">
        <f>IFERROR(AP24*Inputs!$D$59,"")</f>
        <v/>
      </c>
      <c r="AR24" s="283" t="str">
        <f>IFERROR(AQ24*Inputs!$D$60,"")</f>
        <v/>
      </c>
      <c r="AS24" s="9"/>
      <c r="AT24" s="279">
        <f>IF(Analysis!V24&lt;&gt;"",Analysis!V24,Analysis!$AH24)</f>
        <v>100</v>
      </c>
      <c r="AU24" s="279">
        <f>IF(Analysis!W24&lt;&gt;"",Analysis!W24,Analysis!AI24)</f>
        <v>855</v>
      </c>
      <c r="AV24" s="279">
        <f>IF(Analysis!X24&lt;&gt;"",Analysis!X24,$AJ24)</f>
        <v>1500</v>
      </c>
      <c r="AW24" s="279">
        <f>IF(Analysis!Y24&lt;&gt;"",Analysis!Y24,Analysis!AO24)</f>
        <v>1000</v>
      </c>
      <c r="AX24" s="279">
        <f>IF(Analysis!Z24&lt;&gt;"",Analysis!Z24,Analysis!AP24)</f>
        <v>30</v>
      </c>
      <c r="AY24" s="279">
        <f>IF(Analysis!AA24&gt;0,Analysis!AA24,Analysis!AR24)</f>
        <v>21</v>
      </c>
      <c r="AZ24" s="9"/>
      <c r="BA24" s="8">
        <f>SUM((($H24+$O24)*Inputs!$D$14*Inputs!$D$13/Hours_TB),(($I24+$P24)*Inputs!$D$14*Inputs!$D$13/Hours_TB),(($J24+$Q24)*Inputs!$D$14*Inputs!$D$13/Hours_TB),(($K24+$R24)*Inputs!$D$14*Inputs!$D$13/Hours_TB),(($L24+$S24)*Inputs!$D$14*Inputs!$D$13/Hours_TB),(($M24+$T24)*Inputs!$D$14*Inputs!$D$13/Hours_TB))</f>
        <v>2160</v>
      </c>
      <c r="BB24" s="8">
        <f>SUM((($H24+$O24)*Inputs!$D$14*Inputs!$D$13/Hours_HIV),(($I24+$P24)*Inputs!$D$14*Inputs!$D$13/Hours_HIV),(($J24+$Q24)*Inputs!$D$14*Inputs!$D$13/Hours_HIV),(($K24+$R24)*Inputs!$D$14*Inputs!$D$13/Hours_HIV),(($L24+$S24)*Inputs!$D$14*Inputs!$D$13/Hours_HIV),(($M24+$T24)*Inputs!$D$14*Inputs!$D$13/Hours_HIV))</f>
        <v>2880</v>
      </c>
      <c r="BC24" s="8">
        <f>SUM((($H24+$O24)*Inputs!$D$14*Inputs!$D$13/Hours_HPV),(($I24+$P24)*Inputs!$D$14*Inputs!$D$13/Hours_HPV),(($J24+$Q24)*Inputs!$D$14*Inputs!$D$13/Hours_HPV),(($K24+$R24)*Inputs!$D$14*Inputs!$D$13/Hours_HPV),(($L24+$S24)*Inputs!$D$14*Inputs!$D$13/Hours_HPV),(($M24+$T24)*Inputs!$D$14*Inputs!$D$13/Hours_HPV))</f>
        <v>4320</v>
      </c>
      <c r="BD24" s="8">
        <f>SUM((($H24+$O24)*Inputs!$D$14*Inputs!$D$13/Hours_HCV),(($I24+$P24)*Inputs!$D$14*Inputs!$D$13/Hours_HCV),(($J24+$Q24)*Inputs!$D$14*Inputs!$D$13/Hours_HCV),(($K24+$R24)*Inputs!$D$14*Inputs!$D$13/Hours_HCV),(($L24+$S24)*Inputs!$D$14*Inputs!$D$13/Hours_HCV),(($M24+$T24)*Inputs!$D$14*Inputs!$D$13/Hours_HCV))</f>
        <v>2468.5714285714284</v>
      </c>
      <c r="BE24" s="9"/>
      <c r="BF24" s="10">
        <f t="shared" si="95"/>
        <v>100</v>
      </c>
      <c r="BG24" s="18">
        <f t="shared" si="96"/>
        <v>0.95370370370370372</v>
      </c>
      <c r="BH24" s="10">
        <f t="shared" si="97"/>
        <v>2060</v>
      </c>
      <c r="BI24" s="10">
        <f t="shared" si="98"/>
        <v>4120</v>
      </c>
      <c r="BJ24" s="10">
        <f t="shared" si="12"/>
        <v>100</v>
      </c>
      <c r="BK24" s="18">
        <f t="shared" si="99"/>
        <v>0.95370370370370372</v>
      </c>
      <c r="BL24" s="367"/>
      <c r="BM24" s="10">
        <f t="shared" si="100"/>
        <v>955</v>
      </c>
      <c r="BN24" s="18">
        <f t="shared" si="101"/>
        <v>0.65682870370370372</v>
      </c>
      <c r="BO24" s="10">
        <f t="shared" si="13"/>
        <v>518.33333333333326</v>
      </c>
      <c r="BP24" s="10">
        <f t="shared" si="14"/>
        <v>777.49999999999989</v>
      </c>
      <c r="BQ24" s="10">
        <f t="shared" si="15"/>
        <v>955</v>
      </c>
      <c r="BR24" s="18">
        <f t="shared" si="16"/>
        <v>0.65682870370370372</v>
      </c>
      <c r="BS24" s="367"/>
      <c r="BT24" s="10">
        <f t="shared" si="102"/>
        <v>1600</v>
      </c>
      <c r="BU24" s="18">
        <f t="shared" si="103"/>
        <v>0.43287037037037035</v>
      </c>
      <c r="BV24" s="10">
        <f t="shared" si="17"/>
        <v>0</v>
      </c>
      <c r="BW24" s="10">
        <f t="shared" si="104"/>
        <v>0</v>
      </c>
      <c r="BX24" s="10">
        <f t="shared" si="19"/>
        <v>1600</v>
      </c>
      <c r="BY24" s="18">
        <f t="shared" si="105"/>
        <v>0.43287037037037035</v>
      </c>
      <c r="BZ24" s="367"/>
      <c r="CA24" s="10">
        <f t="shared" si="106"/>
        <v>2455</v>
      </c>
      <c r="CB24" s="18">
        <f t="shared" si="107"/>
        <v>0.13599537037037035</v>
      </c>
      <c r="CC24" s="10">
        <f t="shared" si="21"/>
        <v>0</v>
      </c>
      <c r="CD24" s="10">
        <f t="shared" si="22"/>
        <v>0</v>
      </c>
      <c r="CE24" s="10">
        <f t="shared" si="23"/>
        <v>2455</v>
      </c>
      <c r="CF24" s="18">
        <f t="shared" si="108"/>
        <v>0.13599537037037035</v>
      </c>
      <c r="CG24" s="365"/>
      <c r="CH24" s="10">
        <f t="shared" si="109"/>
        <v>1100</v>
      </c>
      <c r="CI24" s="18">
        <f t="shared" si="25"/>
        <v>0.72222222222222221</v>
      </c>
      <c r="CJ24" s="10">
        <f t="shared" si="26"/>
        <v>1060</v>
      </c>
      <c r="CK24" s="10">
        <f t="shared" si="27"/>
        <v>1060</v>
      </c>
      <c r="CL24" s="10">
        <f t="shared" si="28"/>
        <v>1100</v>
      </c>
      <c r="CM24" s="18">
        <f t="shared" si="29"/>
        <v>0.72222222222222221</v>
      </c>
      <c r="CN24" s="365"/>
      <c r="CO24" s="10">
        <f t="shared" si="110"/>
        <v>151</v>
      </c>
      <c r="CP24" s="18">
        <f t="shared" si="111"/>
        <v>0.93304398148148149</v>
      </c>
      <c r="CQ24" s="10">
        <f t="shared" si="30"/>
        <v>1126.1428571428571</v>
      </c>
      <c r="CR24" s="10">
        <f t="shared" si="31"/>
        <v>1970.75</v>
      </c>
      <c r="CS24" s="10">
        <f t="shared" si="32"/>
        <v>151</v>
      </c>
      <c r="CT24" s="18">
        <f t="shared" si="112"/>
        <v>0.93304398148148149</v>
      </c>
      <c r="CU24" s="377"/>
      <c r="CV24" s="10">
        <f t="shared" si="113"/>
        <v>3506</v>
      </c>
      <c r="CW24" s="18">
        <f t="shared" si="114"/>
        <v>-0.11614583333333335</v>
      </c>
      <c r="CX24" s="10">
        <f t="shared" si="34"/>
        <v>1126.1428571428571</v>
      </c>
      <c r="CY24" s="10">
        <f t="shared" si="35"/>
        <v>1970.75</v>
      </c>
      <c r="CZ24" s="10">
        <f t="shared" si="36"/>
        <v>3506</v>
      </c>
      <c r="DA24" s="18">
        <f t="shared" si="37"/>
        <v>-0.11614583333333335</v>
      </c>
      <c r="DB24" s="367"/>
      <c r="DC24" s="367"/>
      <c r="DD24" s="367"/>
      <c r="DE24" s="367"/>
      <c r="DF24" s="367"/>
      <c r="DG24" s="40" t="b">
        <f t="shared" si="38"/>
        <v>0</v>
      </c>
      <c r="DH24" s="40" t="b">
        <f t="shared" si="39"/>
        <v>0</v>
      </c>
      <c r="DI24" s="40" t="b">
        <f t="shared" si="40"/>
        <v>0</v>
      </c>
      <c r="DJ24" s="40" t="str">
        <f t="shared" si="41"/>
        <v>Region 3</v>
      </c>
      <c r="DK24" s="367"/>
      <c r="DL24" s="40" t="b">
        <f t="shared" si="42"/>
        <v>0</v>
      </c>
      <c r="DM24" s="40" t="b">
        <f t="shared" si="43"/>
        <v>0</v>
      </c>
      <c r="DN24" s="40" t="b">
        <f t="shared" si="44"/>
        <v>0</v>
      </c>
      <c r="DO24" s="40" t="str">
        <f t="shared" si="45"/>
        <v>Region 3</v>
      </c>
      <c r="DP24" s="367"/>
      <c r="DQ24" s="40" t="b">
        <f t="shared" si="46"/>
        <v>0</v>
      </c>
      <c r="DR24" s="40" t="b">
        <f t="shared" si="47"/>
        <v>0</v>
      </c>
      <c r="DS24" s="40" t="b">
        <f t="shared" si="48"/>
        <v>0</v>
      </c>
      <c r="DT24" s="40" t="str">
        <f t="shared" si="49"/>
        <v>Region 3</v>
      </c>
      <c r="DU24" s="367"/>
      <c r="DV24" s="40" t="b">
        <f t="shared" si="50"/>
        <v>0</v>
      </c>
      <c r="DW24" s="40" t="b">
        <f t="shared" si="51"/>
        <v>0</v>
      </c>
      <c r="DX24" s="40" t="b">
        <f t="shared" si="52"/>
        <v>0</v>
      </c>
      <c r="DY24" s="40" t="str">
        <f t="shared" si="53"/>
        <v>Region 3</v>
      </c>
      <c r="DZ24" s="367"/>
      <c r="EA24" s="40" t="b">
        <f t="shared" si="54"/>
        <v>0</v>
      </c>
      <c r="EB24" s="40" t="b">
        <f t="shared" si="55"/>
        <v>0</v>
      </c>
      <c r="EC24" s="40" t="str">
        <f t="shared" si="56"/>
        <v>Region 3</v>
      </c>
      <c r="ED24" s="40" t="b">
        <f t="shared" si="57"/>
        <v>0</v>
      </c>
      <c r="EE24" s="367"/>
      <c r="EF24" s="40" t="b">
        <f t="shared" si="58"/>
        <v>0</v>
      </c>
      <c r="EG24" s="40" t="b">
        <f t="shared" si="59"/>
        <v>0</v>
      </c>
      <c r="EH24" s="40" t="str">
        <f t="shared" si="60"/>
        <v>Region 3</v>
      </c>
      <c r="EI24" s="40" t="b">
        <f t="shared" si="61"/>
        <v>0</v>
      </c>
      <c r="EJ24" s="367"/>
      <c r="EK24" s="40" t="b">
        <f t="shared" si="62"/>
        <v>0</v>
      </c>
      <c r="EL24" s="40" t="str">
        <f t="shared" si="63"/>
        <v>Region 3</v>
      </c>
      <c r="EM24" s="40" t="b">
        <f t="shared" si="64"/>
        <v>0</v>
      </c>
      <c r="EN24" s="40" t="b">
        <f t="shared" si="65"/>
        <v>0</v>
      </c>
      <c r="EO24" s="367"/>
      <c r="EP24" s="40" t="b">
        <f t="shared" si="66"/>
        <v>0</v>
      </c>
      <c r="EQ24" s="40" t="str">
        <f t="shared" si="67"/>
        <v>Region 3</v>
      </c>
      <c r="ER24" s="40" t="b">
        <f t="shared" si="68"/>
        <v>0</v>
      </c>
      <c r="ES24" s="40" t="b">
        <f t="shared" si="69"/>
        <v>0</v>
      </c>
      <c r="ET24" s="367"/>
      <c r="EU24" s="40" t="b">
        <f t="shared" si="70"/>
        <v>0</v>
      </c>
      <c r="EV24" s="40" t="b">
        <f t="shared" si="71"/>
        <v>0</v>
      </c>
      <c r="EW24" s="40" t="b">
        <f t="shared" si="72"/>
        <v>0</v>
      </c>
      <c r="EX24" s="40" t="str">
        <f t="shared" si="73"/>
        <v>Region 3</v>
      </c>
      <c r="EY24" s="365"/>
      <c r="EZ24" s="40" t="b">
        <f t="shared" si="74"/>
        <v>0</v>
      </c>
      <c r="FA24" s="40" t="b">
        <f t="shared" si="75"/>
        <v>0</v>
      </c>
      <c r="FB24" s="40" t="b">
        <f t="shared" si="76"/>
        <v>0</v>
      </c>
      <c r="FC24" s="40" t="str">
        <f t="shared" si="77"/>
        <v>Region 3</v>
      </c>
      <c r="FD24" s="367"/>
      <c r="FE24" s="40" t="b">
        <f t="shared" si="78"/>
        <v>0</v>
      </c>
      <c r="FF24" s="40" t="b">
        <f t="shared" si="79"/>
        <v>0</v>
      </c>
      <c r="FG24" s="40" t="b">
        <f t="shared" si="80"/>
        <v>0</v>
      </c>
      <c r="FH24" s="40" t="str">
        <f t="shared" si="81"/>
        <v>Region 3</v>
      </c>
      <c r="FI24" s="365"/>
      <c r="FJ24" s="40" t="b">
        <f t="shared" si="82"/>
        <v>0</v>
      </c>
      <c r="FK24" s="40" t="b">
        <f t="shared" si="83"/>
        <v>0</v>
      </c>
      <c r="FL24" s="40" t="b">
        <f t="shared" si="84"/>
        <v>0</v>
      </c>
      <c r="FM24" s="40" t="str">
        <f t="shared" si="85"/>
        <v>Region 3</v>
      </c>
      <c r="FN24" s="367"/>
      <c r="FO24" s="40" t="str">
        <f t="shared" si="86"/>
        <v>Region 3</v>
      </c>
      <c r="FP24" s="40" t="b">
        <f t="shared" si="87"/>
        <v>0</v>
      </c>
      <c r="FQ24" s="40" t="b">
        <f t="shared" si="88"/>
        <v>0</v>
      </c>
      <c r="FR24" s="40" t="b">
        <f t="shared" si="89"/>
        <v>0</v>
      </c>
      <c r="FS24" s="365"/>
      <c r="FT24" s="40" t="str">
        <f t="shared" si="90"/>
        <v>Region 3</v>
      </c>
      <c r="FU24" s="40" t="b">
        <f t="shared" si="91"/>
        <v>0</v>
      </c>
      <c r="FV24" s="40" t="b">
        <f t="shared" si="92"/>
        <v>0</v>
      </c>
      <c r="FW24" s="40" t="b">
        <f t="shared" si="93"/>
        <v>0</v>
      </c>
    </row>
    <row r="25" spans="2:179">
      <c r="B25" s="365">
        <v>16</v>
      </c>
      <c r="C25" s="309" t="s">
        <v>100</v>
      </c>
      <c r="D25" s="196" t="s">
        <v>264</v>
      </c>
      <c r="E25" s="196" t="s">
        <v>265</v>
      </c>
      <c r="F25" s="196" t="s">
        <v>266</v>
      </c>
      <c r="G25" s="7"/>
      <c r="H25" s="197"/>
      <c r="I25" s="197">
        <v>0</v>
      </c>
      <c r="J25" s="197">
        <v>0</v>
      </c>
      <c r="K25" s="197">
        <v>16</v>
      </c>
      <c r="L25" s="197"/>
      <c r="M25" s="197"/>
      <c r="N25" s="9"/>
      <c r="O25" s="198"/>
      <c r="P25" s="198"/>
      <c r="Q25" s="198"/>
      <c r="R25" s="198"/>
      <c r="S25" s="198"/>
      <c r="T25" s="198"/>
      <c r="U25" s="9"/>
      <c r="V25" s="306">
        <v>300</v>
      </c>
      <c r="W25" s="306">
        <v>100</v>
      </c>
      <c r="X25" s="306">
        <v>2000</v>
      </c>
      <c r="Y25" s="306">
        <v>100</v>
      </c>
      <c r="Z25" s="306">
        <v>500</v>
      </c>
      <c r="AA25" s="283">
        <f>IFERROR(Z25*Inputs!$D$59*Inputs!$D$60,"")</f>
        <v>350</v>
      </c>
      <c r="AB25" s="9"/>
      <c r="AC25" s="304"/>
      <c r="AD25" s="304">
        <v>100</v>
      </c>
      <c r="AE25" s="304">
        <v>1000</v>
      </c>
      <c r="AF25" s="304"/>
      <c r="AG25" s="9"/>
      <c r="AH25" s="283" t="str">
        <f>IFERROR(IF(Analysis!AC25="","",Analysis!AC25*Inputs!$D$33),"")</f>
        <v/>
      </c>
      <c r="AI25" s="292">
        <f>IFERROR(IF(Analysis!AD25="","",Analysis!AD25*Inputs!$D$37),"")</f>
        <v>150</v>
      </c>
      <c r="AJ25" s="292">
        <f>IFERROR(IF(Analysis!AE25="","",Analysis!AE25*Inputs!$D$41),"")</f>
        <v>2000</v>
      </c>
      <c r="AK25" s="292">
        <f>IFERROR(IF(Analysis!AE25="","",Analysis!AE25*Inputs!$D$48),"")</f>
        <v>488</v>
      </c>
      <c r="AL25" s="293">
        <f>IFERROR(IF(Analysis!AD25="","",Analysis!AD25*Inputs!$D$49*Inputs!$D$48),"")</f>
        <v>46.36</v>
      </c>
      <c r="AM25" s="292">
        <f>IFERROR(AK25*Inputs!$D$50,"")</f>
        <v>0.48799999999999999</v>
      </c>
      <c r="AN25" s="292">
        <f t="shared" si="94"/>
        <v>441.15199999999999</v>
      </c>
      <c r="AO25" s="292">
        <f>IFERROR(IF(AN25="","",AN25*Inputs!$D$52),"")</f>
        <v>397.03679999999997</v>
      </c>
      <c r="AP25" s="283" t="str">
        <f>IFERROR(IF(Analysis!AF25="","",Analysis!AF25*Inputs!$D$58),"")</f>
        <v/>
      </c>
      <c r="AQ25" s="293" t="str">
        <f>IFERROR(AP25*Inputs!$D$59,"")</f>
        <v/>
      </c>
      <c r="AR25" s="283" t="str">
        <f>IFERROR(AQ25*Inputs!$D$60,"")</f>
        <v/>
      </c>
      <c r="AS25" s="9"/>
      <c r="AT25" s="279">
        <f>IF(Analysis!V25&lt;&gt;"",Analysis!V25,Analysis!$AH25)</f>
        <v>300</v>
      </c>
      <c r="AU25" s="279">
        <f>IF(Analysis!W25&lt;&gt;"",Analysis!W25,Analysis!AI25)</f>
        <v>100</v>
      </c>
      <c r="AV25" s="279">
        <f>IF(Analysis!X25&lt;&gt;"",Analysis!X25,$AJ25)</f>
        <v>2000</v>
      </c>
      <c r="AW25" s="279">
        <f>IF(Analysis!Y25&lt;&gt;"",Analysis!Y25,Analysis!AO25)</f>
        <v>100</v>
      </c>
      <c r="AX25" s="279">
        <f>IF(Analysis!Z25&lt;&gt;"",Analysis!Z25,Analysis!AP25)</f>
        <v>500</v>
      </c>
      <c r="AY25" s="279">
        <f>IF(Analysis!AA25&gt;0,Analysis!AA25,Analysis!AR25)</f>
        <v>350</v>
      </c>
      <c r="AZ25" s="9"/>
      <c r="BA25" s="8">
        <f>SUM((($H25+$O25)*Inputs!$D$14*Inputs!$D$13/Hours_TB),(($I25+$P25)*Inputs!$D$14*Inputs!$D$13/Hours_TB),(($J25+$Q25)*Inputs!$D$14*Inputs!$D$13/Hours_TB),(($K25+$R25)*Inputs!$D$14*Inputs!$D$13/Hours_TB),(($L25+$S25)*Inputs!$D$14*Inputs!$D$13/Hours_TB),(($M25+$T25)*Inputs!$D$14*Inputs!$D$13/Hours_TB))</f>
        <v>11520</v>
      </c>
      <c r="BB25" s="8">
        <f>SUM((($H25+$O25)*Inputs!$D$14*Inputs!$D$13/Hours_HIV),(($I25+$P25)*Inputs!$D$14*Inputs!$D$13/Hours_HIV),(($J25+$Q25)*Inputs!$D$14*Inputs!$D$13/Hours_HIV),(($K25+$R25)*Inputs!$D$14*Inputs!$D$13/Hours_HIV),(($L25+$S25)*Inputs!$D$14*Inputs!$D$13/Hours_HIV),(($M25+$T25)*Inputs!$D$14*Inputs!$D$13/Hours_HIV))</f>
        <v>15360</v>
      </c>
      <c r="BC25" s="8">
        <f>SUM((($H25+$O25)*Inputs!$D$14*Inputs!$D$13/Hours_HPV),(($I25+$P25)*Inputs!$D$14*Inputs!$D$13/Hours_HPV),(($J25+$Q25)*Inputs!$D$14*Inputs!$D$13/Hours_HPV),(($K25+$R25)*Inputs!$D$14*Inputs!$D$13/Hours_HPV),(($L25+$S25)*Inputs!$D$14*Inputs!$D$13/Hours_HPV),(($M25+$T25)*Inputs!$D$14*Inputs!$D$13/Hours_HPV))</f>
        <v>23040</v>
      </c>
      <c r="BD25" s="8">
        <f>SUM((($H25+$O25)*Inputs!$D$14*Inputs!$D$13/Hours_HCV),(($I25+$P25)*Inputs!$D$14*Inputs!$D$13/Hours_HCV),(($J25+$Q25)*Inputs!$D$14*Inputs!$D$13/Hours_HCV),(($K25+$R25)*Inputs!$D$14*Inputs!$D$13/Hours_HCV),(($L25+$S25)*Inputs!$D$14*Inputs!$D$13/Hours_HCV),(($M25+$T25)*Inputs!$D$14*Inputs!$D$13/Hours_HCV))</f>
        <v>13165.714285714286</v>
      </c>
      <c r="BE25" s="9"/>
      <c r="BF25" s="10">
        <f t="shared" si="95"/>
        <v>300</v>
      </c>
      <c r="BG25" s="18">
        <f t="shared" si="96"/>
        <v>0.97395833333333337</v>
      </c>
      <c r="BH25" s="10">
        <f t="shared" si="97"/>
        <v>11220</v>
      </c>
      <c r="BI25" s="10">
        <f t="shared" si="98"/>
        <v>22440</v>
      </c>
      <c r="BJ25" s="10">
        <f t="shared" si="12"/>
        <v>300</v>
      </c>
      <c r="BK25" s="18">
        <f t="shared" si="99"/>
        <v>0.97395833333333337</v>
      </c>
      <c r="BL25" s="367"/>
      <c r="BM25" s="10">
        <f t="shared" si="100"/>
        <v>400</v>
      </c>
      <c r="BN25" s="18">
        <f t="shared" si="101"/>
        <v>0.96744791666666674</v>
      </c>
      <c r="BO25" s="10">
        <f t="shared" si="13"/>
        <v>7380</v>
      </c>
      <c r="BP25" s="10">
        <f t="shared" si="14"/>
        <v>11070</v>
      </c>
      <c r="BQ25" s="10">
        <f t="shared" si="15"/>
        <v>400</v>
      </c>
      <c r="BR25" s="18">
        <f t="shared" si="16"/>
        <v>0.96744791666666674</v>
      </c>
      <c r="BS25" s="367"/>
      <c r="BT25" s="10">
        <f t="shared" si="102"/>
        <v>2300</v>
      </c>
      <c r="BU25" s="18">
        <f t="shared" si="103"/>
        <v>0.84375</v>
      </c>
      <c r="BV25" s="10">
        <f t="shared" si="17"/>
        <v>5480</v>
      </c>
      <c r="BW25" s="10">
        <f t="shared" si="104"/>
        <v>8220</v>
      </c>
      <c r="BX25" s="10">
        <f t="shared" si="19"/>
        <v>2300</v>
      </c>
      <c r="BY25" s="18">
        <f t="shared" si="105"/>
        <v>0.84375</v>
      </c>
      <c r="BZ25" s="367"/>
      <c r="CA25" s="10">
        <f t="shared" si="106"/>
        <v>2400</v>
      </c>
      <c r="CB25" s="18">
        <f t="shared" si="107"/>
        <v>0.83723958333333337</v>
      </c>
      <c r="CC25" s="10">
        <f t="shared" si="21"/>
        <v>5380</v>
      </c>
      <c r="CD25" s="10">
        <f t="shared" si="22"/>
        <v>8070</v>
      </c>
      <c r="CE25" s="10">
        <f t="shared" si="23"/>
        <v>2400</v>
      </c>
      <c r="CF25" s="18">
        <f t="shared" si="108"/>
        <v>0.83723958333333337</v>
      </c>
      <c r="CG25" s="365"/>
      <c r="CH25" s="10">
        <f t="shared" si="109"/>
        <v>400</v>
      </c>
      <c r="CI25" s="18">
        <f t="shared" si="25"/>
        <v>0.96961805555555558</v>
      </c>
      <c r="CJ25" s="10">
        <f t="shared" si="26"/>
        <v>11120</v>
      </c>
      <c r="CK25" s="10">
        <f t="shared" si="27"/>
        <v>11120</v>
      </c>
      <c r="CL25" s="10">
        <f t="shared" si="28"/>
        <v>400</v>
      </c>
      <c r="CM25" s="18">
        <f t="shared" si="29"/>
        <v>0.96961805555555558</v>
      </c>
      <c r="CN25" s="365"/>
      <c r="CO25" s="10">
        <f t="shared" si="110"/>
        <v>1150</v>
      </c>
      <c r="CP25" s="18">
        <f t="shared" si="111"/>
        <v>0.90939670138888895</v>
      </c>
      <c r="CQ25" s="10">
        <f t="shared" si="30"/>
        <v>5561.4285714285716</v>
      </c>
      <c r="CR25" s="10">
        <f t="shared" si="31"/>
        <v>9732.5</v>
      </c>
      <c r="CS25" s="10">
        <f t="shared" si="32"/>
        <v>1150</v>
      </c>
      <c r="CT25" s="18">
        <f t="shared" si="112"/>
        <v>0.90939670138888895</v>
      </c>
      <c r="CU25" s="377"/>
      <c r="CV25" s="10">
        <f t="shared" si="113"/>
        <v>3350</v>
      </c>
      <c r="CW25" s="18">
        <f t="shared" si="114"/>
        <v>0.76833767361111116</v>
      </c>
      <c r="CX25" s="10">
        <f t="shared" si="34"/>
        <v>11120</v>
      </c>
      <c r="CY25" s="10">
        <f t="shared" si="35"/>
        <v>19460</v>
      </c>
      <c r="CZ25" s="10">
        <f t="shared" si="36"/>
        <v>3350</v>
      </c>
      <c r="DA25" s="18">
        <f t="shared" si="37"/>
        <v>0.76833767361111116</v>
      </c>
      <c r="DB25" s="367"/>
      <c r="DC25" s="367"/>
      <c r="DD25" s="367"/>
      <c r="DE25" s="367"/>
      <c r="DF25" s="367"/>
      <c r="DG25" s="40" t="b">
        <f t="shared" si="38"/>
        <v>0</v>
      </c>
      <c r="DH25" s="40" t="b">
        <f t="shared" si="39"/>
        <v>0</v>
      </c>
      <c r="DI25" s="40" t="b">
        <f t="shared" si="40"/>
        <v>0</v>
      </c>
      <c r="DJ25" s="40" t="str">
        <f t="shared" si="41"/>
        <v>Region 4</v>
      </c>
      <c r="DK25" s="367"/>
      <c r="DL25" s="40" t="b">
        <f t="shared" si="42"/>
        <v>0</v>
      </c>
      <c r="DM25" s="40" t="b">
        <f t="shared" si="43"/>
        <v>0</v>
      </c>
      <c r="DN25" s="40" t="b">
        <f t="shared" si="44"/>
        <v>0</v>
      </c>
      <c r="DO25" s="40" t="str">
        <f t="shared" si="45"/>
        <v>Region 4</v>
      </c>
      <c r="DP25" s="367"/>
      <c r="DQ25" s="40" t="b">
        <f t="shared" si="46"/>
        <v>0</v>
      </c>
      <c r="DR25" s="40" t="b">
        <f t="shared" si="47"/>
        <v>0</v>
      </c>
      <c r="DS25" s="40" t="b">
        <f t="shared" si="48"/>
        <v>0</v>
      </c>
      <c r="DT25" s="40" t="str">
        <f t="shared" si="49"/>
        <v>Region 4</v>
      </c>
      <c r="DU25" s="367"/>
      <c r="DV25" s="40" t="b">
        <f t="shared" si="50"/>
        <v>0</v>
      </c>
      <c r="DW25" s="40" t="b">
        <f t="shared" si="51"/>
        <v>0</v>
      </c>
      <c r="DX25" s="40" t="b">
        <f t="shared" si="52"/>
        <v>0</v>
      </c>
      <c r="DY25" s="40" t="str">
        <f t="shared" si="53"/>
        <v>Region 4</v>
      </c>
      <c r="DZ25" s="367"/>
      <c r="EA25" s="40" t="b">
        <f t="shared" si="54"/>
        <v>0</v>
      </c>
      <c r="EB25" s="40" t="b">
        <f t="shared" si="55"/>
        <v>0</v>
      </c>
      <c r="EC25" s="40" t="b">
        <f t="shared" si="56"/>
        <v>0</v>
      </c>
      <c r="ED25" s="40" t="str">
        <f t="shared" si="57"/>
        <v>Region 4</v>
      </c>
      <c r="EE25" s="367"/>
      <c r="EF25" s="40" t="b">
        <f t="shared" si="58"/>
        <v>0</v>
      </c>
      <c r="EG25" s="40" t="b">
        <f t="shared" si="59"/>
        <v>0</v>
      </c>
      <c r="EH25" s="40" t="b">
        <f t="shared" si="60"/>
        <v>0</v>
      </c>
      <c r="EI25" s="40" t="str">
        <f t="shared" si="61"/>
        <v>Region 4</v>
      </c>
      <c r="EJ25" s="367"/>
      <c r="EK25" s="40" t="b">
        <f t="shared" si="62"/>
        <v>0</v>
      </c>
      <c r="EL25" s="40" t="b">
        <f t="shared" si="63"/>
        <v>0</v>
      </c>
      <c r="EM25" s="40" t="b">
        <f t="shared" si="64"/>
        <v>0</v>
      </c>
      <c r="EN25" s="40" t="str">
        <f t="shared" si="65"/>
        <v>Region 4</v>
      </c>
      <c r="EO25" s="367"/>
      <c r="EP25" s="40" t="b">
        <f t="shared" si="66"/>
        <v>0</v>
      </c>
      <c r="EQ25" s="40" t="b">
        <f t="shared" si="67"/>
        <v>0</v>
      </c>
      <c r="ER25" s="40" t="b">
        <f t="shared" si="68"/>
        <v>0</v>
      </c>
      <c r="ES25" s="40" t="str">
        <f t="shared" si="69"/>
        <v>Region 4</v>
      </c>
      <c r="ET25" s="367"/>
      <c r="EU25" s="40" t="b">
        <f t="shared" si="70"/>
        <v>0</v>
      </c>
      <c r="EV25" s="40" t="b">
        <f t="shared" si="71"/>
        <v>0</v>
      </c>
      <c r="EW25" s="40" t="b">
        <f t="shared" si="72"/>
        <v>0</v>
      </c>
      <c r="EX25" s="40" t="str">
        <f t="shared" si="73"/>
        <v>Region 4</v>
      </c>
      <c r="EY25" s="365"/>
      <c r="EZ25" s="40" t="b">
        <f t="shared" si="74"/>
        <v>0</v>
      </c>
      <c r="FA25" s="40" t="b">
        <f t="shared" si="75"/>
        <v>0</v>
      </c>
      <c r="FB25" s="40" t="b">
        <f t="shared" si="76"/>
        <v>0</v>
      </c>
      <c r="FC25" s="40" t="str">
        <f t="shared" si="77"/>
        <v>Region 4</v>
      </c>
      <c r="FD25" s="367"/>
      <c r="FE25" s="40" t="b">
        <f t="shared" si="78"/>
        <v>0</v>
      </c>
      <c r="FF25" s="40" t="b">
        <f t="shared" si="79"/>
        <v>0</v>
      </c>
      <c r="FG25" s="40" t="b">
        <f t="shared" si="80"/>
        <v>0</v>
      </c>
      <c r="FH25" s="40" t="str">
        <f t="shared" si="81"/>
        <v>Region 4</v>
      </c>
      <c r="FI25" s="365"/>
      <c r="FJ25" s="40" t="b">
        <f t="shared" si="82"/>
        <v>0</v>
      </c>
      <c r="FK25" s="40" t="b">
        <f t="shared" si="83"/>
        <v>0</v>
      </c>
      <c r="FL25" s="40" t="b">
        <f t="shared" si="84"/>
        <v>0</v>
      </c>
      <c r="FM25" s="40" t="str">
        <f t="shared" si="85"/>
        <v>Region 4</v>
      </c>
      <c r="FN25" s="367"/>
      <c r="FO25" s="40" t="b">
        <f t="shared" si="86"/>
        <v>0</v>
      </c>
      <c r="FP25" s="40" t="b">
        <f t="shared" si="87"/>
        <v>0</v>
      </c>
      <c r="FQ25" s="40" t="b">
        <f t="shared" si="88"/>
        <v>0</v>
      </c>
      <c r="FR25" s="40" t="str">
        <f t="shared" si="89"/>
        <v>Region 4</v>
      </c>
      <c r="FS25" s="365"/>
      <c r="FT25" s="40" t="b">
        <f t="shared" si="90"/>
        <v>0</v>
      </c>
      <c r="FU25" s="40" t="b">
        <f t="shared" si="91"/>
        <v>0</v>
      </c>
      <c r="FV25" s="40" t="b">
        <f t="shared" si="92"/>
        <v>0</v>
      </c>
      <c r="FW25" s="40" t="str">
        <f t="shared" si="93"/>
        <v>Region 4</v>
      </c>
    </row>
    <row r="26" spans="2:179">
      <c r="B26" s="365">
        <v>17</v>
      </c>
      <c r="C26" s="309" t="s">
        <v>101</v>
      </c>
      <c r="D26" s="196" t="s">
        <v>267</v>
      </c>
      <c r="E26" s="196" t="s">
        <v>268</v>
      </c>
      <c r="F26" s="196" t="s">
        <v>269</v>
      </c>
      <c r="G26" s="7"/>
      <c r="H26" s="197">
        <v>4</v>
      </c>
      <c r="I26" s="197"/>
      <c r="J26" s="197"/>
      <c r="K26" s="197"/>
      <c r="L26" s="197"/>
      <c r="M26" s="197"/>
      <c r="N26" s="9"/>
      <c r="O26" s="198"/>
      <c r="P26" s="198"/>
      <c r="Q26" s="198"/>
      <c r="R26" s="198"/>
      <c r="S26" s="198"/>
      <c r="T26" s="198"/>
      <c r="U26" s="9"/>
      <c r="V26" s="306">
        <v>500</v>
      </c>
      <c r="W26" s="306">
        <v>40</v>
      </c>
      <c r="X26" s="306">
        <v>300</v>
      </c>
      <c r="Y26" s="306">
        <v>400</v>
      </c>
      <c r="Z26" s="306">
        <v>50</v>
      </c>
      <c r="AA26" s="283">
        <f>IFERROR(Z26*Inputs!$D$59*Inputs!$D$60,"")</f>
        <v>35</v>
      </c>
      <c r="AB26" s="9"/>
      <c r="AC26" s="304"/>
      <c r="AD26" s="304">
        <v>40</v>
      </c>
      <c r="AE26" s="304">
        <v>150</v>
      </c>
      <c r="AF26" s="304"/>
      <c r="AG26" s="9"/>
      <c r="AH26" s="283" t="str">
        <f>IFERROR(IF(Analysis!AC26="","",Analysis!AC26*Inputs!$D$33),"")</f>
        <v/>
      </c>
      <c r="AI26" s="292">
        <f>IFERROR(IF(Analysis!AD26="","",Analysis!AD26*Inputs!$D$37),"")</f>
        <v>60</v>
      </c>
      <c r="AJ26" s="292">
        <f>IFERROR(IF(Analysis!AE26="","",Analysis!AE26*Inputs!$D$41),"")</f>
        <v>300</v>
      </c>
      <c r="AK26" s="292">
        <f>IFERROR(IF(Analysis!AE26="","",Analysis!AE26*Inputs!$D$48),"")</f>
        <v>73.2</v>
      </c>
      <c r="AL26" s="293">
        <f>IFERROR(IF(Analysis!AD26="","",Analysis!AD26*Inputs!$D$49*Inputs!$D$48),"")</f>
        <v>18.544</v>
      </c>
      <c r="AM26" s="292">
        <f>IFERROR(AK26*Inputs!$D$50,"")</f>
        <v>7.3200000000000001E-2</v>
      </c>
      <c r="AN26" s="292">
        <f t="shared" si="94"/>
        <v>54.582800000000006</v>
      </c>
      <c r="AO26" s="292">
        <f>IFERROR(IF(AN26="","",AN26*Inputs!$D$52),"")</f>
        <v>49.124520000000004</v>
      </c>
      <c r="AP26" s="283" t="str">
        <f>IFERROR(IF(Analysis!AF26="","",Analysis!AF26*Inputs!$D$58),"")</f>
        <v/>
      </c>
      <c r="AQ26" s="293" t="str">
        <f>IFERROR(AP26*Inputs!$D$59,"")</f>
        <v/>
      </c>
      <c r="AR26" s="283" t="str">
        <f>IFERROR(AQ26*Inputs!$D$60,"")</f>
        <v/>
      </c>
      <c r="AS26" s="9"/>
      <c r="AT26" s="279">
        <f>IF(Analysis!V26&lt;&gt;"",Analysis!V26,Analysis!$AH26)</f>
        <v>500</v>
      </c>
      <c r="AU26" s="279">
        <f>IF(Analysis!W26&lt;&gt;"",Analysis!W26,Analysis!AI26)</f>
        <v>40</v>
      </c>
      <c r="AV26" s="279">
        <f>IF(Analysis!X26&lt;&gt;"",Analysis!X26,$AJ26)</f>
        <v>300</v>
      </c>
      <c r="AW26" s="279">
        <f>IF(Analysis!Y26&lt;&gt;"",Analysis!Y26,Analysis!AO26)</f>
        <v>400</v>
      </c>
      <c r="AX26" s="279">
        <f>IF(Analysis!Z26&lt;&gt;"",Analysis!Z26,Analysis!AP26)</f>
        <v>50</v>
      </c>
      <c r="AY26" s="279">
        <f>IF(Analysis!AA26&gt;0,Analysis!AA26,Analysis!AR26)</f>
        <v>35</v>
      </c>
      <c r="AZ26" s="9"/>
      <c r="BA26" s="8">
        <f>SUM((($H26+$O26)*Inputs!$D$14*Inputs!$D$13/Hours_TB),(($I26+$P26)*Inputs!$D$14*Inputs!$D$13/Hours_TB),(($J26+$Q26)*Inputs!$D$14*Inputs!$D$13/Hours_TB),(($K26+$R26)*Inputs!$D$14*Inputs!$D$13/Hours_TB),(($L26+$S26)*Inputs!$D$14*Inputs!$D$13/Hours_TB),(($M26+$T26)*Inputs!$D$14*Inputs!$D$13/Hours_TB))</f>
        <v>2880</v>
      </c>
      <c r="BB26" s="8">
        <f>SUM((($H26+$O26)*Inputs!$D$14*Inputs!$D$13/Hours_HIV),(($I26+$P26)*Inputs!$D$14*Inputs!$D$13/Hours_HIV),(($J26+$Q26)*Inputs!$D$14*Inputs!$D$13/Hours_HIV),(($K26+$R26)*Inputs!$D$14*Inputs!$D$13/Hours_HIV),(($L26+$S26)*Inputs!$D$14*Inputs!$D$13/Hours_HIV),(($M26+$T26)*Inputs!$D$14*Inputs!$D$13/Hours_HIV))</f>
        <v>3840</v>
      </c>
      <c r="BC26" s="8">
        <f>SUM((($H26+$O26)*Inputs!$D$14*Inputs!$D$13/Hours_HPV),(($I26+$P26)*Inputs!$D$14*Inputs!$D$13/Hours_HPV),(($J26+$Q26)*Inputs!$D$14*Inputs!$D$13/Hours_HPV),(($K26+$R26)*Inputs!$D$14*Inputs!$D$13/Hours_HPV),(($L26+$S26)*Inputs!$D$14*Inputs!$D$13/Hours_HPV),(($M26+$T26)*Inputs!$D$14*Inputs!$D$13/Hours_HPV))</f>
        <v>5760</v>
      </c>
      <c r="BD26" s="8">
        <f>SUM((($H26+$O26)*Inputs!$D$14*Inputs!$D$13/Hours_HCV),(($I26+$P26)*Inputs!$D$14*Inputs!$D$13/Hours_HCV),(($J26+$Q26)*Inputs!$D$14*Inputs!$D$13/Hours_HCV),(($K26+$R26)*Inputs!$D$14*Inputs!$D$13/Hours_HCV),(($L26+$S26)*Inputs!$D$14*Inputs!$D$13/Hours_HCV),(($M26+$T26)*Inputs!$D$14*Inputs!$D$13/Hours_HCV))</f>
        <v>3291.4285714285716</v>
      </c>
      <c r="BE26" s="9"/>
      <c r="BF26" s="10">
        <f t="shared" si="95"/>
        <v>500</v>
      </c>
      <c r="BG26" s="18">
        <f t="shared" si="96"/>
        <v>0.82638888888888884</v>
      </c>
      <c r="BH26" s="10">
        <f t="shared" si="97"/>
        <v>2380</v>
      </c>
      <c r="BI26" s="10">
        <f t="shared" si="98"/>
        <v>4760</v>
      </c>
      <c r="BJ26" s="10">
        <f t="shared" si="12"/>
        <v>500</v>
      </c>
      <c r="BK26" s="18">
        <f t="shared" si="99"/>
        <v>0.82638888888888884</v>
      </c>
      <c r="BL26" s="367"/>
      <c r="BM26" s="10">
        <f t="shared" si="100"/>
        <v>540</v>
      </c>
      <c r="BN26" s="18">
        <f t="shared" si="101"/>
        <v>0.81597222222222221</v>
      </c>
      <c r="BO26" s="10">
        <f t="shared" si="13"/>
        <v>1546.6666666666667</v>
      </c>
      <c r="BP26" s="10">
        <f t="shared" si="14"/>
        <v>2320</v>
      </c>
      <c r="BQ26" s="10">
        <f t="shared" si="15"/>
        <v>540</v>
      </c>
      <c r="BR26" s="18">
        <f t="shared" si="16"/>
        <v>0.81597222222222221</v>
      </c>
      <c r="BS26" s="367"/>
      <c r="BT26" s="10">
        <f t="shared" si="102"/>
        <v>800</v>
      </c>
      <c r="BU26" s="18">
        <f t="shared" si="103"/>
        <v>0.74826388888888884</v>
      </c>
      <c r="BV26" s="10">
        <f t="shared" si="17"/>
        <v>1286.6666666666667</v>
      </c>
      <c r="BW26" s="10">
        <f t="shared" si="104"/>
        <v>1930</v>
      </c>
      <c r="BX26" s="10">
        <f t="shared" si="19"/>
        <v>800</v>
      </c>
      <c r="BY26" s="18">
        <f t="shared" si="105"/>
        <v>0.74826388888888884</v>
      </c>
      <c r="BZ26" s="367"/>
      <c r="CA26" s="10">
        <f t="shared" si="106"/>
        <v>840</v>
      </c>
      <c r="CB26" s="18">
        <f t="shared" si="107"/>
        <v>0.73784722222222221</v>
      </c>
      <c r="CC26" s="10">
        <f t="shared" si="21"/>
        <v>1246.6666666666667</v>
      </c>
      <c r="CD26" s="10">
        <f t="shared" si="22"/>
        <v>1870</v>
      </c>
      <c r="CE26" s="10">
        <f t="shared" si="23"/>
        <v>840</v>
      </c>
      <c r="CF26" s="18">
        <f t="shared" si="108"/>
        <v>0.73784722222222221</v>
      </c>
      <c r="CG26" s="365"/>
      <c r="CH26" s="10">
        <f t="shared" si="109"/>
        <v>900</v>
      </c>
      <c r="CI26" s="18">
        <f t="shared" si="25"/>
        <v>0.75694444444444442</v>
      </c>
      <c r="CJ26" s="10">
        <f t="shared" si="26"/>
        <v>1980</v>
      </c>
      <c r="CK26" s="10">
        <f t="shared" si="27"/>
        <v>1980</v>
      </c>
      <c r="CL26" s="10">
        <f t="shared" si="28"/>
        <v>900</v>
      </c>
      <c r="CM26" s="18">
        <f t="shared" si="29"/>
        <v>0.75694444444444442</v>
      </c>
      <c r="CN26" s="365"/>
      <c r="CO26" s="10">
        <f t="shared" si="110"/>
        <v>585</v>
      </c>
      <c r="CP26" s="18">
        <f t="shared" si="111"/>
        <v>0.80056423611111105</v>
      </c>
      <c r="CQ26" s="10">
        <f t="shared" si="30"/>
        <v>1275</v>
      </c>
      <c r="CR26" s="10">
        <f t="shared" si="31"/>
        <v>2231.25</v>
      </c>
      <c r="CS26" s="10">
        <f t="shared" si="32"/>
        <v>585</v>
      </c>
      <c r="CT26" s="18">
        <f t="shared" si="112"/>
        <v>0.80056423611111105</v>
      </c>
      <c r="CU26" s="377"/>
      <c r="CV26" s="10">
        <f t="shared" si="113"/>
        <v>1325</v>
      </c>
      <c r="CW26" s="18">
        <f t="shared" si="114"/>
        <v>0.642578125</v>
      </c>
      <c r="CX26" s="10">
        <f t="shared" si="34"/>
        <v>1980</v>
      </c>
      <c r="CY26" s="10">
        <f t="shared" si="35"/>
        <v>3465</v>
      </c>
      <c r="CZ26" s="10">
        <f t="shared" si="36"/>
        <v>1325</v>
      </c>
      <c r="DA26" s="18">
        <f t="shared" si="37"/>
        <v>0.642578125</v>
      </c>
      <c r="DB26" s="367"/>
      <c r="DC26" s="367"/>
      <c r="DD26" s="367"/>
      <c r="DE26" s="367"/>
      <c r="DF26" s="367"/>
      <c r="DG26" s="40" t="b">
        <f t="shared" si="38"/>
        <v>0</v>
      </c>
      <c r="DH26" s="40" t="b">
        <f t="shared" si="39"/>
        <v>0</v>
      </c>
      <c r="DI26" s="40" t="b">
        <f t="shared" si="40"/>
        <v>0</v>
      </c>
      <c r="DJ26" s="40" t="str">
        <f t="shared" si="41"/>
        <v>Region 5</v>
      </c>
      <c r="DK26" s="367"/>
      <c r="DL26" s="40" t="b">
        <f t="shared" si="42"/>
        <v>0</v>
      </c>
      <c r="DM26" s="40" t="b">
        <f t="shared" si="43"/>
        <v>0</v>
      </c>
      <c r="DN26" s="40" t="b">
        <f t="shared" si="44"/>
        <v>0</v>
      </c>
      <c r="DO26" s="40" t="str">
        <f t="shared" si="45"/>
        <v>Region 5</v>
      </c>
      <c r="DP26" s="367"/>
      <c r="DQ26" s="40" t="b">
        <f t="shared" si="46"/>
        <v>0</v>
      </c>
      <c r="DR26" s="40" t="b">
        <f t="shared" si="47"/>
        <v>0</v>
      </c>
      <c r="DS26" s="40" t="b">
        <f t="shared" si="48"/>
        <v>0</v>
      </c>
      <c r="DT26" s="40" t="str">
        <f t="shared" si="49"/>
        <v>Region 5</v>
      </c>
      <c r="DU26" s="367"/>
      <c r="DV26" s="40" t="b">
        <f t="shared" si="50"/>
        <v>0</v>
      </c>
      <c r="DW26" s="40" t="b">
        <f t="shared" si="51"/>
        <v>0</v>
      </c>
      <c r="DX26" s="40" t="b">
        <f t="shared" si="52"/>
        <v>0</v>
      </c>
      <c r="DY26" s="40" t="str">
        <f t="shared" si="53"/>
        <v>Region 5</v>
      </c>
      <c r="DZ26" s="367"/>
      <c r="EA26" s="40" t="b">
        <f t="shared" si="54"/>
        <v>0</v>
      </c>
      <c r="EB26" s="40" t="b">
        <f t="shared" si="55"/>
        <v>0</v>
      </c>
      <c r="EC26" s="40" t="b">
        <f t="shared" si="56"/>
        <v>0</v>
      </c>
      <c r="ED26" s="40" t="str">
        <f t="shared" si="57"/>
        <v>Region 5</v>
      </c>
      <c r="EE26" s="367"/>
      <c r="EF26" s="40" t="b">
        <f t="shared" si="58"/>
        <v>0</v>
      </c>
      <c r="EG26" s="40" t="b">
        <f t="shared" si="59"/>
        <v>0</v>
      </c>
      <c r="EH26" s="40" t="b">
        <f t="shared" si="60"/>
        <v>0</v>
      </c>
      <c r="EI26" s="40" t="str">
        <f t="shared" si="61"/>
        <v>Region 5</v>
      </c>
      <c r="EJ26" s="367"/>
      <c r="EK26" s="40" t="b">
        <f t="shared" si="62"/>
        <v>0</v>
      </c>
      <c r="EL26" s="40" t="b">
        <f t="shared" si="63"/>
        <v>0</v>
      </c>
      <c r="EM26" s="40" t="b">
        <f t="shared" si="64"/>
        <v>0</v>
      </c>
      <c r="EN26" s="40" t="str">
        <f t="shared" si="65"/>
        <v>Region 5</v>
      </c>
      <c r="EO26" s="367"/>
      <c r="EP26" s="40" t="b">
        <f t="shared" si="66"/>
        <v>0</v>
      </c>
      <c r="EQ26" s="40" t="b">
        <f t="shared" si="67"/>
        <v>0</v>
      </c>
      <c r="ER26" s="40" t="b">
        <f t="shared" si="68"/>
        <v>0</v>
      </c>
      <c r="ES26" s="40" t="str">
        <f t="shared" si="69"/>
        <v>Region 5</v>
      </c>
      <c r="ET26" s="367"/>
      <c r="EU26" s="40" t="b">
        <f t="shared" si="70"/>
        <v>0</v>
      </c>
      <c r="EV26" s="40" t="b">
        <f t="shared" si="71"/>
        <v>0</v>
      </c>
      <c r="EW26" s="40" t="b">
        <f t="shared" si="72"/>
        <v>0</v>
      </c>
      <c r="EX26" s="40" t="str">
        <f t="shared" si="73"/>
        <v>Region 5</v>
      </c>
      <c r="EY26" s="365"/>
      <c r="EZ26" s="40" t="b">
        <f t="shared" si="74"/>
        <v>0</v>
      </c>
      <c r="FA26" s="40" t="b">
        <f t="shared" si="75"/>
        <v>0</v>
      </c>
      <c r="FB26" s="40" t="b">
        <f t="shared" si="76"/>
        <v>0</v>
      </c>
      <c r="FC26" s="40" t="str">
        <f t="shared" si="77"/>
        <v>Region 5</v>
      </c>
      <c r="FD26" s="367"/>
      <c r="FE26" s="40" t="b">
        <f t="shared" si="78"/>
        <v>0</v>
      </c>
      <c r="FF26" s="40" t="b">
        <f t="shared" si="79"/>
        <v>0</v>
      </c>
      <c r="FG26" s="40" t="b">
        <f t="shared" si="80"/>
        <v>0</v>
      </c>
      <c r="FH26" s="40" t="str">
        <f t="shared" si="81"/>
        <v>Region 5</v>
      </c>
      <c r="FI26" s="365"/>
      <c r="FJ26" s="40" t="b">
        <f t="shared" si="82"/>
        <v>0</v>
      </c>
      <c r="FK26" s="40" t="b">
        <f t="shared" si="83"/>
        <v>0</v>
      </c>
      <c r="FL26" s="40" t="b">
        <f t="shared" si="84"/>
        <v>0</v>
      </c>
      <c r="FM26" s="40" t="str">
        <f t="shared" si="85"/>
        <v>Region 5</v>
      </c>
      <c r="FN26" s="367"/>
      <c r="FO26" s="40" t="b">
        <f t="shared" si="86"/>
        <v>0</v>
      </c>
      <c r="FP26" s="40" t="b">
        <f t="shared" si="87"/>
        <v>0</v>
      </c>
      <c r="FQ26" s="40" t="b">
        <f t="shared" si="88"/>
        <v>0</v>
      </c>
      <c r="FR26" s="40" t="str">
        <f t="shared" si="89"/>
        <v>Region 5</v>
      </c>
      <c r="FS26" s="365"/>
      <c r="FT26" s="40" t="b">
        <f t="shared" si="90"/>
        <v>0</v>
      </c>
      <c r="FU26" s="40" t="b">
        <f t="shared" si="91"/>
        <v>0</v>
      </c>
      <c r="FV26" s="40" t="b">
        <f t="shared" si="92"/>
        <v>0</v>
      </c>
      <c r="FW26" s="40" t="str">
        <f t="shared" si="93"/>
        <v>Region 5</v>
      </c>
    </row>
    <row r="27" spans="2:179">
      <c r="B27" s="365">
        <v>18</v>
      </c>
      <c r="C27" s="309" t="s">
        <v>102</v>
      </c>
      <c r="D27" s="196" t="s">
        <v>270</v>
      </c>
      <c r="E27" s="196" t="s">
        <v>271</v>
      </c>
      <c r="F27" s="196" t="s">
        <v>272</v>
      </c>
      <c r="G27" s="7"/>
      <c r="H27" s="197">
        <v>4</v>
      </c>
      <c r="I27" s="197"/>
      <c r="J27" s="197"/>
      <c r="K27" s="197"/>
      <c r="L27" s="197"/>
      <c r="M27" s="197"/>
      <c r="N27" s="9"/>
      <c r="O27" s="198"/>
      <c r="P27" s="198"/>
      <c r="Q27" s="198"/>
      <c r="R27" s="198"/>
      <c r="S27" s="198"/>
      <c r="T27" s="198"/>
      <c r="U27" s="9"/>
      <c r="V27" s="306">
        <v>400</v>
      </c>
      <c r="W27" s="306">
        <v>50</v>
      </c>
      <c r="X27" s="306"/>
      <c r="Y27" s="306">
        <v>200</v>
      </c>
      <c r="Z27" s="306">
        <v>1000</v>
      </c>
      <c r="AA27" s="283">
        <f>IFERROR(Z27*Inputs!$D$59*Inputs!$D$60,"")</f>
        <v>700</v>
      </c>
      <c r="AB27" s="9"/>
      <c r="AC27" s="304"/>
      <c r="AD27" s="304">
        <v>50</v>
      </c>
      <c r="AE27" s="304">
        <v>400</v>
      </c>
      <c r="AF27" s="304"/>
      <c r="AG27" s="9"/>
      <c r="AH27" s="283" t="str">
        <f>IFERROR(IF(Analysis!AC27="","",Analysis!AC27*Inputs!$D$33),"")</f>
        <v/>
      </c>
      <c r="AI27" s="292">
        <f>IFERROR(IF(Analysis!AD27="","",Analysis!AD27*Inputs!$D$37),"")</f>
        <v>75</v>
      </c>
      <c r="AJ27" s="292">
        <f>IFERROR(IF(Analysis!AE27="","",Analysis!AE27*Inputs!$D$41),"")</f>
        <v>800</v>
      </c>
      <c r="AK27" s="292">
        <f>IFERROR(IF(Analysis!AE27="","",Analysis!AE27*Inputs!$D$48),"")</f>
        <v>195.2</v>
      </c>
      <c r="AL27" s="293">
        <f>IFERROR(IF(Analysis!AD27="","",Analysis!AD27*Inputs!$D$49*Inputs!$D$48),"")</f>
        <v>23.18</v>
      </c>
      <c r="AM27" s="292">
        <f>IFERROR(AK27*Inputs!$D$50,"")</f>
        <v>0.19519999999999998</v>
      </c>
      <c r="AN27" s="292">
        <f t="shared" si="94"/>
        <v>171.82479999999998</v>
      </c>
      <c r="AO27" s="292">
        <f>IFERROR(IF(AN27="","",AN27*Inputs!$D$52),"")</f>
        <v>154.64231999999998</v>
      </c>
      <c r="AP27" s="283" t="str">
        <f>IFERROR(IF(Analysis!AF27="","",Analysis!AF27*Inputs!$D$58),"")</f>
        <v/>
      </c>
      <c r="AQ27" s="293" t="str">
        <f>IFERROR(AP27*Inputs!$D$59,"")</f>
        <v/>
      </c>
      <c r="AR27" s="283" t="str">
        <f>IFERROR(AQ27*Inputs!$D$60,"")</f>
        <v/>
      </c>
      <c r="AS27" s="9"/>
      <c r="AT27" s="279">
        <f>IF(Analysis!V27&lt;&gt;"",Analysis!V27,Analysis!$AH27)</f>
        <v>400</v>
      </c>
      <c r="AU27" s="279">
        <f>IF(Analysis!W27&lt;&gt;"",Analysis!W27,Analysis!AI27)</f>
        <v>50</v>
      </c>
      <c r="AV27" s="279">
        <f>IF(Analysis!X27&lt;&gt;"",Analysis!X27,$AJ27)</f>
        <v>800</v>
      </c>
      <c r="AW27" s="279">
        <f>IF(Analysis!Y27&lt;&gt;"",Analysis!Y27,Analysis!AO27)</f>
        <v>200</v>
      </c>
      <c r="AX27" s="279">
        <f>IF(Analysis!Z27&lt;&gt;"",Analysis!Z27,Analysis!AP27)</f>
        <v>1000</v>
      </c>
      <c r="AY27" s="279">
        <f>IF(Analysis!AA27&gt;0,Analysis!AA27,Analysis!AR27)</f>
        <v>700</v>
      </c>
      <c r="AZ27" s="9"/>
      <c r="BA27" s="8">
        <f>SUM((($H27+$O27)*Inputs!$D$14*Inputs!$D$13/Hours_TB),(($I27+$P27)*Inputs!$D$14*Inputs!$D$13/Hours_TB),(($J27+$Q27)*Inputs!$D$14*Inputs!$D$13/Hours_TB),(($K27+$R27)*Inputs!$D$14*Inputs!$D$13/Hours_TB),(($L27+$S27)*Inputs!$D$14*Inputs!$D$13/Hours_TB),(($M27+$T27)*Inputs!$D$14*Inputs!$D$13/Hours_TB))</f>
        <v>2880</v>
      </c>
      <c r="BB27" s="8">
        <f>SUM((($H27+$O27)*Inputs!$D$14*Inputs!$D$13/Hours_HIV),(($I27+$P27)*Inputs!$D$14*Inputs!$D$13/Hours_HIV),(($J27+$Q27)*Inputs!$D$14*Inputs!$D$13/Hours_HIV),(($K27+$R27)*Inputs!$D$14*Inputs!$D$13/Hours_HIV),(($L27+$S27)*Inputs!$D$14*Inputs!$D$13/Hours_HIV),(($M27+$T27)*Inputs!$D$14*Inputs!$D$13/Hours_HIV))</f>
        <v>3840</v>
      </c>
      <c r="BC27" s="8">
        <f>SUM((($H27+$O27)*Inputs!$D$14*Inputs!$D$13/Hours_HPV),(($I27+$P27)*Inputs!$D$14*Inputs!$D$13/Hours_HPV),(($J27+$Q27)*Inputs!$D$14*Inputs!$D$13/Hours_HPV),(($K27+$R27)*Inputs!$D$14*Inputs!$D$13/Hours_HPV),(($L27+$S27)*Inputs!$D$14*Inputs!$D$13/Hours_HPV),(($M27+$T27)*Inputs!$D$14*Inputs!$D$13/Hours_HPV))</f>
        <v>5760</v>
      </c>
      <c r="BD27" s="8">
        <f>SUM((($H27+$O27)*Inputs!$D$14*Inputs!$D$13/Hours_HCV),(($I27+$P27)*Inputs!$D$14*Inputs!$D$13/Hours_HCV),(($J27+$Q27)*Inputs!$D$14*Inputs!$D$13/Hours_HCV),(($K27+$R27)*Inputs!$D$14*Inputs!$D$13/Hours_HCV),(($L27+$S27)*Inputs!$D$14*Inputs!$D$13/Hours_HCV),(($M27+$T27)*Inputs!$D$14*Inputs!$D$13/Hours_HCV))</f>
        <v>3291.4285714285716</v>
      </c>
      <c r="BE27" s="9"/>
      <c r="BF27" s="10">
        <f t="shared" si="95"/>
        <v>400</v>
      </c>
      <c r="BG27" s="18">
        <f t="shared" si="96"/>
        <v>0.86111111111111116</v>
      </c>
      <c r="BH27" s="10">
        <f t="shared" si="97"/>
        <v>2480</v>
      </c>
      <c r="BI27" s="10">
        <f t="shared" si="98"/>
        <v>4960</v>
      </c>
      <c r="BJ27" s="10">
        <f t="shared" si="12"/>
        <v>400</v>
      </c>
      <c r="BK27" s="18">
        <f t="shared" si="99"/>
        <v>0.86111111111111116</v>
      </c>
      <c r="BL27" s="367"/>
      <c r="BM27" s="10">
        <f t="shared" si="100"/>
        <v>450</v>
      </c>
      <c r="BN27" s="18">
        <f t="shared" si="101"/>
        <v>0.84809027777777779</v>
      </c>
      <c r="BO27" s="10">
        <f t="shared" si="13"/>
        <v>1603.3333333333333</v>
      </c>
      <c r="BP27" s="10">
        <f t="shared" si="14"/>
        <v>2405</v>
      </c>
      <c r="BQ27" s="10">
        <f t="shared" si="15"/>
        <v>450</v>
      </c>
      <c r="BR27" s="18">
        <f t="shared" si="16"/>
        <v>0.84809027777777779</v>
      </c>
      <c r="BS27" s="367"/>
      <c r="BT27" s="10">
        <f t="shared" si="102"/>
        <v>1200</v>
      </c>
      <c r="BU27" s="18">
        <f t="shared" si="103"/>
        <v>0.65277777777777779</v>
      </c>
      <c r="BV27" s="10">
        <f t="shared" si="17"/>
        <v>853.33333333333326</v>
      </c>
      <c r="BW27" s="10">
        <f t="shared" si="104"/>
        <v>1280</v>
      </c>
      <c r="BX27" s="10">
        <f t="shared" si="19"/>
        <v>1200</v>
      </c>
      <c r="BY27" s="18">
        <f t="shared" si="105"/>
        <v>0.65277777777777779</v>
      </c>
      <c r="BZ27" s="367"/>
      <c r="CA27" s="10">
        <f t="shared" si="106"/>
        <v>1250</v>
      </c>
      <c r="CB27" s="18">
        <f t="shared" si="107"/>
        <v>0.63975694444444453</v>
      </c>
      <c r="CC27" s="10">
        <f t="shared" si="21"/>
        <v>803.33333333333326</v>
      </c>
      <c r="CD27" s="10">
        <f t="shared" si="22"/>
        <v>1205</v>
      </c>
      <c r="CE27" s="10">
        <f t="shared" si="23"/>
        <v>1250</v>
      </c>
      <c r="CF27" s="18">
        <f t="shared" si="108"/>
        <v>0.63975694444444453</v>
      </c>
      <c r="CG27" s="365"/>
      <c r="CH27" s="10">
        <f t="shared" si="109"/>
        <v>600</v>
      </c>
      <c r="CI27" s="18">
        <f t="shared" si="25"/>
        <v>0.82638888888888895</v>
      </c>
      <c r="CJ27" s="10">
        <f t="shared" si="26"/>
        <v>2280</v>
      </c>
      <c r="CK27" s="10">
        <f t="shared" si="27"/>
        <v>2280</v>
      </c>
      <c r="CL27" s="10">
        <f t="shared" si="28"/>
        <v>600</v>
      </c>
      <c r="CM27" s="18">
        <f t="shared" si="29"/>
        <v>0.82638888888888895</v>
      </c>
      <c r="CN27" s="365"/>
      <c r="CO27" s="10">
        <f t="shared" si="110"/>
        <v>2100</v>
      </c>
      <c r="CP27" s="18">
        <f t="shared" si="111"/>
        <v>0.34461805555555558</v>
      </c>
      <c r="CQ27" s="10">
        <f t="shared" si="30"/>
        <v>0</v>
      </c>
      <c r="CR27" s="10">
        <f t="shared" si="31"/>
        <v>0</v>
      </c>
      <c r="CS27" s="10">
        <f t="shared" si="32"/>
        <v>2100</v>
      </c>
      <c r="CT27" s="18">
        <f t="shared" si="112"/>
        <v>0.34461805555555558</v>
      </c>
      <c r="CU27" s="377"/>
      <c r="CV27" s="10">
        <f t="shared" si="113"/>
        <v>3150</v>
      </c>
      <c r="CW27" s="18">
        <f t="shared" si="114"/>
        <v>8.8541666666666741E-2</v>
      </c>
      <c r="CX27" s="10">
        <f t="shared" si="34"/>
        <v>2280</v>
      </c>
      <c r="CY27" s="10">
        <f t="shared" si="35"/>
        <v>3990</v>
      </c>
      <c r="CZ27" s="10">
        <f t="shared" si="36"/>
        <v>3150</v>
      </c>
      <c r="DA27" s="18">
        <f t="shared" si="37"/>
        <v>8.8541666666666741E-2</v>
      </c>
      <c r="DB27" s="367"/>
      <c r="DC27" s="367"/>
      <c r="DD27" s="367"/>
      <c r="DE27" s="367"/>
      <c r="DF27" s="367"/>
      <c r="DG27" s="40" t="b">
        <f t="shared" si="38"/>
        <v>0</v>
      </c>
      <c r="DH27" s="40" t="b">
        <f t="shared" si="39"/>
        <v>0</v>
      </c>
      <c r="DI27" s="40" t="b">
        <f t="shared" si="40"/>
        <v>0</v>
      </c>
      <c r="DJ27" s="40" t="str">
        <f t="shared" si="41"/>
        <v>Region 6</v>
      </c>
      <c r="DK27" s="367"/>
      <c r="DL27" s="40" t="b">
        <f t="shared" si="42"/>
        <v>0</v>
      </c>
      <c r="DM27" s="40" t="b">
        <f t="shared" si="43"/>
        <v>0</v>
      </c>
      <c r="DN27" s="40" t="b">
        <f t="shared" si="44"/>
        <v>0</v>
      </c>
      <c r="DO27" s="40" t="str">
        <f t="shared" si="45"/>
        <v>Region 6</v>
      </c>
      <c r="DP27" s="367"/>
      <c r="DQ27" s="40" t="b">
        <f t="shared" si="46"/>
        <v>0</v>
      </c>
      <c r="DR27" s="40" t="b">
        <f t="shared" si="47"/>
        <v>0</v>
      </c>
      <c r="DS27" s="40" t="b">
        <f t="shared" si="48"/>
        <v>0</v>
      </c>
      <c r="DT27" s="40" t="str">
        <f t="shared" si="49"/>
        <v>Region 6</v>
      </c>
      <c r="DU27" s="367"/>
      <c r="DV27" s="40" t="b">
        <f t="shared" si="50"/>
        <v>0</v>
      </c>
      <c r="DW27" s="40" t="b">
        <f t="shared" si="51"/>
        <v>0</v>
      </c>
      <c r="DX27" s="40" t="b">
        <f t="shared" si="52"/>
        <v>0</v>
      </c>
      <c r="DY27" s="40" t="str">
        <f t="shared" si="53"/>
        <v>Region 6</v>
      </c>
      <c r="DZ27" s="367"/>
      <c r="EA27" s="40" t="b">
        <f t="shared" si="54"/>
        <v>0</v>
      </c>
      <c r="EB27" s="40" t="b">
        <f t="shared" si="55"/>
        <v>0</v>
      </c>
      <c r="EC27" s="40" t="b">
        <f t="shared" si="56"/>
        <v>0</v>
      </c>
      <c r="ED27" s="40" t="str">
        <f t="shared" si="57"/>
        <v>Region 6</v>
      </c>
      <c r="EE27" s="367"/>
      <c r="EF27" s="40" t="b">
        <f t="shared" si="58"/>
        <v>0</v>
      </c>
      <c r="EG27" s="40" t="b">
        <f t="shared" si="59"/>
        <v>0</v>
      </c>
      <c r="EH27" s="40" t="b">
        <f t="shared" si="60"/>
        <v>0</v>
      </c>
      <c r="EI27" s="40" t="str">
        <f t="shared" si="61"/>
        <v>Region 6</v>
      </c>
      <c r="EJ27" s="367"/>
      <c r="EK27" s="40" t="b">
        <f t="shared" si="62"/>
        <v>0</v>
      </c>
      <c r="EL27" s="40" t="b">
        <f t="shared" si="63"/>
        <v>0</v>
      </c>
      <c r="EM27" s="40" t="b">
        <f t="shared" si="64"/>
        <v>0</v>
      </c>
      <c r="EN27" s="40" t="str">
        <f t="shared" si="65"/>
        <v>Region 6</v>
      </c>
      <c r="EO27" s="367"/>
      <c r="EP27" s="40" t="b">
        <f t="shared" si="66"/>
        <v>0</v>
      </c>
      <c r="EQ27" s="40" t="b">
        <f t="shared" si="67"/>
        <v>0</v>
      </c>
      <c r="ER27" s="40" t="b">
        <f t="shared" si="68"/>
        <v>0</v>
      </c>
      <c r="ES27" s="40" t="str">
        <f t="shared" si="69"/>
        <v>Region 6</v>
      </c>
      <c r="ET27" s="367"/>
      <c r="EU27" s="40" t="b">
        <f t="shared" si="70"/>
        <v>0</v>
      </c>
      <c r="EV27" s="40" t="b">
        <f t="shared" si="71"/>
        <v>0</v>
      </c>
      <c r="EW27" s="40" t="b">
        <f t="shared" si="72"/>
        <v>0</v>
      </c>
      <c r="EX27" s="40" t="str">
        <f t="shared" si="73"/>
        <v>Region 6</v>
      </c>
      <c r="EY27" s="365"/>
      <c r="EZ27" s="40" t="b">
        <f t="shared" si="74"/>
        <v>0</v>
      </c>
      <c r="FA27" s="40" t="b">
        <f t="shared" si="75"/>
        <v>0</v>
      </c>
      <c r="FB27" s="40" t="b">
        <f t="shared" si="76"/>
        <v>0</v>
      </c>
      <c r="FC27" s="40" t="str">
        <f t="shared" si="77"/>
        <v>Region 6</v>
      </c>
      <c r="FD27" s="367"/>
      <c r="FE27" s="40" t="b">
        <f t="shared" si="78"/>
        <v>0</v>
      </c>
      <c r="FF27" s="40" t="b">
        <f t="shared" si="79"/>
        <v>0</v>
      </c>
      <c r="FG27" s="40" t="str">
        <f t="shared" si="80"/>
        <v>Region 6</v>
      </c>
      <c r="FH27" s="40" t="b">
        <f t="shared" si="81"/>
        <v>0</v>
      </c>
      <c r="FI27" s="365"/>
      <c r="FJ27" s="40" t="b">
        <f t="shared" si="82"/>
        <v>0</v>
      </c>
      <c r="FK27" s="40" t="b">
        <f t="shared" si="83"/>
        <v>0</v>
      </c>
      <c r="FL27" s="40" t="str">
        <f t="shared" si="84"/>
        <v>Region 6</v>
      </c>
      <c r="FM27" s="40" t="b">
        <f t="shared" si="85"/>
        <v>0</v>
      </c>
      <c r="FN27" s="367"/>
      <c r="FO27" s="40" t="str">
        <f t="shared" si="86"/>
        <v>Region 6</v>
      </c>
      <c r="FP27" s="40" t="b">
        <f t="shared" si="87"/>
        <v>0</v>
      </c>
      <c r="FQ27" s="40" t="b">
        <f t="shared" si="88"/>
        <v>0</v>
      </c>
      <c r="FR27" s="40" t="b">
        <f t="shared" si="89"/>
        <v>0</v>
      </c>
      <c r="FS27" s="365"/>
      <c r="FT27" s="40" t="str">
        <f t="shared" si="90"/>
        <v>Region 6</v>
      </c>
      <c r="FU27" s="40" t="b">
        <f t="shared" si="91"/>
        <v>0</v>
      </c>
      <c r="FV27" s="40" t="b">
        <f t="shared" si="92"/>
        <v>0</v>
      </c>
      <c r="FW27" s="40" t="b">
        <f t="shared" si="93"/>
        <v>0</v>
      </c>
    </row>
    <row r="28" spans="2:179">
      <c r="B28" s="365">
        <v>19</v>
      </c>
      <c r="C28" s="309" t="s">
        <v>103</v>
      </c>
      <c r="D28" s="196" t="s">
        <v>273</v>
      </c>
      <c r="E28" s="196" t="s">
        <v>274</v>
      </c>
      <c r="F28" s="196" t="s">
        <v>275</v>
      </c>
      <c r="G28" s="7"/>
      <c r="H28" s="197">
        <v>1</v>
      </c>
      <c r="I28" s="197"/>
      <c r="J28" s="197"/>
      <c r="K28" s="197"/>
      <c r="L28" s="197"/>
      <c r="M28" s="197"/>
      <c r="N28" s="9"/>
      <c r="O28" s="198"/>
      <c r="P28" s="198"/>
      <c r="Q28" s="198"/>
      <c r="R28" s="198"/>
      <c r="S28" s="198"/>
      <c r="T28" s="198"/>
      <c r="U28" s="9"/>
      <c r="V28" s="306">
        <v>250</v>
      </c>
      <c r="W28" s="306">
        <v>30</v>
      </c>
      <c r="X28" s="306"/>
      <c r="Y28" s="306">
        <v>300</v>
      </c>
      <c r="Z28" s="306">
        <v>300</v>
      </c>
      <c r="AA28" s="283">
        <f>IFERROR(Z28*Inputs!$D$59*Inputs!$D$60,"")</f>
        <v>210</v>
      </c>
      <c r="AB28" s="9"/>
      <c r="AC28" s="304"/>
      <c r="AD28" s="304">
        <v>30</v>
      </c>
      <c r="AE28" s="304">
        <v>500</v>
      </c>
      <c r="AF28" s="304"/>
      <c r="AG28" s="9"/>
      <c r="AH28" s="283" t="str">
        <f>IFERROR(IF(Analysis!AC28="","",Analysis!AC28*Inputs!$D$33),"")</f>
        <v/>
      </c>
      <c r="AI28" s="292">
        <f>IFERROR(IF(Analysis!AD28="","",Analysis!AD28*Inputs!$D$37),"")</f>
        <v>45</v>
      </c>
      <c r="AJ28" s="292">
        <f>IFERROR(IF(Analysis!AE28="","",Analysis!AE28*Inputs!$D$41),"")</f>
        <v>1000</v>
      </c>
      <c r="AK28" s="292">
        <f>IFERROR(IF(Analysis!AE28="","",Analysis!AE28*Inputs!$D$48),"")</f>
        <v>244</v>
      </c>
      <c r="AL28" s="293">
        <f>IFERROR(IF(Analysis!AD28="","",Analysis!AD28*Inputs!$D$49*Inputs!$D$48),"")</f>
        <v>13.907999999999999</v>
      </c>
      <c r="AM28" s="292">
        <f>IFERROR(AK28*Inputs!$D$50,"")</f>
        <v>0.24399999999999999</v>
      </c>
      <c r="AN28" s="292">
        <f t="shared" si="94"/>
        <v>229.84800000000001</v>
      </c>
      <c r="AO28" s="292">
        <f>IFERROR(IF(AN28="","",AN28*Inputs!$D$52),"")</f>
        <v>206.86320000000001</v>
      </c>
      <c r="AP28" s="283" t="str">
        <f>IFERROR(IF(Analysis!AF28="","",Analysis!AF28*Inputs!$D$58),"")</f>
        <v/>
      </c>
      <c r="AQ28" s="293" t="str">
        <f>IFERROR(AP28*Inputs!$D$59,"")</f>
        <v/>
      </c>
      <c r="AR28" s="283" t="str">
        <f>IFERROR(AQ28*Inputs!$D$60,"")</f>
        <v/>
      </c>
      <c r="AS28" s="9"/>
      <c r="AT28" s="279">
        <f>IF(Analysis!V28&lt;&gt;"",Analysis!V28,Analysis!$AH28)</f>
        <v>250</v>
      </c>
      <c r="AU28" s="279">
        <f>IF(Analysis!W28&lt;&gt;"",Analysis!W28,Analysis!AI28)</f>
        <v>30</v>
      </c>
      <c r="AV28" s="279">
        <f>IF(Analysis!X28&lt;&gt;"",Analysis!X28,$AJ28)</f>
        <v>1000</v>
      </c>
      <c r="AW28" s="279">
        <f>IF(Analysis!Y28&lt;&gt;"",Analysis!Y28,Analysis!AO28)</f>
        <v>300</v>
      </c>
      <c r="AX28" s="279">
        <f>IF(Analysis!Z28&lt;&gt;"",Analysis!Z28,Analysis!AP28)</f>
        <v>300</v>
      </c>
      <c r="AY28" s="279">
        <f>IF(Analysis!AA28&gt;0,Analysis!AA28,Analysis!AR28)</f>
        <v>210</v>
      </c>
      <c r="AZ28" s="9"/>
      <c r="BA28" s="8">
        <f>SUM((($H28+$O28)*Inputs!$D$14*Inputs!$D$13/Hours_TB),(($I28+$P28)*Inputs!$D$14*Inputs!$D$13/Hours_TB),(($J28+$Q28)*Inputs!$D$14*Inputs!$D$13/Hours_TB),(($K28+$R28)*Inputs!$D$14*Inputs!$D$13/Hours_TB),(($L28+$S28)*Inputs!$D$14*Inputs!$D$13/Hours_TB),(($M28+$T28)*Inputs!$D$14*Inputs!$D$13/Hours_TB))</f>
        <v>720</v>
      </c>
      <c r="BB28" s="8">
        <f>SUM((($H28+$O28)*Inputs!$D$14*Inputs!$D$13/Hours_HIV),(($I28+$P28)*Inputs!$D$14*Inputs!$D$13/Hours_HIV),(($J28+$Q28)*Inputs!$D$14*Inputs!$D$13/Hours_HIV),(($K28+$R28)*Inputs!$D$14*Inputs!$D$13/Hours_HIV),(($L28+$S28)*Inputs!$D$14*Inputs!$D$13/Hours_HIV),(($M28+$T28)*Inputs!$D$14*Inputs!$D$13/Hours_HIV))</f>
        <v>960</v>
      </c>
      <c r="BC28" s="8">
        <f>SUM((($H28+$O28)*Inputs!$D$14*Inputs!$D$13/Hours_HPV),(($I28+$P28)*Inputs!$D$14*Inputs!$D$13/Hours_HPV),(($J28+$Q28)*Inputs!$D$14*Inputs!$D$13/Hours_HPV),(($K28+$R28)*Inputs!$D$14*Inputs!$D$13/Hours_HPV),(($L28+$S28)*Inputs!$D$14*Inputs!$D$13/Hours_HPV),(($M28+$T28)*Inputs!$D$14*Inputs!$D$13/Hours_HPV))</f>
        <v>1440</v>
      </c>
      <c r="BD28" s="8">
        <f>SUM((($H28+$O28)*Inputs!$D$14*Inputs!$D$13/Hours_HCV),(($I28+$P28)*Inputs!$D$14*Inputs!$D$13/Hours_HCV),(($J28+$Q28)*Inputs!$D$14*Inputs!$D$13/Hours_HCV),(($K28+$R28)*Inputs!$D$14*Inputs!$D$13/Hours_HCV),(($L28+$S28)*Inputs!$D$14*Inputs!$D$13/Hours_HCV),(($M28+$T28)*Inputs!$D$14*Inputs!$D$13/Hours_HCV))</f>
        <v>822.85714285714289</v>
      </c>
      <c r="BE28" s="9"/>
      <c r="BF28" s="10">
        <f t="shared" si="95"/>
        <v>250</v>
      </c>
      <c r="BG28" s="18">
        <f t="shared" si="96"/>
        <v>0.65277777777777779</v>
      </c>
      <c r="BH28" s="10">
        <f t="shared" si="97"/>
        <v>470</v>
      </c>
      <c r="BI28" s="10">
        <f t="shared" si="98"/>
        <v>940</v>
      </c>
      <c r="BJ28" s="10">
        <f t="shared" si="12"/>
        <v>250</v>
      </c>
      <c r="BK28" s="18">
        <f t="shared" si="99"/>
        <v>0.65277777777777779</v>
      </c>
      <c r="BL28" s="367"/>
      <c r="BM28" s="10">
        <f t="shared" si="100"/>
        <v>280</v>
      </c>
      <c r="BN28" s="18">
        <f t="shared" si="101"/>
        <v>0.62152777777777779</v>
      </c>
      <c r="BO28" s="10">
        <f t="shared" si="13"/>
        <v>283.33333333333331</v>
      </c>
      <c r="BP28" s="10">
        <f t="shared" si="14"/>
        <v>425</v>
      </c>
      <c r="BQ28" s="10">
        <f t="shared" si="15"/>
        <v>280</v>
      </c>
      <c r="BR28" s="18">
        <f t="shared" si="16"/>
        <v>0.62152777777777779</v>
      </c>
      <c r="BS28" s="367"/>
      <c r="BT28" s="10">
        <f t="shared" si="102"/>
        <v>1250</v>
      </c>
      <c r="BU28" s="18">
        <f t="shared" si="103"/>
        <v>-0.38888888888888895</v>
      </c>
      <c r="BV28" s="10">
        <f t="shared" si="17"/>
        <v>0</v>
      </c>
      <c r="BW28" s="10">
        <f t="shared" si="104"/>
        <v>0</v>
      </c>
      <c r="BX28" s="10">
        <f t="shared" si="19"/>
        <v>1250</v>
      </c>
      <c r="BY28" s="18">
        <f t="shared" si="105"/>
        <v>-0.38888888888888895</v>
      </c>
      <c r="BZ28" s="367"/>
      <c r="CA28" s="10">
        <f t="shared" si="106"/>
        <v>1280</v>
      </c>
      <c r="CB28" s="18">
        <f t="shared" si="107"/>
        <v>-0.42013888888888895</v>
      </c>
      <c r="CC28" s="10">
        <f t="shared" si="21"/>
        <v>0</v>
      </c>
      <c r="CD28" s="10">
        <f t="shared" si="22"/>
        <v>0</v>
      </c>
      <c r="CE28" s="10">
        <f t="shared" si="23"/>
        <v>1280</v>
      </c>
      <c r="CF28" s="18">
        <f t="shared" si="108"/>
        <v>-0.42013888888888895</v>
      </c>
      <c r="CG28" s="365"/>
      <c r="CH28" s="10">
        <f t="shared" si="109"/>
        <v>550</v>
      </c>
      <c r="CI28" s="18">
        <f t="shared" si="25"/>
        <v>0.44444444444444442</v>
      </c>
      <c r="CJ28" s="10">
        <f t="shared" si="26"/>
        <v>170</v>
      </c>
      <c r="CK28" s="10">
        <f t="shared" si="27"/>
        <v>170</v>
      </c>
      <c r="CL28" s="10">
        <f t="shared" si="28"/>
        <v>550</v>
      </c>
      <c r="CM28" s="18">
        <f t="shared" si="29"/>
        <v>0.44444444444444442</v>
      </c>
      <c r="CN28" s="365"/>
      <c r="CO28" s="10">
        <f t="shared" si="110"/>
        <v>760</v>
      </c>
      <c r="CP28" s="18">
        <f t="shared" si="111"/>
        <v>3.298611111111116E-2</v>
      </c>
      <c r="CQ28" s="10">
        <f t="shared" si="30"/>
        <v>0</v>
      </c>
      <c r="CR28" s="10">
        <f t="shared" si="31"/>
        <v>0</v>
      </c>
      <c r="CS28" s="10">
        <f t="shared" si="32"/>
        <v>760</v>
      </c>
      <c r="CT28" s="18">
        <f t="shared" si="112"/>
        <v>3.298611111111116E-2</v>
      </c>
      <c r="CU28" s="377"/>
      <c r="CV28" s="10">
        <f t="shared" si="113"/>
        <v>2090</v>
      </c>
      <c r="CW28" s="18">
        <f t="shared" si="114"/>
        <v>-1.2482638888888888</v>
      </c>
      <c r="CX28" s="10">
        <f t="shared" si="34"/>
        <v>170</v>
      </c>
      <c r="CY28" s="10">
        <f t="shared" si="35"/>
        <v>297.5</v>
      </c>
      <c r="CZ28" s="10">
        <f t="shared" si="36"/>
        <v>2090</v>
      </c>
      <c r="DA28" s="18">
        <f t="shared" si="37"/>
        <v>-1.2482638888888888</v>
      </c>
      <c r="DB28" s="367"/>
      <c r="DC28" s="367"/>
      <c r="DD28" s="367"/>
      <c r="DE28" s="367"/>
      <c r="DF28" s="367"/>
      <c r="DG28" s="40" t="b">
        <f t="shared" si="38"/>
        <v>0</v>
      </c>
      <c r="DH28" s="40" t="b">
        <f t="shared" si="39"/>
        <v>0</v>
      </c>
      <c r="DI28" s="40" t="b">
        <f t="shared" si="40"/>
        <v>0</v>
      </c>
      <c r="DJ28" s="40" t="str">
        <f t="shared" si="41"/>
        <v>Region 7</v>
      </c>
      <c r="DK28" s="367"/>
      <c r="DL28" s="40" t="b">
        <f t="shared" si="42"/>
        <v>0</v>
      </c>
      <c r="DM28" s="40" t="b">
        <f t="shared" si="43"/>
        <v>0</v>
      </c>
      <c r="DN28" s="40" t="b">
        <f t="shared" si="44"/>
        <v>0</v>
      </c>
      <c r="DO28" s="40" t="str">
        <f t="shared" si="45"/>
        <v>Region 7</v>
      </c>
      <c r="DP28" s="367"/>
      <c r="DQ28" s="40" t="b">
        <f t="shared" si="46"/>
        <v>0</v>
      </c>
      <c r="DR28" s="40" t="b">
        <f t="shared" si="47"/>
        <v>0</v>
      </c>
      <c r="DS28" s="40" t="b">
        <f t="shared" si="48"/>
        <v>0</v>
      </c>
      <c r="DT28" s="40" t="str">
        <f t="shared" si="49"/>
        <v>Region 7</v>
      </c>
      <c r="DU28" s="367"/>
      <c r="DV28" s="40" t="b">
        <f t="shared" si="50"/>
        <v>0</v>
      </c>
      <c r="DW28" s="40" t="b">
        <f t="shared" si="51"/>
        <v>0</v>
      </c>
      <c r="DX28" s="40" t="b">
        <f t="shared" si="52"/>
        <v>0</v>
      </c>
      <c r="DY28" s="40" t="str">
        <f t="shared" si="53"/>
        <v>Region 7</v>
      </c>
      <c r="DZ28" s="367"/>
      <c r="EA28" s="40" t="str">
        <f t="shared" si="54"/>
        <v>Region 7</v>
      </c>
      <c r="EB28" s="40" t="b">
        <f t="shared" si="55"/>
        <v>0</v>
      </c>
      <c r="EC28" s="40" t="b">
        <f t="shared" si="56"/>
        <v>0</v>
      </c>
      <c r="ED28" s="40" t="b">
        <f t="shared" si="57"/>
        <v>0</v>
      </c>
      <c r="EE28" s="367"/>
      <c r="EF28" s="40" t="str">
        <f t="shared" si="58"/>
        <v>Region 7</v>
      </c>
      <c r="EG28" s="40" t="b">
        <f t="shared" si="59"/>
        <v>0</v>
      </c>
      <c r="EH28" s="40" t="b">
        <f t="shared" si="60"/>
        <v>0</v>
      </c>
      <c r="EI28" s="40" t="b">
        <f t="shared" si="61"/>
        <v>0</v>
      </c>
      <c r="EJ28" s="367"/>
      <c r="EK28" s="40" t="str">
        <f t="shared" si="62"/>
        <v>Region 7</v>
      </c>
      <c r="EL28" s="40" t="b">
        <f t="shared" si="63"/>
        <v>0</v>
      </c>
      <c r="EM28" s="40" t="b">
        <f t="shared" si="64"/>
        <v>0</v>
      </c>
      <c r="EN28" s="40" t="b">
        <f t="shared" si="65"/>
        <v>0</v>
      </c>
      <c r="EO28" s="367"/>
      <c r="EP28" s="40" t="str">
        <f t="shared" si="66"/>
        <v>Region 7</v>
      </c>
      <c r="EQ28" s="40" t="b">
        <f t="shared" si="67"/>
        <v>0</v>
      </c>
      <c r="ER28" s="40" t="b">
        <f t="shared" si="68"/>
        <v>0</v>
      </c>
      <c r="ES28" s="40" t="b">
        <f t="shared" si="69"/>
        <v>0</v>
      </c>
      <c r="ET28" s="367"/>
      <c r="EU28" s="40" t="b">
        <f t="shared" si="70"/>
        <v>0</v>
      </c>
      <c r="EV28" s="40" t="b">
        <f t="shared" si="71"/>
        <v>0</v>
      </c>
      <c r="EW28" s="40" t="str">
        <f t="shared" si="72"/>
        <v>Region 7</v>
      </c>
      <c r="EX28" s="40" t="b">
        <f t="shared" si="73"/>
        <v>0</v>
      </c>
      <c r="EY28" s="365"/>
      <c r="EZ28" s="40" t="b">
        <f t="shared" si="74"/>
        <v>0</v>
      </c>
      <c r="FA28" s="40" t="b">
        <f t="shared" si="75"/>
        <v>0</v>
      </c>
      <c r="FB28" s="40" t="str">
        <f t="shared" si="76"/>
        <v>Region 7</v>
      </c>
      <c r="FC28" s="40" t="b">
        <f t="shared" si="77"/>
        <v>0</v>
      </c>
      <c r="FD28" s="367"/>
      <c r="FE28" s="40" t="str">
        <f t="shared" si="78"/>
        <v>Region 7</v>
      </c>
      <c r="FF28" s="40" t="b">
        <f t="shared" si="79"/>
        <v>0</v>
      </c>
      <c r="FG28" s="40" t="b">
        <f t="shared" si="80"/>
        <v>0</v>
      </c>
      <c r="FH28" s="40" t="b">
        <f t="shared" si="81"/>
        <v>0</v>
      </c>
      <c r="FI28" s="365"/>
      <c r="FJ28" s="40" t="str">
        <f t="shared" si="82"/>
        <v>Region 7</v>
      </c>
      <c r="FK28" s="40" t="b">
        <f t="shared" si="83"/>
        <v>0</v>
      </c>
      <c r="FL28" s="40" t="b">
        <f t="shared" si="84"/>
        <v>0</v>
      </c>
      <c r="FM28" s="40" t="b">
        <f t="shared" si="85"/>
        <v>0</v>
      </c>
      <c r="FN28" s="367"/>
      <c r="FO28" s="40" t="str">
        <f t="shared" si="86"/>
        <v>Region 7</v>
      </c>
      <c r="FP28" s="40" t="b">
        <f t="shared" si="87"/>
        <v>0</v>
      </c>
      <c r="FQ28" s="40" t="b">
        <f t="shared" si="88"/>
        <v>0</v>
      </c>
      <c r="FR28" s="40" t="b">
        <f t="shared" si="89"/>
        <v>0</v>
      </c>
      <c r="FS28" s="365"/>
      <c r="FT28" s="40" t="str">
        <f t="shared" si="90"/>
        <v>Region 7</v>
      </c>
      <c r="FU28" s="40" t="b">
        <f t="shared" si="91"/>
        <v>0</v>
      </c>
      <c r="FV28" s="40" t="b">
        <f t="shared" si="92"/>
        <v>0</v>
      </c>
      <c r="FW28" s="40" t="b">
        <f t="shared" si="93"/>
        <v>0</v>
      </c>
    </row>
    <row r="29" spans="2:179">
      <c r="B29" s="365">
        <v>20</v>
      </c>
      <c r="C29" s="309" t="s">
        <v>104</v>
      </c>
      <c r="D29" s="196" t="s">
        <v>276</v>
      </c>
      <c r="E29" s="196" t="s">
        <v>277</v>
      </c>
      <c r="F29" s="196" t="s">
        <v>278</v>
      </c>
      <c r="G29" s="7"/>
      <c r="H29" s="197">
        <v>4</v>
      </c>
      <c r="I29" s="197"/>
      <c r="J29" s="197"/>
      <c r="K29" s="197">
        <v>12</v>
      </c>
      <c r="L29" s="197"/>
      <c r="M29" s="197"/>
      <c r="N29" s="9"/>
      <c r="O29" s="198"/>
      <c r="P29" s="198"/>
      <c r="Q29" s="198"/>
      <c r="R29" s="198"/>
      <c r="S29" s="198"/>
      <c r="T29" s="198"/>
      <c r="U29" s="9"/>
      <c r="V29" s="306">
        <v>7000</v>
      </c>
      <c r="W29" s="306">
        <v>20</v>
      </c>
      <c r="X29" s="306"/>
      <c r="Y29" s="306">
        <v>500</v>
      </c>
      <c r="Z29" s="306">
        <v>200</v>
      </c>
      <c r="AA29" s="283">
        <f>IFERROR(Z29*Inputs!$D$59*Inputs!$D$60,"")</f>
        <v>140</v>
      </c>
      <c r="AB29" s="9"/>
      <c r="AC29" s="304"/>
      <c r="AD29" s="304">
        <v>20</v>
      </c>
      <c r="AE29" s="304">
        <v>1000</v>
      </c>
      <c r="AF29" s="304"/>
      <c r="AG29" s="9"/>
      <c r="AH29" s="283" t="str">
        <f>IFERROR(IF(Analysis!AC29="","",Analysis!AC29*Inputs!$D$33),"")</f>
        <v/>
      </c>
      <c r="AI29" s="292">
        <f>IFERROR(IF(Analysis!AD29="","",Analysis!AD29*Inputs!$D$37),"")</f>
        <v>30</v>
      </c>
      <c r="AJ29" s="292">
        <f>IFERROR(IF(Analysis!AE29="","",Analysis!AE29*Inputs!$D$41),"")</f>
        <v>2000</v>
      </c>
      <c r="AK29" s="292">
        <f>IFERROR(IF(Analysis!AE29="","",Analysis!AE29*Inputs!$D$48),"")</f>
        <v>488</v>
      </c>
      <c r="AL29" s="293">
        <f>IFERROR(IF(Analysis!AD29="","",Analysis!AD29*Inputs!$D$49*Inputs!$D$48),"")</f>
        <v>9.2720000000000002</v>
      </c>
      <c r="AM29" s="292">
        <f>IFERROR(AK29*Inputs!$D$50,"")</f>
        <v>0.48799999999999999</v>
      </c>
      <c r="AN29" s="292">
        <f t="shared" si="94"/>
        <v>478.24</v>
      </c>
      <c r="AO29" s="292">
        <f>IFERROR(IF(AN29="","",AN29*Inputs!$D$52),"")</f>
        <v>430.416</v>
      </c>
      <c r="AP29" s="283" t="str">
        <f>IFERROR(IF(Analysis!AF29="","",Analysis!AF29*Inputs!$D$58),"")</f>
        <v/>
      </c>
      <c r="AQ29" s="293" t="str">
        <f>IFERROR(AP29*Inputs!$D$59,"")</f>
        <v/>
      </c>
      <c r="AR29" s="283" t="str">
        <f>IFERROR(AQ29*Inputs!$D$60,"")</f>
        <v/>
      </c>
      <c r="AS29" s="9"/>
      <c r="AT29" s="279">
        <f>IF(Analysis!V29&lt;&gt;"",Analysis!V29,Analysis!$AH29)</f>
        <v>7000</v>
      </c>
      <c r="AU29" s="279">
        <f>IF(Analysis!W29&lt;&gt;"",Analysis!W29,Analysis!AI29)</f>
        <v>20</v>
      </c>
      <c r="AV29" s="279">
        <f>IF(Analysis!X29&lt;&gt;"",Analysis!X29,$AJ29)</f>
        <v>2000</v>
      </c>
      <c r="AW29" s="279">
        <f>IF(Analysis!Y29&lt;&gt;"",Analysis!Y29,Analysis!AO29)</f>
        <v>500</v>
      </c>
      <c r="AX29" s="279">
        <f>IF(Analysis!Z29&lt;&gt;"",Analysis!Z29,Analysis!AP29)</f>
        <v>200</v>
      </c>
      <c r="AY29" s="279">
        <f>IF(Analysis!AA29&gt;0,Analysis!AA29,Analysis!AR29)</f>
        <v>140</v>
      </c>
      <c r="AZ29" s="9"/>
      <c r="BA29" s="8">
        <f>SUM((($H29+$O29)*Inputs!$D$14*Inputs!$D$13/Hours_TB),(($I29+$P29)*Inputs!$D$14*Inputs!$D$13/Hours_TB),(($J29+$Q29)*Inputs!$D$14*Inputs!$D$13/Hours_TB),(($K29+$R29)*Inputs!$D$14*Inputs!$D$13/Hours_TB),(($L29+$S29)*Inputs!$D$14*Inputs!$D$13/Hours_TB),(($M29+$T29)*Inputs!$D$14*Inputs!$D$13/Hours_TB))</f>
        <v>11520</v>
      </c>
      <c r="BB29" s="8">
        <f>SUM((($H29+$O29)*Inputs!$D$14*Inputs!$D$13/Hours_HIV),(($I29+$P29)*Inputs!$D$14*Inputs!$D$13/Hours_HIV),(($J29+$Q29)*Inputs!$D$14*Inputs!$D$13/Hours_HIV),(($K29+$R29)*Inputs!$D$14*Inputs!$D$13/Hours_HIV),(($L29+$S29)*Inputs!$D$14*Inputs!$D$13/Hours_HIV),(($M29+$T29)*Inputs!$D$14*Inputs!$D$13/Hours_HIV))</f>
        <v>15360</v>
      </c>
      <c r="BC29" s="8">
        <f>SUM((($H29+$O29)*Inputs!$D$14*Inputs!$D$13/Hours_HPV),(($I29+$P29)*Inputs!$D$14*Inputs!$D$13/Hours_HPV),(($J29+$Q29)*Inputs!$D$14*Inputs!$D$13/Hours_HPV),(($K29+$R29)*Inputs!$D$14*Inputs!$D$13/Hours_HPV),(($L29+$S29)*Inputs!$D$14*Inputs!$D$13/Hours_HPV),(($M29+$T29)*Inputs!$D$14*Inputs!$D$13/Hours_HPV))</f>
        <v>23040</v>
      </c>
      <c r="BD29" s="8">
        <f>SUM((($H29+$O29)*Inputs!$D$14*Inputs!$D$13/Hours_HCV),(($I29+$P29)*Inputs!$D$14*Inputs!$D$13/Hours_HCV),(($J29+$Q29)*Inputs!$D$14*Inputs!$D$13/Hours_HCV),(($K29+$R29)*Inputs!$D$14*Inputs!$D$13/Hours_HCV),(($L29+$S29)*Inputs!$D$14*Inputs!$D$13/Hours_HCV),(($M29+$T29)*Inputs!$D$14*Inputs!$D$13/Hours_HCV))</f>
        <v>13165.714285714286</v>
      </c>
      <c r="BE29" s="9"/>
      <c r="BF29" s="10">
        <f t="shared" si="95"/>
        <v>7000</v>
      </c>
      <c r="BG29" s="18">
        <f t="shared" si="96"/>
        <v>0.39236111111111116</v>
      </c>
      <c r="BH29" s="10">
        <f t="shared" si="97"/>
        <v>4520</v>
      </c>
      <c r="BI29" s="10">
        <f t="shared" si="98"/>
        <v>9040</v>
      </c>
      <c r="BJ29" s="10">
        <f t="shared" si="12"/>
        <v>7000</v>
      </c>
      <c r="BK29" s="18">
        <f t="shared" si="99"/>
        <v>0.39236111111111116</v>
      </c>
      <c r="BL29" s="367"/>
      <c r="BM29" s="10">
        <f t="shared" si="100"/>
        <v>7020</v>
      </c>
      <c r="BN29" s="18">
        <f t="shared" si="101"/>
        <v>0.39105902777777785</v>
      </c>
      <c r="BO29" s="10">
        <f t="shared" si="13"/>
        <v>2993.3333333333335</v>
      </c>
      <c r="BP29" s="10">
        <f t="shared" si="14"/>
        <v>4490</v>
      </c>
      <c r="BQ29" s="10">
        <f t="shared" si="15"/>
        <v>7020</v>
      </c>
      <c r="BR29" s="18">
        <f t="shared" si="16"/>
        <v>0.39105902777777785</v>
      </c>
      <c r="BS29" s="367"/>
      <c r="BT29" s="10">
        <f t="shared" si="102"/>
        <v>9000</v>
      </c>
      <c r="BU29" s="18">
        <f t="shared" si="103"/>
        <v>0.26215277777777779</v>
      </c>
      <c r="BV29" s="10">
        <f t="shared" si="17"/>
        <v>1013.3333333333335</v>
      </c>
      <c r="BW29" s="10">
        <f t="shared" si="104"/>
        <v>1520.0000000000002</v>
      </c>
      <c r="BX29" s="10">
        <f t="shared" si="19"/>
        <v>9000</v>
      </c>
      <c r="BY29" s="18">
        <f t="shared" si="105"/>
        <v>0.26215277777777779</v>
      </c>
      <c r="BZ29" s="367"/>
      <c r="CA29" s="10">
        <f t="shared" si="106"/>
        <v>9020</v>
      </c>
      <c r="CB29" s="18">
        <f t="shared" si="107"/>
        <v>0.26085069444444453</v>
      </c>
      <c r="CC29" s="10">
        <f t="shared" si="21"/>
        <v>993.33333333333348</v>
      </c>
      <c r="CD29" s="10">
        <f t="shared" si="22"/>
        <v>1490.0000000000002</v>
      </c>
      <c r="CE29" s="10">
        <f t="shared" si="23"/>
        <v>9020</v>
      </c>
      <c r="CF29" s="18">
        <f t="shared" si="108"/>
        <v>0.26085069444444453</v>
      </c>
      <c r="CG29" s="365"/>
      <c r="CH29" s="10">
        <f t="shared" si="109"/>
        <v>7500</v>
      </c>
      <c r="CI29" s="18">
        <f t="shared" si="25"/>
        <v>0.37065972222222227</v>
      </c>
      <c r="CJ29" s="10">
        <f t="shared" si="26"/>
        <v>4020</v>
      </c>
      <c r="CK29" s="10">
        <f t="shared" si="27"/>
        <v>4020</v>
      </c>
      <c r="CL29" s="10">
        <f t="shared" si="28"/>
        <v>7500</v>
      </c>
      <c r="CM29" s="18">
        <f t="shared" si="29"/>
        <v>0.37065972222222227</v>
      </c>
      <c r="CN29" s="365"/>
      <c r="CO29" s="10">
        <f t="shared" si="110"/>
        <v>7340</v>
      </c>
      <c r="CP29" s="18">
        <f t="shared" si="111"/>
        <v>0.36653645833333337</v>
      </c>
      <c r="CQ29" s="10">
        <f t="shared" si="30"/>
        <v>2242.8571428571427</v>
      </c>
      <c r="CR29" s="10">
        <f t="shared" si="31"/>
        <v>3924.9999999999995</v>
      </c>
      <c r="CS29" s="10">
        <f t="shared" si="32"/>
        <v>7340</v>
      </c>
      <c r="CT29" s="18">
        <f t="shared" si="112"/>
        <v>0.36653645833333337</v>
      </c>
      <c r="CU29" s="377"/>
      <c r="CV29" s="10">
        <f t="shared" si="113"/>
        <v>9860</v>
      </c>
      <c r="CW29" s="18">
        <f t="shared" si="114"/>
        <v>0.21332465277777785</v>
      </c>
      <c r="CX29" s="10">
        <f t="shared" si="34"/>
        <v>4020</v>
      </c>
      <c r="CY29" s="10">
        <f t="shared" si="35"/>
        <v>7035</v>
      </c>
      <c r="CZ29" s="10">
        <f t="shared" si="36"/>
        <v>9860</v>
      </c>
      <c r="DA29" s="18">
        <f t="shared" si="37"/>
        <v>0.21332465277777785</v>
      </c>
      <c r="DB29" s="367"/>
      <c r="DC29" s="367"/>
      <c r="DD29" s="367"/>
      <c r="DE29" s="367"/>
      <c r="DF29" s="367"/>
      <c r="DG29" s="40" t="b">
        <f t="shared" si="38"/>
        <v>0</v>
      </c>
      <c r="DH29" s="40" t="b">
        <f t="shared" si="39"/>
        <v>0</v>
      </c>
      <c r="DI29" s="40" t="str">
        <f t="shared" si="40"/>
        <v>Region 8</v>
      </c>
      <c r="DJ29" s="40" t="b">
        <f t="shared" si="41"/>
        <v>0</v>
      </c>
      <c r="DK29" s="367"/>
      <c r="DL29" s="40" t="b">
        <f t="shared" si="42"/>
        <v>0</v>
      </c>
      <c r="DM29" s="40" t="b">
        <f t="shared" si="43"/>
        <v>0</v>
      </c>
      <c r="DN29" s="40" t="str">
        <f t="shared" si="44"/>
        <v>Region 8</v>
      </c>
      <c r="DO29" s="40" t="b">
        <f t="shared" si="45"/>
        <v>0</v>
      </c>
      <c r="DP29" s="367"/>
      <c r="DQ29" s="40" t="b">
        <f t="shared" si="46"/>
        <v>0</v>
      </c>
      <c r="DR29" s="40" t="b">
        <f t="shared" si="47"/>
        <v>0</v>
      </c>
      <c r="DS29" s="40" t="str">
        <f t="shared" si="48"/>
        <v>Region 8</v>
      </c>
      <c r="DT29" s="40" t="b">
        <f t="shared" si="49"/>
        <v>0</v>
      </c>
      <c r="DU29" s="367"/>
      <c r="DV29" s="40" t="b">
        <f t="shared" si="50"/>
        <v>0</v>
      </c>
      <c r="DW29" s="40" t="b">
        <f t="shared" si="51"/>
        <v>0</v>
      </c>
      <c r="DX29" s="40" t="str">
        <f t="shared" si="52"/>
        <v>Region 8</v>
      </c>
      <c r="DY29" s="40" t="b">
        <f t="shared" si="53"/>
        <v>0</v>
      </c>
      <c r="DZ29" s="367"/>
      <c r="EA29" s="40" t="b">
        <f t="shared" si="54"/>
        <v>0</v>
      </c>
      <c r="EB29" s="40" t="b">
        <f t="shared" si="55"/>
        <v>0</v>
      </c>
      <c r="EC29" s="40" t="str">
        <f t="shared" si="56"/>
        <v>Region 8</v>
      </c>
      <c r="ED29" s="40" t="b">
        <f t="shared" si="57"/>
        <v>0</v>
      </c>
      <c r="EE29" s="367"/>
      <c r="EF29" s="40" t="b">
        <f t="shared" si="58"/>
        <v>0</v>
      </c>
      <c r="EG29" s="40" t="b">
        <f t="shared" si="59"/>
        <v>0</v>
      </c>
      <c r="EH29" s="40" t="str">
        <f t="shared" si="60"/>
        <v>Region 8</v>
      </c>
      <c r="EI29" s="40" t="b">
        <f t="shared" si="61"/>
        <v>0</v>
      </c>
      <c r="EJ29" s="367"/>
      <c r="EK29" s="40" t="b">
        <f t="shared" si="62"/>
        <v>0</v>
      </c>
      <c r="EL29" s="40" t="b">
        <f t="shared" si="63"/>
        <v>0</v>
      </c>
      <c r="EM29" s="40" t="str">
        <f t="shared" si="64"/>
        <v>Region 8</v>
      </c>
      <c r="EN29" s="40" t="b">
        <f t="shared" si="65"/>
        <v>0</v>
      </c>
      <c r="EO29" s="367"/>
      <c r="EP29" s="40" t="b">
        <f t="shared" si="66"/>
        <v>0</v>
      </c>
      <c r="EQ29" s="40" t="b">
        <f t="shared" si="67"/>
        <v>0</v>
      </c>
      <c r="ER29" s="40" t="str">
        <f t="shared" si="68"/>
        <v>Region 8</v>
      </c>
      <c r="ES29" s="40" t="b">
        <f t="shared" si="69"/>
        <v>0</v>
      </c>
      <c r="ET29" s="367"/>
      <c r="EU29" s="40" t="b">
        <f t="shared" si="70"/>
        <v>0</v>
      </c>
      <c r="EV29" s="40" t="b">
        <f t="shared" si="71"/>
        <v>0</v>
      </c>
      <c r="EW29" s="40" t="str">
        <f t="shared" si="72"/>
        <v>Region 8</v>
      </c>
      <c r="EX29" s="40" t="b">
        <f t="shared" si="73"/>
        <v>0</v>
      </c>
      <c r="EY29" s="365"/>
      <c r="EZ29" s="40" t="b">
        <f t="shared" si="74"/>
        <v>0</v>
      </c>
      <c r="FA29" s="40" t="b">
        <f t="shared" si="75"/>
        <v>0</v>
      </c>
      <c r="FB29" s="40" t="str">
        <f t="shared" si="76"/>
        <v>Region 8</v>
      </c>
      <c r="FC29" s="40" t="b">
        <f t="shared" si="77"/>
        <v>0</v>
      </c>
      <c r="FD29" s="367"/>
      <c r="FE29" s="40" t="b">
        <f t="shared" si="78"/>
        <v>0</v>
      </c>
      <c r="FF29" s="40" t="b">
        <f t="shared" si="79"/>
        <v>0</v>
      </c>
      <c r="FG29" s="40" t="str">
        <f t="shared" si="80"/>
        <v>Region 8</v>
      </c>
      <c r="FH29" s="40" t="b">
        <f t="shared" si="81"/>
        <v>0</v>
      </c>
      <c r="FI29" s="365"/>
      <c r="FJ29" s="40" t="b">
        <f t="shared" si="82"/>
        <v>0</v>
      </c>
      <c r="FK29" s="40" t="b">
        <f t="shared" si="83"/>
        <v>0</v>
      </c>
      <c r="FL29" s="40" t="str">
        <f t="shared" si="84"/>
        <v>Region 8</v>
      </c>
      <c r="FM29" s="40" t="b">
        <f t="shared" si="85"/>
        <v>0</v>
      </c>
      <c r="FN29" s="367"/>
      <c r="FO29" s="40" t="b">
        <f t="shared" si="86"/>
        <v>0</v>
      </c>
      <c r="FP29" s="40" t="str">
        <f t="shared" si="87"/>
        <v>Region 8</v>
      </c>
      <c r="FQ29" s="40" t="b">
        <f t="shared" si="88"/>
        <v>0</v>
      </c>
      <c r="FR29" s="40" t="b">
        <f t="shared" si="89"/>
        <v>0</v>
      </c>
      <c r="FS29" s="365"/>
      <c r="FT29" s="40" t="b">
        <f t="shared" si="90"/>
        <v>0</v>
      </c>
      <c r="FU29" s="40" t="str">
        <f t="shared" si="91"/>
        <v>Region 8</v>
      </c>
      <c r="FV29" s="40" t="b">
        <f t="shared" si="92"/>
        <v>0</v>
      </c>
      <c r="FW29" s="40" t="b">
        <f t="shared" si="93"/>
        <v>0</v>
      </c>
    </row>
    <row r="30" spans="2:179">
      <c r="B30" s="365">
        <v>21</v>
      </c>
      <c r="C30" s="309" t="s">
        <v>105</v>
      </c>
      <c r="D30" s="196" t="s">
        <v>279</v>
      </c>
      <c r="E30" s="196" t="s">
        <v>280</v>
      </c>
      <c r="F30" s="196" t="s">
        <v>281</v>
      </c>
      <c r="G30" s="7"/>
      <c r="H30" s="197">
        <v>4</v>
      </c>
      <c r="I30" s="197"/>
      <c r="J30" s="197"/>
      <c r="K30" s="197"/>
      <c r="L30" s="197"/>
      <c r="M30" s="197"/>
      <c r="N30" s="9"/>
      <c r="O30" s="198"/>
      <c r="P30" s="198"/>
      <c r="Q30" s="198"/>
      <c r="R30" s="198"/>
      <c r="S30" s="198"/>
      <c r="T30" s="198"/>
      <c r="U30" s="9"/>
      <c r="V30" s="306">
        <v>1000</v>
      </c>
      <c r="W30" s="306">
        <v>30</v>
      </c>
      <c r="X30" s="306">
        <v>800</v>
      </c>
      <c r="Y30" s="306">
        <v>500</v>
      </c>
      <c r="Z30" s="306">
        <v>100</v>
      </c>
      <c r="AA30" s="283">
        <f>IFERROR(Z30*Inputs!$D$59*Inputs!$D$60,"")</f>
        <v>70</v>
      </c>
      <c r="AB30" s="9"/>
      <c r="AC30" s="304"/>
      <c r="AD30" s="304">
        <v>30</v>
      </c>
      <c r="AE30" s="304">
        <v>400</v>
      </c>
      <c r="AF30" s="304"/>
      <c r="AG30" s="9"/>
      <c r="AH30" s="283" t="str">
        <f>IFERROR(IF(Analysis!AC30="","",Analysis!AC30*Inputs!$D$33),"")</f>
        <v/>
      </c>
      <c r="AI30" s="292">
        <f>IFERROR(IF(Analysis!AD30="","",Analysis!AD30*Inputs!$D$37),"")</f>
        <v>45</v>
      </c>
      <c r="AJ30" s="292">
        <f>IFERROR(IF(Analysis!AE30="","",Analysis!AE30*Inputs!$D$41),"")</f>
        <v>800</v>
      </c>
      <c r="AK30" s="292">
        <f>IFERROR(IF(Analysis!AE30="","",Analysis!AE30*Inputs!$D$48),"")</f>
        <v>195.2</v>
      </c>
      <c r="AL30" s="293">
        <f>IFERROR(IF(Analysis!AD30="","",Analysis!AD30*Inputs!$D$49*Inputs!$D$48),"")</f>
        <v>13.907999999999999</v>
      </c>
      <c r="AM30" s="292">
        <f>IFERROR(AK30*Inputs!$D$50,"")</f>
        <v>0.19519999999999998</v>
      </c>
      <c r="AN30" s="292">
        <f t="shared" si="94"/>
        <v>181.0968</v>
      </c>
      <c r="AO30" s="292">
        <f>IFERROR(IF(AN30="","",AN30*Inputs!$D$52),"")</f>
        <v>162.98712</v>
      </c>
      <c r="AP30" s="283" t="str">
        <f>IFERROR(IF(Analysis!AF30="","",Analysis!AF30*Inputs!$D$58),"")</f>
        <v/>
      </c>
      <c r="AQ30" s="293" t="str">
        <f>IFERROR(AP30*Inputs!$D$59,"")</f>
        <v/>
      </c>
      <c r="AR30" s="283" t="str">
        <f>IFERROR(AQ30*Inputs!$D$60,"")</f>
        <v/>
      </c>
      <c r="AS30" s="9"/>
      <c r="AT30" s="279">
        <f>IF(Analysis!V30&lt;&gt;"",Analysis!V30,Analysis!$AH30)</f>
        <v>1000</v>
      </c>
      <c r="AU30" s="279">
        <f>IF(Analysis!W30&lt;&gt;"",Analysis!W30,Analysis!AI30)</f>
        <v>30</v>
      </c>
      <c r="AV30" s="279">
        <f>IF(Analysis!X30&lt;&gt;"",Analysis!X30,$AJ30)</f>
        <v>800</v>
      </c>
      <c r="AW30" s="279">
        <f>IF(Analysis!Y30&lt;&gt;"",Analysis!Y30,Analysis!AO30)</f>
        <v>500</v>
      </c>
      <c r="AX30" s="279">
        <f>IF(Analysis!Z30&lt;&gt;"",Analysis!Z30,Analysis!AP30)</f>
        <v>100</v>
      </c>
      <c r="AY30" s="279">
        <f>IF(Analysis!AA30&gt;0,Analysis!AA30,Analysis!AR30)</f>
        <v>70</v>
      </c>
      <c r="AZ30" s="9"/>
      <c r="BA30" s="8">
        <f>SUM((($H30+$O30)*Inputs!$D$14*Inputs!$D$13/Hours_TB),(($I30+$P30)*Inputs!$D$14*Inputs!$D$13/Hours_TB),(($J30+$Q30)*Inputs!$D$14*Inputs!$D$13/Hours_TB),(($K30+$R30)*Inputs!$D$14*Inputs!$D$13/Hours_TB),(($L30+$S30)*Inputs!$D$14*Inputs!$D$13/Hours_TB),(($M30+$T30)*Inputs!$D$14*Inputs!$D$13/Hours_TB))</f>
        <v>2880</v>
      </c>
      <c r="BB30" s="8">
        <f>SUM((($H30+$O30)*Inputs!$D$14*Inputs!$D$13/Hours_HIV),(($I30+$P30)*Inputs!$D$14*Inputs!$D$13/Hours_HIV),(($J30+$Q30)*Inputs!$D$14*Inputs!$D$13/Hours_HIV),(($K30+$R30)*Inputs!$D$14*Inputs!$D$13/Hours_HIV),(($L30+$S30)*Inputs!$D$14*Inputs!$D$13/Hours_HIV),(($M30+$T30)*Inputs!$D$14*Inputs!$D$13/Hours_HIV))</f>
        <v>3840</v>
      </c>
      <c r="BC30" s="8">
        <f>SUM((($H30+$O30)*Inputs!$D$14*Inputs!$D$13/Hours_HPV),(($I30+$P30)*Inputs!$D$14*Inputs!$D$13/Hours_HPV),(($J30+$Q30)*Inputs!$D$14*Inputs!$D$13/Hours_HPV),(($K30+$R30)*Inputs!$D$14*Inputs!$D$13/Hours_HPV),(($L30+$S30)*Inputs!$D$14*Inputs!$D$13/Hours_HPV),(($M30+$T30)*Inputs!$D$14*Inputs!$D$13/Hours_HPV))</f>
        <v>5760</v>
      </c>
      <c r="BD30" s="8">
        <f>SUM((($H30+$O30)*Inputs!$D$14*Inputs!$D$13/Hours_HCV),(($I30+$P30)*Inputs!$D$14*Inputs!$D$13/Hours_HCV),(($J30+$Q30)*Inputs!$D$14*Inputs!$D$13/Hours_HCV),(($K30+$R30)*Inputs!$D$14*Inputs!$D$13/Hours_HCV),(($L30+$S30)*Inputs!$D$14*Inputs!$D$13/Hours_HCV),(($M30+$T30)*Inputs!$D$14*Inputs!$D$13/Hours_HCV))</f>
        <v>3291.4285714285716</v>
      </c>
      <c r="BE30" s="9"/>
      <c r="BF30" s="10">
        <f t="shared" si="95"/>
        <v>1000</v>
      </c>
      <c r="BG30" s="18">
        <f t="shared" si="96"/>
        <v>0.65277777777777779</v>
      </c>
      <c r="BH30" s="10">
        <f t="shared" si="97"/>
        <v>1880</v>
      </c>
      <c r="BI30" s="10">
        <f t="shared" si="98"/>
        <v>3760</v>
      </c>
      <c r="BJ30" s="10">
        <f t="shared" si="12"/>
        <v>1000</v>
      </c>
      <c r="BK30" s="18">
        <f t="shared" si="99"/>
        <v>0.65277777777777779</v>
      </c>
      <c r="BL30" s="367"/>
      <c r="BM30" s="10">
        <f t="shared" si="100"/>
        <v>1030</v>
      </c>
      <c r="BN30" s="18">
        <f t="shared" si="101"/>
        <v>0.64496527777777779</v>
      </c>
      <c r="BO30" s="10">
        <f t="shared" si="13"/>
        <v>1223.3333333333333</v>
      </c>
      <c r="BP30" s="10">
        <f t="shared" si="14"/>
        <v>1835</v>
      </c>
      <c r="BQ30" s="10">
        <f t="shared" si="15"/>
        <v>1030</v>
      </c>
      <c r="BR30" s="18">
        <f t="shared" si="16"/>
        <v>0.64496527777777779</v>
      </c>
      <c r="BS30" s="367"/>
      <c r="BT30" s="10">
        <f t="shared" si="102"/>
        <v>1800</v>
      </c>
      <c r="BU30" s="18">
        <f t="shared" si="103"/>
        <v>0.44444444444444442</v>
      </c>
      <c r="BV30" s="10">
        <f t="shared" si="17"/>
        <v>453.33333333333326</v>
      </c>
      <c r="BW30" s="10">
        <f t="shared" si="104"/>
        <v>679.99999999999989</v>
      </c>
      <c r="BX30" s="10">
        <f t="shared" si="19"/>
        <v>1800</v>
      </c>
      <c r="BY30" s="18">
        <f t="shared" si="105"/>
        <v>0.44444444444444442</v>
      </c>
      <c r="BZ30" s="367"/>
      <c r="CA30" s="10">
        <f t="shared" si="106"/>
        <v>1830</v>
      </c>
      <c r="CB30" s="18">
        <f t="shared" si="107"/>
        <v>0.43663194444444442</v>
      </c>
      <c r="CC30" s="10">
        <f t="shared" si="21"/>
        <v>423.33333333333326</v>
      </c>
      <c r="CD30" s="10">
        <f t="shared" si="22"/>
        <v>634.99999999999989</v>
      </c>
      <c r="CE30" s="10">
        <f t="shared" si="23"/>
        <v>1830</v>
      </c>
      <c r="CF30" s="18">
        <f t="shared" si="108"/>
        <v>0.43663194444444442</v>
      </c>
      <c r="CG30" s="365"/>
      <c r="CH30" s="10">
        <f t="shared" si="109"/>
        <v>1500</v>
      </c>
      <c r="CI30" s="18">
        <f t="shared" si="25"/>
        <v>0.56597222222222221</v>
      </c>
      <c r="CJ30" s="10">
        <f t="shared" si="26"/>
        <v>1380</v>
      </c>
      <c r="CK30" s="10">
        <f t="shared" si="27"/>
        <v>1380</v>
      </c>
      <c r="CL30" s="10">
        <f t="shared" si="28"/>
        <v>1500</v>
      </c>
      <c r="CM30" s="18">
        <f t="shared" si="29"/>
        <v>0.56597222222222221</v>
      </c>
      <c r="CN30" s="365"/>
      <c r="CO30" s="10">
        <f t="shared" si="110"/>
        <v>1170</v>
      </c>
      <c r="CP30" s="18">
        <f t="shared" si="111"/>
        <v>0.60112847222222221</v>
      </c>
      <c r="CQ30" s="10">
        <f t="shared" si="30"/>
        <v>904.28571428571422</v>
      </c>
      <c r="CR30" s="10">
        <f t="shared" si="31"/>
        <v>1582.5</v>
      </c>
      <c r="CS30" s="10">
        <f t="shared" si="32"/>
        <v>1170</v>
      </c>
      <c r="CT30" s="18">
        <f t="shared" si="112"/>
        <v>0.60112847222222221</v>
      </c>
      <c r="CU30" s="377"/>
      <c r="CV30" s="10">
        <f t="shared" si="113"/>
        <v>2500</v>
      </c>
      <c r="CW30" s="18">
        <f t="shared" si="114"/>
        <v>0.29817708333333326</v>
      </c>
      <c r="CX30" s="10">
        <f t="shared" si="34"/>
        <v>1380</v>
      </c>
      <c r="CY30" s="10">
        <f t="shared" si="35"/>
        <v>2415</v>
      </c>
      <c r="CZ30" s="10">
        <f t="shared" si="36"/>
        <v>2500</v>
      </c>
      <c r="DA30" s="18">
        <f t="shared" si="37"/>
        <v>0.29817708333333326</v>
      </c>
      <c r="DB30" s="367"/>
      <c r="DC30" s="367"/>
      <c r="DD30" s="367"/>
      <c r="DE30" s="367"/>
      <c r="DF30" s="367"/>
      <c r="DG30" s="40" t="b">
        <f t="shared" si="38"/>
        <v>0</v>
      </c>
      <c r="DH30" s="40" t="b">
        <f t="shared" si="39"/>
        <v>0</v>
      </c>
      <c r="DI30" s="40" t="b">
        <f t="shared" si="40"/>
        <v>0</v>
      </c>
      <c r="DJ30" s="40" t="str">
        <f t="shared" si="41"/>
        <v>Region 9</v>
      </c>
      <c r="DK30" s="367"/>
      <c r="DL30" s="40" t="b">
        <f t="shared" si="42"/>
        <v>0</v>
      </c>
      <c r="DM30" s="40" t="b">
        <f t="shared" si="43"/>
        <v>0</v>
      </c>
      <c r="DN30" s="40" t="b">
        <f t="shared" si="44"/>
        <v>0</v>
      </c>
      <c r="DO30" s="40" t="str">
        <f t="shared" si="45"/>
        <v>Region 9</v>
      </c>
      <c r="DP30" s="367"/>
      <c r="DQ30" s="40" t="b">
        <f t="shared" si="46"/>
        <v>0</v>
      </c>
      <c r="DR30" s="40" t="b">
        <f t="shared" si="47"/>
        <v>0</v>
      </c>
      <c r="DS30" s="40" t="b">
        <f t="shared" si="48"/>
        <v>0</v>
      </c>
      <c r="DT30" s="40" t="str">
        <f t="shared" si="49"/>
        <v>Region 9</v>
      </c>
      <c r="DU30" s="367"/>
      <c r="DV30" s="40" t="b">
        <f t="shared" si="50"/>
        <v>0</v>
      </c>
      <c r="DW30" s="40" t="b">
        <f t="shared" si="51"/>
        <v>0</v>
      </c>
      <c r="DX30" s="40" t="b">
        <f t="shared" si="52"/>
        <v>0</v>
      </c>
      <c r="DY30" s="40" t="str">
        <f t="shared" si="53"/>
        <v>Region 9</v>
      </c>
      <c r="DZ30" s="367"/>
      <c r="EA30" s="40" t="b">
        <f t="shared" si="54"/>
        <v>0</v>
      </c>
      <c r="EB30" s="40" t="b">
        <f t="shared" si="55"/>
        <v>0</v>
      </c>
      <c r="EC30" s="40" t="str">
        <f t="shared" si="56"/>
        <v>Region 9</v>
      </c>
      <c r="ED30" s="40" t="b">
        <f t="shared" si="57"/>
        <v>0</v>
      </c>
      <c r="EE30" s="367"/>
      <c r="EF30" s="40" t="b">
        <f t="shared" si="58"/>
        <v>0</v>
      </c>
      <c r="EG30" s="40" t="b">
        <f t="shared" si="59"/>
        <v>0</v>
      </c>
      <c r="EH30" s="40" t="str">
        <f t="shared" si="60"/>
        <v>Region 9</v>
      </c>
      <c r="EI30" s="40" t="b">
        <f t="shared" si="61"/>
        <v>0</v>
      </c>
      <c r="EJ30" s="367"/>
      <c r="EK30" s="40" t="b">
        <f t="shared" si="62"/>
        <v>0</v>
      </c>
      <c r="EL30" s="40" t="b">
        <f t="shared" si="63"/>
        <v>0</v>
      </c>
      <c r="EM30" s="40" t="str">
        <f t="shared" si="64"/>
        <v>Region 9</v>
      </c>
      <c r="EN30" s="40" t="b">
        <f t="shared" si="65"/>
        <v>0</v>
      </c>
      <c r="EO30" s="367"/>
      <c r="EP30" s="40" t="b">
        <f t="shared" si="66"/>
        <v>0</v>
      </c>
      <c r="EQ30" s="40" t="b">
        <f t="shared" si="67"/>
        <v>0</v>
      </c>
      <c r="ER30" s="40" t="str">
        <f t="shared" si="68"/>
        <v>Region 9</v>
      </c>
      <c r="ES30" s="40" t="b">
        <f t="shared" si="69"/>
        <v>0</v>
      </c>
      <c r="ET30" s="367"/>
      <c r="EU30" s="40" t="b">
        <f t="shared" si="70"/>
        <v>0</v>
      </c>
      <c r="EV30" s="40" t="b">
        <f t="shared" si="71"/>
        <v>0</v>
      </c>
      <c r="EW30" s="40" t="b">
        <f t="shared" si="72"/>
        <v>0</v>
      </c>
      <c r="EX30" s="40" t="str">
        <f t="shared" si="73"/>
        <v>Region 9</v>
      </c>
      <c r="EY30" s="365"/>
      <c r="EZ30" s="40" t="b">
        <f t="shared" si="74"/>
        <v>0</v>
      </c>
      <c r="FA30" s="40" t="b">
        <f t="shared" si="75"/>
        <v>0</v>
      </c>
      <c r="FB30" s="40" t="b">
        <f t="shared" si="76"/>
        <v>0</v>
      </c>
      <c r="FC30" s="40" t="str">
        <f t="shared" si="77"/>
        <v>Region 9</v>
      </c>
      <c r="FD30" s="367"/>
      <c r="FE30" s="40" t="b">
        <f t="shared" si="78"/>
        <v>0</v>
      </c>
      <c r="FF30" s="40" t="b">
        <f t="shared" si="79"/>
        <v>0</v>
      </c>
      <c r="FG30" s="40" t="b">
        <f t="shared" si="80"/>
        <v>0</v>
      </c>
      <c r="FH30" s="40" t="str">
        <f t="shared" si="81"/>
        <v>Region 9</v>
      </c>
      <c r="FI30" s="365"/>
      <c r="FJ30" s="40" t="b">
        <f t="shared" si="82"/>
        <v>0</v>
      </c>
      <c r="FK30" s="40" t="b">
        <f t="shared" si="83"/>
        <v>0</v>
      </c>
      <c r="FL30" s="40" t="b">
        <f t="shared" si="84"/>
        <v>0</v>
      </c>
      <c r="FM30" s="40" t="str">
        <f t="shared" si="85"/>
        <v>Region 9</v>
      </c>
      <c r="FN30" s="367"/>
      <c r="FO30" s="40" t="b">
        <f t="shared" si="86"/>
        <v>0</v>
      </c>
      <c r="FP30" s="40" t="b">
        <f t="shared" si="87"/>
        <v>0</v>
      </c>
      <c r="FQ30" s="40" t="str">
        <f t="shared" si="88"/>
        <v>Region 9</v>
      </c>
      <c r="FR30" s="40" t="b">
        <f t="shared" si="89"/>
        <v>0</v>
      </c>
      <c r="FS30" s="365"/>
      <c r="FT30" s="40" t="b">
        <f t="shared" si="90"/>
        <v>0</v>
      </c>
      <c r="FU30" s="40" t="b">
        <f t="shared" si="91"/>
        <v>0</v>
      </c>
      <c r="FV30" s="40" t="str">
        <f t="shared" si="92"/>
        <v>Region 9</v>
      </c>
      <c r="FW30" s="40" t="b">
        <f t="shared" si="93"/>
        <v>0</v>
      </c>
    </row>
    <row r="31" spans="2:179">
      <c r="B31" s="365">
        <v>22</v>
      </c>
      <c r="C31" s="309" t="s">
        <v>106</v>
      </c>
      <c r="D31" s="196" t="s">
        <v>282</v>
      </c>
      <c r="E31" s="196" t="s">
        <v>283</v>
      </c>
      <c r="F31" s="196" t="s">
        <v>284</v>
      </c>
      <c r="G31" s="7"/>
      <c r="H31" s="197">
        <v>3</v>
      </c>
      <c r="I31" s="197"/>
      <c r="J31" s="197"/>
      <c r="K31" s="197">
        <v>10</v>
      </c>
      <c r="L31" s="197"/>
      <c r="M31" s="197"/>
      <c r="N31" s="9"/>
      <c r="O31" s="198"/>
      <c r="P31" s="198"/>
      <c r="Q31" s="198"/>
      <c r="R31" s="198"/>
      <c r="S31" s="198"/>
      <c r="T31" s="198"/>
      <c r="U31" s="9"/>
      <c r="V31" s="306">
        <v>1000</v>
      </c>
      <c r="W31" s="306">
        <v>30</v>
      </c>
      <c r="X31" s="306">
        <v>800</v>
      </c>
      <c r="Y31" s="306">
        <v>500</v>
      </c>
      <c r="Z31" s="306">
        <v>100</v>
      </c>
      <c r="AA31" s="283">
        <f>IFERROR(Z31*Inputs!$D$59*Inputs!$D$60,"")</f>
        <v>70</v>
      </c>
      <c r="AB31" s="9"/>
      <c r="AC31" s="304"/>
      <c r="AD31" s="304">
        <v>30</v>
      </c>
      <c r="AE31" s="304">
        <v>400</v>
      </c>
      <c r="AF31" s="304"/>
      <c r="AG31" s="9"/>
      <c r="AH31" s="283" t="str">
        <f>IFERROR(IF(Analysis!AC31="","",Analysis!AC31*Inputs!$D$33),"")</f>
        <v/>
      </c>
      <c r="AI31" s="292">
        <f>IFERROR(IF(Analysis!AD31="","",Analysis!AD31*Inputs!$D$37),"")</f>
        <v>45</v>
      </c>
      <c r="AJ31" s="292">
        <f>IFERROR(IF(Analysis!AE31="","",Analysis!AE31*Inputs!$D$41),"")</f>
        <v>800</v>
      </c>
      <c r="AK31" s="292">
        <f>IFERROR(IF(Analysis!AE31="","",Analysis!AE31*Inputs!$D$48),"")</f>
        <v>195.2</v>
      </c>
      <c r="AL31" s="293">
        <f>IFERROR(IF(Analysis!AD31="","",Analysis!AD31*Inputs!$D$49*Inputs!$D$48),"")</f>
        <v>13.907999999999999</v>
      </c>
      <c r="AM31" s="292">
        <f>IFERROR(AK31*Inputs!$D$50,"")</f>
        <v>0.19519999999999998</v>
      </c>
      <c r="AN31" s="292">
        <f t="shared" si="94"/>
        <v>181.0968</v>
      </c>
      <c r="AO31" s="292">
        <f>IFERROR(IF(AN31="","",AN31*Inputs!$D$52),"")</f>
        <v>162.98712</v>
      </c>
      <c r="AP31" s="283" t="str">
        <f>IFERROR(IF(Analysis!AF31="","",Analysis!AF31*Inputs!$D$58),"")</f>
        <v/>
      </c>
      <c r="AQ31" s="293" t="str">
        <f>IFERROR(AP31*Inputs!$D$59,"")</f>
        <v/>
      </c>
      <c r="AR31" s="283" t="str">
        <f>IFERROR(AQ31*Inputs!$D$60,"")</f>
        <v/>
      </c>
      <c r="AS31" s="9"/>
      <c r="AT31" s="279">
        <f>IF(Analysis!V31&lt;&gt;"",Analysis!V31,Analysis!$AH31)</f>
        <v>1000</v>
      </c>
      <c r="AU31" s="279">
        <f>IF(Analysis!W31&lt;&gt;"",Analysis!W31,Analysis!AI31)</f>
        <v>30</v>
      </c>
      <c r="AV31" s="279">
        <f>IF(Analysis!X31&lt;&gt;"",Analysis!X31,$AJ31)</f>
        <v>800</v>
      </c>
      <c r="AW31" s="279">
        <f>IF(Analysis!Y31&lt;&gt;"",Analysis!Y31,Analysis!AO31)</f>
        <v>500</v>
      </c>
      <c r="AX31" s="279">
        <f>IF(Analysis!Z31&lt;&gt;"",Analysis!Z31,Analysis!AP31)</f>
        <v>100</v>
      </c>
      <c r="AY31" s="279">
        <f>IF(Analysis!AA31&gt;0,Analysis!AA31,Analysis!AR31)</f>
        <v>70</v>
      </c>
      <c r="AZ31" s="9"/>
      <c r="BA31" s="8">
        <f>SUM((($H31+$O31)*Inputs!$D$14*Inputs!$D$13/Hours_TB),(($I31+$P31)*Inputs!$D$14*Inputs!$D$13/Hours_TB),(($J31+$Q31)*Inputs!$D$14*Inputs!$D$13/Hours_TB),(($K31+$R31)*Inputs!$D$14*Inputs!$D$13/Hours_TB),(($L31+$S31)*Inputs!$D$14*Inputs!$D$13/Hours_TB),(($M31+$T31)*Inputs!$D$14*Inputs!$D$13/Hours_TB))</f>
        <v>9360</v>
      </c>
      <c r="BB31" s="8">
        <f>SUM((($H31+$O31)*Inputs!$D$14*Inputs!$D$13/Hours_HIV),(($I31+$P31)*Inputs!$D$14*Inputs!$D$13/Hours_HIV),(($J31+$Q31)*Inputs!$D$14*Inputs!$D$13/Hours_HIV),(($K31+$R31)*Inputs!$D$14*Inputs!$D$13/Hours_HIV),(($L31+$S31)*Inputs!$D$14*Inputs!$D$13/Hours_HIV),(($M31+$T31)*Inputs!$D$14*Inputs!$D$13/Hours_HIV))</f>
        <v>12480</v>
      </c>
      <c r="BC31" s="8">
        <f>SUM((($H31+$O31)*Inputs!$D$14*Inputs!$D$13/Hours_HPV),(($I31+$P31)*Inputs!$D$14*Inputs!$D$13/Hours_HPV),(($J31+$Q31)*Inputs!$D$14*Inputs!$D$13/Hours_HPV),(($K31+$R31)*Inputs!$D$14*Inputs!$D$13/Hours_HPV),(($L31+$S31)*Inputs!$D$14*Inputs!$D$13/Hours_HPV),(($M31+$T31)*Inputs!$D$14*Inputs!$D$13/Hours_HPV))</f>
        <v>18720</v>
      </c>
      <c r="BD31" s="8">
        <f>SUM((($H31+$O31)*Inputs!$D$14*Inputs!$D$13/Hours_HCV),(($I31+$P31)*Inputs!$D$14*Inputs!$D$13/Hours_HCV),(($J31+$Q31)*Inputs!$D$14*Inputs!$D$13/Hours_HCV),(($K31+$R31)*Inputs!$D$14*Inputs!$D$13/Hours_HCV),(($L31+$S31)*Inputs!$D$14*Inputs!$D$13/Hours_HCV),(($M31+$T31)*Inputs!$D$14*Inputs!$D$13/Hours_HCV))</f>
        <v>10697.142857142859</v>
      </c>
      <c r="BE31" s="9"/>
      <c r="BF31" s="10">
        <f t="shared" si="95"/>
        <v>1000</v>
      </c>
      <c r="BG31" s="18">
        <f t="shared" si="96"/>
        <v>0.89316239316239321</v>
      </c>
      <c r="BH31" s="10">
        <f t="shared" si="97"/>
        <v>8360</v>
      </c>
      <c r="BI31" s="10">
        <f t="shared" si="98"/>
        <v>16720</v>
      </c>
      <c r="BJ31" s="10">
        <f t="shared" si="12"/>
        <v>1000</v>
      </c>
      <c r="BK31" s="18">
        <f t="shared" si="99"/>
        <v>0.89316239316239321</v>
      </c>
      <c r="BL31" s="367"/>
      <c r="BM31" s="10">
        <f t="shared" si="100"/>
        <v>1030</v>
      </c>
      <c r="BN31" s="18">
        <f t="shared" si="101"/>
        <v>0.89075854700854706</v>
      </c>
      <c r="BO31" s="10">
        <f t="shared" si="13"/>
        <v>5543.333333333333</v>
      </c>
      <c r="BP31" s="10">
        <f t="shared" si="14"/>
        <v>8315</v>
      </c>
      <c r="BQ31" s="10">
        <f t="shared" si="15"/>
        <v>1030</v>
      </c>
      <c r="BR31" s="18">
        <f t="shared" si="16"/>
        <v>0.89075854700854706</v>
      </c>
      <c r="BS31" s="367"/>
      <c r="BT31" s="10">
        <f t="shared" si="102"/>
        <v>1800</v>
      </c>
      <c r="BU31" s="18">
        <f t="shared" si="103"/>
        <v>0.82905982905982911</v>
      </c>
      <c r="BV31" s="10">
        <f t="shared" si="17"/>
        <v>4773.333333333333</v>
      </c>
      <c r="BW31" s="10">
        <f t="shared" si="104"/>
        <v>7160</v>
      </c>
      <c r="BX31" s="10">
        <f t="shared" si="19"/>
        <v>1800</v>
      </c>
      <c r="BY31" s="18">
        <f t="shared" si="105"/>
        <v>0.82905982905982911</v>
      </c>
      <c r="BZ31" s="367"/>
      <c r="CA31" s="10">
        <f t="shared" si="106"/>
        <v>1830</v>
      </c>
      <c r="CB31" s="18">
        <f t="shared" si="107"/>
        <v>0.82665598290598297</v>
      </c>
      <c r="CC31" s="10">
        <f t="shared" si="21"/>
        <v>4743.333333333333</v>
      </c>
      <c r="CD31" s="10">
        <f t="shared" si="22"/>
        <v>7115</v>
      </c>
      <c r="CE31" s="10">
        <f t="shared" si="23"/>
        <v>1830</v>
      </c>
      <c r="CF31" s="18">
        <f t="shared" si="108"/>
        <v>0.82665598290598297</v>
      </c>
      <c r="CG31" s="365"/>
      <c r="CH31" s="10">
        <f t="shared" si="109"/>
        <v>1500</v>
      </c>
      <c r="CI31" s="18">
        <f t="shared" si="25"/>
        <v>0.86645299145299148</v>
      </c>
      <c r="CJ31" s="10">
        <f t="shared" si="26"/>
        <v>7860</v>
      </c>
      <c r="CK31" s="10">
        <f t="shared" si="27"/>
        <v>7860</v>
      </c>
      <c r="CL31" s="10">
        <f t="shared" si="28"/>
        <v>1500</v>
      </c>
      <c r="CM31" s="18">
        <f t="shared" si="29"/>
        <v>0.86645299145299148</v>
      </c>
      <c r="CN31" s="365"/>
      <c r="CO31" s="10">
        <f t="shared" si="110"/>
        <v>1170</v>
      </c>
      <c r="CP31" s="18">
        <f t="shared" si="111"/>
        <v>0.87727029914529919</v>
      </c>
      <c r="CQ31" s="10">
        <f t="shared" si="30"/>
        <v>4607.1428571428569</v>
      </c>
      <c r="CR31" s="10">
        <f t="shared" si="31"/>
        <v>8062.5</v>
      </c>
      <c r="CS31" s="10">
        <f t="shared" si="32"/>
        <v>1170</v>
      </c>
      <c r="CT31" s="18">
        <f t="shared" si="112"/>
        <v>0.87727029914529919</v>
      </c>
      <c r="CU31" s="377"/>
      <c r="CV31" s="10">
        <f t="shared" si="113"/>
        <v>2500</v>
      </c>
      <c r="CW31" s="18">
        <f t="shared" si="114"/>
        <v>0.78405448717948723</v>
      </c>
      <c r="CX31" s="10">
        <f t="shared" si="34"/>
        <v>7860</v>
      </c>
      <c r="CY31" s="10">
        <f t="shared" si="35"/>
        <v>13755</v>
      </c>
      <c r="CZ31" s="10">
        <f t="shared" si="36"/>
        <v>2500</v>
      </c>
      <c r="DA31" s="18">
        <f t="shared" si="37"/>
        <v>0.78405448717948723</v>
      </c>
      <c r="DB31" s="367"/>
      <c r="DC31" s="367"/>
      <c r="DD31" s="367"/>
      <c r="DE31" s="367"/>
      <c r="DF31" s="367"/>
      <c r="DG31" s="40" t="b">
        <f t="shared" si="38"/>
        <v>0</v>
      </c>
      <c r="DH31" s="40" t="b">
        <f t="shared" si="39"/>
        <v>0</v>
      </c>
      <c r="DI31" s="40" t="b">
        <f t="shared" si="40"/>
        <v>0</v>
      </c>
      <c r="DJ31" s="40" t="str">
        <f t="shared" si="41"/>
        <v>Region 10</v>
      </c>
      <c r="DK31" s="367"/>
      <c r="DL31" s="40" t="b">
        <f t="shared" si="42"/>
        <v>0</v>
      </c>
      <c r="DM31" s="40" t="b">
        <f t="shared" si="43"/>
        <v>0</v>
      </c>
      <c r="DN31" s="40" t="b">
        <f t="shared" si="44"/>
        <v>0</v>
      </c>
      <c r="DO31" s="40" t="str">
        <f t="shared" si="45"/>
        <v>Region 10</v>
      </c>
      <c r="DP31" s="367"/>
      <c r="DQ31" s="40" t="b">
        <f t="shared" si="46"/>
        <v>0</v>
      </c>
      <c r="DR31" s="40" t="b">
        <f t="shared" si="47"/>
        <v>0</v>
      </c>
      <c r="DS31" s="40" t="b">
        <f t="shared" si="48"/>
        <v>0</v>
      </c>
      <c r="DT31" s="40" t="str">
        <f t="shared" si="49"/>
        <v>Region 10</v>
      </c>
      <c r="DU31" s="367"/>
      <c r="DV31" s="40" t="b">
        <f t="shared" si="50"/>
        <v>0</v>
      </c>
      <c r="DW31" s="40" t="b">
        <f t="shared" si="51"/>
        <v>0</v>
      </c>
      <c r="DX31" s="40" t="b">
        <f t="shared" si="52"/>
        <v>0</v>
      </c>
      <c r="DY31" s="40" t="str">
        <f t="shared" si="53"/>
        <v>Region 10</v>
      </c>
      <c r="DZ31" s="367"/>
      <c r="EA31" s="40" t="b">
        <f t="shared" si="54"/>
        <v>0</v>
      </c>
      <c r="EB31" s="40" t="b">
        <f t="shared" si="55"/>
        <v>0</v>
      </c>
      <c r="EC31" s="40" t="b">
        <f t="shared" si="56"/>
        <v>0</v>
      </c>
      <c r="ED31" s="40" t="str">
        <f t="shared" si="57"/>
        <v>Region 10</v>
      </c>
      <c r="EE31" s="367"/>
      <c r="EF31" s="40" t="b">
        <f t="shared" si="58"/>
        <v>0</v>
      </c>
      <c r="EG31" s="40" t="b">
        <f t="shared" si="59"/>
        <v>0</v>
      </c>
      <c r="EH31" s="40" t="b">
        <f t="shared" si="60"/>
        <v>0</v>
      </c>
      <c r="EI31" s="40" t="str">
        <f t="shared" si="61"/>
        <v>Region 10</v>
      </c>
      <c r="EJ31" s="367"/>
      <c r="EK31" s="40" t="b">
        <f t="shared" si="62"/>
        <v>0</v>
      </c>
      <c r="EL31" s="40" t="b">
        <f t="shared" si="63"/>
        <v>0</v>
      </c>
      <c r="EM31" s="40" t="b">
        <f t="shared" si="64"/>
        <v>0</v>
      </c>
      <c r="EN31" s="40" t="str">
        <f t="shared" si="65"/>
        <v>Region 10</v>
      </c>
      <c r="EO31" s="367"/>
      <c r="EP31" s="40" t="b">
        <f t="shared" si="66"/>
        <v>0</v>
      </c>
      <c r="EQ31" s="40" t="b">
        <f t="shared" si="67"/>
        <v>0</v>
      </c>
      <c r="ER31" s="40" t="b">
        <f t="shared" si="68"/>
        <v>0</v>
      </c>
      <c r="ES31" s="40" t="str">
        <f t="shared" si="69"/>
        <v>Region 10</v>
      </c>
      <c r="ET31" s="367"/>
      <c r="EU31" s="40" t="b">
        <f t="shared" si="70"/>
        <v>0</v>
      </c>
      <c r="EV31" s="40" t="b">
        <f t="shared" si="71"/>
        <v>0</v>
      </c>
      <c r="EW31" s="40" t="b">
        <f t="shared" si="72"/>
        <v>0</v>
      </c>
      <c r="EX31" s="40" t="str">
        <f t="shared" si="73"/>
        <v>Region 10</v>
      </c>
      <c r="EY31" s="365"/>
      <c r="EZ31" s="40" t="b">
        <f t="shared" si="74"/>
        <v>0</v>
      </c>
      <c r="FA31" s="40" t="b">
        <f t="shared" si="75"/>
        <v>0</v>
      </c>
      <c r="FB31" s="40" t="b">
        <f t="shared" si="76"/>
        <v>0</v>
      </c>
      <c r="FC31" s="40" t="str">
        <f t="shared" si="77"/>
        <v>Region 10</v>
      </c>
      <c r="FD31" s="367"/>
      <c r="FE31" s="40" t="b">
        <f t="shared" si="78"/>
        <v>0</v>
      </c>
      <c r="FF31" s="40" t="b">
        <f t="shared" si="79"/>
        <v>0</v>
      </c>
      <c r="FG31" s="40" t="b">
        <f t="shared" si="80"/>
        <v>0</v>
      </c>
      <c r="FH31" s="40" t="str">
        <f t="shared" si="81"/>
        <v>Region 10</v>
      </c>
      <c r="FI31" s="365"/>
      <c r="FJ31" s="40" t="b">
        <f t="shared" si="82"/>
        <v>0</v>
      </c>
      <c r="FK31" s="40" t="b">
        <f t="shared" si="83"/>
        <v>0</v>
      </c>
      <c r="FL31" s="40" t="b">
        <f t="shared" si="84"/>
        <v>0</v>
      </c>
      <c r="FM31" s="40" t="str">
        <f t="shared" si="85"/>
        <v>Region 10</v>
      </c>
      <c r="FN31" s="367"/>
      <c r="FO31" s="40" t="b">
        <f t="shared" si="86"/>
        <v>0</v>
      </c>
      <c r="FP31" s="40" t="b">
        <f t="shared" si="87"/>
        <v>0</v>
      </c>
      <c r="FQ31" s="40" t="b">
        <f t="shared" si="88"/>
        <v>0</v>
      </c>
      <c r="FR31" s="40" t="str">
        <f t="shared" si="89"/>
        <v>Region 10</v>
      </c>
      <c r="FS31" s="365"/>
      <c r="FT31" s="40" t="b">
        <f t="shared" si="90"/>
        <v>0</v>
      </c>
      <c r="FU31" s="40" t="b">
        <f t="shared" si="91"/>
        <v>0</v>
      </c>
      <c r="FV31" s="40" t="b">
        <f t="shared" si="92"/>
        <v>0</v>
      </c>
      <c r="FW31" s="40" t="str">
        <f t="shared" si="93"/>
        <v>Region 10</v>
      </c>
    </row>
    <row r="32" spans="2:179">
      <c r="B32" s="365">
        <v>23</v>
      </c>
      <c r="C32" s="196"/>
      <c r="D32" s="196"/>
      <c r="E32" s="196"/>
      <c r="F32" s="196"/>
      <c r="G32" s="7"/>
      <c r="H32" s="197"/>
      <c r="I32" s="197"/>
      <c r="J32" s="197"/>
      <c r="K32" s="197"/>
      <c r="L32" s="197"/>
      <c r="M32" s="197"/>
      <c r="N32" s="9"/>
      <c r="O32" s="198"/>
      <c r="P32" s="198"/>
      <c r="Q32" s="198"/>
      <c r="R32" s="198"/>
      <c r="S32" s="198"/>
      <c r="T32" s="198"/>
      <c r="U32" s="9"/>
      <c r="V32" s="306"/>
      <c r="W32" s="306"/>
      <c r="X32" s="306"/>
      <c r="Y32" s="306"/>
      <c r="Z32" s="306"/>
      <c r="AA32" s="283">
        <f>IFERROR(Z32*Inputs!$D$59*Inputs!$D$60,"")</f>
        <v>0</v>
      </c>
      <c r="AB32" s="9"/>
      <c r="AC32" s="303"/>
      <c r="AD32" s="304"/>
      <c r="AE32" s="304"/>
      <c r="AF32" s="304"/>
      <c r="AG32" s="9"/>
      <c r="AH32" s="283" t="str">
        <f>IFERROR(IF(Analysis!AC32="","",Analysis!AC32*Inputs!$D$33),"")</f>
        <v/>
      </c>
      <c r="AI32" s="292" t="str">
        <f>IFERROR(IF(Analysis!AD32="","",Analysis!AD32*Inputs!$D$37),"")</f>
        <v/>
      </c>
      <c r="AJ32" s="292" t="str">
        <f>IFERROR(IF(Analysis!AE32="","",Analysis!AE32*Inputs!$D$41),"")</f>
        <v/>
      </c>
      <c r="AK32" s="292" t="str">
        <f>IFERROR(IF(Analysis!AE32="","",Analysis!AE32*Inputs!$D$48),"")</f>
        <v/>
      </c>
      <c r="AL32" s="293" t="str">
        <f>IFERROR(IF(Analysis!AD32="","",Analysis!AD32*Inputs!$D$49*Inputs!$D$48),"")</f>
        <v/>
      </c>
      <c r="AM32" s="292" t="str">
        <f>IFERROR(AK32*Inputs!$D$50,"")</f>
        <v/>
      </c>
      <c r="AN32" s="292" t="str">
        <f t="shared" si="94"/>
        <v/>
      </c>
      <c r="AO32" s="292" t="str">
        <f>IFERROR(IF(AN32="","",AN32*Inputs!$D$52),"")</f>
        <v/>
      </c>
      <c r="AP32" s="283" t="str">
        <f>IFERROR(IF(Analysis!AF32="","",Analysis!AF32*Inputs!$D$58),"")</f>
        <v/>
      </c>
      <c r="AQ32" s="293" t="str">
        <f>IFERROR(AP32*Inputs!$D$59,"")</f>
        <v/>
      </c>
      <c r="AR32" s="283" t="str">
        <f>IFERROR(AQ32*Inputs!$D$60,"")</f>
        <v/>
      </c>
      <c r="AS32" s="9"/>
      <c r="AT32" s="279" t="str">
        <f>IF(Analysis!V32&lt;&gt;"",Analysis!V32,Analysis!$AH32)</f>
        <v/>
      </c>
      <c r="AU32" s="279" t="str">
        <f>IF(Analysis!W32&lt;&gt;"",Analysis!W32,Analysis!AI32)</f>
        <v/>
      </c>
      <c r="AV32" s="279" t="str">
        <f>IF(Analysis!X32&lt;&gt;"",Analysis!X32,$AJ32)</f>
        <v/>
      </c>
      <c r="AW32" s="279" t="str">
        <f>IF(Analysis!Y32&lt;&gt;"",Analysis!Y32,Analysis!AO32)</f>
        <v/>
      </c>
      <c r="AX32" s="279" t="str">
        <f>IF(Analysis!Z32&lt;&gt;"",Analysis!Z32,Analysis!AP32)</f>
        <v/>
      </c>
      <c r="AY32" s="279" t="str">
        <f>IF(Analysis!AA32&gt;0,Analysis!AA32,Analysis!AR32)</f>
        <v/>
      </c>
      <c r="AZ32" s="9"/>
      <c r="BA32" s="8">
        <f>SUM((($H32+$O32)*Inputs!$D$14*Inputs!$D$13/Hours_TB),(($I32+$P32)*Inputs!$D$14*Inputs!$D$13/Hours_TB),(($J32+$Q32)*Inputs!$D$14*Inputs!$D$13/Hours_TB),(($K32+$R32)*Inputs!$D$14*Inputs!$D$13/Hours_TB),(($L32+$S32)*Inputs!$D$14*Inputs!$D$13/Hours_TB),(($M32+$T32)*Inputs!$D$14*Inputs!$D$13/Hours_TB))</f>
        <v>0</v>
      </c>
      <c r="BB32" s="8">
        <f>SUM((($H32+$O32)*Inputs!$D$14*Inputs!$D$13/Hours_HIV),(($I32+$P32)*Inputs!$D$14*Inputs!$D$13/Hours_HIV),(($J32+$Q32)*Inputs!$D$14*Inputs!$D$13/Hours_HIV),(($K32+$R32)*Inputs!$D$14*Inputs!$D$13/Hours_HIV),(($L32+$S32)*Inputs!$D$14*Inputs!$D$13/Hours_HIV),(($M32+$T32)*Inputs!$D$14*Inputs!$D$13/Hours_HIV))</f>
        <v>0</v>
      </c>
      <c r="BC32" s="8">
        <f>SUM((($H32+$O32)*Inputs!$D$14*Inputs!$D$13/Hours_HPV),(($I32+$P32)*Inputs!$D$14*Inputs!$D$13/Hours_HPV),(($J32+$Q32)*Inputs!$D$14*Inputs!$D$13/Hours_HPV),(($K32+$R32)*Inputs!$D$14*Inputs!$D$13/Hours_HPV),(($L32+$S32)*Inputs!$D$14*Inputs!$D$13/Hours_HPV),(($M32+$T32)*Inputs!$D$14*Inputs!$D$13/Hours_HPV))</f>
        <v>0</v>
      </c>
      <c r="BD32" s="8">
        <f>SUM((($H32+$O32)*Inputs!$D$14*Inputs!$D$13/Hours_HCV),(($I32+$P32)*Inputs!$D$14*Inputs!$D$13/Hours_HCV),(($J32+$Q32)*Inputs!$D$14*Inputs!$D$13/Hours_HCV),(($K32+$R32)*Inputs!$D$14*Inputs!$D$13/Hours_HCV),(($L32+$S32)*Inputs!$D$14*Inputs!$D$13/Hours_HCV),(($M32+$T32)*Inputs!$D$14*Inputs!$D$13/Hours_HCV))</f>
        <v>0</v>
      </c>
      <c r="BE32" s="9"/>
      <c r="BF32" s="10" t="str">
        <f t="shared" si="95"/>
        <v/>
      </c>
      <c r="BG32" s="18" t="str">
        <f t="shared" si="96"/>
        <v>N/A</v>
      </c>
      <c r="BH32" s="10" t="str">
        <f t="shared" si="97"/>
        <v/>
      </c>
      <c r="BI32" s="10" t="str">
        <f t="shared" si="98"/>
        <v/>
      </c>
      <c r="BJ32" s="10" t="str">
        <f t="shared" si="12"/>
        <v/>
      </c>
      <c r="BK32" s="18" t="str">
        <f t="shared" si="99"/>
        <v>N/A</v>
      </c>
      <c r="BL32" s="367"/>
      <c r="BM32" s="10">
        <f t="shared" si="100"/>
        <v>0</v>
      </c>
      <c r="BN32" s="18" t="str">
        <f t="shared" si="101"/>
        <v>N/A</v>
      </c>
      <c r="BO32" s="10" t="str">
        <f t="shared" si="13"/>
        <v/>
      </c>
      <c r="BP32" s="10" t="str">
        <f t="shared" si="14"/>
        <v/>
      </c>
      <c r="BQ32" s="10" t="str">
        <f t="shared" si="15"/>
        <v/>
      </c>
      <c r="BR32" s="18" t="str">
        <f t="shared" si="16"/>
        <v>N/A</v>
      </c>
      <c r="BS32" s="367"/>
      <c r="BT32" s="10">
        <f t="shared" si="102"/>
        <v>0</v>
      </c>
      <c r="BU32" s="18" t="str">
        <f t="shared" si="103"/>
        <v>N/A</v>
      </c>
      <c r="BV32" s="10" t="str">
        <f t="shared" si="17"/>
        <v/>
      </c>
      <c r="BW32" s="10" t="str">
        <f t="shared" si="104"/>
        <v/>
      </c>
      <c r="BX32" s="10" t="str">
        <f t="shared" si="19"/>
        <v/>
      </c>
      <c r="BY32" s="18" t="str">
        <f t="shared" si="105"/>
        <v>N/A</v>
      </c>
      <c r="BZ32" s="367"/>
      <c r="CA32" s="10">
        <f t="shared" si="106"/>
        <v>0</v>
      </c>
      <c r="CB32" s="18" t="str">
        <f t="shared" si="107"/>
        <v>N/A</v>
      </c>
      <c r="CC32" s="10" t="str">
        <f t="shared" si="21"/>
        <v/>
      </c>
      <c r="CD32" s="10" t="str">
        <f t="shared" si="22"/>
        <v/>
      </c>
      <c r="CE32" s="10" t="str">
        <f t="shared" si="23"/>
        <v/>
      </c>
      <c r="CF32" s="18" t="str">
        <f t="shared" si="108"/>
        <v>N/A</v>
      </c>
      <c r="CG32" s="365"/>
      <c r="CH32" s="10">
        <f t="shared" si="109"/>
        <v>0</v>
      </c>
      <c r="CI32" s="18" t="str">
        <f t="shared" si="25"/>
        <v>N/A</v>
      </c>
      <c r="CJ32" s="10" t="str">
        <f t="shared" si="26"/>
        <v/>
      </c>
      <c r="CK32" s="10" t="str">
        <f t="shared" si="27"/>
        <v/>
      </c>
      <c r="CL32" s="10" t="str">
        <f t="shared" si="28"/>
        <v/>
      </c>
      <c r="CM32" s="18" t="str">
        <f t="shared" si="29"/>
        <v>N/A</v>
      </c>
      <c r="CN32" s="365"/>
      <c r="CO32" s="10">
        <f t="shared" si="110"/>
        <v>0</v>
      </c>
      <c r="CP32" s="18" t="str">
        <f t="shared" si="111"/>
        <v>N/A</v>
      </c>
      <c r="CQ32" s="10" t="str">
        <f t="shared" si="30"/>
        <v/>
      </c>
      <c r="CR32" s="10" t="str">
        <f t="shared" si="31"/>
        <v/>
      </c>
      <c r="CS32" s="10" t="str">
        <f t="shared" si="32"/>
        <v/>
      </c>
      <c r="CT32" s="18" t="str">
        <f t="shared" si="112"/>
        <v>N/A</v>
      </c>
      <c r="CU32" s="377"/>
      <c r="CV32" s="10">
        <f t="shared" si="113"/>
        <v>0</v>
      </c>
      <c r="CW32" s="18" t="str">
        <f t="shared" si="114"/>
        <v>N/A</v>
      </c>
      <c r="CX32" s="10" t="str">
        <f t="shared" si="34"/>
        <v/>
      </c>
      <c r="CY32" s="10" t="str">
        <f t="shared" si="35"/>
        <v/>
      </c>
      <c r="CZ32" s="10" t="str">
        <f t="shared" si="36"/>
        <v/>
      </c>
      <c r="DA32" s="18" t="str">
        <f t="shared" si="37"/>
        <v>N/A</v>
      </c>
      <c r="DB32" s="367"/>
      <c r="DC32" s="367"/>
      <c r="DD32" s="367"/>
      <c r="DE32" s="367"/>
      <c r="DF32" s="367"/>
      <c r="DG32" s="40" t="b">
        <f t="shared" si="38"/>
        <v>0</v>
      </c>
      <c r="DH32" s="40" t="b">
        <f t="shared" si="39"/>
        <v>0</v>
      </c>
      <c r="DI32" s="40" t="b">
        <f t="shared" si="40"/>
        <v>0</v>
      </c>
      <c r="DJ32" s="40" t="b">
        <f t="shared" si="41"/>
        <v>0</v>
      </c>
      <c r="DK32" s="367"/>
      <c r="DL32" s="40" t="b">
        <f t="shared" si="42"/>
        <v>0</v>
      </c>
      <c r="DM32" s="40" t="b">
        <f t="shared" si="43"/>
        <v>0</v>
      </c>
      <c r="DN32" s="40" t="b">
        <f t="shared" si="44"/>
        <v>0</v>
      </c>
      <c r="DO32" s="40" t="b">
        <f t="shared" si="45"/>
        <v>0</v>
      </c>
      <c r="DP32" s="367"/>
      <c r="DQ32" s="40" t="b">
        <f t="shared" si="46"/>
        <v>0</v>
      </c>
      <c r="DR32" s="40" t="b">
        <f t="shared" si="47"/>
        <v>0</v>
      </c>
      <c r="DS32" s="40" t="b">
        <f t="shared" si="48"/>
        <v>0</v>
      </c>
      <c r="DT32" s="40" t="b">
        <f t="shared" si="49"/>
        <v>0</v>
      </c>
      <c r="DU32" s="367"/>
      <c r="DV32" s="40" t="b">
        <f t="shared" si="50"/>
        <v>0</v>
      </c>
      <c r="DW32" s="40" t="b">
        <f t="shared" si="51"/>
        <v>0</v>
      </c>
      <c r="DX32" s="40" t="b">
        <f t="shared" si="52"/>
        <v>0</v>
      </c>
      <c r="DY32" s="40" t="b">
        <f t="shared" si="53"/>
        <v>0</v>
      </c>
      <c r="DZ32" s="367"/>
      <c r="EA32" s="40" t="b">
        <f t="shared" si="54"/>
        <v>0</v>
      </c>
      <c r="EB32" s="40" t="b">
        <f t="shared" si="55"/>
        <v>0</v>
      </c>
      <c r="EC32" s="40" t="b">
        <f t="shared" si="56"/>
        <v>0</v>
      </c>
      <c r="ED32" s="40" t="b">
        <f t="shared" si="57"/>
        <v>0</v>
      </c>
      <c r="EE32" s="367"/>
      <c r="EF32" s="40" t="b">
        <f t="shared" si="58"/>
        <v>0</v>
      </c>
      <c r="EG32" s="40" t="b">
        <f t="shared" si="59"/>
        <v>0</v>
      </c>
      <c r="EH32" s="40" t="b">
        <f t="shared" si="60"/>
        <v>0</v>
      </c>
      <c r="EI32" s="40" t="b">
        <f t="shared" si="61"/>
        <v>0</v>
      </c>
      <c r="EJ32" s="367"/>
      <c r="EK32" s="40" t="b">
        <f t="shared" si="62"/>
        <v>0</v>
      </c>
      <c r="EL32" s="40" t="b">
        <f t="shared" si="63"/>
        <v>0</v>
      </c>
      <c r="EM32" s="40" t="b">
        <f t="shared" si="64"/>
        <v>0</v>
      </c>
      <c r="EN32" s="40" t="b">
        <f t="shared" si="65"/>
        <v>0</v>
      </c>
      <c r="EO32" s="367"/>
      <c r="EP32" s="40" t="b">
        <f t="shared" si="66"/>
        <v>0</v>
      </c>
      <c r="EQ32" s="40" t="b">
        <f t="shared" si="67"/>
        <v>0</v>
      </c>
      <c r="ER32" s="40" t="b">
        <f t="shared" si="68"/>
        <v>0</v>
      </c>
      <c r="ES32" s="40" t="b">
        <f t="shared" si="69"/>
        <v>0</v>
      </c>
      <c r="ET32" s="367"/>
      <c r="EU32" s="40" t="b">
        <f t="shared" si="70"/>
        <v>0</v>
      </c>
      <c r="EV32" s="40" t="b">
        <f t="shared" si="71"/>
        <v>0</v>
      </c>
      <c r="EW32" s="40" t="b">
        <f t="shared" si="72"/>
        <v>0</v>
      </c>
      <c r="EX32" s="40" t="b">
        <f t="shared" si="73"/>
        <v>0</v>
      </c>
      <c r="EY32" s="365"/>
      <c r="EZ32" s="40" t="b">
        <f t="shared" si="74"/>
        <v>0</v>
      </c>
      <c r="FA32" s="40" t="b">
        <f t="shared" si="75"/>
        <v>0</v>
      </c>
      <c r="FB32" s="40" t="b">
        <f t="shared" si="76"/>
        <v>0</v>
      </c>
      <c r="FC32" s="40" t="b">
        <f t="shared" si="77"/>
        <v>0</v>
      </c>
      <c r="FD32" s="367"/>
      <c r="FE32" s="40" t="b">
        <f t="shared" si="78"/>
        <v>0</v>
      </c>
      <c r="FF32" s="40" t="b">
        <f t="shared" si="79"/>
        <v>0</v>
      </c>
      <c r="FG32" s="40" t="b">
        <f t="shared" si="80"/>
        <v>0</v>
      </c>
      <c r="FH32" s="40" t="b">
        <f t="shared" si="81"/>
        <v>0</v>
      </c>
      <c r="FI32" s="365"/>
      <c r="FJ32" s="40" t="b">
        <f t="shared" si="82"/>
        <v>0</v>
      </c>
      <c r="FK32" s="40" t="b">
        <f t="shared" si="83"/>
        <v>0</v>
      </c>
      <c r="FL32" s="40" t="b">
        <f t="shared" si="84"/>
        <v>0</v>
      </c>
      <c r="FM32" s="40" t="b">
        <f t="shared" si="85"/>
        <v>0</v>
      </c>
      <c r="FN32" s="367"/>
      <c r="FO32" s="40" t="b">
        <f t="shared" si="86"/>
        <v>0</v>
      </c>
      <c r="FP32" s="40" t="b">
        <f t="shared" si="87"/>
        <v>0</v>
      </c>
      <c r="FQ32" s="40" t="b">
        <f t="shared" si="88"/>
        <v>0</v>
      </c>
      <c r="FR32" s="40" t="b">
        <f t="shared" si="89"/>
        <v>0</v>
      </c>
      <c r="FS32" s="365"/>
      <c r="FT32" s="40" t="b">
        <f t="shared" si="90"/>
        <v>0</v>
      </c>
      <c r="FU32" s="40" t="b">
        <f t="shared" si="91"/>
        <v>0</v>
      </c>
      <c r="FV32" s="40" t="b">
        <f t="shared" si="92"/>
        <v>0</v>
      </c>
      <c r="FW32" s="40" t="b">
        <f t="shared" si="93"/>
        <v>0</v>
      </c>
    </row>
    <row r="33" spans="2:179">
      <c r="B33" s="365">
        <v>24</v>
      </c>
      <c r="C33" s="196"/>
      <c r="D33" s="196"/>
      <c r="E33" s="196"/>
      <c r="F33" s="196"/>
      <c r="G33" s="7"/>
      <c r="H33" s="197"/>
      <c r="I33" s="197"/>
      <c r="J33" s="197"/>
      <c r="K33" s="197"/>
      <c r="L33" s="197"/>
      <c r="M33" s="197"/>
      <c r="N33" s="9"/>
      <c r="O33" s="198"/>
      <c r="P33" s="198"/>
      <c r="Q33" s="198"/>
      <c r="R33" s="198"/>
      <c r="S33" s="198"/>
      <c r="T33" s="198"/>
      <c r="U33" s="9"/>
      <c r="V33" s="306"/>
      <c r="W33" s="306"/>
      <c r="X33" s="306"/>
      <c r="Y33" s="306"/>
      <c r="Z33" s="306"/>
      <c r="AA33" s="283">
        <f>IFERROR(Z33*Inputs!$D$59*Inputs!$D$60,"")</f>
        <v>0</v>
      </c>
      <c r="AB33" s="9"/>
      <c r="AC33" s="303"/>
      <c r="AD33" s="304"/>
      <c r="AE33" s="304"/>
      <c r="AF33" s="304"/>
      <c r="AG33" s="9"/>
      <c r="AH33" s="283" t="str">
        <f>IFERROR(IF(Analysis!AC33="","",Analysis!AC33*Inputs!$D$33),"")</f>
        <v/>
      </c>
      <c r="AI33" s="292" t="str">
        <f>IFERROR(IF(Analysis!AD33="","",Analysis!AD33*Inputs!$D$37),"")</f>
        <v/>
      </c>
      <c r="AJ33" s="292" t="str">
        <f>IFERROR(IF(Analysis!AE33="","",Analysis!AE33*Inputs!$D$41),"")</f>
        <v/>
      </c>
      <c r="AK33" s="292" t="str">
        <f>IFERROR(IF(Analysis!AE33="","",Analysis!AE33*Inputs!$D$48),"")</f>
        <v/>
      </c>
      <c r="AL33" s="293" t="str">
        <f>IFERROR(IF(Analysis!AD33="","",Analysis!AD33*Inputs!$D$49*Inputs!$D$48),"")</f>
        <v/>
      </c>
      <c r="AM33" s="292" t="str">
        <f>IFERROR(AK33*Inputs!$D$50,"")</f>
        <v/>
      </c>
      <c r="AN33" s="292" t="str">
        <f t="shared" si="94"/>
        <v/>
      </c>
      <c r="AO33" s="292" t="str">
        <f>IFERROR(IF(AN33="","",AN33*Inputs!$D$52),"")</f>
        <v/>
      </c>
      <c r="AP33" s="283" t="str">
        <f>IFERROR(IF(Analysis!AF33="","",Analysis!AF33*Inputs!$D$58),"")</f>
        <v/>
      </c>
      <c r="AQ33" s="293" t="str">
        <f>IFERROR(AP33*Inputs!$D$59,"")</f>
        <v/>
      </c>
      <c r="AR33" s="283" t="str">
        <f>IFERROR(AQ33*Inputs!$D$60,"")</f>
        <v/>
      </c>
      <c r="AS33" s="9"/>
      <c r="AT33" s="279" t="str">
        <f>IF(Analysis!V33&lt;&gt;"",Analysis!V33,Analysis!$AH33)</f>
        <v/>
      </c>
      <c r="AU33" s="279" t="str">
        <f>IF(Analysis!W33&lt;&gt;"",Analysis!W33,Analysis!AI33)</f>
        <v/>
      </c>
      <c r="AV33" s="279" t="str">
        <f>IF(Analysis!X33&lt;&gt;"",Analysis!X33,$AJ33)</f>
        <v/>
      </c>
      <c r="AW33" s="279" t="str">
        <f>IF(Analysis!Y33&lt;&gt;"",Analysis!Y33,Analysis!AO33)</f>
        <v/>
      </c>
      <c r="AX33" s="279" t="str">
        <f>IF(Analysis!Z33&lt;&gt;"",Analysis!Z33,Analysis!AP33)</f>
        <v/>
      </c>
      <c r="AY33" s="279" t="str">
        <f>IF(Analysis!AA33&gt;0,Analysis!AA33,Analysis!AR33)</f>
        <v/>
      </c>
      <c r="AZ33" s="9"/>
      <c r="BA33" s="8">
        <f>SUM((($H33+$O33)*Inputs!$D$14*Inputs!$D$13/Hours_TB),(($I33+$P33)*Inputs!$D$14*Inputs!$D$13/Hours_TB),(($J33+$Q33)*Inputs!$D$14*Inputs!$D$13/Hours_TB),(($K33+$R33)*Inputs!$D$14*Inputs!$D$13/Hours_TB),(($L33+$S33)*Inputs!$D$14*Inputs!$D$13/Hours_TB),(($M33+$T33)*Inputs!$D$14*Inputs!$D$13/Hours_TB))</f>
        <v>0</v>
      </c>
      <c r="BB33" s="8">
        <f>SUM((($H33+$O33)*Inputs!$D$14*Inputs!$D$13/Hours_HIV),(($I33+$P33)*Inputs!$D$14*Inputs!$D$13/Hours_HIV),(($J33+$Q33)*Inputs!$D$14*Inputs!$D$13/Hours_HIV),(($K33+$R33)*Inputs!$D$14*Inputs!$D$13/Hours_HIV),(($L33+$S33)*Inputs!$D$14*Inputs!$D$13/Hours_HIV),(($M33+$T33)*Inputs!$D$14*Inputs!$D$13/Hours_HIV))</f>
        <v>0</v>
      </c>
      <c r="BC33" s="8">
        <f>SUM((($H33+$O33)*Inputs!$D$14*Inputs!$D$13/Hours_HPV),(($I33+$P33)*Inputs!$D$14*Inputs!$D$13/Hours_HPV),(($J33+$Q33)*Inputs!$D$14*Inputs!$D$13/Hours_HPV),(($K33+$R33)*Inputs!$D$14*Inputs!$D$13/Hours_HPV),(($L33+$S33)*Inputs!$D$14*Inputs!$D$13/Hours_HPV),(($M33+$T33)*Inputs!$D$14*Inputs!$D$13/Hours_HPV))</f>
        <v>0</v>
      </c>
      <c r="BD33" s="8">
        <f>SUM((($H33+$O33)*Inputs!$D$14*Inputs!$D$13/Hours_HCV),(($I33+$P33)*Inputs!$D$14*Inputs!$D$13/Hours_HCV),(($J33+$Q33)*Inputs!$D$14*Inputs!$D$13/Hours_HCV),(($K33+$R33)*Inputs!$D$14*Inputs!$D$13/Hours_HCV),(($L33+$S33)*Inputs!$D$14*Inputs!$D$13/Hours_HCV),(($M33+$T33)*Inputs!$D$14*Inputs!$D$13/Hours_HCV))</f>
        <v>0</v>
      </c>
      <c r="BE33" s="9"/>
      <c r="BF33" s="10" t="str">
        <f t="shared" si="95"/>
        <v/>
      </c>
      <c r="BG33" s="18" t="str">
        <f t="shared" si="96"/>
        <v>N/A</v>
      </c>
      <c r="BH33" s="10" t="str">
        <f t="shared" si="97"/>
        <v/>
      </c>
      <c r="BI33" s="10" t="str">
        <f t="shared" si="98"/>
        <v/>
      </c>
      <c r="BJ33" s="10" t="str">
        <f t="shared" si="12"/>
        <v/>
      </c>
      <c r="BK33" s="18" t="str">
        <f t="shared" si="99"/>
        <v>N/A</v>
      </c>
      <c r="BL33" s="367"/>
      <c r="BM33" s="10">
        <f t="shared" si="100"/>
        <v>0</v>
      </c>
      <c r="BN33" s="18" t="str">
        <f t="shared" si="101"/>
        <v>N/A</v>
      </c>
      <c r="BO33" s="10" t="str">
        <f t="shared" si="13"/>
        <v/>
      </c>
      <c r="BP33" s="10" t="str">
        <f t="shared" si="14"/>
        <v/>
      </c>
      <c r="BQ33" s="10" t="str">
        <f t="shared" si="15"/>
        <v/>
      </c>
      <c r="BR33" s="18" t="str">
        <f t="shared" si="16"/>
        <v>N/A</v>
      </c>
      <c r="BS33" s="367"/>
      <c r="BT33" s="10">
        <f t="shared" si="102"/>
        <v>0</v>
      </c>
      <c r="BU33" s="18" t="str">
        <f t="shared" si="103"/>
        <v>N/A</v>
      </c>
      <c r="BV33" s="10" t="str">
        <f t="shared" si="17"/>
        <v/>
      </c>
      <c r="BW33" s="10" t="str">
        <f t="shared" si="104"/>
        <v/>
      </c>
      <c r="BX33" s="10" t="str">
        <f t="shared" si="19"/>
        <v/>
      </c>
      <c r="BY33" s="18" t="str">
        <f t="shared" si="105"/>
        <v>N/A</v>
      </c>
      <c r="BZ33" s="367"/>
      <c r="CA33" s="10">
        <f t="shared" si="106"/>
        <v>0</v>
      </c>
      <c r="CB33" s="18" t="str">
        <f t="shared" si="107"/>
        <v>N/A</v>
      </c>
      <c r="CC33" s="10" t="str">
        <f t="shared" si="21"/>
        <v/>
      </c>
      <c r="CD33" s="10" t="str">
        <f t="shared" si="22"/>
        <v/>
      </c>
      <c r="CE33" s="10" t="str">
        <f t="shared" si="23"/>
        <v/>
      </c>
      <c r="CF33" s="18" t="str">
        <f t="shared" si="108"/>
        <v>N/A</v>
      </c>
      <c r="CG33" s="365"/>
      <c r="CH33" s="10">
        <f t="shared" si="109"/>
        <v>0</v>
      </c>
      <c r="CI33" s="18" t="str">
        <f t="shared" si="25"/>
        <v>N/A</v>
      </c>
      <c r="CJ33" s="10" t="str">
        <f t="shared" si="26"/>
        <v/>
      </c>
      <c r="CK33" s="10" t="str">
        <f t="shared" si="27"/>
        <v/>
      </c>
      <c r="CL33" s="10" t="str">
        <f t="shared" si="28"/>
        <v/>
      </c>
      <c r="CM33" s="18" t="str">
        <f t="shared" si="29"/>
        <v>N/A</v>
      </c>
      <c r="CN33" s="365"/>
      <c r="CO33" s="10">
        <f t="shared" si="110"/>
        <v>0</v>
      </c>
      <c r="CP33" s="18" t="str">
        <f t="shared" si="111"/>
        <v>N/A</v>
      </c>
      <c r="CQ33" s="10" t="str">
        <f t="shared" si="30"/>
        <v/>
      </c>
      <c r="CR33" s="10" t="str">
        <f t="shared" si="31"/>
        <v/>
      </c>
      <c r="CS33" s="10" t="str">
        <f t="shared" si="32"/>
        <v/>
      </c>
      <c r="CT33" s="18" t="str">
        <f t="shared" si="112"/>
        <v>N/A</v>
      </c>
      <c r="CU33" s="377"/>
      <c r="CV33" s="10">
        <f t="shared" si="113"/>
        <v>0</v>
      </c>
      <c r="CW33" s="18" t="str">
        <f t="shared" si="114"/>
        <v>N/A</v>
      </c>
      <c r="CX33" s="10" t="str">
        <f t="shared" si="34"/>
        <v/>
      </c>
      <c r="CY33" s="10" t="str">
        <f t="shared" si="35"/>
        <v/>
      </c>
      <c r="CZ33" s="10" t="str">
        <f t="shared" si="36"/>
        <v/>
      </c>
      <c r="DA33" s="18" t="str">
        <f t="shared" si="37"/>
        <v>N/A</v>
      </c>
      <c r="DB33" s="367"/>
      <c r="DC33" s="367"/>
      <c r="DD33" s="367"/>
      <c r="DE33" s="367"/>
      <c r="DF33" s="367"/>
      <c r="DG33" s="40" t="b">
        <f t="shared" si="38"/>
        <v>0</v>
      </c>
      <c r="DH33" s="40" t="b">
        <f t="shared" si="39"/>
        <v>0</v>
      </c>
      <c r="DI33" s="40" t="b">
        <f t="shared" si="40"/>
        <v>0</v>
      </c>
      <c r="DJ33" s="40" t="b">
        <f t="shared" si="41"/>
        <v>0</v>
      </c>
      <c r="DK33" s="367"/>
      <c r="DL33" s="40" t="b">
        <f t="shared" si="42"/>
        <v>0</v>
      </c>
      <c r="DM33" s="40" t="b">
        <f t="shared" si="43"/>
        <v>0</v>
      </c>
      <c r="DN33" s="40" t="b">
        <f t="shared" si="44"/>
        <v>0</v>
      </c>
      <c r="DO33" s="40" t="b">
        <f t="shared" si="45"/>
        <v>0</v>
      </c>
      <c r="DP33" s="367"/>
      <c r="DQ33" s="40" t="b">
        <f t="shared" si="46"/>
        <v>0</v>
      </c>
      <c r="DR33" s="40" t="b">
        <f t="shared" si="47"/>
        <v>0</v>
      </c>
      <c r="DS33" s="40" t="b">
        <f t="shared" si="48"/>
        <v>0</v>
      </c>
      <c r="DT33" s="40" t="b">
        <f t="shared" si="49"/>
        <v>0</v>
      </c>
      <c r="DU33" s="367"/>
      <c r="DV33" s="40" t="b">
        <f t="shared" si="50"/>
        <v>0</v>
      </c>
      <c r="DW33" s="40" t="b">
        <f t="shared" si="51"/>
        <v>0</v>
      </c>
      <c r="DX33" s="40" t="b">
        <f t="shared" si="52"/>
        <v>0</v>
      </c>
      <c r="DY33" s="40" t="b">
        <f t="shared" si="53"/>
        <v>0</v>
      </c>
      <c r="DZ33" s="367"/>
      <c r="EA33" s="40" t="b">
        <f t="shared" si="54"/>
        <v>0</v>
      </c>
      <c r="EB33" s="40" t="b">
        <f t="shared" si="55"/>
        <v>0</v>
      </c>
      <c r="EC33" s="40" t="b">
        <f t="shared" si="56"/>
        <v>0</v>
      </c>
      <c r="ED33" s="40" t="b">
        <f t="shared" si="57"/>
        <v>0</v>
      </c>
      <c r="EE33" s="367"/>
      <c r="EF33" s="40" t="b">
        <f t="shared" si="58"/>
        <v>0</v>
      </c>
      <c r="EG33" s="40" t="b">
        <f t="shared" si="59"/>
        <v>0</v>
      </c>
      <c r="EH33" s="40" t="b">
        <f t="shared" si="60"/>
        <v>0</v>
      </c>
      <c r="EI33" s="40" t="b">
        <f t="shared" si="61"/>
        <v>0</v>
      </c>
      <c r="EJ33" s="367"/>
      <c r="EK33" s="40" t="b">
        <f t="shared" si="62"/>
        <v>0</v>
      </c>
      <c r="EL33" s="40" t="b">
        <f t="shared" si="63"/>
        <v>0</v>
      </c>
      <c r="EM33" s="40" t="b">
        <f t="shared" si="64"/>
        <v>0</v>
      </c>
      <c r="EN33" s="40" t="b">
        <f t="shared" si="65"/>
        <v>0</v>
      </c>
      <c r="EO33" s="367"/>
      <c r="EP33" s="40" t="b">
        <f t="shared" si="66"/>
        <v>0</v>
      </c>
      <c r="EQ33" s="40" t="b">
        <f t="shared" si="67"/>
        <v>0</v>
      </c>
      <c r="ER33" s="40" t="b">
        <f t="shared" si="68"/>
        <v>0</v>
      </c>
      <c r="ES33" s="40" t="b">
        <f t="shared" si="69"/>
        <v>0</v>
      </c>
      <c r="ET33" s="367"/>
      <c r="EU33" s="40" t="b">
        <f t="shared" si="70"/>
        <v>0</v>
      </c>
      <c r="EV33" s="40" t="b">
        <f t="shared" si="71"/>
        <v>0</v>
      </c>
      <c r="EW33" s="40" t="b">
        <f t="shared" si="72"/>
        <v>0</v>
      </c>
      <c r="EX33" s="40" t="b">
        <f t="shared" si="73"/>
        <v>0</v>
      </c>
      <c r="EY33" s="365"/>
      <c r="EZ33" s="40" t="b">
        <f t="shared" si="74"/>
        <v>0</v>
      </c>
      <c r="FA33" s="40" t="b">
        <f t="shared" si="75"/>
        <v>0</v>
      </c>
      <c r="FB33" s="40" t="b">
        <f t="shared" si="76"/>
        <v>0</v>
      </c>
      <c r="FC33" s="40" t="b">
        <f t="shared" si="77"/>
        <v>0</v>
      </c>
      <c r="FD33" s="367"/>
      <c r="FE33" s="40" t="b">
        <f t="shared" si="78"/>
        <v>0</v>
      </c>
      <c r="FF33" s="40" t="b">
        <f t="shared" si="79"/>
        <v>0</v>
      </c>
      <c r="FG33" s="40" t="b">
        <f t="shared" si="80"/>
        <v>0</v>
      </c>
      <c r="FH33" s="40" t="b">
        <f t="shared" si="81"/>
        <v>0</v>
      </c>
      <c r="FI33" s="365"/>
      <c r="FJ33" s="40" t="b">
        <f t="shared" si="82"/>
        <v>0</v>
      </c>
      <c r="FK33" s="40" t="b">
        <f t="shared" si="83"/>
        <v>0</v>
      </c>
      <c r="FL33" s="40" t="b">
        <f t="shared" si="84"/>
        <v>0</v>
      </c>
      <c r="FM33" s="40" t="b">
        <f t="shared" si="85"/>
        <v>0</v>
      </c>
      <c r="FN33" s="367"/>
      <c r="FO33" s="40" t="b">
        <f t="shared" si="86"/>
        <v>0</v>
      </c>
      <c r="FP33" s="40" t="b">
        <f t="shared" si="87"/>
        <v>0</v>
      </c>
      <c r="FQ33" s="40" t="b">
        <f t="shared" si="88"/>
        <v>0</v>
      </c>
      <c r="FR33" s="40" t="b">
        <f t="shared" si="89"/>
        <v>0</v>
      </c>
      <c r="FS33" s="365"/>
      <c r="FT33" s="40" t="b">
        <f t="shared" si="90"/>
        <v>0</v>
      </c>
      <c r="FU33" s="40" t="b">
        <f t="shared" si="91"/>
        <v>0</v>
      </c>
      <c r="FV33" s="40" t="b">
        <f t="shared" si="92"/>
        <v>0</v>
      </c>
      <c r="FW33" s="40" t="b">
        <f t="shared" si="93"/>
        <v>0</v>
      </c>
    </row>
    <row r="34" spans="2:179">
      <c r="B34" s="365">
        <v>25</v>
      </c>
      <c r="C34" s="196"/>
      <c r="D34" s="196"/>
      <c r="E34" s="196"/>
      <c r="F34" s="196"/>
      <c r="G34" s="7"/>
      <c r="H34" s="197"/>
      <c r="I34" s="197"/>
      <c r="J34" s="197"/>
      <c r="K34" s="197"/>
      <c r="L34" s="197"/>
      <c r="M34" s="197"/>
      <c r="N34" s="9"/>
      <c r="O34" s="198"/>
      <c r="P34" s="198"/>
      <c r="Q34" s="198"/>
      <c r="R34" s="198"/>
      <c r="S34" s="198"/>
      <c r="T34" s="198"/>
      <c r="U34" s="9"/>
      <c r="V34" s="306"/>
      <c r="W34" s="306"/>
      <c r="X34" s="306"/>
      <c r="Y34" s="306"/>
      <c r="Z34" s="306"/>
      <c r="AA34" s="283">
        <f>IFERROR(Z34*Inputs!$D$59*Inputs!$D$60,"")</f>
        <v>0</v>
      </c>
      <c r="AB34" s="9"/>
      <c r="AC34" s="303"/>
      <c r="AD34" s="304"/>
      <c r="AE34" s="304"/>
      <c r="AF34" s="304"/>
      <c r="AG34" s="9"/>
      <c r="AH34" s="283" t="str">
        <f>IFERROR(IF(Analysis!AC34="","",Analysis!AC34*Inputs!$D$33),"")</f>
        <v/>
      </c>
      <c r="AI34" s="292" t="str">
        <f>IFERROR(IF(Analysis!AD34="","",Analysis!AD34*Inputs!$D$37),"")</f>
        <v/>
      </c>
      <c r="AJ34" s="292" t="str">
        <f>IFERROR(IF(Analysis!AE34="","",Analysis!AE34*Inputs!$D$41),"")</f>
        <v/>
      </c>
      <c r="AK34" s="292" t="str">
        <f>IFERROR(IF(Analysis!AE34="","",Analysis!AE34*Inputs!$D$48),"")</f>
        <v/>
      </c>
      <c r="AL34" s="293" t="str">
        <f>IFERROR(IF(Analysis!AD34="","",Analysis!AD34*Inputs!$D$49*Inputs!$D$48),"")</f>
        <v/>
      </c>
      <c r="AM34" s="292" t="str">
        <f>IFERROR(AK34*Inputs!$D$50,"")</f>
        <v/>
      </c>
      <c r="AN34" s="292" t="str">
        <f t="shared" si="94"/>
        <v/>
      </c>
      <c r="AO34" s="292" t="str">
        <f>IFERROR(IF(AN34="","",AN34*Inputs!$D$52),"")</f>
        <v/>
      </c>
      <c r="AP34" s="283" t="str">
        <f>IFERROR(IF(Analysis!AF34="","",Analysis!AF34*Inputs!$D$58),"")</f>
        <v/>
      </c>
      <c r="AQ34" s="293" t="str">
        <f>IFERROR(AP34*Inputs!$D$59,"")</f>
        <v/>
      </c>
      <c r="AR34" s="283" t="str">
        <f>IFERROR(AQ34*Inputs!$D$60,"")</f>
        <v/>
      </c>
      <c r="AS34" s="9"/>
      <c r="AT34" s="279" t="str">
        <f>IF(Analysis!V34&lt;&gt;"",Analysis!V34,Analysis!$AH34)</f>
        <v/>
      </c>
      <c r="AU34" s="279" t="str">
        <f>IF(Analysis!W34&lt;&gt;"",Analysis!W34,Analysis!AI34)</f>
        <v/>
      </c>
      <c r="AV34" s="279" t="str">
        <f>IF(Analysis!X34&lt;&gt;"",Analysis!X34,$AJ34)</f>
        <v/>
      </c>
      <c r="AW34" s="279" t="str">
        <f>IF(Analysis!Y34&lt;&gt;"",Analysis!Y34,Analysis!AO34)</f>
        <v/>
      </c>
      <c r="AX34" s="279" t="str">
        <f>IF(Analysis!Z34&lt;&gt;"",Analysis!Z34,Analysis!AP34)</f>
        <v/>
      </c>
      <c r="AY34" s="279" t="str">
        <f>IF(Analysis!AA34&gt;0,Analysis!AA34,Analysis!AR34)</f>
        <v/>
      </c>
      <c r="AZ34" s="9"/>
      <c r="BA34" s="8">
        <f>SUM((($H34+$O34)*Inputs!$D$14*Inputs!$D$13/Hours_TB),(($I34+$P34)*Inputs!$D$14*Inputs!$D$13/Hours_TB),(($J34+$Q34)*Inputs!$D$14*Inputs!$D$13/Hours_TB),(($K34+$R34)*Inputs!$D$14*Inputs!$D$13/Hours_TB),(($L34+$S34)*Inputs!$D$14*Inputs!$D$13/Hours_TB),(($M34+$T34)*Inputs!$D$14*Inputs!$D$13/Hours_TB))</f>
        <v>0</v>
      </c>
      <c r="BB34" s="8">
        <f>SUM((($H34+$O34)*Inputs!$D$14*Inputs!$D$13/Hours_HIV),(($I34+$P34)*Inputs!$D$14*Inputs!$D$13/Hours_HIV),(($J34+$Q34)*Inputs!$D$14*Inputs!$D$13/Hours_HIV),(($K34+$R34)*Inputs!$D$14*Inputs!$D$13/Hours_HIV),(($L34+$S34)*Inputs!$D$14*Inputs!$D$13/Hours_HIV),(($M34+$T34)*Inputs!$D$14*Inputs!$D$13/Hours_HIV))</f>
        <v>0</v>
      </c>
      <c r="BC34" s="8">
        <f>SUM((($H34+$O34)*Inputs!$D$14*Inputs!$D$13/Hours_HPV),(($I34+$P34)*Inputs!$D$14*Inputs!$D$13/Hours_HPV),(($J34+$Q34)*Inputs!$D$14*Inputs!$D$13/Hours_HPV),(($K34+$R34)*Inputs!$D$14*Inputs!$D$13/Hours_HPV),(($L34+$S34)*Inputs!$D$14*Inputs!$D$13/Hours_HPV),(($M34+$T34)*Inputs!$D$14*Inputs!$D$13/Hours_HPV))</f>
        <v>0</v>
      </c>
      <c r="BD34" s="8">
        <f>SUM((($H34+$O34)*Inputs!$D$14*Inputs!$D$13/Hours_HCV),(($I34+$P34)*Inputs!$D$14*Inputs!$D$13/Hours_HCV),(($J34+$Q34)*Inputs!$D$14*Inputs!$D$13/Hours_HCV),(($K34+$R34)*Inputs!$D$14*Inputs!$D$13/Hours_HCV),(($L34+$S34)*Inputs!$D$14*Inputs!$D$13/Hours_HCV),(($M34+$T34)*Inputs!$D$14*Inputs!$D$13/Hours_HCV))</f>
        <v>0</v>
      </c>
      <c r="BE34" s="9"/>
      <c r="BF34" s="10" t="str">
        <f t="shared" si="95"/>
        <v/>
      </c>
      <c r="BG34" s="18" t="str">
        <f t="shared" si="96"/>
        <v>N/A</v>
      </c>
      <c r="BH34" s="10" t="str">
        <f t="shared" si="97"/>
        <v/>
      </c>
      <c r="BI34" s="10" t="str">
        <f t="shared" si="98"/>
        <v/>
      </c>
      <c r="BJ34" s="10" t="str">
        <f t="shared" si="12"/>
        <v/>
      </c>
      <c r="BK34" s="18" t="str">
        <f t="shared" si="99"/>
        <v>N/A</v>
      </c>
      <c r="BL34" s="367"/>
      <c r="BM34" s="10">
        <f t="shared" si="100"/>
        <v>0</v>
      </c>
      <c r="BN34" s="18" t="str">
        <f t="shared" si="101"/>
        <v>N/A</v>
      </c>
      <c r="BO34" s="10" t="str">
        <f t="shared" si="13"/>
        <v/>
      </c>
      <c r="BP34" s="10" t="str">
        <f t="shared" si="14"/>
        <v/>
      </c>
      <c r="BQ34" s="10" t="str">
        <f t="shared" si="15"/>
        <v/>
      </c>
      <c r="BR34" s="18" t="str">
        <f t="shared" si="16"/>
        <v>N/A</v>
      </c>
      <c r="BS34" s="367"/>
      <c r="BT34" s="10">
        <f t="shared" si="102"/>
        <v>0</v>
      </c>
      <c r="BU34" s="18" t="str">
        <f t="shared" si="103"/>
        <v>N/A</v>
      </c>
      <c r="BV34" s="10" t="str">
        <f t="shared" si="17"/>
        <v/>
      </c>
      <c r="BW34" s="10" t="str">
        <f t="shared" si="104"/>
        <v/>
      </c>
      <c r="BX34" s="10" t="str">
        <f t="shared" si="19"/>
        <v/>
      </c>
      <c r="BY34" s="18" t="str">
        <f t="shared" si="105"/>
        <v>N/A</v>
      </c>
      <c r="BZ34" s="367"/>
      <c r="CA34" s="10">
        <f t="shared" si="106"/>
        <v>0</v>
      </c>
      <c r="CB34" s="18" t="str">
        <f t="shared" si="107"/>
        <v>N/A</v>
      </c>
      <c r="CC34" s="10" t="str">
        <f t="shared" si="21"/>
        <v/>
      </c>
      <c r="CD34" s="10" t="str">
        <f t="shared" si="22"/>
        <v/>
      </c>
      <c r="CE34" s="10" t="str">
        <f t="shared" si="23"/>
        <v/>
      </c>
      <c r="CF34" s="18" t="str">
        <f t="shared" si="108"/>
        <v>N/A</v>
      </c>
      <c r="CG34" s="365"/>
      <c r="CH34" s="10">
        <f t="shared" si="109"/>
        <v>0</v>
      </c>
      <c r="CI34" s="18" t="str">
        <f t="shared" si="25"/>
        <v>N/A</v>
      </c>
      <c r="CJ34" s="10" t="str">
        <f t="shared" si="26"/>
        <v/>
      </c>
      <c r="CK34" s="10" t="str">
        <f t="shared" si="27"/>
        <v/>
      </c>
      <c r="CL34" s="10" t="str">
        <f t="shared" si="28"/>
        <v/>
      </c>
      <c r="CM34" s="18" t="str">
        <f t="shared" si="29"/>
        <v>N/A</v>
      </c>
      <c r="CN34" s="365"/>
      <c r="CO34" s="10">
        <f t="shared" si="110"/>
        <v>0</v>
      </c>
      <c r="CP34" s="18" t="str">
        <f t="shared" si="111"/>
        <v>N/A</v>
      </c>
      <c r="CQ34" s="10" t="str">
        <f t="shared" si="30"/>
        <v/>
      </c>
      <c r="CR34" s="10" t="str">
        <f t="shared" si="31"/>
        <v/>
      </c>
      <c r="CS34" s="10" t="str">
        <f t="shared" si="32"/>
        <v/>
      </c>
      <c r="CT34" s="18" t="str">
        <f t="shared" si="112"/>
        <v>N/A</v>
      </c>
      <c r="CU34" s="377"/>
      <c r="CV34" s="10">
        <f t="shared" si="113"/>
        <v>0</v>
      </c>
      <c r="CW34" s="18" t="str">
        <f t="shared" si="114"/>
        <v>N/A</v>
      </c>
      <c r="CX34" s="10" t="str">
        <f t="shared" si="34"/>
        <v/>
      </c>
      <c r="CY34" s="10" t="str">
        <f t="shared" si="35"/>
        <v/>
      </c>
      <c r="CZ34" s="10" t="str">
        <f t="shared" si="36"/>
        <v/>
      </c>
      <c r="DA34" s="18" t="str">
        <f t="shared" si="37"/>
        <v>N/A</v>
      </c>
      <c r="DB34" s="367"/>
      <c r="DC34" s="367"/>
      <c r="DD34" s="367"/>
      <c r="DE34" s="367"/>
      <c r="DF34" s="367"/>
      <c r="DG34" s="40" t="b">
        <f t="shared" si="38"/>
        <v>0</v>
      </c>
      <c r="DH34" s="40" t="b">
        <f t="shared" si="39"/>
        <v>0</v>
      </c>
      <c r="DI34" s="40" t="b">
        <f t="shared" si="40"/>
        <v>0</v>
      </c>
      <c r="DJ34" s="40" t="b">
        <f t="shared" si="41"/>
        <v>0</v>
      </c>
      <c r="DK34" s="367"/>
      <c r="DL34" s="40" t="b">
        <f t="shared" si="42"/>
        <v>0</v>
      </c>
      <c r="DM34" s="40" t="b">
        <f t="shared" si="43"/>
        <v>0</v>
      </c>
      <c r="DN34" s="40" t="b">
        <f t="shared" si="44"/>
        <v>0</v>
      </c>
      <c r="DO34" s="40" t="b">
        <f t="shared" si="45"/>
        <v>0</v>
      </c>
      <c r="DP34" s="367"/>
      <c r="DQ34" s="40" t="b">
        <f t="shared" si="46"/>
        <v>0</v>
      </c>
      <c r="DR34" s="40" t="b">
        <f t="shared" si="47"/>
        <v>0</v>
      </c>
      <c r="DS34" s="40" t="b">
        <f t="shared" si="48"/>
        <v>0</v>
      </c>
      <c r="DT34" s="40" t="b">
        <f t="shared" si="49"/>
        <v>0</v>
      </c>
      <c r="DU34" s="367"/>
      <c r="DV34" s="40" t="b">
        <f t="shared" si="50"/>
        <v>0</v>
      </c>
      <c r="DW34" s="40" t="b">
        <f t="shared" si="51"/>
        <v>0</v>
      </c>
      <c r="DX34" s="40" t="b">
        <f t="shared" si="52"/>
        <v>0</v>
      </c>
      <c r="DY34" s="40" t="b">
        <f t="shared" si="53"/>
        <v>0</v>
      </c>
      <c r="DZ34" s="367"/>
      <c r="EA34" s="40" t="b">
        <f t="shared" si="54"/>
        <v>0</v>
      </c>
      <c r="EB34" s="40" t="b">
        <f t="shared" si="55"/>
        <v>0</v>
      </c>
      <c r="EC34" s="40" t="b">
        <f t="shared" si="56"/>
        <v>0</v>
      </c>
      <c r="ED34" s="40" t="b">
        <f t="shared" si="57"/>
        <v>0</v>
      </c>
      <c r="EE34" s="367"/>
      <c r="EF34" s="40" t="b">
        <f t="shared" si="58"/>
        <v>0</v>
      </c>
      <c r="EG34" s="40" t="b">
        <f t="shared" si="59"/>
        <v>0</v>
      </c>
      <c r="EH34" s="40" t="b">
        <f t="shared" si="60"/>
        <v>0</v>
      </c>
      <c r="EI34" s="40" t="b">
        <f t="shared" si="61"/>
        <v>0</v>
      </c>
      <c r="EJ34" s="367"/>
      <c r="EK34" s="40" t="b">
        <f t="shared" si="62"/>
        <v>0</v>
      </c>
      <c r="EL34" s="40" t="b">
        <f t="shared" si="63"/>
        <v>0</v>
      </c>
      <c r="EM34" s="40" t="b">
        <f t="shared" si="64"/>
        <v>0</v>
      </c>
      <c r="EN34" s="40" t="b">
        <f t="shared" si="65"/>
        <v>0</v>
      </c>
      <c r="EO34" s="367"/>
      <c r="EP34" s="40" t="b">
        <f t="shared" si="66"/>
        <v>0</v>
      </c>
      <c r="EQ34" s="40" t="b">
        <f t="shared" si="67"/>
        <v>0</v>
      </c>
      <c r="ER34" s="40" t="b">
        <f t="shared" si="68"/>
        <v>0</v>
      </c>
      <c r="ES34" s="40" t="b">
        <f t="shared" si="69"/>
        <v>0</v>
      </c>
      <c r="ET34" s="367"/>
      <c r="EU34" s="40" t="b">
        <f t="shared" si="70"/>
        <v>0</v>
      </c>
      <c r="EV34" s="40" t="b">
        <f t="shared" si="71"/>
        <v>0</v>
      </c>
      <c r="EW34" s="40" t="b">
        <f t="shared" si="72"/>
        <v>0</v>
      </c>
      <c r="EX34" s="40" t="b">
        <f t="shared" si="73"/>
        <v>0</v>
      </c>
      <c r="EY34" s="365"/>
      <c r="EZ34" s="40" t="b">
        <f t="shared" si="74"/>
        <v>0</v>
      </c>
      <c r="FA34" s="40" t="b">
        <f t="shared" si="75"/>
        <v>0</v>
      </c>
      <c r="FB34" s="40" t="b">
        <f t="shared" si="76"/>
        <v>0</v>
      </c>
      <c r="FC34" s="40" t="b">
        <f t="shared" si="77"/>
        <v>0</v>
      </c>
      <c r="FD34" s="367"/>
      <c r="FE34" s="40" t="b">
        <f t="shared" si="78"/>
        <v>0</v>
      </c>
      <c r="FF34" s="40" t="b">
        <f t="shared" si="79"/>
        <v>0</v>
      </c>
      <c r="FG34" s="40" t="b">
        <f t="shared" si="80"/>
        <v>0</v>
      </c>
      <c r="FH34" s="40" t="b">
        <f t="shared" si="81"/>
        <v>0</v>
      </c>
      <c r="FI34" s="365"/>
      <c r="FJ34" s="40" t="b">
        <f t="shared" si="82"/>
        <v>0</v>
      </c>
      <c r="FK34" s="40" t="b">
        <f t="shared" si="83"/>
        <v>0</v>
      </c>
      <c r="FL34" s="40" t="b">
        <f t="shared" si="84"/>
        <v>0</v>
      </c>
      <c r="FM34" s="40" t="b">
        <f t="shared" si="85"/>
        <v>0</v>
      </c>
      <c r="FN34" s="367"/>
      <c r="FO34" s="40" t="b">
        <f t="shared" si="86"/>
        <v>0</v>
      </c>
      <c r="FP34" s="40" t="b">
        <f t="shared" si="87"/>
        <v>0</v>
      </c>
      <c r="FQ34" s="40" t="b">
        <f t="shared" si="88"/>
        <v>0</v>
      </c>
      <c r="FR34" s="40" t="b">
        <f t="shared" si="89"/>
        <v>0</v>
      </c>
      <c r="FS34" s="365"/>
      <c r="FT34" s="40" t="b">
        <f t="shared" si="90"/>
        <v>0</v>
      </c>
      <c r="FU34" s="40" t="b">
        <f t="shared" si="91"/>
        <v>0</v>
      </c>
      <c r="FV34" s="40" t="b">
        <f t="shared" si="92"/>
        <v>0</v>
      </c>
      <c r="FW34" s="40" t="b">
        <f t="shared" si="93"/>
        <v>0</v>
      </c>
    </row>
    <row r="35" spans="2:179">
      <c r="B35" s="365">
        <v>26</v>
      </c>
      <c r="C35" s="196"/>
      <c r="D35" s="196"/>
      <c r="E35" s="196"/>
      <c r="F35" s="196"/>
      <c r="G35" s="7"/>
      <c r="H35" s="197"/>
      <c r="I35" s="197"/>
      <c r="J35" s="197"/>
      <c r="K35" s="197"/>
      <c r="L35" s="197"/>
      <c r="M35" s="197"/>
      <c r="N35" s="9"/>
      <c r="O35" s="198"/>
      <c r="P35" s="198"/>
      <c r="Q35" s="198"/>
      <c r="R35" s="198"/>
      <c r="S35" s="198"/>
      <c r="T35" s="198"/>
      <c r="U35" s="9"/>
      <c r="V35" s="306"/>
      <c r="W35" s="306"/>
      <c r="X35" s="306"/>
      <c r="Y35" s="306"/>
      <c r="Z35" s="306"/>
      <c r="AA35" s="283">
        <f>IFERROR(Z35*Inputs!$D$59*Inputs!$D$60,"")</f>
        <v>0</v>
      </c>
      <c r="AB35" s="9"/>
      <c r="AC35" s="303"/>
      <c r="AD35" s="304"/>
      <c r="AE35" s="304"/>
      <c r="AF35" s="304"/>
      <c r="AG35" s="9"/>
      <c r="AH35" s="283" t="str">
        <f>IFERROR(IF(Analysis!AC35="","",Analysis!AC35*Inputs!$D$33),"")</f>
        <v/>
      </c>
      <c r="AI35" s="292" t="str">
        <f>IFERROR(IF(Analysis!AD35="","",Analysis!AD35*Inputs!$D$37),"")</f>
        <v/>
      </c>
      <c r="AJ35" s="292" t="str">
        <f>IFERROR(IF(Analysis!AE35="","",Analysis!AE35*Inputs!$D$41),"")</f>
        <v/>
      </c>
      <c r="AK35" s="292" t="str">
        <f>IFERROR(IF(Analysis!AE35="","",Analysis!AE35*Inputs!$D$48),"")</f>
        <v/>
      </c>
      <c r="AL35" s="293" t="str">
        <f>IFERROR(IF(Analysis!AD35="","",Analysis!AD35*Inputs!$D$49*Inputs!$D$48),"")</f>
        <v/>
      </c>
      <c r="AM35" s="292" t="str">
        <f>IFERROR(AK35*Inputs!$D$50,"")</f>
        <v/>
      </c>
      <c r="AN35" s="292" t="str">
        <f t="shared" si="94"/>
        <v/>
      </c>
      <c r="AO35" s="292" t="str">
        <f>IFERROR(IF(AN35="","",AN35*Inputs!$D$52),"")</f>
        <v/>
      </c>
      <c r="AP35" s="283" t="str">
        <f>IFERROR(IF(Analysis!AF35="","",Analysis!AF35*Inputs!$D$58),"")</f>
        <v/>
      </c>
      <c r="AQ35" s="293" t="str">
        <f>IFERROR(AP35*Inputs!$D$59,"")</f>
        <v/>
      </c>
      <c r="AR35" s="283" t="str">
        <f>IFERROR(AQ35*Inputs!$D$60,"")</f>
        <v/>
      </c>
      <c r="AS35" s="9"/>
      <c r="AT35" s="279" t="str">
        <f>IF(Analysis!V35&lt;&gt;"",Analysis!V35,Analysis!$AH35)</f>
        <v/>
      </c>
      <c r="AU35" s="279" t="str">
        <f>IF(Analysis!W35&lt;&gt;"",Analysis!W35,Analysis!AI35)</f>
        <v/>
      </c>
      <c r="AV35" s="279" t="str">
        <f>IF(Analysis!X35&lt;&gt;"",Analysis!X35,$AJ35)</f>
        <v/>
      </c>
      <c r="AW35" s="279" t="str">
        <f>IF(Analysis!Y35&lt;&gt;"",Analysis!Y35,Analysis!AO35)</f>
        <v/>
      </c>
      <c r="AX35" s="279" t="str">
        <f>IF(Analysis!Z35&lt;&gt;"",Analysis!Z35,Analysis!AP35)</f>
        <v/>
      </c>
      <c r="AY35" s="279" t="str">
        <f>IF(Analysis!AA35&gt;0,Analysis!AA35,Analysis!AR35)</f>
        <v/>
      </c>
      <c r="AZ35" s="9"/>
      <c r="BA35" s="8">
        <f>SUM((($H35+$O35)*Inputs!$D$14*Inputs!$D$13/Hours_TB),(($I35+$P35)*Inputs!$D$14*Inputs!$D$13/Hours_TB),(($J35+$Q35)*Inputs!$D$14*Inputs!$D$13/Hours_TB),(($K35+$R35)*Inputs!$D$14*Inputs!$D$13/Hours_TB),(($L35+$S35)*Inputs!$D$14*Inputs!$D$13/Hours_TB),(($M35+$T35)*Inputs!$D$14*Inputs!$D$13/Hours_TB))</f>
        <v>0</v>
      </c>
      <c r="BB35" s="8">
        <f>SUM((($H35+$O35)*Inputs!$D$14*Inputs!$D$13/Hours_HIV),(($I35+$P35)*Inputs!$D$14*Inputs!$D$13/Hours_HIV),(($J35+$Q35)*Inputs!$D$14*Inputs!$D$13/Hours_HIV),(($K35+$R35)*Inputs!$D$14*Inputs!$D$13/Hours_HIV),(($L35+$S35)*Inputs!$D$14*Inputs!$D$13/Hours_HIV),(($M35+$T35)*Inputs!$D$14*Inputs!$D$13/Hours_HIV))</f>
        <v>0</v>
      </c>
      <c r="BC35" s="8">
        <f>SUM((($H35+$O35)*Inputs!$D$14*Inputs!$D$13/Hours_HPV),(($I35+$P35)*Inputs!$D$14*Inputs!$D$13/Hours_HPV),(($J35+$Q35)*Inputs!$D$14*Inputs!$D$13/Hours_HPV),(($K35+$R35)*Inputs!$D$14*Inputs!$D$13/Hours_HPV),(($L35+$S35)*Inputs!$D$14*Inputs!$D$13/Hours_HPV),(($M35+$T35)*Inputs!$D$14*Inputs!$D$13/Hours_HPV))</f>
        <v>0</v>
      </c>
      <c r="BD35" s="8">
        <f>SUM((($H35+$O35)*Inputs!$D$14*Inputs!$D$13/Hours_HCV),(($I35+$P35)*Inputs!$D$14*Inputs!$D$13/Hours_HCV),(($J35+$Q35)*Inputs!$D$14*Inputs!$D$13/Hours_HCV),(($K35+$R35)*Inputs!$D$14*Inputs!$D$13/Hours_HCV),(($L35+$S35)*Inputs!$D$14*Inputs!$D$13/Hours_HCV),(($M35+$T35)*Inputs!$D$14*Inputs!$D$13/Hours_HCV))</f>
        <v>0</v>
      </c>
      <c r="BE35" s="9"/>
      <c r="BF35" s="10" t="str">
        <f t="shared" si="95"/>
        <v/>
      </c>
      <c r="BG35" s="18" t="str">
        <f t="shared" si="96"/>
        <v>N/A</v>
      </c>
      <c r="BH35" s="10" t="str">
        <f t="shared" si="97"/>
        <v/>
      </c>
      <c r="BI35" s="10" t="str">
        <f t="shared" si="98"/>
        <v/>
      </c>
      <c r="BJ35" s="10" t="str">
        <f t="shared" si="12"/>
        <v/>
      </c>
      <c r="BK35" s="18" t="str">
        <f t="shared" si="99"/>
        <v>N/A</v>
      </c>
      <c r="BL35" s="367"/>
      <c r="BM35" s="10">
        <f t="shared" si="100"/>
        <v>0</v>
      </c>
      <c r="BN35" s="18" t="str">
        <f t="shared" si="101"/>
        <v>N/A</v>
      </c>
      <c r="BO35" s="10" t="str">
        <f t="shared" si="13"/>
        <v/>
      </c>
      <c r="BP35" s="10" t="str">
        <f t="shared" si="14"/>
        <v/>
      </c>
      <c r="BQ35" s="10" t="str">
        <f t="shared" si="15"/>
        <v/>
      </c>
      <c r="BR35" s="18" t="str">
        <f t="shared" si="16"/>
        <v>N/A</v>
      </c>
      <c r="BS35" s="367"/>
      <c r="BT35" s="10">
        <f t="shared" si="102"/>
        <v>0</v>
      </c>
      <c r="BU35" s="18" t="str">
        <f t="shared" si="103"/>
        <v>N/A</v>
      </c>
      <c r="BV35" s="10" t="str">
        <f t="shared" si="17"/>
        <v/>
      </c>
      <c r="BW35" s="10" t="str">
        <f t="shared" si="104"/>
        <v/>
      </c>
      <c r="BX35" s="10" t="str">
        <f t="shared" si="19"/>
        <v/>
      </c>
      <c r="BY35" s="18" t="str">
        <f t="shared" si="105"/>
        <v>N/A</v>
      </c>
      <c r="BZ35" s="367"/>
      <c r="CA35" s="10">
        <f t="shared" si="106"/>
        <v>0</v>
      </c>
      <c r="CB35" s="18" t="str">
        <f t="shared" si="107"/>
        <v>N/A</v>
      </c>
      <c r="CC35" s="10" t="str">
        <f t="shared" si="21"/>
        <v/>
      </c>
      <c r="CD35" s="10" t="str">
        <f t="shared" si="22"/>
        <v/>
      </c>
      <c r="CE35" s="10" t="str">
        <f t="shared" si="23"/>
        <v/>
      </c>
      <c r="CF35" s="18" t="str">
        <f t="shared" si="108"/>
        <v>N/A</v>
      </c>
      <c r="CG35" s="365"/>
      <c r="CH35" s="10">
        <f t="shared" si="109"/>
        <v>0</v>
      </c>
      <c r="CI35" s="18" t="str">
        <f t="shared" si="25"/>
        <v>N/A</v>
      </c>
      <c r="CJ35" s="10" t="str">
        <f t="shared" si="26"/>
        <v/>
      </c>
      <c r="CK35" s="10" t="str">
        <f t="shared" si="27"/>
        <v/>
      </c>
      <c r="CL35" s="10" t="str">
        <f t="shared" si="28"/>
        <v/>
      </c>
      <c r="CM35" s="18" t="str">
        <f t="shared" si="29"/>
        <v>N/A</v>
      </c>
      <c r="CN35" s="365"/>
      <c r="CO35" s="10">
        <f t="shared" si="110"/>
        <v>0</v>
      </c>
      <c r="CP35" s="18" t="str">
        <f t="shared" si="111"/>
        <v>N/A</v>
      </c>
      <c r="CQ35" s="10" t="str">
        <f t="shared" si="30"/>
        <v/>
      </c>
      <c r="CR35" s="10" t="str">
        <f t="shared" si="31"/>
        <v/>
      </c>
      <c r="CS35" s="10" t="str">
        <f t="shared" si="32"/>
        <v/>
      </c>
      <c r="CT35" s="18" t="str">
        <f t="shared" si="112"/>
        <v>N/A</v>
      </c>
      <c r="CU35" s="377"/>
      <c r="CV35" s="10">
        <f t="shared" si="113"/>
        <v>0</v>
      </c>
      <c r="CW35" s="18" t="str">
        <f t="shared" si="114"/>
        <v>N/A</v>
      </c>
      <c r="CX35" s="10" t="str">
        <f t="shared" si="34"/>
        <v/>
      </c>
      <c r="CY35" s="10" t="str">
        <f t="shared" si="35"/>
        <v/>
      </c>
      <c r="CZ35" s="10" t="str">
        <f t="shared" si="36"/>
        <v/>
      </c>
      <c r="DA35" s="18" t="str">
        <f t="shared" si="37"/>
        <v>N/A</v>
      </c>
      <c r="DB35" s="367"/>
      <c r="DC35" s="367"/>
      <c r="DD35" s="367"/>
      <c r="DE35" s="367"/>
      <c r="DF35" s="367"/>
      <c r="DG35" s="40" t="b">
        <f t="shared" si="38"/>
        <v>0</v>
      </c>
      <c r="DH35" s="40" t="b">
        <f t="shared" si="39"/>
        <v>0</v>
      </c>
      <c r="DI35" s="40" t="b">
        <f t="shared" si="40"/>
        <v>0</v>
      </c>
      <c r="DJ35" s="40" t="b">
        <f t="shared" si="41"/>
        <v>0</v>
      </c>
      <c r="DK35" s="367"/>
      <c r="DL35" s="40" t="b">
        <f t="shared" si="42"/>
        <v>0</v>
      </c>
      <c r="DM35" s="40" t="b">
        <f t="shared" si="43"/>
        <v>0</v>
      </c>
      <c r="DN35" s="40" t="b">
        <f t="shared" si="44"/>
        <v>0</v>
      </c>
      <c r="DO35" s="40" t="b">
        <f t="shared" si="45"/>
        <v>0</v>
      </c>
      <c r="DP35" s="367"/>
      <c r="DQ35" s="40" t="b">
        <f t="shared" si="46"/>
        <v>0</v>
      </c>
      <c r="DR35" s="40" t="b">
        <f t="shared" si="47"/>
        <v>0</v>
      </c>
      <c r="DS35" s="40" t="b">
        <f t="shared" si="48"/>
        <v>0</v>
      </c>
      <c r="DT35" s="40" t="b">
        <f t="shared" si="49"/>
        <v>0</v>
      </c>
      <c r="DU35" s="367"/>
      <c r="DV35" s="40" t="b">
        <f t="shared" si="50"/>
        <v>0</v>
      </c>
      <c r="DW35" s="40" t="b">
        <f t="shared" si="51"/>
        <v>0</v>
      </c>
      <c r="DX35" s="40" t="b">
        <f t="shared" si="52"/>
        <v>0</v>
      </c>
      <c r="DY35" s="40" t="b">
        <f t="shared" si="53"/>
        <v>0</v>
      </c>
      <c r="DZ35" s="367"/>
      <c r="EA35" s="40" t="b">
        <f t="shared" si="54"/>
        <v>0</v>
      </c>
      <c r="EB35" s="40" t="b">
        <f t="shared" si="55"/>
        <v>0</v>
      </c>
      <c r="EC35" s="40" t="b">
        <f t="shared" si="56"/>
        <v>0</v>
      </c>
      <c r="ED35" s="40" t="b">
        <f t="shared" si="57"/>
        <v>0</v>
      </c>
      <c r="EE35" s="367"/>
      <c r="EF35" s="40" t="b">
        <f t="shared" si="58"/>
        <v>0</v>
      </c>
      <c r="EG35" s="40" t="b">
        <f t="shared" si="59"/>
        <v>0</v>
      </c>
      <c r="EH35" s="40" t="b">
        <f t="shared" si="60"/>
        <v>0</v>
      </c>
      <c r="EI35" s="40" t="b">
        <f t="shared" si="61"/>
        <v>0</v>
      </c>
      <c r="EJ35" s="367"/>
      <c r="EK35" s="40" t="b">
        <f t="shared" si="62"/>
        <v>0</v>
      </c>
      <c r="EL35" s="40" t="b">
        <f t="shared" si="63"/>
        <v>0</v>
      </c>
      <c r="EM35" s="40" t="b">
        <f t="shared" si="64"/>
        <v>0</v>
      </c>
      <c r="EN35" s="40" t="b">
        <f t="shared" si="65"/>
        <v>0</v>
      </c>
      <c r="EO35" s="367"/>
      <c r="EP35" s="40" t="b">
        <f t="shared" si="66"/>
        <v>0</v>
      </c>
      <c r="EQ35" s="40" t="b">
        <f t="shared" si="67"/>
        <v>0</v>
      </c>
      <c r="ER35" s="40" t="b">
        <f t="shared" si="68"/>
        <v>0</v>
      </c>
      <c r="ES35" s="40" t="b">
        <f t="shared" si="69"/>
        <v>0</v>
      </c>
      <c r="ET35" s="367"/>
      <c r="EU35" s="40" t="b">
        <f t="shared" si="70"/>
        <v>0</v>
      </c>
      <c r="EV35" s="40" t="b">
        <f t="shared" si="71"/>
        <v>0</v>
      </c>
      <c r="EW35" s="40" t="b">
        <f t="shared" si="72"/>
        <v>0</v>
      </c>
      <c r="EX35" s="40" t="b">
        <f t="shared" si="73"/>
        <v>0</v>
      </c>
      <c r="EY35" s="365"/>
      <c r="EZ35" s="40" t="b">
        <f t="shared" si="74"/>
        <v>0</v>
      </c>
      <c r="FA35" s="40" t="b">
        <f t="shared" si="75"/>
        <v>0</v>
      </c>
      <c r="FB35" s="40" t="b">
        <f t="shared" si="76"/>
        <v>0</v>
      </c>
      <c r="FC35" s="40" t="b">
        <f t="shared" si="77"/>
        <v>0</v>
      </c>
      <c r="FD35" s="367"/>
      <c r="FE35" s="40" t="b">
        <f t="shared" si="78"/>
        <v>0</v>
      </c>
      <c r="FF35" s="40" t="b">
        <f t="shared" si="79"/>
        <v>0</v>
      </c>
      <c r="FG35" s="40" t="b">
        <f t="shared" si="80"/>
        <v>0</v>
      </c>
      <c r="FH35" s="40" t="b">
        <f t="shared" si="81"/>
        <v>0</v>
      </c>
      <c r="FI35" s="365"/>
      <c r="FJ35" s="40" t="b">
        <f t="shared" si="82"/>
        <v>0</v>
      </c>
      <c r="FK35" s="40" t="b">
        <f t="shared" si="83"/>
        <v>0</v>
      </c>
      <c r="FL35" s="40" t="b">
        <f t="shared" si="84"/>
        <v>0</v>
      </c>
      <c r="FM35" s="40" t="b">
        <f t="shared" si="85"/>
        <v>0</v>
      </c>
      <c r="FN35" s="367"/>
      <c r="FO35" s="40" t="b">
        <f t="shared" si="86"/>
        <v>0</v>
      </c>
      <c r="FP35" s="40" t="b">
        <f t="shared" si="87"/>
        <v>0</v>
      </c>
      <c r="FQ35" s="40" t="b">
        <f t="shared" si="88"/>
        <v>0</v>
      </c>
      <c r="FR35" s="40" t="b">
        <f t="shared" si="89"/>
        <v>0</v>
      </c>
      <c r="FS35" s="365"/>
      <c r="FT35" s="40" t="b">
        <f t="shared" si="90"/>
        <v>0</v>
      </c>
      <c r="FU35" s="40" t="b">
        <f t="shared" si="91"/>
        <v>0</v>
      </c>
      <c r="FV35" s="40" t="b">
        <f t="shared" si="92"/>
        <v>0</v>
      </c>
      <c r="FW35" s="40" t="b">
        <f t="shared" si="93"/>
        <v>0</v>
      </c>
    </row>
    <row r="36" spans="2:179">
      <c r="B36" s="365">
        <v>27</v>
      </c>
      <c r="C36" s="196"/>
      <c r="D36" s="196"/>
      <c r="E36" s="196"/>
      <c r="F36" s="196"/>
      <c r="G36" s="7"/>
      <c r="H36" s="197"/>
      <c r="I36" s="197"/>
      <c r="J36" s="197"/>
      <c r="K36" s="197"/>
      <c r="L36" s="197"/>
      <c r="M36" s="197"/>
      <c r="N36" s="9"/>
      <c r="O36" s="198"/>
      <c r="P36" s="198"/>
      <c r="Q36" s="198"/>
      <c r="R36" s="198"/>
      <c r="S36" s="198"/>
      <c r="T36" s="198"/>
      <c r="U36" s="9"/>
      <c r="V36" s="306"/>
      <c r="W36" s="306"/>
      <c r="X36" s="306"/>
      <c r="Y36" s="306"/>
      <c r="Z36" s="306"/>
      <c r="AA36" s="283">
        <f>IFERROR(Z36*Inputs!$D$59*Inputs!$D$60,"")</f>
        <v>0</v>
      </c>
      <c r="AB36" s="9"/>
      <c r="AC36" s="303"/>
      <c r="AD36" s="304"/>
      <c r="AE36" s="304"/>
      <c r="AF36" s="304"/>
      <c r="AG36" s="9"/>
      <c r="AH36" s="283" t="str">
        <f>IFERROR(IF(Analysis!AC36="","",Analysis!AC36*Inputs!$D$33),"")</f>
        <v/>
      </c>
      <c r="AI36" s="292" t="str">
        <f>IFERROR(IF(Analysis!AD36="","",Analysis!AD36*Inputs!$D$37),"")</f>
        <v/>
      </c>
      <c r="AJ36" s="292" t="str">
        <f>IFERROR(IF(Analysis!AE36="","",Analysis!AE36*Inputs!$D$41),"")</f>
        <v/>
      </c>
      <c r="AK36" s="292" t="str">
        <f>IFERROR(IF(Analysis!AE36="","",Analysis!AE36*Inputs!$D$48),"")</f>
        <v/>
      </c>
      <c r="AL36" s="293" t="str">
        <f>IFERROR(IF(Analysis!AD36="","",Analysis!AD36*Inputs!$D$49*Inputs!$D$48),"")</f>
        <v/>
      </c>
      <c r="AM36" s="292" t="str">
        <f>IFERROR(AK36*Inputs!$D$50,"")</f>
        <v/>
      </c>
      <c r="AN36" s="292" t="str">
        <f t="shared" si="94"/>
        <v/>
      </c>
      <c r="AO36" s="292" t="str">
        <f>IFERROR(IF(AN36="","",AN36*Inputs!$D$52),"")</f>
        <v/>
      </c>
      <c r="AP36" s="283" t="str">
        <f>IFERROR(IF(Analysis!AF36="","",Analysis!AF36*Inputs!$D$58),"")</f>
        <v/>
      </c>
      <c r="AQ36" s="293" t="str">
        <f>IFERROR(AP36*Inputs!$D$59,"")</f>
        <v/>
      </c>
      <c r="AR36" s="283" t="str">
        <f>IFERROR(AQ36*Inputs!$D$60,"")</f>
        <v/>
      </c>
      <c r="AS36" s="9"/>
      <c r="AT36" s="279" t="str">
        <f>IF(Analysis!V36&lt;&gt;"",Analysis!V36,Analysis!$AH36)</f>
        <v/>
      </c>
      <c r="AU36" s="279" t="str">
        <f>IF(Analysis!W36&lt;&gt;"",Analysis!W36,Analysis!AI36)</f>
        <v/>
      </c>
      <c r="AV36" s="279" t="str">
        <f>IF(Analysis!X36&lt;&gt;"",Analysis!X36,$AJ36)</f>
        <v/>
      </c>
      <c r="AW36" s="279" t="str">
        <f>IF(Analysis!Y36&lt;&gt;"",Analysis!Y36,Analysis!AO36)</f>
        <v/>
      </c>
      <c r="AX36" s="279" t="str">
        <f>IF(Analysis!Z36&lt;&gt;"",Analysis!Z36,Analysis!AP36)</f>
        <v/>
      </c>
      <c r="AY36" s="279" t="str">
        <f>IF(Analysis!AA36&gt;0,Analysis!AA36,Analysis!AR36)</f>
        <v/>
      </c>
      <c r="AZ36" s="9"/>
      <c r="BA36" s="8">
        <f>SUM((($H36+$O36)*Inputs!$D$14*Inputs!$D$13/Hours_TB),(($I36+$P36)*Inputs!$D$14*Inputs!$D$13/Hours_TB),(($J36+$Q36)*Inputs!$D$14*Inputs!$D$13/Hours_TB),(($K36+$R36)*Inputs!$D$14*Inputs!$D$13/Hours_TB),(($L36+$S36)*Inputs!$D$14*Inputs!$D$13/Hours_TB),(($M36+$T36)*Inputs!$D$14*Inputs!$D$13/Hours_TB))</f>
        <v>0</v>
      </c>
      <c r="BB36" s="8">
        <f>SUM((($H36+$O36)*Inputs!$D$14*Inputs!$D$13/Hours_HIV),(($I36+$P36)*Inputs!$D$14*Inputs!$D$13/Hours_HIV),(($J36+$Q36)*Inputs!$D$14*Inputs!$D$13/Hours_HIV),(($K36+$R36)*Inputs!$D$14*Inputs!$D$13/Hours_HIV),(($L36+$S36)*Inputs!$D$14*Inputs!$D$13/Hours_HIV),(($M36+$T36)*Inputs!$D$14*Inputs!$D$13/Hours_HIV))</f>
        <v>0</v>
      </c>
      <c r="BC36" s="8">
        <f>SUM((($H36+$O36)*Inputs!$D$14*Inputs!$D$13/Hours_HPV),(($I36+$P36)*Inputs!$D$14*Inputs!$D$13/Hours_HPV),(($J36+$Q36)*Inputs!$D$14*Inputs!$D$13/Hours_HPV),(($K36+$R36)*Inputs!$D$14*Inputs!$D$13/Hours_HPV),(($L36+$S36)*Inputs!$D$14*Inputs!$D$13/Hours_HPV),(($M36+$T36)*Inputs!$D$14*Inputs!$D$13/Hours_HPV))</f>
        <v>0</v>
      </c>
      <c r="BD36" s="8">
        <f>SUM((($H36+$O36)*Inputs!$D$14*Inputs!$D$13/Hours_HCV),(($I36+$P36)*Inputs!$D$14*Inputs!$D$13/Hours_HCV),(($J36+$Q36)*Inputs!$D$14*Inputs!$D$13/Hours_HCV),(($K36+$R36)*Inputs!$D$14*Inputs!$D$13/Hours_HCV),(($L36+$S36)*Inputs!$D$14*Inputs!$D$13/Hours_HCV),(($M36+$T36)*Inputs!$D$14*Inputs!$D$13/Hours_HCV))</f>
        <v>0</v>
      </c>
      <c r="BE36" s="9"/>
      <c r="BF36" s="10" t="str">
        <f t="shared" si="95"/>
        <v/>
      </c>
      <c r="BG36" s="18" t="str">
        <f t="shared" si="96"/>
        <v>N/A</v>
      </c>
      <c r="BH36" s="10" t="str">
        <f t="shared" si="97"/>
        <v/>
      </c>
      <c r="BI36" s="10" t="str">
        <f t="shared" si="98"/>
        <v/>
      </c>
      <c r="BJ36" s="10" t="str">
        <f t="shared" si="12"/>
        <v/>
      </c>
      <c r="BK36" s="18" t="str">
        <f t="shared" si="99"/>
        <v>N/A</v>
      </c>
      <c r="BL36" s="367"/>
      <c r="BM36" s="10">
        <f t="shared" si="100"/>
        <v>0</v>
      </c>
      <c r="BN36" s="18" t="str">
        <f t="shared" si="101"/>
        <v>N/A</v>
      </c>
      <c r="BO36" s="10" t="str">
        <f t="shared" si="13"/>
        <v/>
      </c>
      <c r="BP36" s="10" t="str">
        <f t="shared" si="14"/>
        <v/>
      </c>
      <c r="BQ36" s="10" t="str">
        <f t="shared" si="15"/>
        <v/>
      </c>
      <c r="BR36" s="18" t="str">
        <f t="shared" si="16"/>
        <v>N/A</v>
      </c>
      <c r="BS36" s="367"/>
      <c r="BT36" s="10">
        <f t="shared" si="102"/>
        <v>0</v>
      </c>
      <c r="BU36" s="18" t="str">
        <f t="shared" si="103"/>
        <v>N/A</v>
      </c>
      <c r="BV36" s="10" t="str">
        <f t="shared" si="17"/>
        <v/>
      </c>
      <c r="BW36" s="10" t="str">
        <f t="shared" si="104"/>
        <v/>
      </c>
      <c r="BX36" s="10" t="str">
        <f t="shared" si="19"/>
        <v/>
      </c>
      <c r="BY36" s="18" t="str">
        <f t="shared" si="105"/>
        <v>N/A</v>
      </c>
      <c r="BZ36" s="367"/>
      <c r="CA36" s="10">
        <f t="shared" si="106"/>
        <v>0</v>
      </c>
      <c r="CB36" s="18" t="str">
        <f t="shared" si="107"/>
        <v>N/A</v>
      </c>
      <c r="CC36" s="10" t="str">
        <f t="shared" si="21"/>
        <v/>
      </c>
      <c r="CD36" s="10" t="str">
        <f t="shared" si="22"/>
        <v/>
      </c>
      <c r="CE36" s="10" t="str">
        <f t="shared" si="23"/>
        <v/>
      </c>
      <c r="CF36" s="18" t="str">
        <f t="shared" si="108"/>
        <v>N/A</v>
      </c>
      <c r="CG36" s="365"/>
      <c r="CH36" s="10">
        <f t="shared" si="109"/>
        <v>0</v>
      </c>
      <c r="CI36" s="18" t="str">
        <f t="shared" si="25"/>
        <v>N/A</v>
      </c>
      <c r="CJ36" s="10" t="str">
        <f t="shared" si="26"/>
        <v/>
      </c>
      <c r="CK36" s="10" t="str">
        <f t="shared" si="27"/>
        <v/>
      </c>
      <c r="CL36" s="10" t="str">
        <f t="shared" si="28"/>
        <v/>
      </c>
      <c r="CM36" s="18" t="str">
        <f t="shared" si="29"/>
        <v>N/A</v>
      </c>
      <c r="CN36" s="365"/>
      <c r="CO36" s="10">
        <f t="shared" si="110"/>
        <v>0</v>
      </c>
      <c r="CP36" s="18" t="str">
        <f t="shared" si="111"/>
        <v>N/A</v>
      </c>
      <c r="CQ36" s="10" t="str">
        <f t="shared" si="30"/>
        <v/>
      </c>
      <c r="CR36" s="10" t="str">
        <f t="shared" si="31"/>
        <v/>
      </c>
      <c r="CS36" s="10" t="str">
        <f t="shared" si="32"/>
        <v/>
      </c>
      <c r="CT36" s="18" t="str">
        <f t="shared" si="112"/>
        <v>N/A</v>
      </c>
      <c r="CU36" s="377"/>
      <c r="CV36" s="10">
        <f t="shared" si="113"/>
        <v>0</v>
      </c>
      <c r="CW36" s="18" t="str">
        <f t="shared" si="114"/>
        <v>N/A</v>
      </c>
      <c r="CX36" s="10" t="str">
        <f t="shared" si="34"/>
        <v/>
      </c>
      <c r="CY36" s="10" t="str">
        <f t="shared" si="35"/>
        <v/>
      </c>
      <c r="CZ36" s="10" t="str">
        <f t="shared" si="36"/>
        <v/>
      </c>
      <c r="DA36" s="18" t="str">
        <f t="shared" si="37"/>
        <v>N/A</v>
      </c>
      <c r="DB36" s="367"/>
      <c r="DC36" s="367"/>
      <c r="DD36" s="367"/>
      <c r="DE36" s="367"/>
      <c r="DF36" s="367"/>
      <c r="DG36" s="40" t="b">
        <f t="shared" si="38"/>
        <v>0</v>
      </c>
      <c r="DH36" s="40" t="b">
        <f t="shared" si="39"/>
        <v>0</v>
      </c>
      <c r="DI36" s="40" t="b">
        <f t="shared" si="40"/>
        <v>0</v>
      </c>
      <c r="DJ36" s="40" t="b">
        <f t="shared" si="41"/>
        <v>0</v>
      </c>
      <c r="DK36" s="367"/>
      <c r="DL36" s="40" t="b">
        <f t="shared" si="42"/>
        <v>0</v>
      </c>
      <c r="DM36" s="40" t="b">
        <f t="shared" si="43"/>
        <v>0</v>
      </c>
      <c r="DN36" s="40" t="b">
        <f t="shared" si="44"/>
        <v>0</v>
      </c>
      <c r="DO36" s="40" t="b">
        <f t="shared" si="45"/>
        <v>0</v>
      </c>
      <c r="DP36" s="367"/>
      <c r="DQ36" s="40" t="b">
        <f t="shared" si="46"/>
        <v>0</v>
      </c>
      <c r="DR36" s="40" t="b">
        <f t="shared" si="47"/>
        <v>0</v>
      </c>
      <c r="DS36" s="40" t="b">
        <f t="shared" si="48"/>
        <v>0</v>
      </c>
      <c r="DT36" s="40" t="b">
        <f t="shared" si="49"/>
        <v>0</v>
      </c>
      <c r="DU36" s="367"/>
      <c r="DV36" s="40" t="b">
        <f t="shared" si="50"/>
        <v>0</v>
      </c>
      <c r="DW36" s="40" t="b">
        <f t="shared" si="51"/>
        <v>0</v>
      </c>
      <c r="DX36" s="40" t="b">
        <f t="shared" si="52"/>
        <v>0</v>
      </c>
      <c r="DY36" s="40" t="b">
        <f t="shared" si="53"/>
        <v>0</v>
      </c>
      <c r="DZ36" s="367"/>
      <c r="EA36" s="40" t="b">
        <f t="shared" si="54"/>
        <v>0</v>
      </c>
      <c r="EB36" s="40" t="b">
        <f t="shared" si="55"/>
        <v>0</v>
      </c>
      <c r="EC36" s="40" t="b">
        <f t="shared" si="56"/>
        <v>0</v>
      </c>
      <c r="ED36" s="40" t="b">
        <f t="shared" si="57"/>
        <v>0</v>
      </c>
      <c r="EE36" s="367"/>
      <c r="EF36" s="40" t="b">
        <f t="shared" si="58"/>
        <v>0</v>
      </c>
      <c r="EG36" s="40" t="b">
        <f t="shared" si="59"/>
        <v>0</v>
      </c>
      <c r="EH36" s="40" t="b">
        <f t="shared" si="60"/>
        <v>0</v>
      </c>
      <c r="EI36" s="40" t="b">
        <f t="shared" si="61"/>
        <v>0</v>
      </c>
      <c r="EJ36" s="367"/>
      <c r="EK36" s="40" t="b">
        <f t="shared" si="62"/>
        <v>0</v>
      </c>
      <c r="EL36" s="40" t="b">
        <f t="shared" si="63"/>
        <v>0</v>
      </c>
      <c r="EM36" s="40" t="b">
        <f t="shared" si="64"/>
        <v>0</v>
      </c>
      <c r="EN36" s="40" t="b">
        <f t="shared" si="65"/>
        <v>0</v>
      </c>
      <c r="EO36" s="367"/>
      <c r="EP36" s="40" t="b">
        <f t="shared" si="66"/>
        <v>0</v>
      </c>
      <c r="EQ36" s="40" t="b">
        <f t="shared" si="67"/>
        <v>0</v>
      </c>
      <c r="ER36" s="40" t="b">
        <f t="shared" si="68"/>
        <v>0</v>
      </c>
      <c r="ES36" s="40" t="b">
        <f t="shared" si="69"/>
        <v>0</v>
      </c>
      <c r="ET36" s="367"/>
      <c r="EU36" s="40" t="b">
        <f t="shared" si="70"/>
        <v>0</v>
      </c>
      <c r="EV36" s="40" t="b">
        <f t="shared" si="71"/>
        <v>0</v>
      </c>
      <c r="EW36" s="40" t="b">
        <f t="shared" si="72"/>
        <v>0</v>
      </c>
      <c r="EX36" s="40" t="b">
        <f t="shared" si="73"/>
        <v>0</v>
      </c>
      <c r="EY36" s="365"/>
      <c r="EZ36" s="40" t="b">
        <f t="shared" si="74"/>
        <v>0</v>
      </c>
      <c r="FA36" s="40" t="b">
        <f t="shared" si="75"/>
        <v>0</v>
      </c>
      <c r="FB36" s="40" t="b">
        <f t="shared" si="76"/>
        <v>0</v>
      </c>
      <c r="FC36" s="40" t="b">
        <f t="shared" si="77"/>
        <v>0</v>
      </c>
      <c r="FD36" s="367"/>
      <c r="FE36" s="40" t="b">
        <f t="shared" si="78"/>
        <v>0</v>
      </c>
      <c r="FF36" s="40" t="b">
        <f t="shared" si="79"/>
        <v>0</v>
      </c>
      <c r="FG36" s="40" t="b">
        <f t="shared" si="80"/>
        <v>0</v>
      </c>
      <c r="FH36" s="40" t="b">
        <f t="shared" si="81"/>
        <v>0</v>
      </c>
      <c r="FI36" s="365"/>
      <c r="FJ36" s="40" t="b">
        <f t="shared" si="82"/>
        <v>0</v>
      </c>
      <c r="FK36" s="40" t="b">
        <f t="shared" si="83"/>
        <v>0</v>
      </c>
      <c r="FL36" s="40" t="b">
        <f t="shared" si="84"/>
        <v>0</v>
      </c>
      <c r="FM36" s="40" t="b">
        <f t="shared" si="85"/>
        <v>0</v>
      </c>
      <c r="FN36" s="367"/>
      <c r="FO36" s="40" t="b">
        <f t="shared" si="86"/>
        <v>0</v>
      </c>
      <c r="FP36" s="40" t="b">
        <f t="shared" si="87"/>
        <v>0</v>
      </c>
      <c r="FQ36" s="40" t="b">
        <f t="shared" si="88"/>
        <v>0</v>
      </c>
      <c r="FR36" s="40" t="b">
        <f t="shared" si="89"/>
        <v>0</v>
      </c>
      <c r="FS36" s="365"/>
      <c r="FT36" s="40" t="b">
        <f t="shared" si="90"/>
        <v>0</v>
      </c>
      <c r="FU36" s="40" t="b">
        <f t="shared" si="91"/>
        <v>0</v>
      </c>
      <c r="FV36" s="40" t="b">
        <f t="shared" si="92"/>
        <v>0</v>
      </c>
      <c r="FW36" s="40" t="b">
        <f t="shared" si="93"/>
        <v>0</v>
      </c>
    </row>
    <row r="37" spans="2:179">
      <c r="B37" s="365">
        <v>28</v>
      </c>
      <c r="C37" s="196"/>
      <c r="D37" s="196"/>
      <c r="E37" s="196"/>
      <c r="F37" s="196"/>
      <c r="G37" s="7"/>
      <c r="H37" s="197"/>
      <c r="I37" s="197"/>
      <c r="J37" s="197"/>
      <c r="K37" s="197"/>
      <c r="L37" s="197"/>
      <c r="M37" s="197"/>
      <c r="N37" s="9"/>
      <c r="O37" s="198"/>
      <c r="P37" s="198"/>
      <c r="Q37" s="198"/>
      <c r="R37" s="198"/>
      <c r="S37" s="198"/>
      <c r="T37" s="198"/>
      <c r="U37" s="9"/>
      <c r="V37" s="306"/>
      <c r="W37" s="306"/>
      <c r="X37" s="306"/>
      <c r="Y37" s="306"/>
      <c r="Z37" s="306"/>
      <c r="AA37" s="283">
        <f>IFERROR(Z37*Inputs!$D$59*Inputs!$D$60,"")</f>
        <v>0</v>
      </c>
      <c r="AB37" s="9"/>
      <c r="AC37" s="303"/>
      <c r="AD37" s="304"/>
      <c r="AE37" s="304"/>
      <c r="AF37" s="304"/>
      <c r="AG37" s="9"/>
      <c r="AH37" s="283" t="str">
        <f>IFERROR(IF(Analysis!AC37="","",Analysis!AC37*Inputs!$D$33),"")</f>
        <v/>
      </c>
      <c r="AI37" s="292" t="str">
        <f>IFERROR(IF(Analysis!AD37="","",Analysis!AD37*Inputs!$D$37),"")</f>
        <v/>
      </c>
      <c r="AJ37" s="292" t="str">
        <f>IFERROR(IF(Analysis!AE37="","",Analysis!AE37*Inputs!$D$41),"")</f>
        <v/>
      </c>
      <c r="AK37" s="292" t="str">
        <f>IFERROR(IF(Analysis!AE37="","",Analysis!AE37*Inputs!$D$48),"")</f>
        <v/>
      </c>
      <c r="AL37" s="293" t="str">
        <f>IFERROR(IF(Analysis!AD37="","",Analysis!AD37*Inputs!$D$49*Inputs!$D$48),"")</f>
        <v/>
      </c>
      <c r="AM37" s="292" t="str">
        <f>IFERROR(AK37*Inputs!$D$50,"")</f>
        <v/>
      </c>
      <c r="AN37" s="292" t="str">
        <f t="shared" si="94"/>
        <v/>
      </c>
      <c r="AO37" s="292" t="str">
        <f>IFERROR(IF(AN37="","",AN37*Inputs!$D$52),"")</f>
        <v/>
      </c>
      <c r="AP37" s="283" t="str">
        <f>IFERROR(IF(Analysis!AF37="","",Analysis!AF37*Inputs!$D$58),"")</f>
        <v/>
      </c>
      <c r="AQ37" s="293" t="str">
        <f>IFERROR(AP37*Inputs!$D$59,"")</f>
        <v/>
      </c>
      <c r="AR37" s="283" t="str">
        <f>IFERROR(AQ37*Inputs!$D$60,"")</f>
        <v/>
      </c>
      <c r="AS37" s="9"/>
      <c r="AT37" s="279" t="str">
        <f>IF(Analysis!V37&lt;&gt;"",Analysis!V37,Analysis!$AH37)</f>
        <v/>
      </c>
      <c r="AU37" s="279" t="str">
        <f>IF(Analysis!W37&lt;&gt;"",Analysis!W37,Analysis!AI37)</f>
        <v/>
      </c>
      <c r="AV37" s="279" t="str">
        <f>IF(Analysis!X37&lt;&gt;"",Analysis!X37,$AJ37)</f>
        <v/>
      </c>
      <c r="AW37" s="279" t="str">
        <f>IF(Analysis!Y37&lt;&gt;"",Analysis!Y37,Analysis!AO37)</f>
        <v/>
      </c>
      <c r="AX37" s="279" t="str">
        <f>IF(Analysis!Z37&lt;&gt;"",Analysis!Z37,Analysis!AP37)</f>
        <v/>
      </c>
      <c r="AY37" s="279" t="str">
        <f>IF(Analysis!AA37&gt;0,Analysis!AA37,Analysis!AR37)</f>
        <v/>
      </c>
      <c r="AZ37" s="9"/>
      <c r="BA37" s="8">
        <f>SUM((($H37+$O37)*Inputs!$D$14*Inputs!$D$13/Hours_TB),(($I37+$P37)*Inputs!$D$14*Inputs!$D$13/Hours_TB),(($J37+$Q37)*Inputs!$D$14*Inputs!$D$13/Hours_TB),(($K37+$R37)*Inputs!$D$14*Inputs!$D$13/Hours_TB),(($L37+$S37)*Inputs!$D$14*Inputs!$D$13/Hours_TB),(($M37+$T37)*Inputs!$D$14*Inputs!$D$13/Hours_TB))</f>
        <v>0</v>
      </c>
      <c r="BB37" s="8">
        <f>SUM((($H37+$O37)*Inputs!$D$14*Inputs!$D$13/Hours_HIV),(($I37+$P37)*Inputs!$D$14*Inputs!$D$13/Hours_HIV),(($J37+$Q37)*Inputs!$D$14*Inputs!$D$13/Hours_HIV),(($K37+$R37)*Inputs!$D$14*Inputs!$D$13/Hours_HIV),(($L37+$S37)*Inputs!$D$14*Inputs!$D$13/Hours_HIV),(($M37+$T37)*Inputs!$D$14*Inputs!$D$13/Hours_HIV))</f>
        <v>0</v>
      </c>
      <c r="BC37" s="8">
        <f>SUM((($H37+$O37)*Inputs!$D$14*Inputs!$D$13/Hours_HPV),(($I37+$P37)*Inputs!$D$14*Inputs!$D$13/Hours_HPV),(($J37+$Q37)*Inputs!$D$14*Inputs!$D$13/Hours_HPV),(($K37+$R37)*Inputs!$D$14*Inputs!$D$13/Hours_HPV),(($L37+$S37)*Inputs!$D$14*Inputs!$D$13/Hours_HPV),(($M37+$T37)*Inputs!$D$14*Inputs!$D$13/Hours_HPV))</f>
        <v>0</v>
      </c>
      <c r="BD37" s="8">
        <f>SUM((($H37+$O37)*Inputs!$D$14*Inputs!$D$13/Hours_HCV),(($I37+$P37)*Inputs!$D$14*Inputs!$D$13/Hours_HCV),(($J37+$Q37)*Inputs!$D$14*Inputs!$D$13/Hours_HCV),(($K37+$R37)*Inputs!$D$14*Inputs!$D$13/Hours_HCV),(($L37+$S37)*Inputs!$D$14*Inputs!$D$13/Hours_HCV),(($M37+$T37)*Inputs!$D$14*Inputs!$D$13/Hours_HCV))</f>
        <v>0</v>
      </c>
      <c r="BE37" s="9"/>
      <c r="BF37" s="10" t="str">
        <f t="shared" si="95"/>
        <v/>
      </c>
      <c r="BG37" s="18" t="str">
        <f t="shared" si="96"/>
        <v>N/A</v>
      </c>
      <c r="BH37" s="10" t="str">
        <f t="shared" si="97"/>
        <v/>
      </c>
      <c r="BI37" s="10" t="str">
        <f t="shared" si="98"/>
        <v/>
      </c>
      <c r="BJ37" s="10" t="str">
        <f t="shared" si="12"/>
        <v/>
      </c>
      <c r="BK37" s="18" t="str">
        <f t="shared" si="99"/>
        <v>N/A</v>
      </c>
      <c r="BL37" s="367"/>
      <c r="BM37" s="10">
        <f t="shared" si="100"/>
        <v>0</v>
      </c>
      <c r="BN37" s="18" t="str">
        <f t="shared" si="101"/>
        <v>N/A</v>
      </c>
      <c r="BO37" s="10" t="str">
        <f t="shared" si="13"/>
        <v/>
      </c>
      <c r="BP37" s="10" t="str">
        <f t="shared" si="14"/>
        <v/>
      </c>
      <c r="BQ37" s="10" t="str">
        <f t="shared" si="15"/>
        <v/>
      </c>
      <c r="BR37" s="18" t="str">
        <f t="shared" si="16"/>
        <v>N/A</v>
      </c>
      <c r="BS37" s="367"/>
      <c r="BT37" s="10">
        <f t="shared" si="102"/>
        <v>0</v>
      </c>
      <c r="BU37" s="18" t="str">
        <f t="shared" si="103"/>
        <v>N/A</v>
      </c>
      <c r="BV37" s="10" t="str">
        <f t="shared" si="17"/>
        <v/>
      </c>
      <c r="BW37" s="10" t="str">
        <f t="shared" si="104"/>
        <v/>
      </c>
      <c r="BX37" s="10" t="str">
        <f t="shared" si="19"/>
        <v/>
      </c>
      <c r="BY37" s="18" t="str">
        <f t="shared" si="105"/>
        <v>N/A</v>
      </c>
      <c r="BZ37" s="367"/>
      <c r="CA37" s="10">
        <f t="shared" si="106"/>
        <v>0</v>
      </c>
      <c r="CB37" s="18" t="str">
        <f t="shared" si="107"/>
        <v>N/A</v>
      </c>
      <c r="CC37" s="10" t="str">
        <f t="shared" si="21"/>
        <v/>
      </c>
      <c r="CD37" s="10" t="str">
        <f t="shared" si="22"/>
        <v/>
      </c>
      <c r="CE37" s="10" t="str">
        <f t="shared" si="23"/>
        <v/>
      </c>
      <c r="CF37" s="18" t="str">
        <f t="shared" si="108"/>
        <v>N/A</v>
      </c>
      <c r="CG37" s="365"/>
      <c r="CH37" s="10">
        <f t="shared" si="109"/>
        <v>0</v>
      </c>
      <c r="CI37" s="18" t="str">
        <f t="shared" si="25"/>
        <v>N/A</v>
      </c>
      <c r="CJ37" s="10" t="str">
        <f t="shared" si="26"/>
        <v/>
      </c>
      <c r="CK37" s="10" t="str">
        <f t="shared" si="27"/>
        <v/>
      </c>
      <c r="CL37" s="10" t="str">
        <f t="shared" si="28"/>
        <v/>
      </c>
      <c r="CM37" s="18" t="str">
        <f t="shared" si="29"/>
        <v>N/A</v>
      </c>
      <c r="CN37" s="365"/>
      <c r="CO37" s="10">
        <f t="shared" si="110"/>
        <v>0</v>
      </c>
      <c r="CP37" s="18" t="str">
        <f t="shared" si="111"/>
        <v>N/A</v>
      </c>
      <c r="CQ37" s="10" t="str">
        <f t="shared" si="30"/>
        <v/>
      </c>
      <c r="CR37" s="10" t="str">
        <f t="shared" si="31"/>
        <v/>
      </c>
      <c r="CS37" s="10" t="str">
        <f t="shared" si="32"/>
        <v/>
      </c>
      <c r="CT37" s="18" t="str">
        <f t="shared" si="112"/>
        <v>N/A</v>
      </c>
      <c r="CU37" s="377"/>
      <c r="CV37" s="10">
        <f t="shared" si="113"/>
        <v>0</v>
      </c>
      <c r="CW37" s="18" t="str">
        <f t="shared" si="114"/>
        <v>N/A</v>
      </c>
      <c r="CX37" s="10" t="str">
        <f t="shared" si="34"/>
        <v/>
      </c>
      <c r="CY37" s="10" t="str">
        <f t="shared" si="35"/>
        <v/>
      </c>
      <c r="CZ37" s="10" t="str">
        <f t="shared" si="36"/>
        <v/>
      </c>
      <c r="DA37" s="18" t="str">
        <f t="shared" si="37"/>
        <v>N/A</v>
      </c>
      <c r="DB37" s="367"/>
      <c r="DC37" s="367"/>
      <c r="DD37" s="367"/>
      <c r="DE37" s="367"/>
      <c r="DF37" s="367"/>
      <c r="DG37" s="40" t="b">
        <f t="shared" si="38"/>
        <v>0</v>
      </c>
      <c r="DH37" s="40" t="b">
        <f t="shared" si="39"/>
        <v>0</v>
      </c>
      <c r="DI37" s="40" t="b">
        <f t="shared" si="40"/>
        <v>0</v>
      </c>
      <c r="DJ37" s="40" t="b">
        <f t="shared" si="41"/>
        <v>0</v>
      </c>
      <c r="DK37" s="367"/>
      <c r="DL37" s="40" t="b">
        <f t="shared" si="42"/>
        <v>0</v>
      </c>
      <c r="DM37" s="40" t="b">
        <f t="shared" si="43"/>
        <v>0</v>
      </c>
      <c r="DN37" s="40" t="b">
        <f t="shared" si="44"/>
        <v>0</v>
      </c>
      <c r="DO37" s="40" t="b">
        <f t="shared" si="45"/>
        <v>0</v>
      </c>
      <c r="DP37" s="367"/>
      <c r="DQ37" s="40" t="b">
        <f t="shared" si="46"/>
        <v>0</v>
      </c>
      <c r="DR37" s="40" t="b">
        <f t="shared" si="47"/>
        <v>0</v>
      </c>
      <c r="DS37" s="40" t="b">
        <f t="shared" si="48"/>
        <v>0</v>
      </c>
      <c r="DT37" s="40" t="b">
        <f t="shared" si="49"/>
        <v>0</v>
      </c>
      <c r="DU37" s="367"/>
      <c r="DV37" s="40" t="b">
        <f t="shared" si="50"/>
        <v>0</v>
      </c>
      <c r="DW37" s="40" t="b">
        <f t="shared" si="51"/>
        <v>0</v>
      </c>
      <c r="DX37" s="40" t="b">
        <f t="shared" si="52"/>
        <v>0</v>
      </c>
      <c r="DY37" s="40" t="b">
        <f t="shared" si="53"/>
        <v>0</v>
      </c>
      <c r="DZ37" s="367"/>
      <c r="EA37" s="40" t="b">
        <f t="shared" si="54"/>
        <v>0</v>
      </c>
      <c r="EB37" s="40" t="b">
        <f t="shared" si="55"/>
        <v>0</v>
      </c>
      <c r="EC37" s="40" t="b">
        <f t="shared" si="56"/>
        <v>0</v>
      </c>
      <c r="ED37" s="40" t="b">
        <f t="shared" si="57"/>
        <v>0</v>
      </c>
      <c r="EE37" s="367"/>
      <c r="EF37" s="40" t="b">
        <f t="shared" si="58"/>
        <v>0</v>
      </c>
      <c r="EG37" s="40" t="b">
        <f t="shared" si="59"/>
        <v>0</v>
      </c>
      <c r="EH37" s="40" t="b">
        <f t="shared" si="60"/>
        <v>0</v>
      </c>
      <c r="EI37" s="40" t="b">
        <f t="shared" si="61"/>
        <v>0</v>
      </c>
      <c r="EJ37" s="367"/>
      <c r="EK37" s="40" t="b">
        <f t="shared" si="62"/>
        <v>0</v>
      </c>
      <c r="EL37" s="40" t="b">
        <f t="shared" si="63"/>
        <v>0</v>
      </c>
      <c r="EM37" s="40" t="b">
        <f t="shared" si="64"/>
        <v>0</v>
      </c>
      <c r="EN37" s="40" t="b">
        <f t="shared" si="65"/>
        <v>0</v>
      </c>
      <c r="EO37" s="367"/>
      <c r="EP37" s="40" t="b">
        <f t="shared" si="66"/>
        <v>0</v>
      </c>
      <c r="EQ37" s="40" t="b">
        <f t="shared" si="67"/>
        <v>0</v>
      </c>
      <c r="ER37" s="40" t="b">
        <f t="shared" si="68"/>
        <v>0</v>
      </c>
      <c r="ES37" s="40" t="b">
        <f t="shared" si="69"/>
        <v>0</v>
      </c>
      <c r="ET37" s="367"/>
      <c r="EU37" s="40" t="b">
        <f t="shared" si="70"/>
        <v>0</v>
      </c>
      <c r="EV37" s="40" t="b">
        <f t="shared" si="71"/>
        <v>0</v>
      </c>
      <c r="EW37" s="40" t="b">
        <f t="shared" si="72"/>
        <v>0</v>
      </c>
      <c r="EX37" s="40" t="b">
        <f t="shared" si="73"/>
        <v>0</v>
      </c>
      <c r="EY37" s="365"/>
      <c r="EZ37" s="40" t="b">
        <f t="shared" si="74"/>
        <v>0</v>
      </c>
      <c r="FA37" s="40" t="b">
        <f t="shared" si="75"/>
        <v>0</v>
      </c>
      <c r="FB37" s="40" t="b">
        <f t="shared" si="76"/>
        <v>0</v>
      </c>
      <c r="FC37" s="40" t="b">
        <f t="shared" si="77"/>
        <v>0</v>
      </c>
      <c r="FD37" s="367"/>
      <c r="FE37" s="40" t="b">
        <f t="shared" si="78"/>
        <v>0</v>
      </c>
      <c r="FF37" s="40" t="b">
        <f t="shared" si="79"/>
        <v>0</v>
      </c>
      <c r="FG37" s="40" t="b">
        <f t="shared" si="80"/>
        <v>0</v>
      </c>
      <c r="FH37" s="40" t="b">
        <f t="shared" si="81"/>
        <v>0</v>
      </c>
      <c r="FI37" s="365"/>
      <c r="FJ37" s="40" t="b">
        <f t="shared" si="82"/>
        <v>0</v>
      </c>
      <c r="FK37" s="40" t="b">
        <f t="shared" si="83"/>
        <v>0</v>
      </c>
      <c r="FL37" s="40" t="b">
        <f t="shared" si="84"/>
        <v>0</v>
      </c>
      <c r="FM37" s="40" t="b">
        <f t="shared" si="85"/>
        <v>0</v>
      </c>
      <c r="FN37" s="367"/>
      <c r="FO37" s="40" t="b">
        <f t="shared" si="86"/>
        <v>0</v>
      </c>
      <c r="FP37" s="40" t="b">
        <f t="shared" si="87"/>
        <v>0</v>
      </c>
      <c r="FQ37" s="40" t="b">
        <f t="shared" si="88"/>
        <v>0</v>
      </c>
      <c r="FR37" s="40" t="b">
        <f t="shared" si="89"/>
        <v>0</v>
      </c>
      <c r="FS37" s="365"/>
      <c r="FT37" s="40" t="b">
        <f t="shared" si="90"/>
        <v>0</v>
      </c>
      <c r="FU37" s="40" t="b">
        <f t="shared" si="91"/>
        <v>0</v>
      </c>
      <c r="FV37" s="40" t="b">
        <f t="shared" si="92"/>
        <v>0</v>
      </c>
      <c r="FW37" s="40" t="b">
        <f t="shared" si="93"/>
        <v>0</v>
      </c>
    </row>
    <row r="38" spans="2:179">
      <c r="B38" s="365">
        <v>29</v>
      </c>
      <c r="C38" s="196"/>
      <c r="D38" s="196"/>
      <c r="E38" s="196"/>
      <c r="F38" s="196"/>
      <c r="G38" s="7"/>
      <c r="H38" s="197"/>
      <c r="I38" s="197"/>
      <c r="J38" s="197"/>
      <c r="K38" s="197"/>
      <c r="L38" s="197"/>
      <c r="M38" s="197"/>
      <c r="N38" s="9"/>
      <c r="O38" s="198"/>
      <c r="P38" s="198"/>
      <c r="Q38" s="198"/>
      <c r="R38" s="198"/>
      <c r="S38" s="198"/>
      <c r="T38" s="198"/>
      <c r="U38" s="9"/>
      <c r="V38" s="306"/>
      <c r="W38" s="306"/>
      <c r="X38" s="306"/>
      <c r="Y38" s="306"/>
      <c r="Z38" s="306"/>
      <c r="AA38" s="283">
        <f>IFERROR(Z38*Inputs!$D$59*Inputs!$D$60,"")</f>
        <v>0</v>
      </c>
      <c r="AB38" s="9"/>
      <c r="AC38" s="303"/>
      <c r="AD38" s="304"/>
      <c r="AE38" s="304"/>
      <c r="AF38" s="304"/>
      <c r="AG38" s="9"/>
      <c r="AH38" s="283" t="str">
        <f>IFERROR(IF(Analysis!AC38="","",Analysis!AC38*Inputs!$D$33),"")</f>
        <v/>
      </c>
      <c r="AI38" s="292" t="str">
        <f>IFERROR(IF(Analysis!AD38="","",Analysis!AD38*Inputs!$D$37),"")</f>
        <v/>
      </c>
      <c r="AJ38" s="292" t="str">
        <f>IFERROR(IF(Analysis!AE38="","",Analysis!AE38*Inputs!$D$41),"")</f>
        <v/>
      </c>
      <c r="AK38" s="292" t="str">
        <f>IFERROR(IF(Analysis!AE38="","",Analysis!AE38*Inputs!$D$48),"")</f>
        <v/>
      </c>
      <c r="AL38" s="293" t="str">
        <f>IFERROR(IF(Analysis!AD38="","",Analysis!AD38*Inputs!$D$49*Inputs!$D$48),"")</f>
        <v/>
      </c>
      <c r="AM38" s="292" t="str">
        <f>IFERROR(AK38*Inputs!$D$50,"")</f>
        <v/>
      </c>
      <c r="AN38" s="292" t="str">
        <f t="shared" si="94"/>
        <v/>
      </c>
      <c r="AO38" s="292" t="str">
        <f>IFERROR(IF(AN38="","",AN38*Inputs!$D$52),"")</f>
        <v/>
      </c>
      <c r="AP38" s="283" t="str">
        <f>IFERROR(IF(Analysis!AF38="","",Analysis!AF38*Inputs!$D$58),"")</f>
        <v/>
      </c>
      <c r="AQ38" s="293" t="str">
        <f>IFERROR(AP38*Inputs!$D$59,"")</f>
        <v/>
      </c>
      <c r="AR38" s="283" t="str">
        <f>IFERROR(AQ38*Inputs!$D$60,"")</f>
        <v/>
      </c>
      <c r="AS38" s="9"/>
      <c r="AT38" s="279" t="str">
        <f>IF(Analysis!V38&lt;&gt;"",Analysis!V38,Analysis!$AH38)</f>
        <v/>
      </c>
      <c r="AU38" s="279" t="str">
        <f>IF(Analysis!W38&lt;&gt;"",Analysis!W38,Analysis!AI38)</f>
        <v/>
      </c>
      <c r="AV38" s="279" t="str">
        <f>IF(Analysis!X38&lt;&gt;"",Analysis!X38,$AJ38)</f>
        <v/>
      </c>
      <c r="AW38" s="279" t="str">
        <f>IF(Analysis!Y38&lt;&gt;"",Analysis!Y38,Analysis!AO38)</f>
        <v/>
      </c>
      <c r="AX38" s="279" t="str">
        <f>IF(Analysis!Z38&lt;&gt;"",Analysis!Z38,Analysis!AP38)</f>
        <v/>
      </c>
      <c r="AY38" s="279" t="str">
        <f>IF(Analysis!AA38&gt;0,Analysis!AA38,Analysis!AR38)</f>
        <v/>
      </c>
      <c r="AZ38" s="9"/>
      <c r="BA38" s="8">
        <f>SUM((($H38+$O38)*Inputs!$D$14*Inputs!$D$13/Hours_TB),(($I38+$P38)*Inputs!$D$14*Inputs!$D$13/Hours_TB),(($J38+$Q38)*Inputs!$D$14*Inputs!$D$13/Hours_TB),(($K38+$R38)*Inputs!$D$14*Inputs!$D$13/Hours_TB),(($L38+$S38)*Inputs!$D$14*Inputs!$D$13/Hours_TB),(($M38+$T38)*Inputs!$D$14*Inputs!$D$13/Hours_TB))</f>
        <v>0</v>
      </c>
      <c r="BB38" s="8">
        <f>SUM((($H38+$O38)*Inputs!$D$14*Inputs!$D$13/Hours_HIV),(($I38+$P38)*Inputs!$D$14*Inputs!$D$13/Hours_HIV),(($J38+$Q38)*Inputs!$D$14*Inputs!$D$13/Hours_HIV),(($K38+$R38)*Inputs!$D$14*Inputs!$D$13/Hours_HIV),(($L38+$S38)*Inputs!$D$14*Inputs!$D$13/Hours_HIV),(($M38+$T38)*Inputs!$D$14*Inputs!$D$13/Hours_HIV))</f>
        <v>0</v>
      </c>
      <c r="BC38" s="8">
        <f>SUM((($H38+$O38)*Inputs!$D$14*Inputs!$D$13/Hours_HPV),(($I38+$P38)*Inputs!$D$14*Inputs!$D$13/Hours_HPV),(($J38+$Q38)*Inputs!$D$14*Inputs!$D$13/Hours_HPV),(($K38+$R38)*Inputs!$D$14*Inputs!$D$13/Hours_HPV),(($L38+$S38)*Inputs!$D$14*Inputs!$D$13/Hours_HPV),(($M38+$T38)*Inputs!$D$14*Inputs!$D$13/Hours_HPV))</f>
        <v>0</v>
      </c>
      <c r="BD38" s="8">
        <f>SUM((($H38+$O38)*Inputs!$D$14*Inputs!$D$13/Hours_HCV),(($I38+$P38)*Inputs!$D$14*Inputs!$D$13/Hours_HCV),(($J38+$Q38)*Inputs!$D$14*Inputs!$D$13/Hours_HCV),(($K38+$R38)*Inputs!$D$14*Inputs!$D$13/Hours_HCV),(($L38+$S38)*Inputs!$D$14*Inputs!$D$13/Hours_HCV),(($M38+$T38)*Inputs!$D$14*Inputs!$D$13/Hours_HCV))</f>
        <v>0</v>
      </c>
      <c r="BE38" s="9"/>
      <c r="BF38" s="10" t="str">
        <f t="shared" si="95"/>
        <v/>
      </c>
      <c r="BG38" s="18" t="str">
        <f t="shared" si="96"/>
        <v>N/A</v>
      </c>
      <c r="BH38" s="10" t="str">
        <f t="shared" si="97"/>
        <v/>
      </c>
      <c r="BI38" s="10" t="str">
        <f t="shared" si="98"/>
        <v/>
      </c>
      <c r="BJ38" s="10" t="str">
        <f t="shared" si="12"/>
        <v/>
      </c>
      <c r="BK38" s="18" t="str">
        <f t="shared" si="99"/>
        <v>N/A</v>
      </c>
      <c r="BL38" s="367"/>
      <c r="BM38" s="10">
        <f t="shared" si="100"/>
        <v>0</v>
      </c>
      <c r="BN38" s="18" t="str">
        <f t="shared" si="101"/>
        <v>N/A</v>
      </c>
      <c r="BO38" s="10" t="str">
        <f t="shared" si="13"/>
        <v/>
      </c>
      <c r="BP38" s="10" t="str">
        <f t="shared" si="14"/>
        <v/>
      </c>
      <c r="BQ38" s="10" t="str">
        <f t="shared" si="15"/>
        <v/>
      </c>
      <c r="BR38" s="18" t="str">
        <f t="shared" si="16"/>
        <v>N/A</v>
      </c>
      <c r="BS38" s="367"/>
      <c r="BT38" s="10">
        <f t="shared" si="102"/>
        <v>0</v>
      </c>
      <c r="BU38" s="18" t="str">
        <f t="shared" si="103"/>
        <v>N/A</v>
      </c>
      <c r="BV38" s="10" t="str">
        <f t="shared" si="17"/>
        <v/>
      </c>
      <c r="BW38" s="10" t="str">
        <f t="shared" si="104"/>
        <v/>
      </c>
      <c r="BX38" s="10" t="str">
        <f t="shared" si="19"/>
        <v/>
      </c>
      <c r="BY38" s="18" t="str">
        <f t="shared" si="105"/>
        <v>N/A</v>
      </c>
      <c r="BZ38" s="367"/>
      <c r="CA38" s="10">
        <f t="shared" si="106"/>
        <v>0</v>
      </c>
      <c r="CB38" s="18" t="str">
        <f t="shared" si="107"/>
        <v>N/A</v>
      </c>
      <c r="CC38" s="10" t="str">
        <f t="shared" si="21"/>
        <v/>
      </c>
      <c r="CD38" s="10" t="str">
        <f t="shared" si="22"/>
        <v/>
      </c>
      <c r="CE38" s="10" t="str">
        <f t="shared" si="23"/>
        <v/>
      </c>
      <c r="CF38" s="18" t="str">
        <f t="shared" si="108"/>
        <v>N/A</v>
      </c>
      <c r="CG38" s="365"/>
      <c r="CH38" s="10">
        <f t="shared" si="109"/>
        <v>0</v>
      </c>
      <c r="CI38" s="18" t="str">
        <f t="shared" si="25"/>
        <v>N/A</v>
      </c>
      <c r="CJ38" s="10" t="str">
        <f t="shared" si="26"/>
        <v/>
      </c>
      <c r="CK38" s="10" t="str">
        <f t="shared" si="27"/>
        <v/>
      </c>
      <c r="CL38" s="10" t="str">
        <f t="shared" si="28"/>
        <v/>
      </c>
      <c r="CM38" s="18" t="str">
        <f t="shared" si="29"/>
        <v>N/A</v>
      </c>
      <c r="CN38" s="365"/>
      <c r="CO38" s="10">
        <f t="shared" si="110"/>
        <v>0</v>
      </c>
      <c r="CP38" s="18" t="str">
        <f t="shared" si="111"/>
        <v>N/A</v>
      </c>
      <c r="CQ38" s="10" t="str">
        <f t="shared" si="30"/>
        <v/>
      </c>
      <c r="CR38" s="10" t="str">
        <f t="shared" si="31"/>
        <v/>
      </c>
      <c r="CS38" s="10" t="str">
        <f t="shared" si="32"/>
        <v/>
      </c>
      <c r="CT38" s="18" t="str">
        <f t="shared" si="112"/>
        <v>N/A</v>
      </c>
      <c r="CU38" s="377"/>
      <c r="CV38" s="10">
        <f t="shared" si="113"/>
        <v>0</v>
      </c>
      <c r="CW38" s="18" t="str">
        <f t="shared" si="114"/>
        <v>N/A</v>
      </c>
      <c r="CX38" s="10" t="str">
        <f t="shared" si="34"/>
        <v/>
      </c>
      <c r="CY38" s="10" t="str">
        <f t="shared" si="35"/>
        <v/>
      </c>
      <c r="CZ38" s="10" t="str">
        <f t="shared" si="36"/>
        <v/>
      </c>
      <c r="DA38" s="18" t="str">
        <f t="shared" si="37"/>
        <v>N/A</v>
      </c>
      <c r="DB38" s="367"/>
      <c r="DC38" s="367"/>
      <c r="DD38" s="367"/>
      <c r="DE38" s="367"/>
      <c r="DF38" s="367"/>
      <c r="DG38" s="40" t="b">
        <f t="shared" si="38"/>
        <v>0</v>
      </c>
      <c r="DH38" s="40" t="b">
        <f t="shared" si="39"/>
        <v>0</v>
      </c>
      <c r="DI38" s="40" t="b">
        <f t="shared" si="40"/>
        <v>0</v>
      </c>
      <c r="DJ38" s="40" t="b">
        <f t="shared" si="41"/>
        <v>0</v>
      </c>
      <c r="DK38" s="367"/>
      <c r="DL38" s="40" t="b">
        <f t="shared" si="42"/>
        <v>0</v>
      </c>
      <c r="DM38" s="40" t="b">
        <f t="shared" si="43"/>
        <v>0</v>
      </c>
      <c r="DN38" s="40" t="b">
        <f t="shared" si="44"/>
        <v>0</v>
      </c>
      <c r="DO38" s="40" t="b">
        <f t="shared" si="45"/>
        <v>0</v>
      </c>
      <c r="DP38" s="367"/>
      <c r="DQ38" s="40" t="b">
        <f t="shared" si="46"/>
        <v>0</v>
      </c>
      <c r="DR38" s="40" t="b">
        <f t="shared" si="47"/>
        <v>0</v>
      </c>
      <c r="DS38" s="40" t="b">
        <f t="shared" si="48"/>
        <v>0</v>
      </c>
      <c r="DT38" s="40" t="b">
        <f t="shared" si="49"/>
        <v>0</v>
      </c>
      <c r="DU38" s="367"/>
      <c r="DV38" s="40" t="b">
        <f t="shared" si="50"/>
        <v>0</v>
      </c>
      <c r="DW38" s="40" t="b">
        <f t="shared" si="51"/>
        <v>0</v>
      </c>
      <c r="DX38" s="40" t="b">
        <f t="shared" si="52"/>
        <v>0</v>
      </c>
      <c r="DY38" s="40" t="b">
        <f t="shared" si="53"/>
        <v>0</v>
      </c>
      <c r="DZ38" s="367"/>
      <c r="EA38" s="40" t="b">
        <f t="shared" si="54"/>
        <v>0</v>
      </c>
      <c r="EB38" s="40" t="b">
        <f t="shared" si="55"/>
        <v>0</v>
      </c>
      <c r="EC38" s="40" t="b">
        <f t="shared" si="56"/>
        <v>0</v>
      </c>
      <c r="ED38" s="40" t="b">
        <f t="shared" si="57"/>
        <v>0</v>
      </c>
      <c r="EE38" s="367"/>
      <c r="EF38" s="40" t="b">
        <f t="shared" si="58"/>
        <v>0</v>
      </c>
      <c r="EG38" s="40" t="b">
        <f t="shared" si="59"/>
        <v>0</v>
      </c>
      <c r="EH38" s="40" t="b">
        <f t="shared" si="60"/>
        <v>0</v>
      </c>
      <c r="EI38" s="40" t="b">
        <f t="shared" si="61"/>
        <v>0</v>
      </c>
      <c r="EJ38" s="367"/>
      <c r="EK38" s="40" t="b">
        <f t="shared" si="62"/>
        <v>0</v>
      </c>
      <c r="EL38" s="40" t="b">
        <f t="shared" si="63"/>
        <v>0</v>
      </c>
      <c r="EM38" s="40" t="b">
        <f t="shared" si="64"/>
        <v>0</v>
      </c>
      <c r="EN38" s="40" t="b">
        <f t="shared" si="65"/>
        <v>0</v>
      </c>
      <c r="EO38" s="367"/>
      <c r="EP38" s="40" t="b">
        <f t="shared" si="66"/>
        <v>0</v>
      </c>
      <c r="EQ38" s="40" t="b">
        <f t="shared" si="67"/>
        <v>0</v>
      </c>
      <c r="ER38" s="40" t="b">
        <f t="shared" si="68"/>
        <v>0</v>
      </c>
      <c r="ES38" s="40" t="b">
        <f t="shared" si="69"/>
        <v>0</v>
      </c>
      <c r="ET38" s="367"/>
      <c r="EU38" s="40" t="b">
        <f t="shared" si="70"/>
        <v>0</v>
      </c>
      <c r="EV38" s="40" t="b">
        <f t="shared" si="71"/>
        <v>0</v>
      </c>
      <c r="EW38" s="40" t="b">
        <f t="shared" si="72"/>
        <v>0</v>
      </c>
      <c r="EX38" s="40" t="b">
        <f t="shared" si="73"/>
        <v>0</v>
      </c>
      <c r="EY38" s="365"/>
      <c r="EZ38" s="40" t="b">
        <f t="shared" si="74"/>
        <v>0</v>
      </c>
      <c r="FA38" s="40" t="b">
        <f t="shared" si="75"/>
        <v>0</v>
      </c>
      <c r="FB38" s="40" t="b">
        <f t="shared" si="76"/>
        <v>0</v>
      </c>
      <c r="FC38" s="40" t="b">
        <f t="shared" si="77"/>
        <v>0</v>
      </c>
      <c r="FD38" s="367"/>
      <c r="FE38" s="40" t="b">
        <f t="shared" si="78"/>
        <v>0</v>
      </c>
      <c r="FF38" s="40" t="b">
        <f t="shared" si="79"/>
        <v>0</v>
      </c>
      <c r="FG38" s="40" t="b">
        <f t="shared" si="80"/>
        <v>0</v>
      </c>
      <c r="FH38" s="40" t="b">
        <f t="shared" si="81"/>
        <v>0</v>
      </c>
      <c r="FI38" s="365"/>
      <c r="FJ38" s="40" t="b">
        <f t="shared" si="82"/>
        <v>0</v>
      </c>
      <c r="FK38" s="40" t="b">
        <f t="shared" si="83"/>
        <v>0</v>
      </c>
      <c r="FL38" s="40" t="b">
        <f t="shared" si="84"/>
        <v>0</v>
      </c>
      <c r="FM38" s="40" t="b">
        <f t="shared" si="85"/>
        <v>0</v>
      </c>
      <c r="FN38" s="367"/>
      <c r="FO38" s="40" t="b">
        <f t="shared" si="86"/>
        <v>0</v>
      </c>
      <c r="FP38" s="40" t="b">
        <f t="shared" si="87"/>
        <v>0</v>
      </c>
      <c r="FQ38" s="40" t="b">
        <f t="shared" si="88"/>
        <v>0</v>
      </c>
      <c r="FR38" s="40" t="b">
        <f t="shared" si="89"/>
        <v>0</v>
      </c>
      <c r="FS38" s="365"/>
      <c r="FT38" s="40" t="b">
        <f t="shared" si="90"/>
        <v>0</v>
      </c>
      <c r="FU38" s="40" t="b">
        <f t="shared" si="91"/>
        <v>0</v>
      </c>
      <c r="FV38" s="40" t="b">
        <f t="shared" si="92"/>
        <v>0</v>
      </c>
      <c r="FW38" s="40" t="b">
        <f t="shared" si="93"/>
        <v>0</v>
      </c>
    </row>
    <row r="39" spans="2:179">
      <c r="B39" s="365">
        <v>30</v>
      </c>
      <c r="C39" s="196"/>
      <c r="D39" s="196"/>
      <c r="E39" s="196"/>
      <c r="F39" s="196"/>
      <c r="G39" s="7"/>
      <c r="H39" s="197"/>
      <c r="I39" s="197"/>
      <c r="J39" s="197"/>
      <c r="K39" s="197"/>
      <c r="L39" s="197"/>
      <c r="M39" s="197"/>
      <c r="N39" s="9"/>
      <c r="O39" s="198"/>
      <c r="P39" s="198"/>
      <c r="Q39" s="198"/>
      <c r="R39" s="198"/>
      <c r="S39" s="198"/>
      <c r="T39" s="198"/>
      <c r="U39" s="9"/>
      <c r="V39" s="306"/>
      <c r="W39" s="306"/>
      <c r="X39" s="306"/>
      <c r="Y39" s="306"/>
      <c r="Z39" s="306"/>
      <c r="AA39" s="283">
        <f>IFERROR(Z39*Inputs!$D$59*Inputs!$D$60,"")</f>
        <v>0</v>
      </c>
      <c r="AB39" s="9"/>
      <c r="AC39" s="303"/>
      <c r="AD39" s="304"/>
      <c r="AE39" s="304"/>
      <c r="AF39" s="304"/>
      <c r="AG39" s="9"/>
      <c r="AH39" s="283" t="str">
        <f>IFERROR(IF(Analysis!AC39="","",Analysis!AC39*Inputs!$D$33),"")</f>
        <v/>
      </c>
      <c r="AI39" s="292" t="str">
        <f>IFERROR(IF(Analysis!AD39="","",Analysis!AD39*Inputs!$D$37),"")</f>
        <v/>
      </c>
      <c r="AJ39" s="292" t="str">
        <f>IFERROR(IF(Analysis!AE39="","",Analysis!AE39*Inputs!$D$41),"")</f>
        <v/>
      </c>
      <c r="AK39" s="292" t="str">
        <f>IFERROR(IF(Analysis!AE39="","",Analysis!AE39*Inputs!$D$48),"")</f>
        <v/>
      </c>
      <c r="AL39" s="293" t="str">
        <f>IFERROR(IF(Analysis!AD39="","",Analysis!AD39*Inputs!$D$49*Inputs!$D$48),"")</f>
        <v/>
      </c>
      <c r="AM39" s="292" t="str">
        <f>IFERROR(AK39*Inputs!$D$50,"")</f>
        <v/>
      </c>
      <c r="AN39" s="292" t="str">
        <f t="shared" si="94"/>
        <v/>
      </c>
      <c r="AO39" s="292" t="str">
        <f>IFERROR(IF(AN39="","",AN39*Inputs!$D$52),"")</f>
        <v/>
      </c>
      <c r="AP39" s="283" t="str">
        <f>IFERROR(IF(Analysis!AF39="","",Analysis!AF39*Inputs!$D$58),"")</f>
        <v/>
      </c>
      <c r="AQ39" s="293" t="str">
        <f>IFERROR(AP39*Inputs!$D$59,"")</f>
        <v/>
      </c>
      <c r="AR39" s="283" t="str">
        <f>IFERROR(AQ39*Inputs!$D$60,"")</f>
        <v/>
      </c>
      <c r="AS39" s="9"/>
      <c r="AT39" s="279" t="str">
        <f>IF(Analysis!V39&lt;&gt;"",Analysis!V39,Analysis!$AH39)</f>
        <v/>
      </c>
      <c r="AU39" s="279" t="str">
        <f>IF(Analysis!W39&lt;&gt;"",Analysis!W39,Analysis!AI39)</f>
        <v/>
      </c>
      <c r="AV39" s="279" t="str">
        <f>IF(Analysis!X39&lt;&gt;"",Analysis!X39,$AJ39)</f>
        <v/>
      </c>
      <c r="AW39" s="279" t="str">
        <f>IF(Analysis!Y39&lt;&gt;"",Analysis!Y39,Analysis!AO39)</f>
        <v/>
      </c>
      <c r="AX39" s="279" t="str">
        <f>IF(Analysis!Z39&lt;&gt;"",Analysis!Z39,Analysis!AP39)</f>
        <v/>
      </c>
      <c r="AY39" s="279" t="str">
        <f>IF(Analysis!AA39&gt;0,Analysis!AA39,Analysis!AR39)</f>
        <v/>
      </c>
      <c r="AZ39" s="9"/>
      <c r="BA39" s="8">
        <f>SUM((($H39+$O39)*Inputs!$D$14*Inputs!$D$13/Hours_TB),(($I39+$P39)*Inputs!$D$14*Inputs!$D$13/Hours_TB),(($J39+$Q39)*Inputs!$D$14*Inputs!$D$13/Hours_TB),(($K39+$R39)*Inputs!$D$14*Inputs!$D$13/Hours_TB),(($L39+$S39)*Inputs!$D$14*Inputs!$D$13/Hours_TB),(($M39+$T39)*Inputs!$D$14*Inputs!$D$13/Hours_TB))</f>
        <v>0</v>
      </c>
      <c r="BB39" s="8">
        <f>SUM((($H39+$O39)*Inputs!$D$14*Inputs!$D$13/Hours_HIV),(($I39+$P39)*Inputs!$D$14*Inputs!$D$13/Hours_HIV),(($J39+$Q39)*Inputs!$D$14*Inputs!$D$13/Hours_HIV),(($K39+$R39)*Inputs!$D$14*Inputs!$D$13/Hours_HIV),(($L39+$S39)*Inputs!$D$14*Inputs!$D$13/Hours_HIV),(($M39+$T39)*Inputs!$D$14*Inputs!$D$13/Hours_HIV))</f>
        <v>0</v>
      </c>
      <c r="BC39" s="8">
        <f>SUM((($H39+$O39)*Inputs!$D$14*Inputs!$D$13/Hours_HPV),(($I39+$P39)*Inputs!$D$14*Inputs!$D$13/Hours_HPV),(($J39+$Q39)*Inputs!$D$14*Inputs!$D$13/Hours_HPV),(($K39+$R39)*Inputs!$D$14*Inputs!$D$13/Hours_HPV),(($L39+$S39)*Inputs!$D$14*Inputs!$D$13/Hours_HPV),(($M39+$T39)*Inputs!$D$14*Inputs!$D$13/Hours_HPV))</f>
        <v>0</v>
      </c>
      <c r="BD39" s="8">
        <f>SUM((($H39+$O39)*Inputs!$D$14*Inputs!$D$13/Hours_HCV),(($I39+$P39)*Inputs!$D$14*Inputs!$D$13/Hours_HCV),(($J39+$Q39)*Inputs!$D$14*Inputs!$D$13/Hours_HCV),(($K39+$R39)*Inputs!$D$14*Inputs!$D$13/Hours_HCV),(($L39+$S39)*Inputs!$D$14*Inputs!$D$13/Hours_HCV),(($M39+$T39)*Inputs!$D$14*Inputs!$D$13/Hours_HCV))</f>
        <v>0</v>
      </c>
      <c r="BE39" s="9"/>
      <c r="BF39" s="10" t="str">
        <f t="shared" si="95"/>
        <v/>
      </c>
      <c r="BG39" s="18" t="str">
        <f t="shared" si="96"/>
        <v>N/A</v>
      </c>
      <c r="BH39" s="10" t="str">
        <f t="shared" si="97"/>
        <v/>
      </c>
      <c r="BI39" s="10" t="str">
        <f t="shared" si="98"/>
        <v/>
      </c>
      <c r="BJ39" s="10" t="str">
        <f t="shared" si="12"/>
        <v/>
      </c>
      <c r="BK39" s="18" t="str">
        <f t="shared" si="99"/>
        <v>N/A</v>
      </c>
      <c r="BL39" s="367"/>
      <c r="BM39" s="10">
        <f t="shared" si="100"/>
        <v>0</v>
      </c>
      <c r="BN39" s="18" t="str">
        <f t="shared" si="101"/>
        <v>N/A</v>
      </c>
      <c r="BO39" s="10" t="str">
        <f t="shared" si="13"/>
        <v/>
      </c>
      <c r="BP39" s="10" t="str">
        <f t="shared" si="14"/>
        <v/>
      </c>
      <c r="BQ39" s="10" t="str">
        <f t="shared" si="15"/>
        <v/>
      </c>
      <c r="BR39" s="18" t="str">
        <f t="shared" si="16"/>
        <v>N/A</v>
      </c>
      <c r="BS39" s="367"/>
      <c r="BT39" s="10">
        <f t="shared" si="102"/>
        <v>0</v>
      </c>
      <c r="BU39" s="18" t="str">
        <f t="shared" si="103"/>
        <v>N/A</v>
      </c>
      <c r="BV39" s="10" t="str">
        <f t="shared" si="17"/>
        <v/>
      </c>
      <c r="BW39" s="10" t="str">
        <f t="shared" si="104"/>
        <v/>
      </c>
      <c r="BX39" s="10" t="str">
        <f t="shared" si="19"/>
        <v/>
      </c>
      <c r="BY39" s="18" t="str">
        <f t="shared" si="105"/>
        <v>N/A</v>
      </c>
      <c r="BZ39" s="367"/>
      <c r="CA39" s="10">
        <f t="shared" si="106"/>
        <v>0</v>
      </c>
      <c r="CB39" s="18" t="str">
        <f t="shared" si="107"/>
        <v>N/A</v>
      </c>
      <c r="CC39" s="10" t="str">
        <f t="shared" si="21"/>
        <v/>
      </c>
      <c r="CD39" s="10" t="str">
        <f t="shared" si="22"/>
        <v/>
      </c>
      <c r="CE39" s="10" t="str">
        <f t="shared" si="23"/>
        <v/>
      </c>
      <c r="CF39" s="18" t="str">
        <f t="shared" si="108"/>
        <v>N/A</v>
      </c>
      <c r="CG39" s="365"/>
      <c r="CH39" s="10">
        <f t="shared" si="109"/>
        <v>0</v>
      </c>
      <c r="CI39" s="18" t="str">
        <f t="shared" si="25"/>
        <v>N/A</v>
      </c>
      <c r="CJ39" s="10" t="str">
        <f t="shared" si="26"/>
        <v/>
      </c>
      <c r="CK39" s="10" t="str">
        <f t="shared" si="27"/>
        <v/>
      </c>
      <c r="CL39" s="10" t="str">
        <f t="shared" si="28"/>
        <v/>
      </c>
      <c r="CM39" s="18" t="str">
        <f t="shared" si="29"/>
        <v>N/A</v>
      </c>
      <c r="CN39" s="365"/>
      <c r="CO39" s="10">
        <f t="shared" si="110"/>
        <v>0</v>
      </c>
      <c r="CP39" s="18" t="str">
        <f t="shared" si="111"/>
        <v>N/A</v>
      </c>
      <c r="CQ39" s="10" t="str">
        <f t="shared" si="30"/>
        <v/>
      </c>
      <c r="CR39" s="10" t="str">
        <f t="shared" si="31"/>
        <v/>
      </c>
      <c r="CS39" s="10" t="str">
        <f t="shared" si="32"/>
        <v/>
      </c>
      <c r="CT39" s="18" t="str">
        <f t="shared" si="112"/>
        <v>N/A</v>
      </c>
      <c r="CU39" s="377"/>
      <c r="CV39" s="10">
        <f t="shared" si="113"/>
        <v>0</v>
      </c>
      <c r="CW39" s="18" t="str">
        <f t="shared" si="114"/>
        <v>N/A</v>
      </c>
      <c r="CX39" s="10" t="str">
        <f t="shared" si="34"/>
        <v/>
      </c>
      <c r="CY39" s="10" t="str">
        <f t="shared" si="35"/>
        <v/>
      </c>
      <c r="CZ39" s="10" t="str">
        <f t="shared" si="36"/>
        <v/>
      </c>
      <c r="DA39" s="18" t="str">
        <f t="shared" si="37"/>
        <v>N/A</v>
      </c>
      <c r="DB39" s="367"/>
      <c r="DC39" s="367"/>
      <c r="DD39" s="367"/>
      <c r="DE39" s="367"/>
      <c r="DF39" s="367"/>
      <c r="DG39" s="40" t="b">
        <f t="shared" si="38"/>
        <v>0</v>
      </c>
      <c r="DH39" s="40" t="b">
        <f t="shared" si="39"/>
        <v>0</v>
      </c>
      <c r="DI39" s="40" t="b">
        <f t="shared" si="40"/>
        <v>0</v>
      </c>
      <c r="DJ39" s="40" t="b">
        <f t="shared" si="41"/>
        <v>0</v>
      </c>
      <c r="DK39" s="367"/>
      <c r="DL39" s="40" t="b">
        <f t="shared" si="42"/>
        <v>0</v>
      </c>
      <c r="DM39" s="40" t="b">
        <f t="shared" si="43"/>
        <v>0</v>
      </c>
      <c r="DN39" s="40" t="b">
        <f t="shared" si="44"/>
        <v>0</v>
      </c>
      <c r="DO39" s="40" t="b">
        <f t="shared" si="45"/>
        <v>0</v>
      </c>
      <c r="DP39" s="367"/>
      <c r="DQ39" s="40" t="b">
        <f t="shared" si="46"/>
        <v>0</v>
      </c>
      <c r="DR39" s="40" t="b">
        <f t="shared" si="47"/>
        <v>0</v>
      </c>
      <c r="DS39" s="40" t="b">
        <f t="shared" si="48"/>
        <v>0</v>
      </c>
      <c r="DT39" s="40" t="b">
        <f t="shared" si="49"/>
        <v>0</v>
      </c>
      <c r="DU39" s="367"/>
      <c r="DV39" s="40" t="b">
        <f t="shared" si="50"/>
        <v>0</v>
      </c>
      <c r="DW39" s="40" t="b">
        <f t="shared" si="51"/>
        <v>0</v>
      </c>
      <c r="DX39" s="40" t="b">
        <f t="shared" si="52"/>
        <v>0</v>
      </c>
      <c r="DY39" s="40" t="b">
        <f t="shared" si="53"/>
        <v>0</v>
      </c>
      <c r="DZ39" s="367"/>
      <c r="EA39" s="40" t="b">
        <f t="shared" si="54"/>
        <v>0</v>
      </c>
      <c r="EB39" s="40" t="b">
        <f t="shared" si="55"/>
        <v>0</v>
      </c>
      <c r="EC39" s="40" t="b">
        <f t="shared" si="56"/>
        <v>0</v>
      </c>
      <c r="ED39" s="40" t="b">
        <f t="shared" si="57"/>
        <v>0</v>
      </c>
      <c r="EE39" s="367"/>
      <c r="EF39" s="40" t="b">
        <f t="shared" si="58"/>
        <v>0</v>
      </c>
      <c r="EG39" s="40" t="b">
        <f t="shared" si="59"/>
        <v>0</v>
      </c>
      <c r="EH39" s="40" t="b">
        <f t="shared" si="60"/>
        <v>0</v>
      </c>
      <c r="EI39" s="40" t="b">
        <f t="shared" si="61"/>
        <v>0</v>
      </c>
      <c r="EJ39" s="367"/>
      <c r="EK39" s="40" t="b">
        <f t="shared" si="62"/>
        <v>0</v>
      </c>
      <c r="EL39" s="40" t="b">
        <f t="shared" si="63"/>
        <v>0</v>
      </c>
      <c r="EM39" s="40" t="b">
        <f t="shared" si="64"/>
        <v>0</v>
      </c>
      <c r="EN39" s="40" t="b">
        <f t="shared" si="65"/>
        <v>0</v>
      </c>
      <c r="EO39" s="367"/>
      <c r="EP39" s="40" t="b">
        <f t="shared" si="66"/>
        <v>0</v>
      </c>
      <c r="EQ39" s="40" t="b">
        <f t="shared" si="67"/>
        <v>0</v>
      </c>
      <c r="ER39" s="40" t="b">
        <f t="shared" si="68"/>
        <v>0</v>
      </c>
      <c r="ES39" s="40" t="b">
        <f t="shared" si="69"/>
        <v>0</v>
      </c>
      <c r="ET39" s="367"/>
      <c r="EU39" s="40" t="b">
        <f t="shared" si="70"/>
        <v>0</v>
      </c>
      <c r="EV39" s="40" t="b">
        <f t="shared" si="71"/>
        <v>0</v>
      </c>
      <c r="EW39" s="40" t="b">
        <f t="shared" si="72"/>
        <v>0</v>
      </c>
      <c r="EX39" s="40" t="b">
        <f t="shared" si="73"/>
        <v>0</v>
      </c>
      <c r="EY39" s="365"/>
      <c r="EZ39" s="40" t="b">
        <f t="shared" si="74"/>
        <v>0</v>
      </c>
      <c r="FA39" s="40" t="b">
        <f t="shared" si="75"/>
        <v>0</v>
      </c>
      <c r="FB39" s="40" t="b">
        <f t="shared" si="76"/>
        <v>0</v>
      </c>
      <c r="FC39" s="40" t="b">
        <f t="shared" si="77"/>
        <v>0</v>
      </c>
      <c r="FD39" s="367"/>
      <c r="FE39" s="40" t="b">
        <f t="shared" si="78"/>
        <v>0</v>
      </c>
      <c r="FF39" s="40" t="b">
        <f t="shared" si="79"/>
        <v>0</v>
      </c>
      <c r="FG39" s="40" t="b">
        <f t="shared" si="80"/>
        <v>0</v>
      </c>
      <c r="FH39" s="40" t="b">
        <f t="shared" si="81"/>
        <v>0</v>
      </c>
      <c r="FI39" s="365"/>
      <c r="FJ39" s="40" t="b">
        <f t="shared" si="82"/>
        <v>0</v>
      </c>
      <c r="FK39" s="40" t="b">
        <f t="shared" si="83"/>
        <v>0</v>
      </c>
      <c r="FL39" s="40" t="b">
        <f t="shared" si="84"/>
        <v>0</v>
      </c>
      <c r="FM39" s="40" t="b">
        <f t="shared" si="85"/>
        <v>0</v>
      </c>
      <c r="FN39" s="367"/>
      <c r="FO39" s="40" t="b">
        <f t="shared" si="86"/>
        <v>0</v>
      </c>
      <c r="FP39" s="40" t="b">
        <f t="shared" si="87"/>
        <v>0</v>
      </c>
      <c r="FQ39" s="40" t="b">
        <f t="shared" si="88"/>
        <v>0</v>
      </c>
      <c r="FR39" s="40" t="b">
        <f t="shared" si="89"/>
        <v>0</v>
      </c>
      <c r="FS39" s="365"/>
      <c r="FT39" s="40" t="b">
        <f t="shared" si="90"/>
        <v>0</v>
      </c>
      <c r="FU39" s="40" t="b">
        <f t="shared" si="91"/>
        <v>0</v>
      </c>
      <c r="FV39" s="40" t="b">
        <f t="shared" si="92"/>
        <v>0</v>
      </c>
      <c r="FW39" s="40" t="b">
        <f t="shared" si="93"/>
        <v>0</v>
      </c>
    </row>
    <row r="40" spans="2:179">
      <c r="B40" s="365">
        <v>31</v>
      </c>
      <c r="C40" s="196"/>
      <c r="D40" s="196"/>
      <c r="E40" s="196"/>
      <c r="F40" s="196"/>
      <c r="G40" s="7"/>
      <c r="H40" s="197"/>
      <c r="I40" s="197"/>
      <c r="J40" s="197"/>
      <c r="K40" s="197"/>
      <c r="L40" s="197"/>
      <c r="M40" s="197"/>
      <c r="N40" s="9"/>
      <c r="O40" s="198"/>
      <c r="P40" s="198"/>
      <c r="Q40" s="198"/>
      <c r="R40" s="198"/>
      <c r="S40" s="198"/>
      <c r="T40" s="198"/>
      <c r="U40" s="9"/>
      <c r="V40" s="306"/>
      <c r="W40" s="306"/>
      <c r="X40" s="306"/>
      <c r="Y40" s="306"/>
      <c r="Z40" s="306"/>
      <c r="AA40" s="283">
        <f>IFERROR(Z40*Inputs!$D$59*Inputs!$D$60,"")</f>
        <v>0</v>
      </c>
      <c r="AB40" s="9"/>
      <c r="AC40" s="303"/>
      <c r="AD40" s="304"/>
      <c r="AE40" s="304"/>
      <c r="AF40" s="304"/>
      <c r="AG40" s="9"/>
      <c r="AH40" s="283" t="str">
        <f>IFERROR(IF(Analysis!AC40="","",Analysis!AC40*Inputs!$D$33),"")</f>
        <v/>
      </c>
      <c r="AI40" s="292" t="str">
        <f>IFERROR(IF(Analysis!AD40="","",Analysis!AD40*Inputs!$D$37),"")</f>
        <v/>
      </c>
      <c r="AJ40" s="292" t="str">
        <f>IFERROR(IF(Analysis!AE40="","",Analysis!AE40*Inputs!$D$41),"")</f>
        <v/>
      </c>
      <c r="AK40" s="292" t="str">
        <f>IFERROR(IF(Analysis!AE40="","",Analysis!AE40*Inputs!$D$48),"")</f>
        <v/>
      </c>
      <c r="AL40" s="293" t="str">
        <f>IFERROR(IF(Analysis!AD40="","",Analysis!AD40*Inputs!$D$49*Inputs!$D$48),"")</f>
        <v/>
      </c>
      <c r="AM40" s="292" t="str">
        <f>IFERROR(AK40*Inputs!$D$50,"")</f>
        <v/>
      </c>
      <c r="AN40" s="292" t="str">
        <f t="shared" si="94"/>
        <v/>
      </c>
      <c r="AO40" s="292" t="str">
        <f>IFERROR(IF(AN40="","",AN40*Inputs!$D$52),"")</f>
        <v/>
      </c>
      <c r="AP40" s="283" t="str">
        <f>IFERROR(IF(Analysis!AF40="","",Analysis!AF40*Inputs!$D$58),"")</f>
        <v/>
      </c>
      <c r="AQ40" s="293" t="str">
        <f>IFERROR(AP40*Inputs!$D$59,"")</f>
        <v/>
      </c>
      <c r="AR40" s="283" t="str">
        <f>IFERROR(AQ40*Inputs!$D$60,"")</f>
        <v/>
      </c>
      <c r="AS40" s="9"/>
      <c r="AT40" s="279" t="str">
        <f>IF(Analysis!V40&lt;&gt;"",Analysis!V40,Analysis!$AH40)</f>
        <v/>
      </c>
      <c r="AU40" s="279" t="str">
        <f>IF(Analysis!W40&lt;&gt;"",Analysis!W40,Analysis!AI40)</f>
        <v/>
      </c>
      <c r="AV40" s="279" t="str">
        <f>IF(Analysis!X40&lt;&gt;"",Analysis!X40,$AJ40)</f>
        <v/>
      </c>
      <c r="AW40" s="279" t="str">
        <f>IF(Analysis!Y40&lt;&gt;"",Analysis!Y40,Analysis!AO40)</f>
        <v/>
      </c>
      <c r="AX40" s="279" t="str">
        <f>IF(Analysis!Z40&lt;&gt;"",Analysis!Z40,Analysis!AP40)</f>
        <v/>
      </c>
      <c r="AY40" s="279" t="str">
        <f>IF(Analysis!AA40&gt;0,Analysis!AA40,Analysis!AR40)</f>
        <v/>
      </c>
      <c r="AZ40" s="9"/>
      <c r="BA40" s="8">
        <f>SUM((($H40+$O40)*Inputs!$D$14*Inputs!$D$13/Hours_TB),(($I40+$P40)*Inputs!$D$14*Inputs!$D$13/Hours_TB),(($J40+$Q40)*Inputs!$D$14*Inputs!$D$13/Hours_TB),(($K40+$R40)*Inputs!$D$14*Inputs!$D$13/Hours_TB),(($L40+$S40)*Inputs!$D$14*Inputs!$D$13/Hours_TB),(($M40+$T40)*Inputs!$D$14*Inputs!$D$13/Hours_TB))</f>
        <v>0</v>
      </c>
      <c r="BB40" s="8">
        <f>SUM((($H40+$O40)*Inputs!$D$14*Inputs!$D$13/Hours_HIV),(($I40+$P40)*Inputs!$D$14*Inputs!$D$13/Hours_HIV),(($J40+$Q40)*Inputs!$D$14*Inputs!$D$13/Hours_HIV),(($K40+$R40)*Inputs!$D$14*Inputs!$D$13/Hours_HIV),(($L40+$S40)*Inputs!$D$14*Inputs!$D$13/Hours_HIV),(($M40+$T40)*Inputs!$D$14*Inputs!$D$13/Hours_HIV))</f>
        <v>0</v>
      </c>
      <c r="BC40" s="8">
        <f>SUM((($H40+$O40)*Inputs!$D$14*Inputs!$D$13/Hours_HPV),(($I40+$P40)*Inputs!$D$14*Inputs!$D$13/Hours_HPV),(($J40+$Q40)*Inputs!$D$14*Inputs!$D$13/Hours_HPV),(($K40+$R40)*Inputs!$D$14*Inputs!$D$13/Hours_HPV),(($L40+$S40)*Inputs!$D$14*Inputs!$D$13/Hours_HPV),(($M40+$T40)*Inputs!$D$14*Inputs!$D$13/Hours_HPV))</f>
        <v>0</v>
      </c>
      <c r="BD40" s="8">
        <f>SUM((($H40+$O40)*Inputs!$D$14*Inputs!$D$13/Hours_HCV),(($I40+$P40)*Inputs!$D$14*Inputs!$D$13/Hours_HCV),(($J40+$Q40)*Inputs!$D$14*Inputs!$D$13/Hours_HCV),(($K40+$R40)*Inputs!$D$14*Inputs!$D$13/Hours_HCV),(($L40+$S40)*Inputs!$D$14*Inputs!$D$13/Hours_HCV),(($M40+$T40)*Inputs!$D$14*Inputs!$D$13/Hours_HCV))</f>
        <v>0</v>
      </c>
      <c r="BE40" s="9"/>
      <c r="BF40" s="10" t="str">
        <f t="shared" si="95"/>
        <v/>
      </c>
      <c r="BG40" s="18" t="str">
        <f t="shared" si="96"/>
        <v>N/A</v>
      </c>
      <c r="BH40" s="10" t="str">
        <f t="shared" si="97"/>
        <v/>
      </c>
      <c r="BI40" s="10" t="str">
        <f t="shared" si="98"/>
        <v/>
      </c>
      <c r="BJ40" s="10" t="str">
        <f t="shared" si="12"/>
        <v/>
      </c>
      <c r="BK40" s="18" t="str">
        <f t="shared" si="99"/>
        <v>N/A</v>
      </c>
      <c r="BL40" s="367"/>
      <c r="BM40" s="10">
        <f t="shared" si="100"/>
        <v>0</v>
      </c>
      <c r="BN40" s="18" t="str">
        <f t="shared" si="101"/>
        <v>N/A</v>
      </c>
      <c r="BO40" s="10" t="str">
        <f t="shared" si="13"/>
        <v/>
      </c>
      <c r="BP40" s="10" t="str">
        <f t="shared" si="14"/>
        <v/>
      </c>
      <c r="BQ40" s="10" t="str">
        <f t="shared" si="15"/>
        <v/>
      </c>
      <c r="BR40" s="18" t="str">
        <f t="shared" si="16"/>
        <v>N/A</v>
      </c>
      <c r="BS40" s="367"/>
      <c r="BT40" s="10">
        <f t="shared" si="102"/>
        <v>0</v>
      </c>
      <c r="BU40" s="18" t="str">
        <f t="shared" si="103"/>
        <v>N/A</v>
      </c>
      <c r="BV40" s="10" t="str">
        <f t="shared" si="17"/>
        <v/>
      </c>
      <c r="BW40" s="10" t="str">
        <f t="shared" si="104"/>
        <v/>
      </c>
      <c r="BX40" s="10" t="str">
        <f t="shared" si="19"/>
        <v/>
      </c>
      <c r="BY40" s="18" t="str">
        <f t="shared" si="105"/>
        <v>N/A</v>
      </c>
      <c r="BZ40" s="367"/>
      <c r="CA40" s="10">
        <f t="shared" si="106"/>
        <v>0</v>
      </c>
      <c r="CB40" s="18" t="str">
        <f t="shared" si="107"/>
        <v>N/A</v>
      </c>
      <c r="CC40" s="10" t="str">
        <f t="shared" si="21"/>
        <v/>
      </c>
      <c r="CD40" s="10" t="str">
        <f t="shared" si="22"/>
        <v/>
      </c>
      <c r="CE40" s="10" t="str">
        <f t="shared" si="23"/>
        <v/>
      </c>
      <c r="CF40" s="18" t="str">
        <f t="shared" si="108"/>
        <v>N/A</v>
      </c>
      <c r="CG40" s="365"/>
      <c r="CH40" s="10">
        <f t="shared" si="109"/>
        <v>0</v>
      </c>
      <c r="CI40" s="18" t="str">
        <f t="shared" si="25"/>
        <v>N/A</v>
      </c>
      <c r="CJ40" s="10" t="str">
        <f t="shared" si="26"/>
        <v/>
      </c>
      <c r="CK40" s="10" t="str">
        <f t="shared" si="27"/>
        <v/>
      </c>
      <c r="CL40" s="10" t="str">
        <f t="shared" si="28"/>
        <v/>
      </c>
      <c r="CM40" s="18" t="str">
        <f t="shared" si="29"/>
        <v>N/A</v>
      </c>
      <c r="CN40" s="365"/>
      <c r="CO40" s="10">
        <f t="shared" si="110"/>
        <v>0</v>
      </c>
      <c r="CP40" s="18" t="str">
        <f t="shared" si="111"/>
        <v>N/A</v>
      </c>
      <c r="CQ40" s="10" t="str">
        <f t="shared" si="30"/>
        <v/>
      </c>
      <c r="CR40" s="10" t="str">
        <f t="shared" si="31"/>
        <v/>
      </c>
      <c r="CS40" s="10" t="str">
        <f t="shared" si="32"/>
        <v/>
      </c>
      <c r="CT40" s="18" t="str">
        <f t="shared" si="112"/>
        <v>N/A</v>
      </c>
      <c r="CU40" s="377"/>
      <c r="CV40" s="10">
        <f t="shared" si="113"/>
        <v>0</v>
      </c>
      <c r="CW40" s="18" t="str">
        <f t="shared" si="114"/>
        <v>N/A</v>
      </c>
      <c r="CX40" s="10" t="str">
        <f t="shared" si="34"/>
        <v/>
      </c>
      <c r="CY40" s="10" t="str">
        <f t="shared" si="35"/>
        <v/>
      </c>
      <c r="CZ40" s="10" t="str">
        <f t="shared" si="36"/>
        <v/>
      </c>
      <c r="DA40" s="18" t="str">
        <f t="shared" si="37"/>
        <v>N/A</v>
      </c>
      <c r="DB40" s="367"/>
      <c r="DC40" s="367"/>
      <c r="DD40" s="367"/>
      <c r="DE40" s="367"/>
      <c r="DF40" s="367"/>
      <c r="DG40" s="40" t="b">
        <f t="shared" si="38"/>
        <v>0</v>
      </c>
      <c r="DH40" s="40" t="b">
        <f t="shared" si="39"/>
        <v>0</v>
      </c>
      <c r="DI40" s="40" t="b">
        <f t="shared" si="40"/>
        <v>0</v>
      </c>
      <c r="DJ40" s="40" t="b">
        <f t="shared" si="41"/>
        <v>0</v>
      </c>
      <c r="DK40" s="367"/>
      <c r="DL40" s="40" t="b">
        <f t="shared" si="42"/>
        <v>0</v>
      </c>
      <c r="DM40" s="40" t="b">
        <f t="shared" si="43"/>
        <v>0</v>
      </c>
      <c r="DN40" s="40" t="b">
        <f t="shared" si="44"/>
        <v>0</v>
      </c>
      <c r="DO40" s="40" t="b">
        <f t="shared" si="45"/>
        <v>0</v>
      </c>
      <c r="DP40" s="367"/>
      <c r="DQ40" s="40" t="b">
        <f t="shared" si="46"/>
        <v>0</v>
      </c>
      <c r="DR40" s="40" t="b">
        <f t="shared" si="47"/>
        <v>0</v>
      </c>
      <c r="DS40" s="40" t="b">
        <f t="shared" si="48"/>
        <v>0</v>
      </c>
      <c r="DT40" s="40" t="b">
        <f t="shared" si="49"/>
        <v>0</v>
      </c>
      <c r="DU40" s="367"/>
      <c r="DV40" s="40" t="b">
        <f t="shared" si="50"/>
        <v>0</v>
      </c>
      <c r="DW40" s="40" t="b">
        <f t="shared" si="51"/>
        <v>0</v>
      </c>
      <c r="DX40" s="40" t="b">
        <f t="shared" si="52"/>
        <v>0</v>
      </c>
      <c r="DY40" s="40" t="b">
        <f t="shared" si="53"/>
        <v>0</v>
      </c>
      <c r="DZ40" s="367"/>
      <c r="EA40" s="40" t="b">
        <f t="shared" si="54"/>
        <v>0</v>
      </c>
      <c r="EB40" s="40" t="b">
        <f t="shared" si="55"/>
        <v>0</v>
      </c>
      <c r="EC40" s="40" t="b">
        <f t="shared" si="56"/>
        <v>0</v>
      </c>
      <c r="ED40" s="40" t="b">
        <f t="shared" si="57"/>
        <v>0</v>
      </c>
      <c r="EE40" s="367"/>
      <c r="EF40" s="40" t="b">
        <f t="shared" si="58"/>
        <v>0</v>
      </c>
      <c r="EG40" s="40" t="b">
        <f t="shared" si="59"/>
        <v>0</v>
      </c>
      <c r="EH40" s="40" t="b">
        <f t="shared" si="60"/>
        <v>0</v>
      </c>
      <c r="EI40" s="40" t="b">
        <f t="shared" si="61"/>
        <v>0</v>
      </c>
      <c r="EJ40" s="367"/>
      <c r="EK40" s="40" t="b">
        <f t="shared" si="62"/>
        <v>0</v>
      </c>
      <c r="EL40" s="40" t="b">
        <f t="shared" si="63"/>
        <v>0</v>
      </c>
      <c r="EM40" s="40" t="b">
        <f t="shared" si="64"/>
        <v>0</v>
      </c>
      <c r="EN40" s="40" t="b">
        <f t="shared" si="65"/>
        <v>0</v>
      </c>
      <c r="EO40" s="367"/>
      <c r="EP40" s="40" t="b">
        <f t="shared" si="66"/>
        <v>0</v>
      </c>
      <c r="EQ40" s="40" t="b">
        <f t="shared" si="67"/>
        <v>0</v>
      </c>
      <c r="ER40" s="40" t="b">
        <f t="shared" si="68"/>
        <v>0</v>
      </c>
      <c r="ES40" s="40" t="b">
        <f t="shared" si="69"/>
        <v>0</v>
      </c>
      <c r="ET40" s="367"/>
      <c r="EU40" s="40" t="b">
        <f t="shared" si="70"/>
        <v>0</v>
      </c>
      <c r="EV40" s="40" t="b">
        <f t="shared" si="71"/>
        <v>0</v>
      </c>
      <c r="EW40" s="40" t="b">
        <f t="shared" si="72"/>
        <v>0</v>
      </c>
      <c r="EX40" s="40" t="b">
        <f t="shared" si="73"/>
        <v>0</v>
      </c>
      <c r="EY40" s="365"/>
      <c r="EZ40" s="40" t="b">
        <f t="shared" si="74"/>
        <v>0</v>
      </c>
      <c r="FA40" s="40" t="b">
        <f t="shared" si="75"/>
        <v>0</v>
      </c>
      <c r="FB40" s="40" t="b">
        <f t="shared" si="76"/>
        <v>0</v>
      </c>
      <c r="FC40" s="40" t="b">
        <f t="shared" si="77"/>
        <v>0</v>
      </c>
      <c r="FD40" s="367"/>
      <c r="FE40" s="40" t="b">
        <f t="shared" si="78"/>
        <v>0</v>
      </c>
      <c r="FF40" s="40" t="b">
        <f t="shared" si="79"/>
        <v>0</v>
      </c>
      <c r="FG40" s="40" t="b">
        <f t="shared" si="80"/>
        <v>0</v>
      </c>
      <c r="FH40" s="40" t="b">
        <f t="shared" si="81"/>
        <v>0</v>
      </c>
      <c r="FI40" s="365"/>
      <c r="FJ40" s="40" t="b">
        <f t="shared" si="82"/>
        <v>0</v>
      </c>
      <c r="FK40" s="40" t="b">
        <f t="shared" si="83"/>
        <v>0</v>
      </c>
      <c r="FL40" s="40" t="b">
        <f t="shared" si="84"/>
        <v>0</v>
      </c>
      <c r="FM40" s="40" t="b">
        <f t="shared" si="85"/>
        <v>0</v>
      </c>
      <c r="FN40" s="367"/>
      <c r="FO40" s="40" t="b">
        <f t="shared" si="86"/>
        <v>0</v>
      </c>
      <c r="FP40" s="40" t="b">
        <f t="shared" si="87"/>
        <v>0</v>
      </c>
      <c r="FQ40" s="40" t="b">
        <f t="shared" si="88"/>
        <v>0</v>
      </c>
      <c r="FR40" s="40" t="b">
        <f t="shared" si="89"/>
        <v>0</v>
      </c>
      <c r="FS40" s="365"/>
      <c r="FT40" s="40" t="b">
        <f t="shared" si="90"/>
        <v>0</v>
      </c>
      <c r="FU40" s="40" t="b">
        <f t="shared" si="91"/>
        <v>0</v>
      </c>
      <c r="FV40" s="40" t="b">
        <f t="shared" si="92"/>
        <v>0</v>
      </c>
      <c r="FW40" s="40" t="b">
        <f t="shared" si="93"/>
        <v>0</v>
      </c>
    </row>
    <row r="41" spans="2:179">
      <c r="B41" s="365">
        <v>32</v>
      </c>
      <c r="C41" s="196"/>
      <c r="D41" s="196"/>
      <c r="E41" s="196"/>
      <c r="F41" s="196"/>
      <c r="G41" s="7"/>
      <c r="H41" s="197"/>
      <c r="I41" s="197"/>
      <c r="J41" s="197"/>
      <c r="K41" s="197"/>
      <c r="L41" s="197"/>
      <c r="M41" s="197"/>
      <c r="N41" s="9"/>
      <c r="O41" s="198"/>
      <c r="P41" s="198"/>
      <c r="Q41" s="198"/>
      <c r="R41" s="198"/>
      <c r="S41" s="198"/>
      <c r="T41" s="198"/>
      <c r="U41" s="9"/>
      <c r="V41" s="306"/>
      <c r="W41" s="306"/>
      <c r="X41" s="306"/>
      <c r="Y41" s="306"/>
      <c r="Z41" s="306"/>
      <c r="AA41" s="283">
        <f>IFERROR(Z41*Inputs!$D$59*Inputs!$D$60,"")</f>
        <v>0</v>
      </c>
      <c r="AB41" s="9"/>
      <c r="AC41" s="303"/>
      <c r="AD41" s="304"/>
      <c r="AE41" s="304"/>
      <c r="AF41" s="304"/>
      <c r="AG41" s="9"/>
      <c r="AH41" s="283" t="str">
        <f>IFERROR(IF(Analysis!AC41="","",Analysis!AC41*Inputs!$D$33),"")</f>
        <v/>
      </c>
      <c r="AI41" s="292" t="str">
        <f>IFERROR(IF(Analysis!AD41="","",Analysis!AD41*Inputs!$D$37),"")</f>
        <v/>
      </c>
      <c r="AJ41" s="292" t="str">
        <f>IFERROR(IF(Analysis!AE41="","",Analysis!AE41*Inputs!$D$41),"")</f>
        <v/>
      </c>
      <c r="AK41" s="292" t="str">
        <f>IFERROR(IF(Analysis!AE41="","",Analysis!AE41*Inputs!$D$48),"")</f>
        <v/>
      </c>
      <c r="AL41" s="293" t="str">
        <f>IFERROR(IF(Analysis!AD41="","",Analysis!AD41*Inputs!$D$49*Inputs!$D$48),"")</f>
        <v/>
      </c>
      <c r="AM41" s="292" t="str">
        <f>IFERROR(AK41*Inputs!$D$50,"")</f>
        <v/>
      </c>
      <c r="AN41" s="292" t="str">
        <f t="shared" si="94"/>
        <v/>
      </c>
      <c r="AO41" s="292" t="str">
        <f>IFERROR(IF(AN41="","",AN41*Inputs!$D$52),"")</f>
        <v/>
      </c>
      <c r="AP41" s="283" t="str">
        <f>IFERROR(IF(Analysis!AF41="","",Analysis!AF41*Inputs!$D$58),"")</f>
        <v/>
      </c>
      <c r="AQ41" s="293" t="str">
        <f>IFERROR(AP41*Inputs!$D$59,"")</f>
        <v/>
      </c>
      <c r="AR41" s="283" t="str">
        <f>IFERROR(AQ41*Inputs!$D$60,"")</f>
        <v/>
      </c>
      <c r="AS41" s="9"/>
      <c r="AT41" s="279" t="str">
        <f>IF(Analysis!V41&lt;&gt;"",Analysis!V41,Analysis!$AH41)</f>
        <v/>
      </c>
      <c r="AU41" s="279" t="str">
        <f>IF(Analysis!W41&lt;&gt;"",Analysis!W41,Analysis!AI41)</f>
        <v/>
      </c>
      <c r="AV41" s="279" t="str">
        <f>IF(Analysis!X41&lt;&gt;"",Analysis!X41,$AJ41)</f>
        <v/>
      </c>
      <c r="AW41" s="279" t="str">
        <f>IF(Analysis!Y41&lt;&gt;"",Analysis!Y41,Analysis!AO41)</f>
        <v/>
      </c>
      <c r="AX41" s="279" t="str">
        <f>IF(Analysis!Z41&lt;&gt;"",Analysis!Z41,Analysis!AP41)</f>
        <v/>
      </c>
      <c r="AY41" s="279" t="str">
        <f>IF(Analysis!AA41&gt;0,Analysis!AA41,Analysis!AR41)</f>
        <v/>
      </c>
      <c r="AZ41" s="9"/>
      <c r="BA41" s="8">
        <f>SUM((($H41+$O41)*Inputs!$D$14*Inputs!$D$13/Hours_TB),(($I41+$P41)*Inputs!$D$14*Inputs!$D$13/Hours_TB),(($J41+$Q41)*Inputs!$D$14*Inputs!$D$13/Hours_TB),(($K41+$R41)*Inputs!$D$14*Inputs!$D$13/Hours_TB),(($L41+$S41)*Inputs!$D$14*Inputs!$D$13/Hours_TB),(($M41+$T41)*Inputs!$D$14*Inputs!$D$13/Hours_TB))</f>
        <v>0</v>
      </c>
      <c r="BB41" s="8">
        <f>SUM((($H41+$O41)*Inputs!$D$14*Inputs!$D$13/Hours_HIV),(($I41+$P41)*Inputs!$D$14*Inputs!$D$13/Hours_HIV),(($J41+$Q41)*Inputs!$D$14*Inputs!$D$13/Hours_HIV),(($K41+$R41)*Inputs!$D$14*Inputs!$D$13/Hours_HIV),(($L41+$S41)*Inputs!$D$14*Inputs!$D$13/Hours_HIV),(($M41+$T41)*Inputs!$D$14*Inputs!$D$13/Hours_HIV))</f>
        <v>0</v>
      </c>
      <c r="BC41" s="8">
        <f>SUM((($H41+$O41)*Inputs!$D$14*Inputs!$D$13/Hours_HPV),(($I41+$P41)*Inputs!$D$14*Inputs!$D$13/Hours_HPV),(($J41+$Q41)*Inputs!$D$14*Inputs!$D$13/Hours_HPV),(($K41+$R41)*Inputs!$D$14*Inputs!$D$13/Hours_HPV),(($L41+$S41)*Inputs!$D$14*Inputs!$D$13/Hours_HPV),(($M41+$T41)*Inputs!$D$14*Inputs!$D$13/Hours_HPV))</f>
        <v>0</v>
      </c>
      <c r="BD41" s="8">
        <f>SUM((($H41+$O41)*Inputs!$D$14*Inputs!$D$13/Hours_HCV),(($I41+$P41)*Inputs!$D$14*Inputs!$D$13/Hours_HCV),(($J41+$Q41)*Inputs!$D$14*Inputs!$D$13/Hours_HCV),(($K41+$R41)*Inputs!$D$14*Inputs!$D$13/Hours_HCV),(($L41+$S41)*Inputs!$D$14*Inputs!$D$13/Hours_HCV),(($M41+$T41)*Inputs!$D$14*Inputs!$D$13/Hours_HCV))</f>
        <v>0</v>
      </c>
      <c r="BE41" s="9"/>
      <c r="BF41" s="10" t="str">
        <f t="shared" si="95"/>
        <v/>
      </c>
      <c r="BG41" s="18" t="str">
        <f t="shared" si="96"/>
        <v>N/A</v>
      </c>
      <c r="BH41" s="10" t="str">
        <f t="shared" si="97"/>
        <v/>
      </c>
      <c r="BI41" s="10" t="str">
        <f t="shared" si="98"/>
        <v/>
      </c>
      <c r="BJ41" s="10" t="str">
        <f t="shared" si="12"/>
        <v/>
      </c>
      <c r="BK41" s="18" t="str">
        <f t="shared" si="99"/>
        <v>N/A</v>
      </c>
      <c r="BL41" s="367"/>
      <c r="BM41" s="10">
        <f t="shared" si="100"/>
        <v>0</v>
      </c>
      <c r="BN41" s="18" t="str">
        <f t="shared" si="101"/>
        <v>N/A</v>
      </c>
      <c r="BO41" s="10" t="str">
        <f t="shared" si="13"/>
        <v/>
      </c>
      <c r="BP41" s="10" t="str">
        <f t="shared" si="14"/>
        <v/>
      </c>
      <c r="BQ41" s="10" t="str">
        <f t="shared" si="15"/>
        <v/>
      </c>
      <c r="BR41" s="18" t="str">
        <f t="shared" si="16"/>
        <v>N/A</v>
      </c>
      <c r="BS41" s="367"/>
      <c r="BT41" s="10">
        <f t="shared" si="102"/>
        <v>0</v>
      </c>
      <c r="BU41" s="18" t="str">
        <f t="shared" si="103"/>
        <v>N/A</v>
      </c>
      <c r="BV41" s="10" t="str">
        <f t="shared" si="17"/>
        <v/>
      </c>
      <c r="BW41" s="10" t="str">
        <f t="shared" si="104"/>
        <v/>
      </c>
      <c r="BX41" s="10" t="str">
        <f t="shared" si="19"/>
        <v/>
      </c>
      <c r="BY41" s="18" t="str">
        <f t="shared" si="105"/>
        <v>N/A</v>
      </c>
      <c r="BZ41" s="367"/>
      <c r="CA41" s="10">
        <f t="shared" si="106"/>
        <v>0</v>
      </c>
      <c r="CB41" s="18" t="str">
        <f t="shared" si="107"/>
        <v>N/A</v>
      </c>
      <c r="CC41" s="10" t="str">
        <f t="shared" si="21"/>
        <v/>
      </c>
      <c r="CD41" s="10" t="str">
        <f t="shared" si="22"/>
        <v/>
      </c>
      <c r="CE41" s="10" t="str">
        <f t="shared" si="23"/>
        <v/>
      </c>
      <c r="CF41" s="18" t="str">
        <f t="shared" si="108"/>
        <v>N/A</v>
      </c>
      <c r="CG41" s="365"/>
      <c r="CH41" s="10">
        <f t="shared" si="109"/>
        <v>0</v>
      </c>
      <c r="CI41" s="18" t="str">
        <f t="shared" si="25"/>
        <v>N/A</v>
      </c>
      <c r="CJ41" s="10" t="str">
        <f t="shared" si="26"/>
        <v/>
      </c>
      <c r="CK41" s="10" t="str">
        <f t="shared" si="27"/>
        <v/>
      </c>
      <c r="CL41" s="10" t="str">
        <f t="shared" si="28"/>
        <v/>
      </c>
      <c r="CM41" s="18" t="str">
        <f t="shared" si="29"/>
        <v>N/A</v>
      </c>
      <c r="CN41" s="365"/>
      <c r="CO41" s="10">
        <f t="shared" si="110"/>
        <v>0</v>
      </c>
      <c r="CP41" s="18" t="str">
        <f t="shared" si="111"/>
        <v>N/A</v>
      </c>
      <c r="CQ41" s="10" t="str">
        <f t="shared" si="30"/>
        <v/>
      </c>
      <c r="CR41" s="10" t="str">
        <f t="shared" si="31"/>
        <v/>
      </c>
      <c r="CS41" s="10" t="str">
        <f t="shared" si="32"/>
        <v/>
      </c>
      <c r="CT41" s="18" t="str">
        <f t="shared" si="112"/>
        <v>N/A</v>
      </c>
      <c r="CU41" s="377"/>
      <c r="CV41" s="10">
        <f t="shared" si="113"/>
        <v>0</v>
      </c>
      <c r="CW41" s="18" t="str">
        <f t="shared" si="114"/>
        <v>N/A</v>
      </c>
      <c r="CX41" s="10" t="str">
        <f t="shared" si="34"/>
        <v/>
      </c>
      <c r="CY41" s="10" t="str">
        <f t="shared" si="35"/>
        <v/>
      </c>
      <c r="CZ41" s="10" t="str">
        <f t="shared" si="36"/>
        <v/>
      </c>
      <c r="DA41" s="18" t="str">
        <f t="shared" si="37"/>
        <v>N/A</v>
      </c>
      <c r="DB41" s="367"/>
      <c r="DC41" s="367"/>
      <c r="DD41" s="367"/>
      <c r="DE41" s="367"/>
      <c r="DF41" s="367"/>
      <c r="DG41" s="40" t="b">
        <f t="shared" si="38"/>
        <v>0</v>
      </c>
      <c r="DH41" s="40" t="b">
        <f t="shared" si="39"/>
        <v>0</v>
      </c>
      <c r="DI41" s="40" t="b">
        <f t="shared" si="40"/>
        <v>0</v>
      </c>
      <c r="DJ41" s="40" t="b">
        <f t="shared" si="41"/>
        <v>0</v>
      </c>
      <c r="DK41" s="367"/>
      <c r="DL41" s="40" t="b">
        <f t="shared" si="42"/>
        <v>0</v>
      </c>
      <c r="DM41" s="40" t="b">
        <f t="shared" si="43"/>
        <v>0</v>
      </c>
      <c r="DN41" s="40" t="b">
        <f t="shared" si="44"/>
        <v>0</v>
      </c>
      <c r="DO41" s="40" t="b">
        <f t="shared" si="45"/>
        <v>0</v>
      </c>
      <c r="DP41" s="367"/>
      <c r="DQ41" s="40" t="b">
        <f t="shared" si="46"/>
        <v>0</v>
      </c>
      <c r="DR41" s="40" t="b">
        <f t="shared" si="47"/>
        <v>0</v>
      </c>
      <c r="DS41" s="40" t="b">
        <f t="shared" si="48"/>
        <v>0</v>
      </c>
      <c r="DT41" s="40" t="b">
        <f t="shared" si="49"/>
        <v>0</v>
      </c>
      <c r="DU41" s="367"/>
      <c r="DV41" s="40" t="b">
        <f t="shared" si="50"/>
        <v>0</v>
      </c>
      <c r="DW41" s="40" t="b">
        <f t="shared" si="51"/>
        <v>0</v>
      </c>
      <c r="DX41" s="40" t="b">
        <f t="shared" si="52"/>
        <v>0</v>
      </c>
      <c r="DY41" s="40" t="b">
        <f t="shared" si="53"/>
        <v>0</v>
      </c>
      <c r="DZ41" s="367"/>
      <c r="EA41" s="40" t="b">
        <f t="shared" si="54"/>
        <v>0</v>
      </c>
      <c r="EB41" s="40" t="b">
        <f t="shared" si="55"/>
        <v>0</v>
      </c>
      <c r="EC41" s="40" t="b">
        <f t="shared" si="56"/>
        <v>0</v>
      </c>
      <c r="ED41" s="40" t="b">
        <f t="shared" si="57"/>
        <v>0</v>
      </c>
      <c r="EE41" s="367"/>
      <c r="EF41" s="40" t="b">
        <f t="shared" si="58"/>
        <v>0</v>
      </c>
      <c r="EG41" s="40" t="b">
        <f t="shared" si="59"/>
        <v>0</v>
      </c>
      <c r="EH41" s="40" t="b">
        <f t="shared" si="60"/>
        <v>0</v>
      </c>
      <c r="EI41" s="40" t="b">
        <f t="shared" si="61"/>
        <v>0</v>
      </c>
      <c r="EJ41" s="367"/>
      <c r="EK41" s="40" t="b">
        <f t="shared" si="62"/>
        <v>0</v>
      </c>
      <c r="EL41" s="40" t="b">
        <f t="shared" si="63"/>
        <v>0</v>
      </c>
      <c r="EM41" s="40" t="b">
        <f t="shared" si="64"/>
        <v>0</v>
      </c>
      <c r="EN41" s="40" t="b">
        <f t="shared" si="65"/>
        <v>0</v>
      </c>
      <c r="EO41" s="367"/>
      <c r="EP41" s="40" t="b">
        <f t="shared" si="66"/>
        <v>0</v>
      </c>
      <c r="EQ41" s="40" t="b">
        <f t="shared" si="67"/>
        <v>0</v>
      </c>
      <c r="ER41" s="40" t="b">
        <f t="shared" si="68"/>
        <v>0</v>
      </c>
      <c r="ES41" s="40" t="b">
        <f t="shared" si="69"/>
        <v>0</v>
      </c>
      <c r="ET41" s="367"/>
      <c r="EU41" s="40" t="b">
        <f t="shared" si="70"/>
        <v>0</v>
      </c>
      <c r="EV41" s="40" t="b">
        <f t="shared" si="71"/>
        <v>0</v>
      </c>
      <c r="EW41" s="40" t="b">
        <f t="shared" si="72"/>
        <v>0</v>
      </c>
      <c r="EX41" s="40" t="b">
        <f t="shared" si="73"/>
        <v>0</v>
      </c>
      <c r="EY41" s="365"/>
      <c r="EZ41" s="40" t="b">
        <f t="shared" si="74"/>
        <v>0</v>
      </c>
      <c r="FA41" s="40" t="b">
        <f t="shared" si="75"/>
        <v>0</v>
      </c>
      <c r="FB41" s="40" t="b">
        <f t="shared" si="76"/>
        <v>0</v>
      </c>
      <c r="FC41" s="40" t="b">
        <f t="shared" si="77"/>
        <v>0</v>
      </c>
      <c r="FD41" s="367"/>
      <c r="FE41" s="40" t="b">
        <f t="shared" si="78"/>
        <v>0</v>
      </c>
      <c r="FF41" s="40" t="b">
        <f t="shared" si="79"/>
        <v>0</v>
      </c>
      <c r="FG41" s="40" t="b">
        <f t="shared" si="80"/>
        <v>0</v>
      </c>
      <c r="FH41" s="40" t="b">
        <f t="shared" si="81"/>
        <v>0</v>
      </c>
      <c r="FI41" s="365"/>
      <c r="FJ41" s="40" t="b">
        <f t="shared" si="82"/>
        <v>0</v>
      </c>
      <c r="FK41" s="40" t="b">
        <f t="shared" si="83"/>
        <v>0</v>
      </c>
      <c r="FL41" s="40" t="b">
        <f t="shared" si="84"/>
        <v>0</v>
      </c>
      <c r="FM41" s="40" t="b">
        <f t="shared" si="85"/>
        <v>0</v>
      </c>
      <c r="FN41" s="367"/>
      <c r="FO41" s="40" t="b">
        <f t="shared" si="86"/>
        <v>0</v>
      </c>
      <c r="FP41" s="40" t="b">
        <f t="shared" si="87"/>
        <v>0</v>
      </c>
      <c r="FQ41" s="40" t="b">
        <f t="shared" si="88"/>
        <v>0</v>
      </c>
      <c r="FR41" s="40" t="b">
        <f t="shared" si="89"/>
        <v>0</v>
      </c>
      <c r="FS41" s="365"/>
      <c r="FT41" s="40" t="b">
        <f t="shared" si="90"/>
        <v>0</v>
      </c>
      <c r="FU41" s="40" t="b">
        <f t="shared" si="91"/>
        <v>0</v>
      </c>
      <c r="FV41" s="40" t="b">
        <f t="shared" si="92"/>
        <v>0</v>
      </c>
      <c r="FW41" s="40" t="b">
        <f t="shared" si="93"/>
        <v>0</v>
      </c>
    </row>
    <row r="42" spans="2:179">
      <c r="B42" s="365">
        <v>33</v>
      </c>
      <c r="C42" s="196"/>
      <c r="D42" s="196"/>
      <c r="E42" s="196"/>
      <c r="F42" s="196"/>
      <c r="G42" s="7"/>
      <c r="H42" s="197"/>
      <c r="I42" s="197"/>
      <c r="J42" s="197"/>
      <c r="K42" s="197"/>
      <c r="L42" s="197"/>
      <c r="M42" s="197"/>
      <c r="N42" s="9"/>
      <c r="O42" s="198"/>
      <c r="P42" s="198"/>
      <c r="Q42" s="198"/>
      <c r="R42" s="198"/>
      <c r="S42" s="198"/>
      <c r="T42" s="198"/>
      <c r="U42" s="9"/>
      <c r="V42" s="306"/>
      <c r="W42" s="306"/>
      <c r="X42" s="306"/>
      <c r="Y42" s="306"/>
      <c r="Z42" s="306"/>
      <c r="AA42" s="283">
        <f>IFERROR(Z42*Inputs!$D$59*Inputs!$D$60,"")</f>
        <v>0</v>
      </c>
      <c r="AB42" s="9"/>
      <c r="AC42" s="303"/>
      <c r="AD42" s="304"/>
      <c r="AE42" s="304"/>
      <c r="AF42" s="304"/>
      <c r="AG42" s="9"/>
      <c r="AH42" s="283" t="str">
        <f>IFERROR(IF(Analysis!AC42="","",Analysis!AC42*Inputs!$D$33),"")</f>
        <v/>
      </c>
      <c r="AI42" s="292" t="str">
        <f>IFERROR(IF(Analysis!AD42="","",Analysis!AD42*Inputs!$D$37),"")</f>
        <v/>
      </c>
      <c r="AJ42" s="292" t="str">
        <f>IFERROR(IF(Analysis!AE42="","",Analysis!AE42*Inputs!$D$41),"")</f>
        <v/>
      </c>
      <c r="AK42" s="292" t="str">
        <f>IFERROR(IF(Analysis!AE42="","",Analysis!AE42*Inputs!$D$48),"")</f>
        <v/>
      </c>
      <c r="AL42" s="293" t="str">
        <f>IFERROR(IF(Analysis!AD42="","",Analysis!AD42*Inputs!$D$49*Inputs!$D$48),"")</f>
        <v/>
      </c>
      <c r="AM42" s="292" t="str">
        <f>IFERROR(AK42*Inputs!$D$50,"")</f>
        <v/>
      </c>
      <c r="AN42" s="292" t="str">
        <f t="shared" si="94"/>
        <v/>
      </c>
      <c r="AO42" s="292" t="str">
        <f>IFERROR(IF(AN42="","",AN42*Inputs!$D$52),"")</f>
        <v/>
      </c>
      <c r="AP42" s="283" t="str">
        <f>IFERROR(IF(Analysis!AF42="","",Analysis!AF42*Inputs!$D$58),"")</f>
        <v/>
      </c>
      <c r="AQ42" s="293" t="str">
        <f>IFERROR(AP42*Inputs!$D$59,"")</f>
        <v/>
      </c>
      <c r="AR42" s="283" t="str">
        <f>IFERROR(AQ42*Inputs!$D$60,"")</f>
        <v/>
      </c>
      <c r="AS42" s="9"/>
      <c r="AT42" s="279" t="str">
        <f>IF(Analysis!V42&lt;&gt;"",Analysis!V42,Analysis!$AH42)</f>
        <v/>
      </c>
      <c r="AU42" s="279" t="str">
        <f>IF(Analysis!W42&lt;&gt;"",Analysis!W42,Analysis!AI42)</f>
        <v/>
      </c>
      <c r="AV42" s="279" t="str">
        <f>IF(Analysis!X42&lt;&gt;"",Analysis!X42,$AJ42)</f>
        <v/>
      </c>
      <c r="AW42" s="279" t="str">
        <f>IF(Analysis!Y42&lt;&gt;"",Analysis!Y42,Analysis!AO42)</f>
        <v/>
      </c>
      <c r="AX42" s="279" t="str">
        <f>IF(Analysis!Z42&lt;&gt;"",Analysis!Z42,Analysis!AP42)</f>
        <v/>
      </c>
      <c r="AY42" s="279" t="str">
        <f>IF(Analysis!AA42&gt;0,Analysis!AA42,Analysis!AR42)</f>
        <v/>
      </c>
      <c r="AZ42" s="9"/>
      <c r="BA42" s="8">
        <f>SUM((($H42+$O42)*Inputs!$D$14*Inputs!$D$13/Hours_TB),(($I42+$P42)*Inputs!$D$14*Inputs!$D$13/Hours_TB),(($J42+$Q42)*Inputs!$D$14*Inputs!$D$13/Hours_TB),(($K42+$R42)*Inputs!$D$14*Inputs!$D$13/Hours_TB),(($L42+$S42)*Inputs!$D$14*Inputs!$D$13/Hours_TB),(($M42+$T42)*Inputs!$D$14*Inputs!$D$13/Hours_TB))</f>
        <v>0</v>
      </c>
      <c r="BB42" s="8">
        <f>SUM((($H42+$O42)*Inputs!$D$14*Inputs!$D$13/Hours_HIV),(($I42+$P42)*Inputs!$D$14*Inputs!$D$13/Hours_HIV),(($J42+$Q42)*Inputs!$D$14*Inputs!$D$13/Hours_HIV),(($K42+$R42)*Inputs!$D$14*Inputs!$D$13/Hours_HIV),(($L42+$S42)*Inputs!$D$14*Inputs!$D$13/Hours_HIV),(($M42+$T42)*Inputs!$D$14*Inputs!$D$13/Hours_HIV))</f>
        <v>0</v>
      </c>
      <c r="BC42" s="8">
        <f>SUM((($H42+$O42)*Inputs!$D$14*Inputs!$D$13/Hours_HPV),(($I42+$P42)*Inputs!$D$14*Inputs!$D$13/Hours_HPV),(($J42+$Q42)*Inputs!$D$14*Inputs!$D$13/Hours_HPV),(($K42+$R42)*Inputs!$D$14*Inputs!$D$13/Hours_HPV),(($L42+$S42)*Inputs!$D$14*Inputs!$D$13/Hours_HPV),(($M42+$T42)*Inputs!$D$14*Inputs!$D$13/Hours_HPV))</f>
        <v>0</v>
      </c>
      <c r="BD42" s="8">
        <f>SUM((($H42+$O42)*Inputs!$D$14*Inputs!$D$13/Hours_HCV),(($I42+$P42)*Inputs!$D$14*Inputs!$D$13/Hours_HCV),(($J42+$Q42)*Inputs!$D$14*Inputs!$D$13/Hours_HCV),(($K42+$R42)*Inputs!$D$14*Inputs!$D$13/Hours_HCV),(($L42+$S42)*Inputs!$D$14*Inputs!$D$13/Hours_HCV),(($M42+$T42)*Inputs!$D$14*Inputs!$D$13/Hours_HCV))</f>
        <v>0</v>
      </c>
      <c r="BE42" s="9"/>
      <c r="BF42" s="10" t="str">
        <f t="shared" si="95"/>
        <v/>
      </c>
      <c r="BG42" s="18" t="str">
        <f t="shared" si="96"/>
        <v>N/A</v>
      </c>
      <c r="BH42" s="10" t="str">
        <f t="shared" si="97"/>
        <v/>
      </c>
      <c r="BI42" s="10" t="str">
        <f t="shared" si="98"/>
        <v/>
      </c>
      <c r="BJ42" s="10" t="str">
        <f t="shared" si="12"/>
        <v/>
      </c>
      <c r="BK42" s="18" t="str">
        <f t="shared" si="99"/>
        <v>N/A</v>
      </c>
      <c r="BL42" s="367"/>
      <c r="BM42" s="10">
        <f t="shared" si="100"/>
        <v>0</v>
      </c>
      <c r="BN42" s="18" t="str">
        <f t="shared" si="101"/>
        <v>N/A</v>
      </c>
      <c r="BO42" s="10" t="str">
        <f t="shared" si="13"/>
        <v/>
      </c>
      <c r="BP42" s="10" t="str">
        <f t="shared" si="14"/>
        <v/>
      </c>
      <c r="BQ42" s="10" t="str">
        <f t="shared" si="15"/>
        <v/>
      </c>
      <c r="BR42" s="18" t="str">
        <f t="shared" si="16"/>
        <v>N/A</v>
      </c>
      <c r="BS42" s="367"/>
      <c r="BT42" s="10">
        <f t="shared" si="102"/>
        <v>0</v>
      </c>
      <c r="BU42" s="18" t="str">
        <f t="shared" si="103"/>
        <v>N/A</v>
      </c>
      <c r="BV42" s="10" t="str">
        <f t="shared" si="17"/>
        <v/>
      </c>
      <c r="BW42" s="10" t="str">
        <f t="shared" si="104"/>
        <v/>
      </c>
      <c r="BX42" s="10" t="str">
        <f t="shared" si="19"/>
        <v/>
      </c>
      <c r="BY42" s="18" t="str">
        <f t="shared" si="105"/>
        <v>N/A</v>
      </c>
      <c r="BZ42" s="367"/>
      <c r="CA42" s="10">
        <f t="shared" si="106"/>
        <v>0</v>
      </c>
      <c r="CB42" s="18" t="str">
        <f t="shared" si="107"/>
        <v>N/A</v>
      </c>
      <c r="CC42" s="10" t="str">
        <f t="shared" si="21"/>
        <v/>
      </c>
      <c r="CD42" s="10" t="str">
        <f t="shared" si="22"/>
        <v/>
      </c>
      <c r="CE42" s="10" t="str">
        <f t="shared" si="23"/>
        <v/>
      </c>
      <c r="CF42" s="18" t="str">
        <f t="shared" si="108"/>
        <v>N/A</v>
      </c>
      <c r="CG42" s="365"/>
      <c r="CH42" s="10">
        <f t="shared" si="109"/>
        <v>0</v>
      </c>
      <c r="CI42" s="18" t="str">
        <f t="shared" ref="CI42:CI73" si="115">IFERROR(IF($BA42=0,"N/A",IF(CH42=0,1,1-($AT42/$BA42)-($AW42/$BC42))),"")</f>
        <v>N/A</v>
      </c>
      <c r="CJ42" s="10" t="str">
        <f t="shared" si="26"/>
        <v/>
      </c>
      <c r="CK42" s="10" t="str">
        <f t="shared" si="27"/>
        <v/>
      </c>
      <c r="CL42" s="10" t="str">
        <f t="shared" si="28"/>
        <v/>
      </c>
      <c r="CM42" s="18" t="str">
        <f t="shared" si="29"/>
        <v>N/A</v>
      </c>
      <c r="CN42" s="365"/>
      <c r="CO42" s="10">
        <f t="shared" si="110"/>
        <v>0</v>
      </c>
      <c r="CP42" s="18" t="str">
        <f t="shared" si="111"/>
        <v>N/A</v>
      </c>
      <c r="CQ42" s="10" t="str">
        <f t="shared" si="30"/>
        <v/>
      </c>
      <c r="CR42" s="10" t="str">
        <f t="shared" si="31"/>
        <v/>
      </c>
      <c r="CS42" s="10" t="str">
        <f t="shared" si="32"/>
        <v/>
      </c>
      <c r="CT42" s="18" t="str">
        <f t="shared" si="112"/>
        <v>N/A</v>
      </c>
      <c r="CU42" s="377"/>
      <c r="CV42" s="10">
        <f t="shared" si="113"/>
        <v>0</v>
      </c>
      <c r="CW42" s="18" t="str">
        <f t="shared" si="114"/>
        <v>N/A</v>
      </c>
      <c r="CX42" s="10" t="str">
        <f t="shared" si="34"/>
        <v/>
      </c>
      <c r="CY42" s="10" t="str">
        <f t="shared" si="35"/>
        <v/>
      </c>
      <c r="CZ42" s="10" t="str">
        <f t="shared" si="36"/>
        <v/>
      </c>
      <c r="DA42" s="18" t="str">
        <f t="shared" si="37"/>
        <v>N/A</v>
      </c>
      <c r="DB42" s="367"/>
      <c r="DC42" s="367"/>
      <c r="DD42" s="367"/>
      <c r="DE42" s="367"/>
      <c r="DF42" s="367"/>
      <c r="DG42" s="40" t="b">
        <f t="shared" si="38"/>
        <v>0</v>
      </c>
      <c r="DH42" s="40" t="b">
        <f t="shared" si="39"/>
        <v>0</v>
      </c>
      <c r="DI42" s="40" t="b">
        <f t="shared" si="40"/>
        <v>0</v>
      </c>
      <c r="DJ42" s="40" t="b">
        <f t="shared" si="41"/>
        <v>0</v>
      </c>
      <c r="DK42" s="367"/>
      <c r="DL42" s="40" t="b">
        <f t="shared" si="42"/>
        <v>0</v>
      </c>
      <c r="DM42" s="40" t="b">
        <f t="shared" si="43"/>
        <v>0</v>
      </c>
      <c r="DN42" s="40" t="b">
        <f t="shared" si="44"/>
        <v>0</v>
      </c>
      <c r="DO42" s="40" t="b">
        <f t="shared" si="45"/>
        <v>0</v>
      </c>
      <c r="DP42" s="367"/>
      <c r="DQ42" s="40" t="b">
        <f t="shared" si="46"/>
        <v>0</v>
      </c>
      <c r="DR42" s="40" t="b">
        <f t="shared" si="47"/>
        <v>0</v>
      </c>
      <c r="DS42" s="40" t="b">
        <f t="shared" si="48"/>
        <v>0</v>
      </c>
      <c r="DT42" s="40" t="b">
        <f t="shared" si="49"/>
        <v>0</v>
      </c>
      <c r="DU42" s="367"/>
      <c r="DV42" s="40" t="b">
        <f t="shared" si="50"/>
        <v>0</v>
      </c>
      <c r="DW42" s="40" t="b">
        <f t="shared" si="51"/>
        <v>0</v>
      </c>
      <c r="DX42" s="40" t="b">
        <f t="shared" si="52"/>
        <v>0</v>
      </c>
      <c r="DY42" s="40" t="b">
        <f t="shared" si="53"/>
        <v>0</v>
      </c>
      <c r="DZ42" s="367"/>
      <c r="EA42" s="40" t="b">
        <f t="shared" si="54"/>
        <v>0</v>
      </c>
      <c r="EB42" s="40" t="b">
        <f t="shared" si="55"/>
        <v>0</v>
      </c>
      <c r="EC42" s="40" t="b">
        <f t="shared" si="56"/>
        <v>0</v>
      </c>
      <c r="ED42" s="40" t="b">
        <f t="shared" si="57"/>
        <v>0</v>
      </c>
      <c r="EE42" s="367"/>
      <c r="EF42" s="40" t="b">
        <f t="shared" si="58"/>
        <v>0</v>
      </c>
      <c r="EG42" s="40" t="b">
        <f t="shared" si="59"/>
        <v>0</v>
      </c>
      <c r="EH42" s="40" t="b">
        <f t="shared" si="60"/>
        <v>0</v>
      </c>
      <c r="EI42" s="40" t="b">
        <f t="shared" si="61"/>
        <v>0</v>
      </c>
      <c r="EJ42" s="367"/>
      <c r="EK42" s="40" t="b">
        <f t="shared" si="62"/>
        <v>0</v>
      </c>
      <c r="EL42" s="40" t="b">
        <f t="shared" si="63"/>
        <v>0</v>
      </c>
      <c r="EM42" s="40" t="b">
        <f t="shared" si="64"/>
        <v>0</v>
      </c>
      <c r="EN42" s="40" t="b">
        <f t="shared" si="65"/>
        <v>0</v>
      </c>
      <c r="EO42" s="367"/>
      <c r="EP42" s="40" t="b">
        <f t="shared" si="66"/>
        <v>0</v>
      </c>
      <c r="EQ42" s="40" t="b">
        <f t="shared" si="67"/>
        <v>0</v>
      </c>
      <c r="ER42" s="40" t="b">
        <f t="shared" si="68"/>
        <v>0</v>
      </c>
      <c r="ES42" s="40" t="b">
        <f t="shared" si="69"/>
        <v>0</v>
      </c>
      <c r="ET42" s="367"/>
      <c r="EU42" s="40" t="b">
        <f t="shared" si="70"/>
        <v>0</v>
      </c>
      <c r="EV42" s="40" t="b">
        <f t="shared" si="71"/>
        <v>0</v>
      </c>
      <c r="EW42" s="40" t="b">
        <f t="shared" si="72"/>
        <v>0</v>
      </c>
      <c r="EX42" s="40" t="b">
        <f t="shared" si="73"/>
        <v>0</v>
      </c>
      <c r="EY42" s="365"/>
      <c r="EZ42" s="40" t="b">
        <f t="shared" si="74"/>
        <v>0</v>
      </c>
      <c r="FA42" s="40" t="b">
        <f t="shared" si="75"/>
        <v>0</v>
      </c>
      <c r="FB42" s="40" t="b">
        <f t="shared" si="76"/>
        <v>0</v>
      </c>
      <c r="FC42" s="40" t="b">
        <f t="shared" si="77"/>
        <v>0</v>
      </c>
      <c r="FD42" s="367"/>
      <c r="FE42" s="40" t="b">
        <f t="shared" si="78"/>
        <v>0</v>
      </c>
      <c r="FF42" s="40" t="b">
        <f t="shared" si="79"/>
        <v>0</v>
      </c>
      <c r="FG42" s="40" t="b">
        <f t="shared" si="80"/>
        <v>0</v>
      </c>
      <c r="FH42" s="40" t="b">
        <f t="shared" si="81"/>
        <v>0</v>
      </c>
      <c r="FI42" s="365"/>
      <c r="FJ42" s="40" t="b">
        <f t="shared" si="82"/>
        <v>0</v>
      </c>
      <c r="FK42" s="40" t="b">
        <f t="shared" si="83"/>
        <v>0</v>
      </c>
      <c r="FL42" s="40" t="b">
        <f t="shared" si="84"/>
        <v>0</v>
      </c>
      <c r="FM42" s="40" t="b">
        <f t="shared" si="85"/>
        <v>0</v>
      </c>
      <c r="FN42" s="367"/>
      <c r="FO42" s="40" t="b">
        <f t="shared" si="86"/>
        <v>0</v>
      </c>
      <c r="FP42" s="40" t="b">
        <f t="shared" si="87"/>
        <v>0</v>
      </c>
      <c r="FQ42" s="40" t="b">
        <f t="shared" si="88"/>
        <v>0</v>
      </c>
      <c r="FR42" s="40" t="b">
        <f t="shared" si="89"/>
        <v>0</v>
      </c>
      <c r="FS42" s="365"/>
      <c r="FT42" s="40" t="b">
        <f t="shared" si="90"/>
        <v>0</v>
      </c>
      <c r="FU42" s="40" t="b">
        <f t="shared" si="91"/>
        <v>0</v>
      </c>
      <c r="FV42" s="40" t="b">
        <f t="shared" si="92"/>
        <v>0</v>
      </c>
      <c r="FW42" s="40" t="b">
        <f t="shared" si="93"/>
        <v>0</v>
      </c>
    </row>
    <row r="43" spans="2:179">
      <c r="B43" s="365">
        <v>34</v>
      </c>
      <c r="C43" s="196"/>
      <c r="D43" s="196"/>
      <c r="E43" s="196"/>
      <c r="F43" s="196"/>
      <c r="G43" s="7"/>
      <c r="H43" s="197"/>
      <c r="I43" s="197"/>
      <c r="J43" s="197"/>
      <c r="K43" s="197"/>
      <c r="L43" s="197"/>
      <c r="M43" s="197"/>
      <c r="N43" s="9"/>
      <c r="O43" s="198"/>
      <c r="P43" s="198"/>
      <c r="Q43" s="198"/>
      <c r="R43" s="198"/>
      <c r="S43" s="198"/>
      <c r="T43" s="198"/>
      <c r="U43" s="9"/>
      <c r="V43" s="306"/>
      <c r="W43" s="306"/>
      <c r="X43" s="306"/>
      <c r="Y43" s="306"/>
      <c r="Z43" s="306"/>
      <c r="AA43" s="283">
        <f>IFERROR(Z43*Inputs!$D$59*Inputs!$D$60,"")</f>
        <v>0</v>
      </c>
      <c r="AB43" s="9"/>
      <c r="AC43" s="303"/>
      <c r="AD43" s="304"/>
      <c r="AE43" s="304"/>
      <c r="AF43" s="304"/>
      <c r="AG43" s="9"/>
      <c r="AH43" s="283" t="str">
        <f>IFERROR(IF(Analysis!AC43="","",Analysis!AC43*Inputs!$D$33),"")</f>
        <v/>
      </c>
      <c r="AI43" s="292" t="str">
        <f>IFERROR(IF(Analysis!AD43="","",Analysis!AD43*Inputs!$D$37),"")</f>
        <v/>
      </c>
      <c r="AJ43" s="292" t="str">
        <f>IFERROR(IF(Analysis!AE43="","",Analysis!AE43*Inputs!$D$41),"")</f>
        <v/>
      </c>
      <c r="AK43" s="292" t="str">
        <f>IFERROR(IF(Analysis!AE43="","",Analysis!AE43*Inputs!$D$48),"")</f>
        <v/>
      </c>
      <c r="AL43" s="293" t="str">
        <f>IFERROR(IF(Analysis!AD43="","",Analysis!AD43*Inputs!$D$49*Inputs!$D$48),"")</f>
        <v/>
      </c>
      <c r="AM43" s="292" t="str">
        <f>IFERROR(AK43*Inputs!$D$50,"")</f>
        <v/>
      </c>
      <c r="AN43" s="292" t="str">
        <f t="shared" si="94"/>
        <v/>
      </c>
      <c r="AO43" s="292" t="str">
        <f>IFERROR(IF(AN43="","",AN43*Inputs!$D$52),"")</f>
        <v/>
      </c>
      <c r="AP43" s="283" t="str">
        <f>IFERROR(IF(Analysis!AF43="","",Analysis!AF43*Inputs!$D$58),"")</f>
        <v/>
      </c>
      <c r="AQ43" s="293" t="str">
        <f>IFERROR(AP43*Inputs!$D$59,"")</f>
        <v/>
      </c>
      <c r="AR43" s="283" t="str">
        <f>IFERROR(AQ43*Inputs!$D$60,"")</f>
        <v/>
      </c>
      <c r="AS43" s="9"/>
      <c r="AT43" s="279" t="str">
        <f>IF(Analysis!V43&lt;&gt;"",Analysis!V43,Analysis!$AH43)</f>
        <v/>
      </c>
      <c r="AU43" s="279" t="str">
        <f>IF(Analysis!W43&lt;&gt;"",Analysis!W43,Analysis!AI43)</f>
        <v/>
      </c>
      <c r="AV43" s="279" t="str">
        <f>IF(Analysis!X43&lt;&gt;"",Analysis!X43,$AJ43)</f>
        <v/>
      </c>
      <c r="AW43" s="279" t="str">
        <f>IF(Analysis!Y43&lt;&gt;"",Analysis!Y43,Analysis!AO43)</f>
        <v/>
      </c>
      <c r="AX43" s="279" t="str">
        <f>IF(Analysis!Z43&lt;&gt;"",Analysis!Z43,Analysis!AP43)</f>
        <v/>
      </c>
      <c r="AY43" s="279" t="str">
        <f>IF(Analysis!AA43&gt;0,Analysis!AA43,Analysis!AR43)</f>
        <v/>
      </c>
      <c r="AZ43" s="9"/>
      <c r="BA43" s="8">
        <f>SUM((($H43+$O43)*Inputs!$D$14*Inputs!$D$13/Hours_TB),(($I43+$P43)*Inputs!$D$14*Inputs!$D$13/Hours_TB),(($J43+$Q43)*Inputs!$D$14*Inputs!$D$13/Hours_TB),(($K43+$R43)*Inputs!$D$14*Inputs!$D$13/Hours_TB),(($L43+$S43)*Inputs!$D$14*Inputs!$D$13/Hours_TB),(($M43+$T43)*Inputs!$D$14*Inputs!$D$13/Hours_TB))</f>
        <v>0</v>
      </c>
      <c r="BB43" s="8">
        <f>SUM((($H43+$O43)*Inputs!$D$14*Inputs!$D$13/Hours_HIV),(($I43+$P43)*Inputs!$D$14*Inputs!$D$13/Hours_HIV),(($J43+$Q43)*Inputs!$D$14*Inputs!$D$13/Hours_HIV),(($K43+$R43)*Inputs!$D$14*Inputs!$D$13/Hours_HIV),(($L43+$S43)*Inputs!$D$14*Inputs!$D$13/Hours_HIV),(($M43+$T43)*Inputs!$D$14*Inputs!$D$13/Hours_HIV))</f>
        <v>0</v>
      </c>
      <c r="BC43" s="8">
        <f>SUM((($H43+$O43)*Inputs!$D$14*Inputs!$D$13/Hours_HPV),(($I43+$P43)*Inputs!$D$14*Inputs!$D$13/Hours_HPV),(($J43+$Q43)*Inputs!$D$14*Inputs!$D$13/Hours_HPV),(($K43+$R43)*Inputs!$D$14*Inputs!$D$13/Hours_HPV),(($L43+$S43)*Inputs!$D$14*Inputs!$D$13/Hours_HPV),(($M43+$T43)*Inputs!$D$14*Inputs!$D$13/Hours_HPV))</f>
        <v>0</v>
      </c>
      <c r="BD43" s="8">
        <f>SUM((($H43+$O43)*Inputs!$D$14*Inputs!$D$13/Hours_HCV),(($I43+$P43)*Inputs!$D$14*Inputs!$D$13/Hours_HCV),(($J43+$Q43)*Inputs!$D$14*Inputs!$D$13/Hours_HCV),(($K43+$R43)*Inputs!$D$14*Inputs!$D$13/Hours_HCV),(($L43+$S43)*Inputs!$D$14*Inputs!$D$13/Hours_HCV),(($M43+$T43)*Inputs!$D$14*Inputs!$D$13/Hours_HCV))</f>
        <v>0</v>
      </c>
      <c r="BE43" s="9"/>
      <c r="BF43" s="10" t="str">
        <f t="shared" si="95"/>
        <v/>
      </c>
      <c r="BG43" s="18" t="str">
        <f t="shared" si="96"/>
        <v>N/A</v>
      </c>
      <c r="BH43" s="10" t="str">
        <f t="shared" si="97"/>
        <v/>
      </c>
      <c r="BI43" s="10" t="str">
        <f t="shared" si="98"/>
        <v/>
      </c>
      <c r="BJ43" s="10" t="str">
        <f t="shared" si="12"/>
        <v/>
      </c>
      <c r="BK43" s="18" t="str">
        <f t="shared" si="99"/>
        <v>N/A</v>
      </c>
      <c r="BL43" s="367"/>
      <c r="BM43" s="10">
        <f t="shared" si="100"/>
        <v>0</v>
      </c>
      <c r="BN43" s="18" t="str">
        <f t="shared" si="101"/>
        <v>N/A</v>
      </c>
      <c r="BO43" s="10" t="str">
        <f t="shared" si="13"/>
        <v/>
      </c>
      <c r="BP43" s="10" t="str">
        <f t="shared" si="14"/>
        <v/>
      </c>
      <c r="BQ43" s="10" t="str">
        <f t="shared" si="15"/>
        <v/>
      </c>
      <c r="BR43" s="18" t="str">
        <f t="shared" si="16"/>
        <v>N/A</v>
      </c>
      <c r="BS43" s="367"/>
      <c r="BT43" s="10">
        <f t="shared" si="102"/>
        <v>0</v>
      </c>
      <c r="BU43" s="18" t="str">
        <f t="shared" si="103"/>
        <v>N/A</v>
      </c>
      <c r="BV43" s="10" t="str">
        <f t="shared" si="17"/>
        <v/>
      </c>
      <c r="BW43" s="10" t="str">
        <f t="shared" si="104"/>
        <v/>
      </c>
      <c r="BX43" s="10" t="str">
        <f t="shared" si="19"/>
        <v/>
      </c>
      <c r="BY43" s="18" t="str">
        <f t="shared" si="105"/>
        <v>N/A</v>
      </c>
      <c r="BZ43" s="367"/>
      <c r="CA43" s="10">
        <f t="shared" si="106"/>
        <v>0</v>
      </c>
      <c r="CB43" s="18" t="str">
        <f t="shared" si="107"/>
        <v>N/A</v>
      </c>
      <c r="CC43" s="10" t="str">
        <f t="shared" si="21"/>
        <v/>
      </c>
      <c r="CD43" s="10" t="str">
        <f t="shared" si="22"/>
        <v/>
      </c>
      <c r="CE43" s="10" t="str">
        <f t="shared" si="23"/>
        <v/>
      </c>
      <c r="CF43" s="18" t="str">
        <f t="shared" si="108"/>
        <v>N/A</v>
      </c>
      <c r="CG43" s="365"/>
      <c r="CH43" s="10">
        <f t="shared" si="109"/>
        <v>0</v>
      </c>
      <c r="CI43" s="18" t="str">
        <f t="shared" si="115"/>
        <v>N/A</v>
      </c>
      <c r="CJ43" s="10" t="str">
        <f t="shared" si="26"/>
        <v/>
      </c>
      <c r="CK43" s="10" t="str">
        <f t="shared" si="27"/>
        <v/>
      </c>
      <c r="CL43" s="10" t="str">
        <f t="shared" si="28"/>
        <v/>
      </c>
      <c r="CM43" s="18" t="str">
        <f t="shared" si="29"/>
        <v>N/A</v>
      </c>
      <c r="CN43" s="365"/>
      <c r="CO43" s="10">
        <f t="shared" si="110"/>
        <v>0</v>
      </c>
      <c r="CP43" s="18" t="str">
        <f t="shared" si="111"/>
        <v>N/A</v>
      </c>
      <c r="CQ43" s="10" t="str">
        <f t="shared" si="30"/>
        <v/>
      </c>
      <c r="CR43" s="10" t="str">
        <f t="shared" si="31"/>
        <v/>
      </c>
      <c r="CS43" s="10" t="str">
        <f t="shared" si="32"/>
        <v/>
      </c>
      <c r="CT43" s="18" t="str">
        <f t="shared" si="112"/>
        <v>N/A</v>
      </c>
      <c r="CU43" s="377"/>
      <c r="CV43" s="10">
        <f t="shared" si="113"/>
        <v>0</v>
      </c>
      <c r="CW43" s="18" t="str">
        <f t="shared" si="114"/>
        <v>N/A</v>
      </c>
      <c r="CX43" s="10" t="str">
        <f t="shared" si="34"/>
        <v/>
      </c>
      <c r="CY43" s="10" t="str">
        <f t="shared" si="35"/>
        <v/>
      </c>
      <c r="CZ43" s="10" t="str">
        <f t="shared" si="36"/>
        <v/>
      </c>
      <c r="DA43" s="18" t="str">
        <f t="shared" si="37"/>
        <v>N/A</v>
      </c>
      <c r="DB43" s="367"/>
      <c r="DC43" s="367"/>
      <c r="DD43" s="367"/>
      <c r="DE43" s="367"/>
      <c r="DF43" s="367"/>
      <c r="DG43" s="40" t="b">
        <f t="shared" si="38"/>
        <v>0</v>
      </c>
      <c r="DH43" s="40" t="b">
        <f t="shared" si="39"/>
        <v>0</v>
      </c>
      <c r="DI43" s="40" t="b">
        <f t="shared" si="40"/>
        <v>0</v>
      </c>
      <c r="DJ43" s="40" t="b">
        <f t="shared" si="41"/>
        <v>0</v>
      </c>
      <c r="DK43" s="367"/>
      <c r="DL43" s="40" t="b">
        <f t="shared" si="42"/>
        <v>0</v>
      </c>
      <c r="DM43" s="40" t="b">
        <f t="shared" si="43"/>
        <v>0</v>
      </c>
      <c r="DN43" s="40" t="b">
        <f t="shared" si="44"/>
        <v>0</v>
      </c>
      <c r="DO43" s="40" t="b">
        <f t="shared" si="45"/>
        <v>0</v>
      </c>
      <c r="DP43" s="367"/>
      <c r="DQ43" s="40" t="b">
        <f t="shared" si="46"/>
        <v>0</v>
      </c>
      <c r="DR43" s="40" t="b">
        <f t="shared" si="47"/>
        <v>0</v>
      </c>
      <c r="DS43" s="40" t="b">
        <f t="shared" si="48"/>
        <v>0</v>
      </c>
      <c r="DT43" s="40" t="b">
        <f t="shared" si="49"/>
        <v>0</v>
      </c>
      <c r="DU43" s="367"/>
      <c r="DV43" s="40" t="b">
        <f t="shared" si="50"/>
        <v>0</v>
      </c>
      <c r="DW43" s="40" t="b">
        <f t="shared" si="51"/>
        <v>0</v>
      </c>
      <c r="DX43" s="40" t="b">
        <f t="shared" si="52"/>
        <v>0</v>
      </c>
      <c r="DY43" s="40" t="b">
        <f t="shared" si="53"/>
        <v>0</v>
      </c>
      <c r="DZ43" s="367"/>
      <c r="EA43" s="40" t="b">
        <f t="shared" si="54"/>
        <v>0</v>
      </c>
      <c r="EB43" s="40" t="b">
        <f t="shared" si="55"/>
        <v>0</v>
      </c>
      <c r="EC43" s="40" t="b">
        <f t="shared" si="56"/>
        <v>0</v>
      </c>
      <c r="ED43" s="40" t="b">
        <f t="shared" si="57"/>
        <v>0</v>
      </c>
      <c r="EE43" s="367"/>
      <c r="EF43" s="40" t="b">
        <f t="shared" si="58"/>
        <v>0</v>
      </c>
      <c r="EG43" s="40" t="b">
        <f t="shared" si="59"/>
        <v>0</v>
      </c>
      <c r="EH43" s="40" t="b">
        <f t="shared" si="60"/>
        <v>0</v>
      </c>
      <c r="EI43" s="40" t="b">
        <f t="shared" si="61"/>
        <v>0</v>
      </c>
      <c r="EJ43" s="367"/>
      <c r="EK43" s="40" t="b">
        <f t="shared" si="62"/>
        <v>0</v>
      </c>
      <c r="EL43" s="40" t="b">
        <f t="shared" si="63"/>
        <v>0</v>
      </c>
      <c r="EM43" s="40" t="b">
        <f t="shared" si="64"/>
        <v>0</v>
      </c>
      <c r="EN43" s="40" t="b">
        <f t="shared" si="65"/>
        <v>0</v>
      </c>
      <c r="EO43" s="367"/>
      <c r="EP43" s="40" t="b">
        <f t="shared" si="66"/>
        <v>0</v>
      </c>
      <c r="EQ43" s="40" t="b">
        <f t="shared" si="67"/>
        <v>0</v>
      </c>
      <c r="ER43" s="40" t="b">
        <f t="shared" si="68"/>
        <v>0</v>
      </c>
      <c r="ES43" s="40" t="b">
        <f t="shared" si="69"/>
        <v>0</v>
      </c>
      <c r="ET43" s="367"/>
      <c r="EU43" s="40" t="b">
        <f t="shared" si="70"/>
        <v>0</v>
      </c>
      <c r="EV43" s="40" t="b">
        <f t="shared" si="71"/>
        <v>0</v>
      </c>
      <c r="EW43" s="40" t="b">
        <f t="shared" si="72"/>
        <v>0</v>
      </c>
      <c r="EX43" s="40" t="b">
        <f t="shared" si="73"/>
        <v>0</v>
      </c>
      <c r="EY43" s="365"/>
      <c r="EZ43" s="40" t="b">
        <f t="shared" si="74"/>
        <v>0</v>
      </c>
      <c r="FA43" s="40" t="b">
        <f t="shared" si="75"/>
        <v>0</v>
      </c>
      <c r="FB43" s="40" t="b">
        <f t="shared" si="76"/>
        <v>0</v>
      </c>
      <c r="FC43" s="40" t="b">
        <f t="shared" si="77"/>
        <v>0</v>
      </c>
      <c r="FD43" s="367"/>
      <c r="FE43" s="40" t="b">
        <f t="shared" si="78"/>
        <v>0</v>
      </c>
      <c r="FF43" s="40" t="b">
        <f t="shared" si="79"/>
        <v>0</v>
      </c>
      <c r="FG43" s="40" t="b">
        <f t="shared" si="80"/>
        <v>0</v>
      </c>
      <c r="FH43" s="40" t="b">
        <f t="shared" si="81"/>
        <v>0</v>
      </c>
      <c r="FI43" s="365"/>
      <c r="FJ43" s="40" t="b">
        <f t="shared" si="82"/>
        <v>0</v>
      </c>
      <c r="FK43" s="40" t="b">
        <f t="shared" si="83"/>
        <v>0</v>
      </c>
      <c r="FL43" s="40" t="b">
        <f t="shared" si="84"/>
        <v>0</v>
      </c>
      <c r="FM43" s="40" t="b">
        <f t="shared" si="85"/>
        <v>0</v>
      </c>
      <c r="FN43" s="367"/>
      <c r="FO43" s="40" t="b">
        <f t="shared" si="86"/>
        <v>0</v>
      </c>
      <c r="FP43" s="40" t="b">
        <f t="shared" si="87"/>
        <v>0</v>
      </c>
      <c r="FQ43" s="40" t="b">
        <f t="shared" si="88"/>
        <v>0</v>
      </c>
      <c r="FR43" s="40" t="b">
        <f t="shared" si="89"/>
        <v>0</v>
      </c>
      <c r="FS43" s="365"/>
      <c r="FT43" s="40" t="b">
        <f t="shared" si="90"/>
        <v>0</v>
      </c>
      <c r="FU43" s="40" t="b">
        <f t="shared" si="91"/>
        <v>0</v>
      </c>
      <c r="FV43" s="40" t="b">
        <f t="shared" si="92"/>
        <v>0</v>
      </c>
      <c r="FW43" s="40" t="b">
        <f t="shared" si="93"/>
        <v>0</v>
      </c>
    </row>
    <row r="44" spans="2:179">
      <c r="B44" s="365">
        <v>35</v>
      </c>
      <c r="C44" s="196"/>
      <c r="D44" s="196"/>
      <c r="E44" s="196"/>
      <c r="F44" s="196"/>
      <c r="G44" s="7"/>
      <c r="H44" s="197"/>
      <c r="I44" s="197"/>
      <c r="J44" s="197"/>
      <c r="K44" s="197"/>
      <c r="L44" s="197"/>
      <c r="M44" s="197"/>
      <c r="N44" s="9"/>
      <c r="O44" s="198"/>
      <c r="P44" s="198"/>
      <c r="Q44" s="198"/>
      <c r="R44" s="198"/>
      <c r="S44" s="198"/>
      <c r="T44" s="198"/>
      <c r="U44" s="9"/>
      <c r="V44" s="306"/>
      <c r="W44" s="306"/>
      <c r="X44" s="306"/>
      <c r="Y44" s="306"/>
      <c r="Z44" s="306"/>
      <c r="AA44" s="283">
        <f>IFERROR(Z44*Inputs!$D$59*Inputs!$D$60,"")</f>
        <v>0</v>
      </c>
      <c r="AB44" s="9"/>
      <c r="AC44" s="303"/>
      <c r="AD44" s="304"/>
      <c r="AE44" s="304"/>
      <c r="AF44" s="304"/>
      <c r="AG44" s="9"/>
      <c r="AH44" s="283" t="str">
        <f>IFERROR(IF(Analysis!AC44="","",Analysis!AC44*Inputs!$D$33),"")</f>
        <v/>
      </c>
      <c r="AI44" s="292" t="str">
        <f>IFERROR(IF(Analysis!AD44="","",Analysis!AD44*Inputs!$D$37),"")</f>
        <v/>
      </c>
      <c r="AJ44" s="292" t="str">
        <f>IFERROR(IF(Analysis!AE44="","",Analysis!AE44*Inputs!$D$41),"")</f>
        <v/>
      </c>
      <c r="AK44" s="292" t="str">
        <f>IFERROR(IF(Analysis!AE44="","",Analysis!AE44*Inputs!$D$48),"")</f>
        <v/>
      </c>
      <c r="AL44" s="293" t="str">
        <f>IFERROR(IF(Analysis!AD44="","",Analysis!AD44*Inputs!$D$49*Inputs!$D$48),"")</f>
        <v/>
      </c>
      <c r="AM44" s="292" t="str">
        <f>IFERROR(AK44*Inputs!$D$50,"")</f>
        <v/>
      </c>
      <c r="AN44" s="292" t="str">
        <f t="shared" si="94"/>
        <v/>
      </c>
      <c r="AO44" s="292" t="str">
        <f>IFERROR(IF(AN44="","",AN44*Inputs!$D$52),"")</f>
        <v/>
      </c>
      <c r="AP44" s="283" t="str">
        <f>IFERROR(IF(Analysis!AF44="","",Analysis!AF44*Inputs!$D$58),"")</f>
        <v/>
      </c>
      <c r="AQ44" s="293" t="str">
        <f>IFERROR(AP44*Inputs!$D$59,"")</f>
        <v/>
      </c>
      <c r="AR44" s="283" t="str">
        <f>IFERROR(AQ44*Inputs!$D$60,"")</f>
        <v/>
      </c>
      <c r="AS44" s="9"/>
      <c r="AT44" s="279" t="str">
        <f>IF(Analysis!V44&lt;&gt;"",Analysis!V44,Analysis!$AH44)</f>
        <v/>
      </c>
      <c r="AU44" s="279" t="str">
        <f>IF(Analysis!W44&lt;&gt;"",Analysis!W44,Analysis!AI44)</f>
        <v/>
      </c>
      <c r="AV44" s="279" t="str">
        <f>IF(Analysis!X44&lt;&gt;"",Analysis!X44,$AJ44)</f>
        <v/>
      </c>
      <c r="AW44" s="279" t="str">
        <f>IF(Analysis!Y44&lt;&gt;"",Analysis!Y44,Analysis!AO44)</f>
        <v/>
      </c>
      <c r="AX44" s="279" t="str">
        <f>IF(Analysis!Z44&lt;&gt;"",Analysis!Z44,Analysis!AP44)</f>
        <v/>
      </c>
      <c r="AY44" s="279" t="str">
        <f>IF(Analysis!AA44&gt;0,Analysis!AA44,Analysis!AR44)</f>
        <v/>
      </c>
      <c r="AZ44" s="9"/>
      <c r="BA44" s="8">
        <f>SUM((($H44+$O44)*Inputs!$D$14*Inputs!$D$13/Hours_TB),(($I44+$P44)*Inputs!$D$14*Inputs!$D$13/Hours_TB),(($J44+$Q44)*Inputs!$D$14*Inputs!$D$13/Hours_TB),(($K44+$R44)*Inputs!$D$14*Inputs!$D$13/Hours_TB),(($L44+$S44)*Inputs!$D$14*Inputs!$D$13/Hours_TB),(($M44+$T44)*Inputs!$D$14*Inputs!$D$13/Hours_TB))</f>
        <v>0</v>
      </c>
      <c r="BB44" s="8">
        <f>SUM((($H44+$O44)*Inputs!$D$14*Inputs!$D$13/Hours_HIV),(($I44+$P44)*Inputs!$D$14*Inputs!$D$13/Hours_HIV),(($J44+$Q44)*Inputs!$D$14*Inputs!$D$13/Hours_HIV),(($K44+$R44)*Inputs!$D$14*Inputs!$D$13/Hours_HIV),(($L44+$S44)*Inputs!$D$14*Inputs!$D$13/Hours_HIV),(($M44+$T44)*Inputs!$D$14*Inputs!$D$13/Hours_HIV))</f>
        <v>0</v>
      </c>
      <c r="BC44" s="8">
        <f>SUM((($H44+$O44)*Inputs!$D$14*Inputs!$D$13/Hours_HPV),(($I44+$P44)*Inputs!$D$14*Inputs!$D$13/Hours_HPV),(($J44+$Q44)*Inputs!$D$14*Inputs!$D$13/Hours_HPV),(($K44+$R44)*Inputs!$D$14*Inputs!$D$13/Hours_HPV),(($L44+$S44)*Inputs!$D$14*Inputs!$D$13/Hours_HPV),(($M44+$T44)*Inputs!$D$14*Inputs!$D$13/Hours_HPV))</f>
        <v>0</v>
      </c>
      <c r="BD44" s="8">
        <f>SUM((($H44+$O44)*Inputs!$D$14*Inputs!$D$13/Hours_HCV),(($I44+$P44)*Inputs!$D$14*Inputs!$D$13/Hours_HCV),(($J44+$Q44)*Inputs!$D$14*Inputs!$D$13/Hours_HCV),(($K44+$R44)*Inputs!$D$14*Inputs!$D$13/Hours_HCV),(($L44+$S44)*Inputs!$D$14*Inputs!$D$13/Hours_HCV),(($M44+$T44)*Inputs!$D$14*Inputs!$D$13/Hours_HCV))</f>
        <v>0</v>
      </c>
      <c r="BE44" s="9"/>
      <c r="BF44" s="10" t="str">
        <f t="shared" si="95"/>
        <v/>
      </c>
      <c r="BG44" s="18" t="str">
        <f t="shared" si="96"/>
        <v>N/A</v>
      </c>
      <c r="BH44" s="10" t="str">
        <f t="shared" si="97"/>
        <v/>
      </c>
      <c r="BI44" s="10" t="str">
        <f t="shared" si="98"/>
        <v/>
      </c>
      <c r="BJ44" s="10" t="str">
        <f t="shared" si="12"/>
        <v/>
      </c>
      <c r="BK44" s="18" t="str">
        <f t="shared" si="99"/>
        <v>N/A</v>
      </c>
      <c r="BL44" s="367"/>
      <c r="BM44" s="10">
        <f t="shared" si="100"/>
        <v>0</v>
      </c>
      <c r="BN44" s="18" t="str">
        <f t="shared" si="101"/>
        <v>N/A</v>
      </c>
      <c r="BO44" s="10" t="str">
        <f t="shared" si="13"/>
        <v/>
      </c>
      <c r="BP44" s="10" t="str">
        <f t="shared" si="14"/>
        <v/>
      </c>
      <c r="BQ44" s="10" t="str">
        <f t="shared" si="15"/>
        <v/>
      </c>
      <c r="BR44" s="18" t="str">
        <f t="shared" si="16"/>
        <v>N/A</v>
      </c>
      <c r="BS44" s="367"/>
      <c r="BT44" s="10">
        <f t="shared" si="102"/>
        <v>0</v>
      </c>
      <c r="BU44" s="18" t="str">
        <f t="shared" si="103"/>
        <v>N/A</v>
      </c>
      <c r="BV44" s="10" t="str">
        <f t="shared" si="17"/>
        <v/>
      </c>
      <c r="BW44" s="10" t="str">
        <f t="shared" si="104"/>
        <v/>
      </c>
      <c r="BX44" s="10" t="str">
        <f t="shared" si="19"/>
        <v/>
      </c>
      <c r="BY44" s="18" t="str">
        <f t="shared" si="105"/>
        <v>N/A</v>
      </c>
      <c r="BZ44" s="367"/>
      <c r="CA44" s="10">
        <f t="shared" si="106"/>
        <v>0</v>
      </c>
      <c r="CB44" s="18" t="str">
        <f t="shared" si="107"/>
        <v>N/A</v>
      </c>
      <c r="CC44" s="10" t="str">
        <f t="shared" si="21"/>
        <v/>
      </c>
      <c r="CD44" s="10" t="str">
        <f t="shared" si="22"/>
        <v/>
      </c>
      <c r="CE44" s="10" t="str">
        <f t="shared" si="23"/>
        <v/>
      </c>
      <c r="CF44" s="18" t="str">
        <f t="shared" si="108"/>
        <v>N/A</v>
      </c>
      <c r="CG44" s="365"/>
      <c r="CH44" s="10">
        <f t="shared" si="109"/>
        <v>0</v>
      </c>
      <c r="CI44" s="18" t="str">
        <f t="shared" si="115"/>
        <v>N/A</v>
      </c>
      <c r="CJ44" s="10" t="str">
        <f t="shared" si="26"/>
        <v/>
      </c>
      <c r="CK44" s="10" t="str">
        <f t="shared" si="27"/>
        <v/>
      </c>
      <c r="CL44" s="10" t="str">
        <f t="shared" si="28"/>
        <v/>
      </c>
      <c r="CM44" s="18" t="str">
        <f t="shared" si="29"/>
        <v>N/A</v>
      </c>
      <c r="CN44" s="365"/>
      <c r="CO44" s="10">
        <f t="shared" si="110"/>
        <v>0</v>
      </c>
      <c r="CP44" s="18" t="str">
        <f t="shared" si="111"/>
        <v>N/A</v>
      </c>
      <c r="CQ44" s="10" t="str">
        <f t="shared" si="30"/>
        <v/>
      </c>
      <c r="CR44" s="10" t="str">
        <f t="shared" si="31"/>
        <v/>
      </c>
      <c r="CS44" s="10" t="str">
        <f t="shared" si="32"/>
        <v/>
      </c>
      <c r="CT44" s="18" t="str">
        <f t="shared" si="112"/>
        <v>N/A</v>
      </c>
      <c r="CU44" s="377"/>
      <c r="CV44" s="10">
        <f t="shared" si="113"/>
        <v>0</v>
      </c>
      <c r="CW44" s="18" t="str">
        <f t="shared" si="114"/>
        <v>N/A</v>
      </c>
      <c r="CX44" s="10" t="str">
        <f t="shared" si="34"/>
        <v/>
      </c>
      <c r="CY44" s="10" t="str">
        <f t="shared" si="35"/>
        <v/>
      </c>
      <c r="CZ44" s="10" t="str">
        <f t="shared" si="36"/>
        <v/>
      </c>
      <c r="DA44" s="18" t="str">
        <f t="shared" si="37"/>
        <v>N/A</v>
      </c>
      <c r="DB44" s="367"/>
      <c r="DC44" s="367"/>
      <c r="DD44" s="367"/>
      <c r="DE44" s="367"/>
      <c r="DF44" s="367"/>
      <c r="DG44" s="40" t="b">
        <f t="shared" si="38"/>
        <v>0</v>
      </c>
      <c r="DH44" s="40" t="b">
        <f t="shared" si="39"/>
        <v>0</v>
      </c>
      <c r="DI44" s="40" t="b">
        <f t="shared" si="40"/>
        <v>0</v>
      </c>
      <c r="DJ44" s="40" t="b">
        <f t="shared" si="41"/>
        <v>0</v>
      </c>
      <c r="DK44" s="367"/>
      <c r="DL44" s="40" t="b">
        <f t="shared" si="42"/>
        <v>0</v>
      </c>
      <c r="DM44" s="40" t="b">
        <f t="shared" si="43"/>
        <v>0</v>
      </c>
      <c r="DN44" s="40" t="b">
        <f t="shared" si="44"/>
        <v>0</v>
      </c>
      <c r="DO44" s="40" t="b">
        <f t="shared" si="45"/>
        <v>0</v>
      </c>
      <c r="DP44" s="367"/>
      <c r="DQ44" s="40" t="b">
        <f t="shared" si="46"/>
        <v>0</v>
      </c>
      <c r="DR44" s="40" t="b">
        <f t="shared" si="47"/>
        <v>0</v>
      </c>
      <c r="DS44" s="40" t="b">
        <f t="shared" si="48"/>
        <v>0</v>
      </c>
      <c r="DT44" s="40" t="b">
        <f t="shared" si="49"/>
        <v>0</v>
      </c>
      <c r="DU44" s="367"/>
      <c r="DV44" s="40" t="b">
        <f t="shared" si="50"/>
        <v>0</v>
      </c>
      <c r="DW44" s="40" t="b">
        <f t="shared" si="51"/>
        <v>0</v>
      </c>
      <c r="DX44" s="40" t="b">
        <f t="shared" si="52"/>
        <v>0</v>
      </c>
      <c r="DY44" s="40" t="b">
        <f t="shared" si="53"/>
        <v>0</v>
      </c>
      <c r="DZ44" s="367"/>
      <c r="EA44" s="40" t="b">
        <f t="shared" si="54"/>
        <v>0</v>
      </c>
      <c r="EB44" s="40" t="b">
        <f t="shared" si="55"/>
        <v>0</v>
      </c>
      <c r="EC44" s="40" t="b">
        <f t="shared" si="56"/>
        <v>0</v>
      </c>
      <c r="ED44" s="40" t="b">
        <f t="shared" si="57"/>
        <v>0</v>
      </c>
      <c r="EE44" s="367"/>
      <c r="EF44" s="40" t="b">
        <f t="shared" si="58"/>
        <v>0</v>
      </c>
      <c r="EG44" s="40" t="b">
        <f t="shared" si="59"/>
        <v>0</v>
      </c>
      <c r="EH44" s="40" t="b">
        <f t="shared" si="60"/>
        <v>0</v>
      </c>
      <c r="EI44" s="40" t="b">
        <f t="shared" si="61"/>
        <v>0</v>
      </c>
      <c r="EJ44" s="367"/>
      <c r="EK44" s="40" t="b">
        <f t="shared" si="62"/>
        <v>0</v>
      </c>
      <c r="EL44" s="40" t="b">
        <f t="shared" si="63"/>
        <v>0</v>
      </c>
      <c r="EM44" s="40" t="b">
        <f t="shared" si="64"/>
        <v>0</v>
      </c>
      <c r="EN44" s="40" t="b">
        <f t="shared" si="65"/>
        <v>0</v>
      </c>
      <c r="EO44" s="367"/>
      <c r="EP44" s="40" t="b">
        <f t="shared" si="66"/>
        <v>0</v>
      </c>
      <c r="EQ44" s="40" t="b">
        <f t="shared" si="67"/>
        <v>0</v>
      </c>
      <c r="ER44" s="40" t="b">
        <f t="shared" si="68"/>
        <v>0</v>
      </c>
      <c r="ES44" s="40" t="b">
        <f t="shared" si="69"/>
        <v>0</v>
      </c>
      <c r="ET44" s="367"/>
      <c r="EU44" s="40" t="b">
        <f t="shared" si="70"/>
        <v>0</v>
      </c>
      <c r="EV44" s="40" t="b">
        <f t="shared" si="71"/>
        <v>0</v>
      </c>
      <c r="EW44" s="40" t="b">
        <f t="shared" si="72"/>
        <v>0</v>
      </c>
      <c r="EX44" s="40" t="b">
        <f t="shared" si="73"/>
        <v>0</v>
      </c>
      <c r="EY44" s="365"/>
      <c r="EZ44" s="40" t="b">
        <f t="shared" si="74"/>
        <v>0</v>
      </c>
      <c r="FA44" s="40" t="b">
        <f t="shared" si="75"/>
        <v>0</v>
      </c>
      <c r="FB44" s="40" t="b">
        <f t="shared" si="76"/>
        <v>0</v>
      </c>
      <c r="FC44" s="40" t="b">
        <f t="shared" si="77"/>
        <v>0</v>
      </c>
      <c r="FD44" s="367"/>
      <c r="FE44" s="40" t="b">
        <f t="shared" si="78"/>
        <v>0</v>
      </c>
      <c r="FF44" s="40" t="b">
        <f t="shared" si="79"/>
        <v>0</v>
      </c>
      <c r="FG44" s="40" t="b">
        <f t="shared" si="80"/>
        <v>0</v>
      </c>
      <c r="FH44" s="40" t="b">
        <f t="shared" si="81"/>
        <v>0</v>
      </c>
      <c r="FI44" s="365"/>
      <c r="FJ44" s="40" t="b">
        <f t="shared" si="82"/>
        <v>0</v>
      </c>
      <c r="FK44" s="40" t="b">
        <f t="shared" si="83"/>
        <v>0</v>
      </c>
      <c r="FL44" s="40" t="b">
        <f t="shared" si="84"/>
        <v>0</v>
      </c>
      <c r="FM44" s="40" t="b">
        <f t="shared" si="85"/>
        <v>0</v>
      </c>
      <c r="FN44" s="367"/>
      <c r="FO44" s="40" t="b">
        <f t="shared" si="86"/>
        <v>0</v>
      </c>
      <c r="FP44" s="40" t="b">
        <f t="shared" si="87"/>
        <v>0</v>
      </c>
      <c r="FQ44" s="40" t="b">
        <f t="shared" si="88"/>
        <v>0</v>
      </c>
      <c r="FR44" s="40" t="b">
        <f t="shared" si="89"/>
        <v>0</v>
      </c>
      <c r="FS44" s="365"/>
      <c r="FT44" s="40" t="b">
        <f t="shared" si="90"/>
        <v>0</v>
      </c>
      <c r="FU44" s="40" t="b">
        <f t="shared" si="91"/>
        <v>0</v>
      </c>
      <c r="FV44" s="40" t="b">
        <f t="shared" si="92"/>
        <v>0</v>
      </c>
      <c r="FW44" s="40" t="b">
        <f t="shared" si="93"/>
        <v>0</v>
      </c>
    </row>
    <row r="45" spans="2:179">
      <c r="B45" s="365">
        <v>36</v>
      </c>
      <c r="C45" s="196"/>
      <c r="D45" s="196"/>
      <c r="E45" s="196"/>
      <c r="F45" s="196"/>
      <c r="G45" s="7"/>
      <c r="H45" s="197"/>
      <c r="I45" s="197"/>
      <c r="J45" s="197"/>
      <c r="K45" s="197"/>
      <c r="L45" s="197"/>
      <c r="M45" s="197"/>
      <c r="N45" s="9"/>
      <c r="O45" s="198"/>
      <c r="P45" s="198"/>
      <c r="Q45" s="198"/>
      <c r="R45" s="198"/>
      <c r="S45" s="198"/>
      <c r="T45" s="198"/>
      <c r="U45" s="9"/>
      <c r="V45" s="306"/>
      <c r="W45" s="306"/>
      <c r="X45" s="306"/>
      <c r="Y45" s="306"/>
      <c r="Z45" s="306"/>
      <c r="AA45" s="283">
        <f>IFERROR(Z45*Inputs!$D$59*Inputs!$D$60,"")</f>
        <v>0</v>
      </c>
      <c r="AB45" s="9"/>
      <c r="AC45" s="303"/>
      <c r="AD45" s="304"/>
      <c r="AE45" s="304"/>
      <c r="AF45" s="304"/>
      <c r="AG45" s="9"/>
      <c r="AH45" s="283" t="str">
        <f>IFERROR(IF(Analysis!AC45="","",Analysis!AC45*Inputs!$D$33),"")</f>
        <v/>
      </c>
      <c r="AI45" s="292" t="str">
        <f>IFERROR(IF(Analysis!AD45="","",Analysis!AD45*Inputs!$D$37),"")</f>
        <v/>
      </c>
      <c r="AJ45" s="292" t="str">
        <f>IFERROR(IF(Analysis!AE45="","",Analysis!AE45*Inputs!$D$41),"")</f>
        <v/>
      </c>
      <c r="AK45" s="292" t="str">
        <f>IFERROR(IF(Analysis!AE45="","",Analysis!AE45*Inputs!$D$48),"")</f>
        <v/>
      </c>
      <c r="AL45" s="293" t="str">
        <f>IFERROR(IF(Analysis!AD45="","",Analysis!AD45*Inputs!$D$49*Inputs!$D$48),"")</f>
        <v/>
      </c>
      <c r="AM45" s="292" t="str">
        <f>IFERROR(AK45*Inputs!$D$50,"")</f>
        <v/>
      </c>
      <c r="AN45" s="292" t="str">
        <f t="shared" si="94"/>
        <v/>
      </c>
      <c r="AO45" s="292" t="str">
        <f>IFERROR(IF(AN45="","",AN45*Inputs!$D$52),"")</f>
        <v/>
      </c>
      <c r="AP45" s="283" t="str">
        <f>IFERROR(IF(Analysis!AF45="","",Analysis!AF45*Inputs!$D$58),"")</f>
        <v/>
      </c>
      <c r="AQ45" s="293" t="str">
        <f>IFERROR(AP45*Inputs!$D$59,"")</f>
        <v/>
      </c>
      <c r="AR45" s="283" t="str">
        <f>IFERROR(AQ45*Inputs!$D$60,"")</f>
        <v/>
      </c>
      <c r="AS45" s="9"/>
      <c r="AT45" s="279" t="str">
        <f>IF(Analysis!V45&lt;&gt;"",Analysis!V45,Analysis!$AH45)</f>
        <v/>
      </c>
      <c r="AU45" s="279" t="str">
        <f>IF(Analysis!W45&lt;&gt;"",Analysis!W45,Analysis!AI45)</f>
        <v/>
      </c>
      <c r="AV45" s="279" t="str">
        <f>IF(Analysis!X45&lt;&gt;"",Analysis!X45,$AJ45)</f>
        <v/>
      </c>
      <c r="AW45" s="279" t="str">
        <f>IF(Analysis!Y45&lt;&gt;"",Analysis!Y45,Analysis!AO45)</f>
        <v/>
      </c>
      <c r="AX45" s="279" t="str">
        <f>IF(Analysis!Z45&lt;&gt;"",Analysis!Z45,Analysis!AP45)</f>
        <v/>
      </c>
      <c r="AY45" s="279" t="str">
        <f>IF(Analysis!AA45&gt;0,Analysis!AA45,Analysis!AR45)</f>
        <v/>
      </c>
      <c r="AZ45" s="9"/>
      <c r="BA45" s="8">
        <f>SUM((($H45+$O45)*Inputs!$D$14*Inputs!$D$13/Hours_TB),(($I45+$P45)*Inputs!$D$14*Inputs!$D$13/Hours_TB),(($J45+$Q45)*Inputs!$D$14*Inputs!$D$13/Hours_TB),(($K45+$R45)*Inputs!$D$14*Inputs!$D$13/Hours_TB),(($L45+$S45)*Inputs!$D$14*Inputs!$D$13/Hours_TB),(($M45+$T45)*Inputs!$D$14*Inputs!$D$13/Hours_TB))</f>
        <v>0</v>
      </c>
      <c r="BB45" s="8">
        <f>SUM((($H45+$O45)*Inputs!$D$14*Inputs!$D$13/Hours_HIV),(($I45+$P45)*Inputs!$D$14*Inputs!$D$13/Hours_HIV),(($J45+$Q45)*Inputs!$D$14*Inputs!$D$13/Hours_HIV),(($K45+$R45)*Inputs!$D$14*Inputs!$D$13/Hours_HIV),(($L45+$S45)*Inputs!$D$14*Inputs!$D$13/Hours_HIV),(($M45+$T45)*Inputs!$D$14*Inputs!$D$13/Hours_HIV))</f>
        <v>0</v>
      </c>
      <c r="BC45" s="8">
        <f>SUM((($H45+$O45)*Inputs!$D$14*Inputs!$D$13/Hours_HPV),(($I45+$P45)*Inputs!$D$14*Inputs!$D$13/Hours_HPV),(($J45+$Q45)*Inputs!$D$14*Inputs!$D$13/Hours_HPV),(($K45+$R45)*Inputs!$D$14*Inputs!$D$13/Hours_HPV),(($L45+$S45)*Inputs!$D$14*Inputs!$D$13/Hours_HPV),(($M45+$T45)*Inputs!$D$14*Inputs!$D$13/Hours_HPV))</f>
        <v>0</v>
      </c>
      <c r="BD45" s="8">
        <f>SUM((($H45+$O45)*Inputs!$D$14*Inputs!$D$13/Hours_HCV),(($I45+$P45)*Inputs!$D$14*Inputs!$D$13/Hours_HCV),(($J45+$Q45)*Inputs!$D$14*Inputs!$D$13/Hours_HCV),(($K45+$R45)*Inputs!$D$14*Inputs!$D$13/Hours_HCV),(($L45+$S45)*Inputs!$D$14*Inputs!$D$13/Hours_HCV),(($M45+$T45)*Inputs!$D$14*Inputs!$D$13/Hours_HCV))</f>
        <v>0</v>
      </c>
      <c r="BE45" s="9"/>
      <c r="BF45" s="10" t="str">
        <f t="shared" si="95"/>
        <v/>
      </c>
      <c r="BG45" s="18" t="str">
        <f t="shared" si="96"/>
        <v>N/A</v>
      </c>
      <c r="BH45" s="10" t="str">
        <f t="shared" si="97"/>
        <v/>
      </c>
      <c r="BI45" s="10" t="str">
        <f t="shared" si="98"/>
        <v/>
      </c>
      <c r="BJ45" s="10" t="str">
        <f t="shared" si="12"/>
        <v/>
      </c>
      <c r="BK45" s="18" t="str">
        <f t="shared" si="99"/>
        <v>N/A</v>
      </c>
      <c r="BL45" s="367"/>
      <c r="BM45" s="10">
        <f t="shared" si="100"/>
        <v>0</v>
      </c>
      <c r="BN45" s="18" t="str">
        <f t="shared" si="101"/>
        <v>N/A</v>
      </c>
      <c r="BO45" s="10" t="str">
        <f t="shared" si="13"/>
        <v/>
      </c>
      <c r="BP45" s="10" t="str">
        <f t="shared" si="14"/>
        <v/>
      </c>
      <c r="BQ45" s="10" t="str">
        <f t="shared" si="15"/>
        <v/>
      </c>
      <c r="BR45" s="18" t="str">
        <f t="shared" si="16"/>
        <v>N/A</v>
      </c>
      <c r="BS45" s="367"/>
      <c r="BT45" s="10">
        <f t="shared" si="102"/>
        <v>0</v>
      </c>
      <c r="BU45" s="18" t="str">
        <f t="shared" si="103"/>
        <v>N/A</v>
      </c>
      <c r="BV45" s="10" t="str">
        <f t="shared" si="17"/>
        <v/>
      </c>
      <c r="BW45" s="10" t="str">
        <f t="shared" si="104"/>
        <v/>
      </c>
      <c r="BX45" s="10" t="str">
        <f t="shared" si="19"/>
        <v/>
      </c>
      <c r="BY45" s="18" t="str">
        <f t="shared" si="105"/>
        <v>N/A</v>
      </c>
      <c r="BZ45" s="367"/>
      <c r="CA45" s="10">
        <f t="shared" si="106"/>
        <v>0</v>
      </c>
      <c r="CB45" s="18" t="str">
        <f t="shared" si="107"/>
        <v>N/A</v>
      </c>
      <c r="CC45" s="10" t="str">
        <f t="shared" si="21"/>
        <v/>
      </c>
      <c r="CD45" s="10" t="str">
        <f t="shared" si="22"/>
        <v/>
      </c>
      <c r="CE45" s="10" t="str">
        <f t="shared" si="23"/>
        <v/>
      </c>
      <c r="CF45" s="18" t="str">
        <f t="shared" si="108"/>
        <v>N/A</v>
      </c>
      <c r="CG45" s="365"/>
      <c r="CH45" s="10">
        <f t="shared" si="109"/>
        <v>0</v>
      </c>
      <c r="CI45" s="18" t="str">
        <f t="shared" si="115"/>
        <v>N/A</v>
      </c>
      <c r="CJ45" s="10" t="str">
        <f t="shared" si="26"/>
        <v/>
      </c>
      <c r="CK45" s="10" t="str">
        <f t="shared" si="27"/>
        <v/>
      </c>
      <c r="CL45" s="10" t="str">
        <f t="shared" si="28"/>
        <v/>
      </c>
      <c r="CM45" s="18" t="str">
        <f t="shared" si="29"/>
        <v>N/A</v>
      </c>
      <c r="CN45" s="365"/>
      <c r="CO45" s="10">
        <f t="shared" si="110"/>
        <v>0</v>
      </c>
      <c r="CP45" s="18" t="str">
        <f t="shared" si="111"/>
        <v>N/A</v>
      </c>
      <c r="CQ45" s="10" t="str">
        <f t="shared" si="30"/>
        <v/>
      </c>
      <c r="CR45" s="10" t="str">
        <f t="shared" si="31"/>
        <v/>
      </c>
      <c r="CS45" s="10" t="str">
        <f t="shared" si="32"/>
        <v/>
      </c>
      <c r="CT45" s="18" t="str">
        <f t="shared" si="112"/>
        <v>N/A</v>
      </c>
      <c r="CU45" s="377"/>
      <c r="CV45" s="10">
        <f t="shared" si="113"/>
        <v>0</v>
      </c>
      <c r="CW45" s="18" t="str">
        <f t="shared" si="114"/>
        <v>N/A</v>
      </c>
      <c r="CX45" s="10" t="str">
        <f t="shared" si="34"/>
        <v/>
      </c>
      <c r="CY45" s="10" t="str">
        <f t="shared" si="35"/>
        <v/>
      </c>
      <c r="CZ45" s="10" t="str">
        <f t="shared" si="36"/>
        <v/>
      </c>
      <c r="DA45" s="18" t="str">
        <f t="shared" si="37"/>
        <v>N/A</v>
      </c>
      <c r="DB45" s="367"/>
      <c r="DC45" s="367"/>
      <c r="DD45" s="367"/>
      <c r="DE45" s="367"/>
      <c r="DF45" s="367"/>
      <c r="DG45" s="40" t="b">
        <f t="shared" si="38"/>
        <v>0</v>
      </c>
      <c r="DH45" s="40" t="b">
        <f t="shared" si="39"/>
        <v>0</v>
      </c>
      <c r="DI45" s="40" t="b">
        <f t="shared" si="40"/>
        <v>0</v>
      </c>
      <c r="DJ45" s="40" t="b">
        <f t="shared" si="41"/>
        <v>0</v>
      </c>
      <c r="DK45" s="367"/>
      <c r="DL45" s="40" t="b">
        <f t="shared" si="42"/>
        <v>0</v>
      </c>
      <c r="DM45" s="40" t="b">
        <f t="shared" si="43"/>
        <v>0</v>
      </c>
      <c r="DN45" s="40" t="b">
        <f t="shared" si="44"/>
        <v>0</v>
      </c>
      <c r="DO45" s="40" t="b">
        <f t="shared" si="45"/>
        <v>0</v>
      </c>
      <c r="DP45" s="367"/>
      <c r="DQ45" s="40" t="b">
        <f t="shared" si="46"/>
        <v>0</v>
      </c>
      <c r="DR45" s="40" t="b">
        <f t="shared" si="47"/>
        <v>0</v>
      </c>
      <c r="DS45" s="40" t="b">
        <f t="shared" si="48"/>
        <v>0</v>
      </c>
      <c r="DT45" s="40" t="b">
        <f t="shared" si="49"/>
        <v>0</v>
      </c>
      <c r="DU45" s="367"/>
      <c r="DV45" s="40" t="b">
        <f t="shared" si="50"/>
        <v>0</v>
      </c>
      <c r="DW45" s="40" t="b">
        <f t="shared" si="51"/>
        <v>0</v>
      </c>
      <c r="DX45" s="40" t="b">
        <f t="shared" si="52"/>
        <v>0</v>
      </c>
      <c r="DY45" s="40" t="b">
        <f t="shared" si="53"/>
        <v>0</v>
      </c>
      <c r="DZ45" s="367"/>
      <c r="EA45" s="40" t="b">
        <f t="shared" si="54"/>
        <v>0</v>
      </c>
      <c r="EB45" s="40" t="b">
        <f t="shared" si="55"/>
        <v>0</v>
      </c>
      <c r="EC45" s="40" t="b">
        <f t="shared" si="56"/>
        <v>0</v>
      </c>
      <c r="ED45" s="40" t="b">
        <f t="shared" si="57"/>
        <v>0</v>
      </c>
      <c r="EE45" s="367"/>
      <c r="EF45" s="40" t="b">
        <f t="shared" si="58"/>
        <v>0</v>
      </c>
      <c r="EG45" s="40" t="b">
        <f t="shared" si="59"/>
        <v>0</v>
      </c>
      <c r="EH45" s="40" t="b">
        <f t="shared" si="60"/>
        <v>0</v>
      </c>
      <c r="EI45" s="40" t="b">
        <f t="shared" si="61"/>
        <v>0</v>
      </c>
      <c r="EJ45" s="367"/>
      <c r="EK45" s="40" t="b">
        <f t="shared" si="62"/>
        <v>0</v>
      </c>
      <c r="EL45" s="40" t="b">
        <f t="shared" si="63"/>
        <v>0</v>
      </c>
      <c r="EM45" s="40" t="b">
        <f t="shared" si="64"/>
        <v>0</v>
      </c>
      <c r="EN45" s="40" t="b">
        <f t="shared" si="65"/>
        <v>0</v>
      </c>
      <c r="EO45" s="367"/>
      <c r="EP45" s="40" t="b">
        <f t="shared" si="66"/>
        <v>0</v>
      </c>
      <c r="EQ45" s="40" t="b">
        <f t="shared" si="67"/>
        <v>0</v>
      </c>
      <c r="ER45" s="40" t="b">
        <f t="shared" si="68"/>
        <v>0</v>
      </c>
      <c r="ES45" s="40" t="b">
        <f t="shared" si="69"/>
        <v>0</v>
      </c>
      <c r="ET45" s="367"/>
      <c r="EU45" s="40" t="b">
        <f t="shared" si="70"/>
        <v>0</v>
      </c>
      <c r="EV45" s="40" t="b">
        <f t="shared" si="71"/>
        <v>0</v>
      </c>
      <c r="EW45" s="40" t="b">
        <f t="shared" si="72"/>
        <v>0</v>
      </c>
      <c r="EX45" s="40" t="b">
        <f t="shared" si="73"/>
        <v>0</v>
      </c>
      <c r="EY45" s="365"/>
      <c r="EZ45" s="40" t="b">
        <f t="shared" si="74"/>
        <v>0</v>
      </c>
      <c r="FA45" s="40" t="b">
        <f t="shared" si="75"/>
        <v>0</v>
      </c>
      <c r="FB45" s="40" t="b">
        <f t="shared" si="76"/>
        <v>0</v>
      </c>
      <c r="FC45" s="40" t="b">
        <f t="shared" si="77"/>
        <v>0</v>
      </c>
      <c r="FD45" s="367"/>
      <c r="FE45" s="40" t="b">
        <f t="shared" si="78"/>
        <v>0</v>
      </c>
      <c r="FF45" s="40" t="b">
        <f t="shared" si="79"/>
        <v>0</v>
      </c>
      <c r="FG45" s="40" t="b">
        <f t="shared" si="80"/>
        <v>0</v>
      </c>
      <c r="FH45" s="40" t="b">
        <f t="shared" si="81"/>
        <v>0</v>
      </c>
      <c r="FI45" s="365"/>
      <c r="FJ45" s="40" t="b">
        <f t="shared" si="82"/>
        <v>0</v>
      </c>
      <c r="FK45" s="40" t="b">
        <f t="shared" si="83"/>
        <v>0</v>
      </c>
      <c r="FL45" s="40" t="b">
        <f t="shared" si="84"/>
        <v>0</v>
      </c>
      <c r="FM45" s="40" t="b">
        <f t="shared" si="85"/>
        <v>0</v>
      </c>
      <c r="FN45" s="367"/>
      <c r="FO45" s="40" t="b">
        <f t="shared" si="86"/>
        <v>0</v>
      </c>
      <c r="FP45" s="40" t="b">
        <f t="shared" si="87"/>
        <v>0</v>
      </c>
      <c r="FQ45" s="40" t="b">
        <f t="shared" si="88"/>
        <v>0</v>
      </c>
      <c r="FR45" s="40" t="b">
        <f t="shared" si="89"/>
        <v>0</v>
      </c>
      <c r="FS45" s="365"/>
      <c r="FT45" s="40" t="b">
        <f t="shared" si="90"/>
        <v>0</v>
      </c>
      <c r="FU45" s="40" t="b">
        <f t="shared" si="91"/>
        <v>0</v>
      </c>
      <c r="FV45" s="40" t="b">
        <f t="shared" si="92"/>
        <v>0</v>
      </c>
      <c r="FW45" s="40" t="b">
        <f t="shared" si="93"/>
        <v>0</v>
      </c>
    </row>
    <row r="46" spans="2:179">
      <c r="B46" s="365">
        <v>37</v>
      </c>
      <c r="C46" s="196"/>
      <c r="D46" s="196"/>
      <c r="E46" s="196"/>
      <c r="F46" s="196"/>
      <c r="G46" s="7"/>
      <c r="H46" s="197"/>
      <c r="I46" s="197"/>
      <c r="J46" s="197"/>
      <c r="K46" s="197"/>
      <c r="L46" s="197"/>
      <c r="M46" s="197"/>
      <c r="N46" s="9"/>
      <c r="O46" s="198"/>
      <c r="P46" s="198"/>
      <c r="Q46" s="198"/>
      <c r="R46" s="198"/>
      <c r="S46" s="198"/>
      <c r="T46" s="198"/>
      <c r="U46" s="9"/>
      <c r="V46" s="306"/>
      <c r="W46" s="306"/>
      <c r="X46" s="306"/>
      <c r="Y46" s="306"/>
      <c r="Z46" s="306"/>
      <c r="AA46" s="283">
        <f>IFERROR(Z46*Inputs!$D$59*Inputs!$D$60,"")</f>
        <v>0</v>
      </c>
      <c r="AB46" s="9"/>
      <c r="AC46" s="303"/>
      <c r="AD46" s="304"/>
      <c r="AE46" s="304"/>
      <c r="AF46" s="304"/>
      <c r="AG46" s="9"/>
      <c r="AH46" s="283" t="str">
        <f>IFERROR(IF(Analysis!AC46="","",Analysis!AC46*Inputs!$D$33),"")</f>
        <v/>
      </c>
      <c r="AI46" s="292" t="str">
        <f>IFERROR(IF(Analysis!AD46="","",Analysis!AD46*Inputs!$D$37),"")</f>
        <v/>
      </c>
      <c r="AJ46" s="292" t="str">
        <f>IFERROR(IF(Analysis!AE46="","",Analysis!AE46*Inputs!$D$41),"")</f>
        <v/>
      </c>
      <c r="AK46" s="292" t="str">
        <f>IFERROR(IF(Analysis!AE46="","",Analysis!AE46*Inputs!$D$48),"")</f>
        <v/>
      </c>
      <c r="AL46" s="293" t="str">
        <f>IFERROR(IF(Analysis!AD46="","",Analysis!AD46*Inputs!$D$49*Inputs!$D$48),"")</f>
        <v/>
      </c>
      <c r="AM46" s="292" t="str">
        <f>IFERROR(AK46*Inputs!$D$50,"")</f>
        <v/>
      </c>
      <c r="AN46" s="292" t="str">
        <f t="shared" si="94"/>
        <v/>
      </c>
      <c r="AO46" s="292" t="str">
        <f>IFERROR(IF(AN46="","",AN46*Inputs!$D$52),"")</f>
        <v/>
      </c>
      <c r="AP46" s="283" t="str">
        <f>IFERROR(IF(Analysis!AF46="","",Analysis!AF46*Inputs!$D$58),"")</f>
        <v/>
      </c>
      <c r="AQ46" s="293" t="str">
        <f>IFERROR(AP46*Inputs!$D$59,"")</f>
        <v/>
      </c>
      <c r="AR46" s="283" t="str">
        <f>IFERROR(AQ46*Inputs!$D$60,"")</f>
        <v/>
      </c>
      <c r="AS46" s="9"/>
      <c r="AT46" s="279" t="str">
        <f>IF(Analysis!V46&lt;&gt;"",Analysis!V46,Analysis!$AH46)</f>
        <v/>
      </c>
      <c r="AU46" s="279" t="str">
        <f>IF(Analysis!W46&lt;&gt;"",Analysis!W46,Analysis!AI46)</f>
        <v/>
      </c>
      <c r="AV46" s="279" t="str">
        <f>IF(Analysis!X46&lt;&gt;"",Analysis!X46,$AJ46)</f>
        <v/>
      </c>
      <c r="AW46" s="279" t="str">
        <f>IF(Analysis!Y46&lt;&gt;"",Analysis!Y46,Analysis!AO46)</f>
        <v/>
      </c>
      <c r="AX46" s="279" t="str">
        <f>IF(Analysis!Z46&lt;&gt;"",Analysis!Z46,Analysis!AP46)</f>
        <v/>
      </c>
      <c r="AY46" s="279" t="str">
        <f>IF(Analysis!AA46&gt;0,Analysis!AA46,Analysis!AR46)</f>
        <v/>
      </c>
      <c r="AZ46" s="9"/>
      <c r="BA46" s="8">
        <f>SUM((($H46+$O46)*Inputs!$D$14*Inputs!$D$13/Hours_TB),(($I46+$P46)*Inputs!$D$14*Inputs!$D$13/Hours_TB),(($J46+$Q46)*Inputs!$D$14*Inputs!$D$13/Hours_TB),(($K46+$R46)*Inputs!$D$14*Inputs!$D$13/Hours_TB),(($L46+$S46)*Inputs!$D$14*Inputs!$D$13/Hours_TB),(($M46+$T46)*Inputs!$D$14*Inputs!$D$13/Hours_TB))</f>
        <v>0</v>
      </c>
      <c r="BB46" s="8">
        <f>SUM((($H46+$O46)*Inputs!$D$14*Inputs!$D$13/Hours_HIV),(($I46+$P46)*Inputs!$D$14*Inputs!$D$13/Hours_HIV),(($J46+$Q46)*Inputs!$D$14*Inputs!$D$13/Hours_HIV),(($K46+$R46)*Inputs!$D$14*Inputs!$D$13/Hours_HIV),(($L46+$S46)*Inputs!$D$14*Inputs!$D$13/Hours_HIV),(($M46+$T46)*Inputs!$D$14*Inputs!$D$13/Hours_HIV))</f>
        <v>0</v>
      </c>
      <c r="BC46" s="8">
        <f>SUM((($H46+$O46)*Inputs!$D$14*Inputs!$D$13/Hours_HPV),(($I46+$P46)*Inputs!$D$14*Inputs!$D$13/Hours_HPV),(($J46+$Q46)*Inputs!$D$14*Inputs!$D$13/Hours_HPV),(($K46+$R46)*Inputs!$D$14*Inputs!$D$13/Hours_HPV),(($L46+$S46)*Inputs!$D$14*Inputs!$D$13/Hours_HPV),(($M46+$T46)*Inputs!$D$14*Inputs!$D$13/Hours_HPV))</f>
        <v>0</v>
      </c>
      <c r="BD46" s="8">
        <f>SUM((($H46+$O46)*Inputs!$D$14*Inputs!$D$13/Hours_HCV),(($I46+$P46)*Inputs!$D$14*Inputs!$D$13/Hours_HCV),(($J46+$Q46)*Inputs!$D$14*Inputs!$D$13/Hours_HCV),(($K46+$R46)*Inputs!$D$14*Inputs!$D$13/Hours_HCV),(($L46+$S46)*Inputs!$D$14*Inputs!$D$13/Hours_HCV),(($M46+$T46)*Inputs!$D$14*Inputs!$D$13/Hours_HCV))</f>
        <v>0</v>
      </c>
      <c r="BE46" s="9"/>
      <c r="BF46" s="10" t="str">
        <f t="shared" si="95"/>
        <v/>
      </c>
      <c r="BG46" s="18" t="str">
        <f t="shared" si="96"/>
        <v>N/A</v>
      </c>
      <c r="BH46" s="10" t="str">
        <f t="shared" si="97"/>
        <v/>
      </c>
      <c r="BI46" s="10" t="str">
        <f t="shared" si="98"/>
        <v/>
      </c>
      <c r="BJ46" s="10" t="str">
        <f t="shared" si="12"/>
        <v/>
      </c>
      <c r="BK46" s="18" t="str">
        <f t="shared" si="99"/>
        <v>N/A</v>
      </c>
      <c r="BL46" s="367"/>
      <c r="BM46" s="10">
        <f t="shared" si="100"/>
        <v>0</v>
      </c>
      <c r="BN46" s="18" t="str">
        <f t="shared" si="101"/>
        <v>N/A</v>
      </c>
      <c r="BO46" s="10" t="str">
        <f t="shared" si="13"/>
        <v/>
      </c>
      <c r="BP46" s="10" t="str">
        <f t="shared" si="14"/>
        <v/>
      </c>
      <c r="BQ46" s="10" t="str">
        <f t="shared" si="15"/>
        <v/>
      </c>
      <c r="BR46" s="18" t="str">
        <f t="shared" si="16"/>
        <v>N/A</v>
      </c>
      <c r="BS46" s="367"/>
      <c r="BT46" s="10">
        <f t="shared" si="102"/>
        <v>0</v>
      </c>
      <c r="BU46" s="18" t="str">
        <f t="shared" si="103"/>
        <v>N/A</v>
      </c>
      <c r="BV46" s="10" t="str">
        <f t="shared" si="17"/>
        <v/>
      </c>
      <c r="BW46" s="10" t="str">
        <f t="shared" si="104"/>
        <v/>
      </c>
      <c r="BX46" s="10" t="str">
        <f t="shared" si="19"/>
        <v/>
      </c>
      <c r="BY46" s="18" t="str">
        <f t="shared" si="105"/>
        <v>N/A</v>
      </c>
      <c r="BZ46" s="367"/>
      <c r="CA46" s="10">
        <f t="shared" si="106"/>
        <v>0</v>
      </c>
      <c r="CB46" s="18" t="str">
        <f t="shared" si="107"/>
        <v>N/A</v>
      </c>
      <c r="CC46" s="10" t="str">
        <f t="shared" si="21"/>
        <v/>
      </c>
      <c r="CD46" s="10" t="str">
        <f t="shared" si="22"/>
        <v/>
      </c>
      <c r="CE46" s="10" t="str">
        <f t="shared" si="23"/>
        <v/>
      </c>
      <c r="CF46" s="18" t="str">
        <f t="shared" si="108"/>
        <v>N/A</v>
      </c>
      <c r="CG46" s="365"/>
      <c r="CH46" s="10">
        <f t="shared" si="109"/>
        <v>0</v>
      </c>
      <c r="CI46" s="18" t="str">
        <f t="shared" si="115"/>
        <v>N/A</v>
      </c>
      <c r="CJ46" s="10" t="str">
        <f t="shared" si="26"/>
        <v/>
      </c>
      <c r="CK46" s="10" t="str">
        <f t="shared" si="27"/>
        <v/>
      </c>
      <c r="CL46" s="10" t="str">
        <f t="shared" si="28"/>
        <v/>
      </c>
      <c r="CM46" s="18" t="str">
        <f t="shared" si="29"/>
        <v>N/A</v>
      </c>
      <c r="CN46" s="365"/>
      <c r="CO46" s="10">
        <f t="shared" si="110"/>
        <v>0</v>
      </c>
      <c r="CP46" s="18" t="str">
        <f t="shared" si="111"/>
        <v>N/A</v>
      </c>
      <c r="CQ46" s="10" t="str">
        <f t="shared" si="30"/>
        <v/>
      </c>
      <c r="CR46" s="10" t="str">
        <f t="shared" si="31"/>
        <v/>
      </c>
      <c r="CS46" s="10" t="str">
        <f t="shared" si="32"/>
        <v/>
      </c>
      <c r="CT46" s="18" t="str">
        <f t="shared" si="112"/>
        <v>N/A</v>
      </c>
      <c r="CU46" s="377"/>
      <c r="CV46" s="10">
        <f t="shared" si="113"/>
        <v>0</v>
      </c>
      <c r="CW46" s="18" t="str">
        <f t="shared" si="114"/>
        <v>N/A</v>
      </c>
      <c r="CX46" s="10" t="str">
        <f t="shared" si="34"/>
        <v/>
      </c>
      <c r="CY46" s="10" t="str">
        <f t="shared" si="35"/>
        <v/>
      </c>
      <c r="CZ46" s="10" t="str">
        <f t="shared" si="36"/>
        <v/>
      </c>
      <c r="DA46" s="18" t="str">
        <f t="shared" si="37"/>
        <v>N/A</v>
      </c>
      <c r="DB46" s="367"/>
      <c r="DC46" s="367"/>
      <c r="DD46" s="367"/>
      <c r="DE46" s="367"/>
      <c r="DF46" s="367"/>
      <c r="DG46" s="40" t="b">
        <f t="shared" si="38"/>
        <v>0</v>
      </c>
      <c r="DH46" s="40" t="b">
        <f t="shared" si="39"/>
        <v>0</v>
      </c>
      <c r="DI46" s="40" t="b">
        <f t="shared" si="40"/>
        <v>0</v>
      </c>
      <c r="DJ46" s="40" t="b">
        <f t="shared" si="41"/>
        <v>0</v>
      </c>
      <c r="DK46" s="367"/>
      <c r="DL46" s="40" t="b">
        <f t="shared" si="42"/>
        <v>0</v>
      </c>
      <c r="DM46" s="40" t="b">
        <f t="shared" si="43"/>
        <v>0</v>
      </c>
      <c r="DN46" s="40" t="b">
        <f t="shared" si="44"/>
        <v>0</v>
      </c>
      <c r="DO46" s="40" t="b">
        <f t="shared" si="45"/>
        <v>0</v>
      </c>
      <c r="DP46" s="367"/>
      <c r="DQ46" s="40" t="b">
        <f t="shared" si="46"/>
        <v>0</v>
      </c>
      <c r="DR46" s="40" t="b">
        <f t="shared" si="47"/>
        <v>0</v>
      </c>
      <c r="DS46" s="40" t="b">
        <f t="shared" si="48"/>
        <v>0</v>
      </c>
      <c r="DT46" s="40" t="b">
        <f t="shared" si="49"/>
        <v>0</v>
      </c>
      <c r="DU46" s="367"/>
      <c r="DV46" s="40" t="b">
        <f t="shared" si="50"/>
        <v>0</v>
      </c>
      <c r="DW46" s="40" t="b">
        <f t="shared" si="51"/>
        <v>0</v>
      </c>
      <c r="DX46" s="40" t="b">
        <f t="shared" si="52"/>
        <v>0</v>
      </c>
      <c r="DY46" s="40" t="b">
        <f t="shared" si="53"/>
        <v>0</v>
      </c>
      <c r="DZ46" s="367"/>
      <c r="EA46" s="40" t="b">
        <f t="shared" si="54"/>
        <v>0</v>
      </c>
      <c r="EB46" s="40" t="b">
        <f t="shared" si="55"/>
        <v>0</v>
      </c>
      <c r="EC46" s="40" t="b">
        <f t="shared" si="56"/>
        <v>0</v>
      </c>
      <c r="ED46" s="40" t="b">
        <f t="shared" si="57"/>
        <v>0</v>
      </c>
      <c r="EE46" s="367"/>
      <c r="EF46" s="40" t="b">
        <f t="shared" si="58"/>
        <v>0</v>
      </c>
      <c r="EG46" s="40" t="b">
        <f t="shared" si="59"/>
        <v>0</v>
      </c>
      <c r="EH46" s="40" t="b">
        <f t="shared" si="60"/>
        <v>0</v>
      </c>
      <c r="EI46" s="40" t="b">
        <f t="shared" si="61"/>
        <v>0</v>
      </c>
      <c r="EJ46" s="367"/>
      <c r="EK46" s="40" t="b">
        <f t="shared" si="62"/>
        <v>0</v>
      </c>
      <c r="EL46" s="40" t="b">
        <f t="shared" si="63"/>
        <v>0</v>
      </c>
      <c r="EM46" s="40" t="b">
        <f t="shared" si="64"/>
        <v>0</v>
      </c>
      <c r="EN46" s="40" t="b">
        <f t="shared" si="65"/>
        <v>0</v>
      </c>
      <c r="EO46" s="367"/>
      <c r="EP46" s="40" t="b">
        <f t="shared" si="66"/>
        <v>0</v>
      </c>
      <c r="EQ46" s="40" t="b">
        <f t="shared" si="67"/>
        <v>0</v>
      </c>
      <c r="ER46" s="40" t="b">
        <f t="shared" si="68"/>
        <v>0</v>
      </c>
      <c r="ES46" s="40" t="b">
        <f t="shared" si="69"/>
        <v>0</v>
      </c>
      <c r="ET46" s="367"/>
      <c r="EU46" s="40" t="b">
        <f t="shared" si="70"/>
        <v>0</v>
      </c>
      <c r="EV46" s="40" t="b">
        <f t="shared" si="71"/>
        <v>0</v>
      </c>
      <c r="EW46" s="40" t="b">
        <f t="shared" si="72"/>
        <v>0</v>
      </c>
      <c r="EX46" s="40" t="b">
        <f t="shared" si="73"/>
        <v>0</v>
      </c>
      <c r="EY46" s="365"/>
      <c r="EZ46" s="40" t="b">
        <f t="shared" si="74"/>
        <v>0</v>
      </c>
      <c r="FA46" s="40" t="b">
        <f t="shared" si="75"/>
        <v>0</v>
      </c>
      <c r="FB46" s="40" t="b">
        <f t="shared" si="76"/>
        <v>0</v>
      </c>
      <c r="FC46" s="40" t="b">
        <f t="shared" si="77"/>
        <v>0</v>
      </c>
      <c r="FD46" s="367"/>
      <c r="FE46" s="40" t="b">
        <f t="shared" si="78"/>
        <v>0</v>
      </c>
      <c r="FF46" s="40" t="b">
        <f t="shared" si="79"/>
        <v>0</v>
      </c>
      <c r="FG46" s="40" t="b">
        <f t="shared" si="80"/>
        <v>0</v>
      </c>
      <c r="FH46" s="40" t="b">
        <f t="shared" si="81"/>
        <v>0</v>
      </c>
      <c r="FI46" s="365"/>
      <c r="FJ46" s="40" t="b">
        <f t="shared" si="82"/>
        <v>0</v>
      </c>
      <c r="FK46" s="40" t="b">
        <f t="shared" si="83"/>
        <v>0</v>
      </c>
      <c r="FL46" s="40" t="b">
        <f t="shared" si="84"/>
        <v>0</v>
      </c>
      <c r="FM46" s="40" t="b">
        <f t="shared" si="85"/>
        <v>0</v>
      </c>
      <c r="FN46" s="367"/>
      <c r="FO46" s="40" t="b">
        <f t="shared" si="86"/>
        <v>0</v>
      </c>
      <c r="FP46" s="40" t="b">
        <f t="shared" si="87"/>
        <v>0</v>
      </c>
      <c r="FQ46" s="40" t="b">
        <f t="shared" si="88"/>
        <v>0</v>
      </c>
      <c r="FR46" s="40" t="b">
        <f t="shared" si="89"/>
        <v>0</v>
      </c>
      <c r="FS46" s="365"/>
      <c r="FT46" s="40" t="b">
        <f t="shared" si="90"/>
        <v>0</v>
      </c>
      <c r="FU46" s="40" t="b">
        <f t="shared" si="91"/>
        <v>0</v>
      </c>
      <c r="FV46" s="40" t="b">
        <f t="shared" si="92"/>
        <v>0</v>
      </c>
      <c r="FW46" s="40" t="b">
        <f t="shared" si="93"/>
        <v>0</v>
      </c>
    </row>
    <row r="47" spans="2:179">
      <c r="B47" s="365">
        <v>38</v>
      </c>
      <c r="C47" s="196"/>
      <c r="D47" s="196"/>
      <c r="E47" s="196"/>
      <c r="F47" s="196"/>
      <c r="G47" s="7"/>
      <c r="H47" s="197"/>
      <c r="I47" s="197"/>
      <c r="J47" s="197"/>
      <c r="K47" s="197"/>
      <c r="L47" s="197"/>
      <c r="M47" s="197"/>
      <c r="N47" s="9"/>
      <c r="O47" s="198"/>
      <c r="P47" s="198"/>
      <c r="Q47" s="198"/>
      <c r="R47" s="198"/>
      <c r="S47" s="198"/>
      <c r="T47" s="198"/>
      <c r="U47" s="9"/>
      <c r="V47" s="306"/>
      <c r="W47" s="306"/>
      <c r="X47" s="306"/>
      <c r="Y47" s="306"/>
      <c r="Z47" s="306"/>
      <c r="AA47" s="283">
        <f>IFERROR(Z47*Inputs!$D$59*Inputs!$D$60,"")</f>
        <v>0</v>
      </c>
      <c r="AB47" s="9"/>
      <c r="AC47" s="303"/>
      <c r="AD47" s="304"/>
      <c r="AE47" s="304"/>
      <c r="AF47" s="304"/>
      <c r="AG47" s="9"/>
      <c r="AH47" s="283" t="str">
        <f>IFERROR(IF(Analysis!AC47="","",Analysis!AC47*Inputs!$D$33),"")</f>
        <v/>
      </c>
      <c r="AI47" s="292" t="str">
        <f>IFERROR(IF(Analysis!AD47="","",Analysis!AD47*Inputs!$D$37),"")</f>
        <v/>
      </c>
      <c r="AJ47" s="292" t="str">
        <f>IFERROR(IF(Analysis!AE47="","",Analysis!AE47*Inputs!$D$41),"")</f>
        <v/>
      </c>
      <c r="AK47" s="292" t="str">
        <f>IFERROR(IF(Analysis!AE47="","",Analysis!AE47*Inputs!$D$48),"")</f>
        <v/>
      </c>
      <c r="AL47" s="293" t="str">
        <f>IFERROR(IF(Analysis!AD47="","",Analysis!AD47*Inputs!$D$49*Inputs!$D$48),"")</f>
        <v/>
      </c>
      <c r="AM47" s="292" t="str">
        <f>IFERROR(AK47*Inputs!$D$50,"")</f>
        <v/>
      </c>
      <c r="AN47" s="292" t="str">
        <f t="shared" si="94"/>
        <v/>
      </c>
      <c r="AO47" s="292" t="str">
        <f>IFERROR(IF(AN47="","",AN47*Inputs!$D$52),"")</f>
        <v/>
      </c>
      <c r="AP47" s="283" t="str">
        <f>IFERROR(IF(Analysis!AF47="","",Analysis!AF47*Inputs!$D$58),"")</f>
        <v/>
      </c>
      <c r="AQ47" s="293" t="str">
        <f>IFERROR(AP47*Inputs!$D$59,"")</f>
        <v/>
      </c>
      <c r="AR47" s="283" t="str">
        <f>IFERROR(AQ47*Inputs!$D$60,"")</f>
        <v/>
      </c>
      <c r="AS47" s="9"/>
      <c r="AT47" s="279" t="str">
        <f>IF(Analysis!V47&lt;&gt;"",Analysis!V47,Analysis!$AH47)</f>
        <v/>
      </c>
      <c r="AU47" s="279" t="str">
        <f>IF(Analysis!W47&lt;&gt;"",Analysis!W47,Analysis!AI47)</f>
        <v/>
      </c>
      <c r="AV47" s="279" t="str">
        <f>IF(Analysis!X47&lt;&gt;"",Analysis!X47,$AJ47)</f>
        <v/>
      </c>
      <c r="AW47" s="279" t="str">
        <f>IF(Analysis!Y47&lt;&gt;"",Analysis!Y47,Analysis!AO47)</f>
        <v/>
      </c>
      <c r="AX47" s="279" t="str">
        <f>IF(Analysis!Z47&lt;&gt;"",Analysis!Z47,Analysis!AP47)</f>
        <v/>
      </c>
      <c r="AY47" s="279" t="str">
        <f>IF(Analysis!AA47&gt;0,Analysis!AA47,Analysis!AR47)</f>
        <v/>
      </c>
      <c r="AZ47" s="9"/>
      <c r="BA47" s="8">
        <f>SUM((($H47+$O47)*Inputs!$D$14*Inputs!$D$13/Hours_TB),(($I47+$P47)*Inputs!$D$14*Inputs!$D$13/Hours_TB),(($J47+$Q47)*Inputs!$D$14*Inputs!$D$13/Hours_TB),(($K47+$R47)*Inputs!$D$14*Inputs!$D$13/Hours_TB),(($L47+$S47)*Inputs!$D$14*Inputs!$D$13/Hours_TB),(($M47+$T47)*Inputs!$D$14*Inputs!$D$13/Hours_TB))</f>
        <v>0</v>
      </c>
      <c r="BB47" s="8">
        <f>SUM((($H47+$O47)*Inputs!$D$14*Inputs!$D$13/Hours_HIV),(($I47+$P47)*Inputs!$D$14*Inputs!$D$13/Hours_HIV),(($J47+$Q47)*Inputs!$D$14*Inputs!$D$13/Hours_HIV),(($K47+$R47)*Inputs!$D$14*Inputs!$D$13/Hours_HIV),(($L47+$S47)*Inputs!$D$14*Inputs!$D$13/Hours_HIV),(($M47+$T47)*Inputs!$D$14*Inputs!$D$13/Hours_HIV))</f>
        <v>0</v>
      </c>
      <c r="BC47" s="8">
        <f>SUM((($H47+$O47)*Inputs!$D$14*Inputs!$D$13/Hours_HPV),(($I47+$P47)*Inputs!$D$14*Inputs!$D$13/Hours_HPV),(($J47+$Q47)*Inputs!$D$14*Inputs!$D$13/Hours_HPV),(($K47+$R47)*Inputs!$D$14*Inputs!$D$13/Hours_HPV),(($L47+$S47)*Inputs!$D$14*Inputs!$D$13/Hours_HPV),(($M47+$T47)*Inputs!$D$14*Inputs!$D$13/Hours_HPV))</f>
        <v>0</v>
      </c>
      <c r="BD47" s="8">
        <f>SUM((($H47+$O47)*Inputs!$D$14*Inputs!$D$13/Hours_HCV),(($I47+$P47)*Inputs!$D$14*Inputs!$D$13/Hours_HCV),(($J47+$Q47)*Inputs!$D$14*Inputs!$D$13/Hours_HCV),(($K47+$R47)*Inputs!$D$14*Inputs!$D$13/Hours_HCV),(($L47+$S47)*Inputs!$D$14*Inputs!$D$13/Hours_HCV),(($M47+$T47)*Inputs!$D$14*Inputs!$D$13/Hours_HCV))</f>
        <v>0</v>
      </c>
      <c r="BE47" s="9"/>
      <c r="BF47" s="10" t="str">
        <f t="shared" si="95"/>
        <v/>
      </c>
      <c r="BG47" s="18" t="str">
        <f t="shared" si="96"/>
        <v>N/A</v>
      </c>
      <c r="BH47" s="10" t="str">
        <f t="shared" si="97"/>
        <v/>
      </c>
      <c r="BI47" s="10" t="str">
        <f t="shared" si="98"/>
        <v/>
      </c>
      <c r="BJ47" s="10" t="str">
        <f t="shared" si="12"/>
        <v/>
      </c>
      <c r="BK47" s="18" t="str">
        <f t="shared" si="99"/>
        <v>N/A</v>
      </c>
      <c r="BL47" s="367"/>
      <c r="BM47" s="10">
        <f t="shared" si="100"/>
        <v>0</v>
      </c>
      <c r="BN47" s="18" t="str">
        <f t="shared" si="101"/>
        <v>N/A</v>
      </c>
      <c r="BO47" s="10" t="str">
        <f t="shared" si="13"/>
        <v/>
      </c>
      <c r="BP47" s="10" t="str">
        <f t="shared" si="14"/>
        <v/>
      </c>
      <c r="BQ47" s="10" t="str">
        <f t="shared" si="15"/>
        <v/>
      </c>
      <c r="BR47" s="18" t="str">
        <f t="shared" si="16"/>
        <v>N/A</v>
      </c>
      <c r="BS47" s="367"/>
      <c r="BT47" s="10">
        <f t="shared" si="102"/>
        <v>0</v>
      </c>
      <c r="BU47" s="18" t="str">
        <f t="shared" si="103"/>
        <v>N/A</v>
      </c>
      <c r="BV47" s="10" t="str">
        <f t="shared" si="17"/>
        <v/>
      </c>
      <c r="BW47" s="10" t="str">
        <f t="shared" si="104"/>
        <v/>
      </c>
      <c r="BX47" s="10" t="str">
        <f t="shared" si="19"/>
        <v/>
      </c>
      <c r="BY47" s="18" t="str">
        <f t="shared" si="105"/>
        <v>N/A</v>
      </c>
      <c r="BZ47" s="367"/>
      <c r="CA47" s="10">
        <f t="shared" si="106"/>
        <v>0</v>
      </c>
      <c r="CB47" s="18" t="str">
        <f t="shared" si="107"/>
        <v>N/A</v>
      </c>
      <c r="CC47" s="10" t="str">
        <f t="shared" si="21"/>
        <v/>
      </c>
      <c r="CD47" s="10" t="str">
        <f t="shared" si="22"/>
        <v/>
      </c>
      <c r="CE47" s="10" t="str">
        <f t="shared" si="23"/>
        <v/>
      </c>
      <c r="CF47" s="18" t="str">
        <f t="shared" si="108"/>
        <v>N/A</v>
      </c>
      <c r="CG47" s="365"/>
      <c r="CH47" s="10">
        <f t="shared" si="109"/>
        <v>0</v>
      </c>
      <c r="CI47" s="18" t="str">
        <f t="shared" si="115"/>
        <v>N/A</v>
      </c>
      <c r="CJ47" s="10" t="str">
        <f t="shared" si="26"/>
        <v/>
      </c>
      <c r="CK47" s="10" t="str">
        <f t="shared" si="27"/>
        <v/>
      </c>
      <c r="CL47" s="10" t="str">
        <f t="shared" si="28"/>
        <v/>
      </c>
      <c r="CM47" s="18" t="str">
        <f t="shared" si="29"/>
        <v>N/A</v>
      </c>
      <c r="CN47" s="365"/>
      <c r="CO47" s="10">
        <f t="shared" si="110"/>
        <v>0</v>
      </c>
      <c r="CP47" s="18" t="str">
        <f t="shared" si="111"/>
        <v>N/A</v>
      </c>
      <c r="CQ47" s="10" t="str">
        <f t="shared" si="30"/>
        <v/>
      </c>
      <c r="CR47" s="10" t="str">
        <f t="shared" si="31"/>
        <v/>
      </c>
      <c r="CS47" s="10" t="str">
        <f t="shared" si="32"/>
        <v/>
      </c>
      <c r="CT47" s="18" t="str">
        <f t="shared" si="112"/>
        <v>N/A</v>
      </c>
      <c r="CU47" s="377"/>
      <c r="CV47" s="10">
        <f t="shared" si="113"/>
        <v>0</v>
      </c>
      <c r="CW47" s="18" t="str">
        <f t="shared" si="114"/>
        <v>N/A</v>
      </c>
      <c r="CX47" s="10" t="str">
        <f t="shared" si="34"/>
        <v/>
      </c>
      <c r="CY47" s="10" t="str">
        <f t="shared" si="35"/>
        <v/>
      </c>
      <c r="CZ47" s="10" t="str">
        <f t="shared" si="36"/>
        <v/>
      </c>
      <c r="DA47" s="18" t="str">
        <f t="shared" si="37"/>
        <v>N/A</v>
      </c>
      <c r="DB47" s="367"/>
      <c r="DC47" s="367"/>
      <c r="DD47" s="367"/>
      <c r="DE47" s="367"/>
      <c r="DF47" s="367"/>
      <c r="DG47" s="40" t="b">
        <f t="shared" si="38"/>
        <v>0</v>
      </c>
      <c r="DH47" s="40" t="b">
        <f t="shared" si="39"/>
        <v>0</v>
      </c>
      <c r="DI47" s="40" t="b">
        <f t="shared" si="40"/>
        <v>0</v>
      </c>
      <c r="DJ47" s="40" t="b">
        <f t="shared" si="41"/>
        <v>0</v>
      </c>
      <c r="DK47" s="367"/>
      <c r="DL47" s="40" t="b">
        <f t="shared" si="42"/>
        <v>0</v>
      </c>
      <c r="DM47" s="40" t="b">
        <f t="shared" si="43"/>
        <v>0</v>
      </c>
      <c r="DN47" s="40" t="b">
        <f t="shared" si="44"/>
        <v>0</v>
      </c>
      <c r="DO47" s="40" t="b">
        <f t="shared" si="45"/>
        <v>0</v>
      </c>
      <c r="DP47" s="367"/>
      <c r="DQ47" s="40" t="b">
        <f t="shared" si="46"/>
        <v>0</v>
      </c>
      <c r="DR47" s="40" t="b">
        <f t="shared" si="47"/>
        <v>0</v>
      </c>
      <c r="DS47" s="40" t="b">
        <f t="shared" si="48"/>
        <v>0</v>
      </c>
      <c r="DT47" s="40" t="b">
        <f t="shared" si="49"/>
        <v>0</v>
      </c>
      <c r="DU47" s="367"/>
      <c r="DV47" s="40" t="b">
        <f t="shared" si="50"/>
        <v>0</v>
      </c>
      <c r="DW47" s="40" t="b">
        <f t="shared" si="51"/>
        <v>0</v>
      </c>
      <c r="DX47" s="40" t="b">
        <f t="shared" si="52"/>
        <v>0</v>
      </c>
      <c r="DY47" s="40" t="b">
        <f t="shared" si="53"/>
        <v>0</v>
      </c>
      <c r="DZ47" s="367"/>
      <c r="EA47" s="40" t="b">
        <f t="shared" si="54"/>
        <v>0</v>
      </c>
      <c r="EB47" s="40" t="b">
        <f t="shared" si="55"/>
        <v>0</v>
      </c>
      <c r="EC47" s="40" t="b">
        <f t="shared" si="56"/>
        <v>0</v>
      </c>
      <c r="ED47" s="40" t="b">
        <f t="shared" si="57"/>
        <v>0</v>
      </c>
      <c r="EE47" s="367"/>
      <c r="EF47" s="40" t="b">
        <f t="shared" si="58"/>
        <v>0</v>
      </c>
      <c r="EG47" s="40" t="b">
        <f t="shared" si="59"/>
        <v>0</v>
      </c>
      <c r="EH47" s="40" t="b">
        <f t="shared" si="60"/>
        <v>0</v>
      </c>
      <c r="EI47" s="40" t="b">
        <f t="shared" si="61"/>
        <v>0</v>
      </c>
      <c r="EJ47" s="367"/>
      <c r="EK47" s="40" t="b">
        <f t="shared" si="62"/>
        <v>0</v>
      </c>
      <c r="EL47" s="40" t="b">
        <f t="shared" si="63"/>
        <v>0</v>
      </c>
      <c r="EM47" s="40" t="b">
        <f t="shared" si="64"/>
        <v>0</v>
      </c>
      <c r="EN47" s="40" t="b">
        <f t="shared" si="65"/>
        <v>0</v>
      </c>
      <c r="EO47" s="367"/>
      <c r="EP47" s="40" t="b">
        <f t="shared" si="66"/>
        <v>0</v>
      </c>
      <c r="EQ47" s="40" t="b">
        <f t="shared" si="67"/>
        <v>0</v>
      </c>
      <c r="ER47" s="40" t="b">
        <f t="shared" si="68"/>
        <v>0</v>
      </c>
      <c r="ES47" s="40" t="b">
        <f t="shared" si="69"/>
        <v>0</v>
      </c>
      <c r="ET47" s="367"/>
      <c r="EU47" s="40" t="b">
        <f t="shared" si="70"/>
        <v>0</v>
      </c>
      <c r="EV47" s="40" t="b">
        <f t="shared" si="71"/>
        <v>0</v>
      </c>
      <c r="EW47" s="40" t="b">
        <f t="shared" si="72"/>
        <v>0</v>
      </c>
      <c r="EX47" s="40" t="b">
        <f t="shared" si="73"/>
        <v>0</v>
      </c>
      <c r="EY47" s="365"/>
      <c r="EZ47" s="40" t="b">
        <f t="shared" si="74"/>
        <v>0</v>
      </c>
      <c r="FA47" s="40" t="b">
        <f t="shared" si="75"/>
        <v>0</v>
      </c>
      <c r="FB47" s="40" t="b">
        <f t="shared" si="76"/>
        <v>0</v>
      </c>
      <c r="FC47" s="40" t="b">
        <f t="shared" si="77"/>
        <v>0</v>
      </c>
      <c r="FD47" s="367"/>
      <c r="FE47" s="40" t="b">
        <f t="shared" si="78"/>
        <v>0</v>
      </c>
      <c r="FF47" s="40" t="b">
        <f t="shared" si="79"/>
        <v>0</v>
      </c>
      <c r="FG47" s="40" t="b">
        <f t="shared" si="80"/>
        <v>0</v>
      </c>
      <c r="FH47" s="40" t="b">
        <f t="shared" si="81"/>
        <v>0</v>
      </c>
      <c r="FI47" s="365"/>
      <c r="FJ47" s="40" t="b">
        <f t="shared" si="82"/>
        <v>0</v>
      </c>
      <c r="FK47" s="40" t="b">
        <f t="shared" si="83"/>
        <v>0</v>
      </c>
      <c r="FL47" s="40" t="b">
        <f t="shared" si="84"/>
        <v>0</v>
      </c>
      <c r="FM47" s="40" t="b">
        <f t="shared" si="85"/>
        <v>0</v>
      </c>
      <c r="FN47" s="367"/>
      <c r="FO47" s="40" t="b">
        <f t="shared" si="86"/>
        <v>0</v>
      </c>
      <c r="FP47" s="40" t="b">
        <f t="shared" si="87"/>
        <v>0</v>
      </c>
      <c r="FQ47" s="40" t="b">
        <f t="shared" si="88"/>
        <v>0</v>
      </c>
      <c r="FR47" s="40" t="b">
        <f t="shared" si="89"/>
        <v>0</v>
      </c>
      <c r="FS47" s="365"/>
      <c r="FT47" s="40" t="b">
        <f t="shared" si="90"/>
        <v>0</v>
      </c>
      <c r="FU47" s="40" t="b">
        <f t="shared" si="91"/>
        <v>0</v>
      </c>
      <c r="FV47" s="40" t="b">
        <f t="shared" si="92"/>
        <v>0</v>
      </c>
      <c r="FW47" s="40" t="b">
        <f t="shared" si="93"/>
        <v>0</v>
      </c>
    </row>
    <row r="48" spans="2:179">
      <c r="B48" s="365">
        <v>39</v>
      </c>
      <c r="C48" s="196"/>
      <c r="D48" s="196"/>
      <c r="E48" s="196"/>
      <c r="F48" s="196"/>
      <c r="G48" s="7"/>
      <c r="H48" s="197"/>
      <c r="I48" s="197"/>
      <c r="J48" s="197"/>
      <c r="K48" s="197"/>
      <c r="L48" s="197"/>
      <c r="M48" s="197"/>
      <c r="N48" s="9"/>
      <c r="O48" s="198"/>
      <c r="P48" s="198"/>
      <c r="Q48" s="198"/>
      <c r="R48" s="198"/>
      <c r="S48" s="198"/>
      <c r="T48" s="198"/>
      <c r="U48" s="9"/>
      <c r="V48" s="306"/>
      <c r="W48" s="306"/>
      <c r="X48" s="306"/>
      <c r="Y48" s="306"/>
      <c r="Z48" s="306"/>
      <c r="AA48" s="283">
        <f>IFERROR(Z48*Inputs!$D$59*Inputs!$D$60,"")</f>
        <v>0</v>
      </c>
      <c r="AB48" s="9"/>
      <c r="AC48" s="303"/>
      <c r="AD48" s="304"/>
      <c r="AE48" s="304"/>
      <c r="AF48" s="304"/>
      <c r="AG48" s="9"/>
      <c r="AH48" s="283" t="str">
        <f>IFERROR(IF(Analysis!AC48="","",Analysis!AC48*Inputs!$D$33),"")</f>
        <v/>
      </c>
      <c r="AI48" s="292" t="str">
        <f>IFERROR(IF(Analysis!AD48="","",Analysis!AD48*Inputs!$D$37),"")</f>
        <v/>
      </c>
      <c r="AJ48" s="292" t="str">
        <f>IFERROR(IF(Analysis!AE48="","",Analysis!AE48*Inputs!$D$41),"")</f>
        <v/>
      </c>
      <c r="AK48" s="292" t="str">
        <f>IFERROR(IF(Analysis!AE48="","",Analysis!AE48*Inputs!$D$48),"")</f>
        <v/>
      </c>
      <c r="AL48" s="293" t="str">
        <f>IFERROR(IF(Analysis!AD48="","",Analysis!AD48*Inputs!$D$49*Inputs!$D$48),"")</f>
        <v/>
      </c>
      <c r="AM48" s="292" t="str">
        <f>IFERROR(AK48*Inputs!$D$50,"")</f>
        <v/>
      </c>
      <c r="AN48" s="292" t="str">
        <f t="shared" si="94"/>
        <v/>
      </c>
      <c r="AO48" s="292" t="str">
        <f>IFERROR(IF(AN48="","",AN48*Inputs!$D$52),"")</f>
        <v/>
      </c>
      <c r="AP48" s="283" t="str">
        <f>IFERROR(IF(Analysis!AF48="","",Analysis!AF48*Inputs!$D$58),"")</f>
        <v/>
      </c>
      <c r="AQ48" s="293" t="str">
        <f>IFERROR(AP48*Inputs!$D$59,"")</f>
        <v/>
      </c>
      <c r="AR48" s="283" t="str">
        <f>IFERROR(AQ48*Inputs!$D$60,"")</f>
        <v/>
      </c>
      <c r="AS48" s="9"/>
      <c r="AT48" s="279" t="str">
        <f>IF(Analysis!V48&lt;&gt;"",Analysis!V48,Analysis!$AH48)</f>
        <v/>
      </c>
      <c r="AU48" s="279" t="str">
        <f>IF(Analysis!W48&lt;&gt;"",Analysis!W48,Analysis!AI48)</f>
        <v/>
      </c>
      <c r="AV48" s="279" t="str">
        <f>IF(Analysis!X48&lt;&gt;"",Analysis!X48,$AJ48)</f>
        <v/>
      </c>
      <c r="AW48" s="279" t="str">
        <f>IF(Analysis!Y48&lt;&gt;"",Analysis!Y48,Analysis!AO48)</f>
        <v/>
      </c>
      <c r="AX48" s="279" t="str">
        <f>IF(Analysis!Z48&lt;&gt;"",Analysis!Z48,Analysis!AP48)</f>
        <v/>
      </c>
      <c r="AY48" s="279" t="str">
        <f>IF(Analysis!AA48&gt;0,Analysis!AA48,Analysis!AR48)</f>
        <v/>
      </c>
      <c r="AZ48" s="9"/>
      <c r="BA48" s="8">
        <f>SUM((($H48+$O48)*Inputs!$D$14*Inputs!$D$13/Hours_TB),(($I48+$P48)*Inputs!$D$14*Inputs!$D$13/Hours_TB),(($J48+$Q48)*Inputs!$D$14*Inputs!$D$13/Hours_TB),(($K48+$R48)*Inputs!$D$14*Inputs!$D$13/Hours_TB),(($L48+$S48)*Inputs!$D$14*Inputs!$D$13/Hours_TB),(($M48+$T48)*Inputs!$D$14*Inputs!$D$13/Hours_TB))</f>
        <v>0</v>
      </c>
      <c r="BB48" s="8">
        <f>SUM((($H48+$O48)*Inputs!$D$14*Inputs!$D$13/Hours_HIV),(($I48+$P48)*Inputs!$D$14*Inputs!$D$13/Hours_HIV),(($J48+$Q48)*Inputs!$D$14*Inputs!$D$13/Hours_HIV),(($K48+$R48)*Inputs!$D$14*Inputs!$D$13/Hours_HIV),(($L48+$S48)*Inputs!$D$14*Inputs!$D$13/Hours_HIV),(($M48+$T48)*Inputs!$D$14*Inputs!$D$13/Hours_HIV))</f>
        <v>0</v>
      </c>
      <c r="BC48" s="8">
        <f>SUM((($H48+$O48)*Inputs!$D$14*Inputs!$D$13/Hours_HPV),(($I48+$P48)*Inputs!$D$14*Inputs!$D$13/Hours_HPV),(($J48+$Q48)*Inputs!$D$14*Inputs!$D$13/Hours_HPV),(($K48+$R48)*Inputs!$D$14*Inputs!$D$13/Hours_HPV),(($L48+$S48)*Inputs!$D$14*Inputs!$D$13/Hours_HPV),(($M48+$T48)*Inputs!$D$14*Inputs!$D$13/Hours_HPV))</f>
        <v>0</v>
      </c>
      <c r="BD48" s="8">
        <f>SUM((($H48+$O48)*Inputs!$D$14*Inputs!$D$13/Hours_HCV),(($I48+$P48)*Inputs!$D$14*Inputs!$D$13/Hours_HCV),(($J48+$Q48)*Inputs!$D$14*Inputs!$D$13/Hours_HCV),(($K48+$R48)*Inputs!$D$14*Inputs!$D$13/Hours_HCV),(($L48+$S48)*Inputs!$D$14*Inputs!$D$13/Hours_HCV),(($M48+$T48)*Inputs!$D$14*Inputs!$D$13/Hours_HCV))</f>
        <v>0</v>
      </c>
      <c r="BE48" s="9"/>
      <c r="BF48" s="10" t="str">
        <f t="shared" si="95"/>
        <v/>
      </c>
      <c r="BG48" s="18" t="str">
        <f t="shared" si="96"/>
        <v>N/A</v>
      </c>
      <c r="BH48" s="10" t="str">
        <f t="shared" si="97"/>
        <v/>
      </c>
      <c r="BI48" s="10" t="str">
        <f t="shared" si="98"/>
        <v/>
      </c>
      <c r="BJ48" s="10" t="str">
        <f t="shared" si="12"/>
        <v/>
      </c>
      <c r="BK48" s="18" t="str">
        <f t="shared" si="99"/>
        <v>N/A</v>
      </c>
      <c r="BL48" s="367"/>
      <c r="BM48" s="10">
        <f t="shared" si="100"/>
        <v>0</v>
      </c>
      <c r="BN48" s="18" t="str">
        <f t="shared" si="101"/>
        <v>N/A</v>
      </c>
      <c r="BO48" s="10" t="str">
        <f t="shared" si="13"/>
        <v/>
      </c>
      <c r="BP48" s="10" t="str">
        <f t="shared" si="14"/>
        <v/>
      </c>
      <c r="BQ48" s="10" t="str">
        <f t="shared" si="15"/>
        <v/>
      </c>
      <c r="BR48" s="18" t="str">
        <f t="shared" si="16"/>
        <v>N/A</v>
      </c>
      <c r="BS48" s="367"/>
      <c r="BT48" s="10">
        <f t="shared" si="102"/>
        <v>0</v>
      </c>
      <c r="BU48" s="18" t="str">
        <f t="shared" si="103"/>
        <v>N/A</v>
      </c>
      <c r="BV48" s="10" t="str">
        <f t="shared" si="17"/>
        <v/>
      </c>
      <c r="BW48" s="10" t="str">
        <f t="shared" si="104"/>
        <v/>
      </c>
      <c r="BX48" s="10" t="str">
        <f t="shared" si="19"/>
        <v/>
      </c>
      <c r="BY48" s="18" t="str">
        <f t="shared" si="105"/>
        <v>N/A</v>
      </c>
      <c r="BZ48" s="367"/>
      <c r="CA48" s="10">
        <f t="shared" si="106"/>
        <v>0</v>
      </c>
      <c r="CB48" s="18" t="str">
        <f t="shared" si="107"/>
        <v>N/A</v>
      </c>
      <c r="CC48" s="10" t="str">
        <f t="shared" si="21"/>
        <v/>
      </c>
      <c r="CD48" s="10" t="str">
        <f t="shared" si="22"/>
        <v/>
      </c>
      <c r="CE48" s="10" t="str">
        <f t="shared" si="23"/>
        <v/>
      </c>
      <c r="CF48" s="18" t="str">
        <f t="shared" si="108"/>
        <v>N/A</v>
      </c>
      <c r="CG48" s="365"/>
      <c r="CH48" s="10">
        <f t="shared" si="109"/>
        <v>0</v>
      </c>
      <c r="CI48" s="18" t="str">
        <f t="shared" si="115"/>
        <v>N/A</v>
      </c>
      <c r="CJ48" s="10" t="str">
        <f t="shared" si="26"/>
        <v/>
      </c>
      <c r="CK48" s="10" t="str">
        <f t="shared" si="27"/>
        <v/>
      </c>
      <c r="CL48" s="10" t="str">
        <f t="shared" si="28"/>
        <v/>
      </c>
      <c r="CM48" s="18" t="str">
        <f t="shared" si="29"/>
        <v>N/A</v>
      </c>
      <c r="CN48" s="365"/>
      <c r="CO48" s="10">
        <f t="shared" si="110"/>
        <v>0</v>
      </c>
      <c r="CP48" s="18" t="str">
        <f t="shared" si="111"/>
        <v>N/A</v>
      </c>
      <c r="CQ48" s="10" t="str">
        <f t="shared" si="30"/>
        <v/>
      </c>
      <c r="CR48" s="10" t="str">
        <f t="shared" si="31"/>
        <v/>
      </c>
      <c r="CS48" s="10" t="str">
        <f t="shared" si="32"/>
        <v/>
      </c>
      <c r="CT48" s="18" t="str">
        <f t="shared" si="112"/>
        <v>N/A</v>
      </c>
      <c r="CU48" s="377"/>
      <c r="CV48" s="10">
        <f t="shared" si="113"/>
        <v>0</v>
      </c>
      <c r="CW48" s="18" t="str">
        <f t="shared" si="114"/>
        <v>N/A</v>
      </c>
      <c r="CX48" s="10" t="str">
        <f t="shared" si="34"/>
        <v/>
      </c>
      <c r="CY48" s="10" t="str">
        <f t="shared" si="35"/>
        <v/>
      </c>
      <c r="CZ48" s="10" t="str">
        <f t="shared" si="36"/>
        <v/>
      </c>
      <c r="DA48" s="18" t="str">
        <f t="shared" si="37"/>
        <v>N/A</v>
      </c>
      <c r="DB48" s="367"/>
      <c r="DC48" s="367"/>
      <c r="DD48" s="367"/>
      <c r="DE48" s="367"/>
      <c r="DF48" s="367"/>
      <c r="DG48" s="40" t="b">
        <f t="shared" si="38"/>
        <v>0</v>
      </c>
      <c r="DH48" s="40" t="b">
        <f t="shared" si="39"/>
        <v>0</v>
      </c>
      <c r="DI48" s="40" t="b">
        <f t="shared" si="40"/>
        <v>0</v>
      </c>
      <c r="DJ48" s="40" t="b">
        <f t="shared" si="41"/>
        <v>0</v>
      </c>
      <c r="DK48" s="367"/>
      <c r="DL48" s="40" t="b">
        <f t="shared" si="42"/>
        <v>0</v>
      </c>
      <c r="DM48" s="40" t="b">
        <f t="shared" si="43"/>
        <v>0</v>
      </c>
      <c r="DN48" s="40" t="b">
        <f t="shared" si="44"/>
        <v>0</v>
      </c>
      <c r="DO48" s="40" t="b">
        <f t="shared" si="45"/>
        <v>0</v>
      </c>
      <c r="DP48" s="367"/>
      <c r="DQ48" s="40" t="b">
        <f t="shared" si="46"/>
        <v>0</v>
      </c>
      <c r="DR48" s="40" t="b">
        <f t="shared" si="47"/>
        <v>0</v>
      </c>
      <c r="DS48" s="40" t="b">
        <f t="shared" si="48"/>
        <v>0</v>
      </c>
      <c r="DT48" s="40" t="b">
        <f t="shared" si="49"/>
        <v>0</v>
      </c>
      <c r="DU48" s="367"/>
      <c r="DV48" s="40" t="b">
        <f t="shared" si="50"/>
        <v>0</v>
      </c>
      <c r="DW48" s="40" t="b">
        <f t="shared" si="51"/>
        <v>0</v>
      </c>
      <c r="DX48" s="40" t="b">
        <f t="shared" si="52"/>
        <v>0</v>
      </c>
      <c r="DY48" s="40" t="b">
        <f t="shared" si="53"/>
        <v>0</v>
      </c>
      <c r="DZ48" s="367"/>
      <c r="EA48" s="40" t="b">
        <f t="shared" si="54"/>
        <v>0</v>
      </c>
      <c r="EB48" s="40" t="b">
        <f t="shared" si="55"/>
        <v>0</v>
      </c>
      <c r="EC48" s="40" t="b">
        <f t="shared" si="56"/>
        <v>0</v>
      </c>
      <c r="ED48" s="40" t="b">
        <f t="shared" si="57"/>
        <v>0</v>
      </c>
      <c r="EE48" s="367"/>
      <c r="EF48" s="40" t="b">
        <f t="shared" si="58"/>
        <v>0</v>
      </c>
      <c r="EG48" s="40" t="b">
        <f t="shared" si="59"/>
        <v>0</v>
      </c>
      <c r="EH48" s="40" t="b">
        <f t="shared" si="60"/>
        <v>0</v>
      </c>
      <c r="EI48" s="40" t="b">
        <f t="shared" si="61"/>
        <v>0</v>
      </c>
      <c r="EJ48" s="367"/>
      <c r="EK48" s="40" t="b">
        <f t="shared" si="62"/>
        <v>0</v>
      </c>
      <c r="EL48" s="40" t="b">
        <f t="shared" si="63"/>
        <v>0</v>
      </c>
      <c r="EM48" s="40" t="b">
        <f t="shared" si="64"/>
        <v>0</v>
      </c>
      <c r="EN48" s="40" t="b">
        <f t="shared" si="65"/>
        <v>0</v>
      </c>
      <c r="EO48" s="367"/>
      <c r="EP48" s="40" t="b">
        <f t="shared" si="66"/>
        <v>0</v>
      </c>
      <c r="EQ48" s="40" t="b">
        <f t="shared" si="67"/>
        <v>0</v>
      </c>
      <c r="ER48" s="40" t="b">
        <f t="shared" si="68"/>
        <v>0</v>
      </c>
      <c r="ES48" s="40" t="b">
        <f t="shared" si="69"/>
        <v>0</v>
      </c>
      <c r="ET48" s="367"/>
      <c r="EU48" s="40" t="b">
        <f t="shared" si="70"/>
        <v>0</v>
      </c>
      <c r="EV48" s="40" t="b">
        <f t="shared" si="71"/>
        <v>0</v>
      </c>
      <c r="EW48" s="40" t="b">
        <f t="shared" si="72"/>
        <v>0</v>
      </c>
      <c r="EX48" s="40" t="b">
        <f t="shared" si="73"/>
        <v>0</v>
      </c>
      <c r="EY48" s="365"/>
      <c r="EZ48" s="40" t="b">
        <f t="shared" si="74"/>
        <v>0</v>
      </c>
      <c r="FA48" s="40" t="b">
        <f t="shared" si="75"/>
        <v>0</v>
      </c>
      <c r="FB48" s="40" t="b">
        <f t="shared" si="76"/>
        <v>0</v>
      </c>
      <c r="FC48" s="40" t="b">
        <f t="shared" si="77"/>
        <v>0</v>
      </c>
      <c r="FD48" s="367"/>
      <c r="FE48" s="40" t="b">
        <f t="shared" si="78"/>
        <v>0</v>
      </c>
      <c r="FF48" s="40" t="b">
        <f t="shared" si="79"/>
        <v>0</v>
      </c>
      <c r="FG48" s="40" t="b">
        <f t="shared" si="80"/>
        <v>0</v>
      </c>
      <c r="FH48" s="40" t="b">
        <f t="shared" si="81"/>
        <v>0</v>
      </c>
      <c r="FI48" s="365"/>
      <c r="FJ48" s="40" t="b">
        <f t="shared" si="82"/>
        <v>0</v>
      </c>
      <c r="FK48" s="40" t="b">
        <f t="shared" si="83"/>
        <v>0</v>
      </c>
      <c r="FL48" s="40" t="b">
        <f t="shared" si="84"/>
        <v>0</v>
      </c>
      <c r="FM48" s="40" t="b">
        <f t="shared" si="85"/>
        <v>0</v>
      </c>
      <c r="FN48" s="367"/>
      <c r="FO48" s="40" t="b">
        <f t="shared" si="86"/>
        <v>0</v>
      </c>
      <c r="FP48" s="40" t="b">
        <f t="shared" si="87"/>
        <v>0</v>
      </c>
      <c r="FQ48" s="40" t="b">
        <f t="shared" si="88"/>
        <v>0</v>
      </c>
      <c r="FR48" s="40" t="b">
        <f t="shared" si="89"/>
        <v>0</v>
      </c>
      <c r="FS48" s="365"/>
      <c r="FT48" s="40" t="b">
        <f t="shared" si="90"/>
        <v>0</v>
      </c>
      <c r="FU48" s="40" t="b">
        <f t="shared" si="91"/>
        <v>0</v>
      </c>
      <c r="FV48" s="40" t="b">
        <f t="shared" si="92"/>
        <v>0</v>
      </c>
      <c r="FW48" s="40" t="b">
        <f t="shared" si="93"/>
        <v>0</v>
      </c>
    </row>
    <row r="49" spans="2:179">
      <c r="B49" s="365">
        <v>40</v>
      </c>
      <c r="C49" s="196"/>
      <c r="D49" s="196"/>
      <c r="E49" s="196"/>
      <c r="F49" s="196"/>
      <c r="G49" s="7"/>
      <c r="H49" s="197"/>
      <c r="I49" s="197"/>
      <c r="J49" s="197"/>
      <c r="K49" s="197"/>
      <c r="L49" s="197"/>
      <c r="M49" s="197"/>
      <c r="N49" s="9"/>
      <c r="O49" s="198"/>
      <c r="P49" s="198"/>
      <c r="Q49" s="198"/>
      <c r="R49" s="198"/>
      <c r="S49" s="198"/>
      <c r="T49" s="198"/>
      <c r="U49" s="9"/>
      <c r="V49" s="306"/>
      <c r="W49" s="306"/>
      <c r="X49" s="306"/>
      <c r="Y49" s="306"/>
      <c r="Z49" s="306"/>
      <c r="AA49" s="283">
        <f>IFERROR(Z49*Inputs!$D$59*Inputs!$D$60,"")</f>
        <v>0</v>
      </c>
      <c r="AB49" s="9"/>
      <c r="AC49" s="303"/>
      <c r="AD49" s="304"/>
      <c r="AE49" s="304"/>
      <c r="AF49" s="304"/>
      <c r="AG49" s="9"/>
      <c r="AH49" s="283" t="str">
        <f>IFERROR(IF(Analysis!AC49="","",Analysis!AC49*Inputs!$D$33),"")</f>
        <v/>
      </c>
      <c r="AI49" s="292" t="str">
        <f>IFERROR(IF(Analysis!AD49="","",Analysis!AD49*Inputs!$D$37),"")</f>
        <v/>
      </c>
      <c r="AJ49" s="292" t="str">
        <f>IFERROR(IF(Analysis!AE49="","",Analysis!AE49*Inputs!$D$41),"")</f>
        <v/>
      </c>
      <c r="AK49" s="292" t="str">
        <f>IFERROR(IF(Analysis!AE49="","",Analysis!AE49*Inputs!$D$48),"")</f>
        <v/>
      </c>
      <c r="AL49" s="293" t="str">
        <f>IFERROR(IF(Analysis!AD49="","",Analysis!AD49*Inputs!$D$49*Inputs!$D$48),"")</f>
        <v/>
      </c>
      <c r="AM49" s="292" t="str">
        <f>IFERROR(AK49*Inputs!$D$50,"")</f>
        <v/>
      </c>
      <c r="AN49" s="292" t="str">
        <f t="shared" si="94"/>
        <v/>
      </c>
      <c r="AO49" s="292" t="str">
        <f>IFERROR(IF(AN49="","",AN49*Inputs!$D$52),"")</f>
        <v/>
      </c>
      <c r="AP49" s="283" t="str">
        <f>IFERROR(IF(Analysis!AF49="","",Analysis!AF49*Inputs!$D$58),"")</f>
        <v/>
      </c>
      <c r="AQ49" s="293" t="str">
        <f>IFERROR(AP49*Inputs!$D$59,"")</f>
        <v/>
      </c>
      <c r="AR49" s="283" t="str">
        <f>IFERROR(AQ49*Inputs!$D$60,"")</f>
        <v/>
      </c>
      <c r="AS49" s="9"/>
      <c r="AT49" s="279" t="str">
        <f>IF(Analysis!V49&lt;&gt;"",Analysis!V49,Analysis!$AH49)</f>
        <v/>
      </c>
      <c r="AU49" s="279" t="str">
        <f>IF(Analysis!W49&lt;&gt;"",Analysis!W49,Analysis!AI49)</f>
        <v/>
      </c>
      <c r="AV49" s="279" t="str">
        <f>IF(Analysis!X49&lt;&gt;"",Analysis!X49,$AJ49)</f>
        <v/>
      </c>
      <c r="AW49" s="279" t="str">
        <f>IF(Analysis!Y49&lt;&gt;"",Analysis!Y49,Analysis!AO49)</f>
        <v/>
      </c>
      <c r="AX49" s="279" t="str">
        <f>IF(Analysis!Z49&lt;&gt;"",Analysis!Z49,Analysis!AP49)</f>
        <v/>
      </c>
      <c r="AY49" s="279" t="str">
        <f>IF(Analysis!AA49&gt;0,Analysis!AA49,Analysis!AR49)</f>
        <v/>
      </c>
      <c r="AZ49" s="9"/>
      <c r="BA49" s="8">
        <f>SUM((($H49+$O49)*Inputs!$D$14*Inputs!$D$13/Hours_TB),(($I49+$P49)*Inputs!$D$14*Inputs!$D$13/Hours_TB),(($J49+$Q49)*Inputs!$D$14*Inputs!$D$13/Hours_TB),(($K49+$R49)*Inputs!$D$14*Inputs!$D$13/Hours_TB),(($L49+$S49)*Inputs!$D$14*Inputs!$D$13/Hours_TB),(($M49+$T49)*Inputs!$D$14*Inputs!$D$13/Hours_TB))</f>
        <v>0</v>
      </c>
      <c r="BB49" s="8">
        <f>SUM((($H49+$O49)*Inputs!$D$14*Inputs!$D$13/Hours_HIV),(($I49+$P49)*Inputs!$D$14*Inputs!$D$13/Hours_HIV),(($J49+$Q49)*Inputs!$D$14*Inputs!$D$13/Hours_HIV),(($K49+$R49)*Inputs!$D$14*Inputs!$D$13/Hours_HIV),(($L49+$S49)*Inputs!$D$14*Inputs!$D$13/Hours_HIV),(($M49+$T49)*Inputs!$D$14*Inputs!$D$13/Hours_HIV))</f>
        <v>0</v>
      </c>
      <c r="BC49" s="8">
        <f>SUM((($H49+$O49)*Inputs!$D$14*Inputs!$D$13/Hours_HPV),(($I49+$P49)*Inputs!$D$14*Inputs!$D$13/Hours_HPV),(($J49+$Q49)*Inputs!$D$14*Inputs!$D$13/Hours_HPV),(($K49+$R49)*Inputs!$D$14*Inputs!$D$13/Hours_HPV),(($L49+$S49)*Inputs!$D$14*Inputs!$D$13/Hours_HPV),(($M49+$T49)*Inputs!$D$14*Inputs!$D$13/Hours_HPV))</f>
        <v>0</v>
      </c>
      <c r="BD49" s="8">
        <f>SUM((($H49+$O49)*Inputs!$D$14*Inputs!$D$13/Hours_HCV),(($I49+$P49)*Inputs!$D$14*Inputs!$D$13/Hours_HCV),(($J49+$Q49)*Inputs!$D$14*Inputs!$D$13/Hours_HCV),(($K49+$R49)*Inputs!$D$14*Inputs!$D$13/Hours_HCV),(($L49+$S49)*Inputs!$D$14*Inputs!$D$13/Hours_HCV),(($M49+$T49)*Inputs!$D$14*Inputs!$D$13/Hours_HCV))</f>
        <v>0</v>
      </c>
      <c r="BE49" s="9"/>
      <c r="BF49" s="10" t="str">
        <f t="shared" si="95"/>
        <v/>
      </c>
      <c r="BG49" s="18" t="str">
        <f t="shared" si="96"/>
        <v>N/A</v>
      </c>
      <c r="BH49" s="10" t="str">
        <f t="shared" si="97"/>
        <v/>
      </c>
      <c r="BI49" s="10" t="str">
        <f t="shared" si="98"/>
        <v/>
      </c>
      <c r="BJ49" s="10" t="str">
        <f t="shared" si="12"/>
        <v/>
      </c>
      <c r="BK49" s="18" t="str">
        <f t="shared" si="99"/>
        <v>N/A</v>
      </c>
      <c r="BL49" s="367"/>
      <c r="BM49" s="10">
        <f t="shared" si="100"/>
        <v>0</v>
      </c>
      <c r="BN49" s="18" t="str">
        <f t="shared" si="101"/>
        <v>N/A</v>
      </c>
      <c r="BO49" s="10" t="str">
        <f t="shared" si="13"/>
        <v/>
      </c>
      <c r="BP49" s="10" t="str">
        <f t="shared" si="14"/>
        <v/>
      </c>
      <c r="BQ49" s="10" t="str">
        <f t="shared" si="15"/>
        <v/>
      </c>
      <c r="BR49" s="18" t="str">
        <f t="shared" si="16"/>
        <v>N/A</v>
      </c>
      <c r="BS49" s="367"/>
      <c r="BT49" s="10">
        <f t="shared" si="102"/>
        <v>0</v>
      </c>
      <c r="BU49" s="18" t="str">
        <f t="shared" si="103"/>
        <v>N/A</v>
      </c>
      <c r="BV49" s="10" t="str">
        <f t="shared" si="17"/>
        <v/>
      </c>
      <c r="BW49" s="10" t="str">
        <f t="shared" si="104"/>
        <v/>
      </c>
      <c r="BX49" s="10" t="str">
        <f t="shared" si="19"/>
        <v/>
      </c>
      <c r="BY49" s="18" t="str">
        <f t="shared" si="105"/>
        <v>N/A</v>
      </c>
      <c r="BZ49" s="367"/>
      <c r="CA49" s="10">
        <f t="shared" si="106"/>
        <v>0</v>
      </c>
      <c r="CB49" s="18" t="str">
        <f t="shared" si="107"/>
        <v>N/A</v>
      </c>
      <c r="CC49" s="10" t="str">
        <f t="shared" si="21"/>
        <v/>
      </c>
      <c r="CD49" s="10" t="str">
        <f t="shared" si="22"/>
        <v/>
      </c>
      <c r="CE49" s="10" t="str">
        <f t="shared" si="23"/>
        <v/>
      </c>
      <c r="CF49" s="18" t="str">
        <f t="shared" si="108"/>
        <v>N/A</v>
      </c>
      <c r="CG49" s="365"/>
      <c r="CH49" s="10">
        <f t="shared" si="109"/>
        <v>0</v>
      </c>
      <c r="CI49" s="18" t="str">
        <f t="shared" si="115"/>
        <v>N/A</v>
      </c>
      <c r="CJ49" s="10" t="str">
        <f t="shared" si="26"/>
        <v/>
      </c>
      <c r="CK49" s="10" t="str">
        <f t="shared" si="27"/>
        <v/>
      </c>
      <c r="CL49" s="10" t="str">
        <f t="shared" si="28"/>
        <v/>
      </c>
      <c r="CM49" s="18" t="str">
        <f t="shared" si="29"/>
        <v>N/A</v>
      </c>
      <c r="CN49" s="365"/>
      <c r="CO49" s="10">
        <f t="shared" si="110"/>
        <v>0</v>
      </c>
      <c r="CP49" s="18" t="str">
        <f t="shared" si="111"/>
        <v>N/A</v>
      </c>
      <c r="CQ49" s="10" t="str">
        <f t="shared" si="30"/>
        <v/>
      </c>
      <c r="CR49" s="10" t="str">
        <f t="shared" si="31"/>
        <v/>
      </c>
      <c r="CS49" s="10" t="str">
        <f t="shared" si="32"/>
        <v/>
      </c>
      <c r="CT49" s="18" t="str">
        <f t="shared" si="112"/>
        <v>N/A</v>
      </c>
      <c r="CU49" s="377"/>
      <c r="CV49" s="10">
        <f t="shared" si="113"/>
        <v>0</v>
      </c>
      <c r="CW49" s="18" t="str">
        <f t="shared" si="114"/>
        <v>N/A</v>
      </c>
      <c r="CX49" s="10" t="str">
        <f t="shared" si="34"/>
        <v/>
      </c>
      <c r="CY49" s="10" t="str">
        <f t="shared" si="35"/>
        <v/>
      </c>
      <c r="CZ49" s="10" t="str">
        <f t="shared" si="36"/>
        <v/>
      </c>
      <c r="DA49" s="18" t="str">
        <f t="shared" si="37"/>
        <v>N/A</v>
      </c>
      <c r="DB49" s="367"/>
      <c r="DC49" s="367"/>
      <c r="DD49" s="367"/>
      <c r="DE49" s="367"/>
      <c r="DF49" s="367"/>
      <c r="DG49" s="40" t="b">
        <f t="shared" si="38"/>
        <v>0</v>
      </c>
      <c r="DH49" s="40" t="b">
        <f t="shared" si="39"/>
        <v>0</v>
      </c>
      <c r="DI49" s="40" t="b">
        <f t="shared" si="40"/>
        <v>0</v>
      </c>
      <c r="DJ49" s="40" t="b">
        <f t="shared" si="41"/>
        <v>0</v>
      </c>
      <c r="DK49" s="367"/>
      <c r="DL49" s="40" t="b">
        <f t="shared" si="42"/>
        <v>0</v>
      </c>
      <c r="DM49" s="40" t="b">
        <f t="shared" si="43"/>
        <v>0</v>
      </c>
      <c r="DN49" s="40" t="b">
        <f t="shared" si="44"/>
        <v>0</v>
      </c>
      <c r="DO49" s="40" t="b">
        <f t="shared" si="45"/>
        <v>0</v>
      </c>
      <c r="DP49" s="367"/>
      <c r="DQ49" s="40" t="b">
        <f t="shared" si="46"/>
        <v>0</v>
      </c>
      <c r="DR49" s="40" t="b">
        <f t="shared" si="47"/>
        <v>0</v>
      </c>
      <c r="DS49" s="40" t="b">
        <f t="shared" si="48"/>
        <v>0</v>
      </c>
      <c r="DT49" s="40" t="b">
        <f t="shared" si="49"/>
        <v>0</v>
      </c>
      <c r="DU49" s="367"/>
      <c r="DV49" s="40" t="b">
        <f t="shared" si="50"/>
        <v>0</v>
      </c>
      <c r="DW49" s="40" t="b">
        <f t="shared" si="51"/>
        <v>0</v>
      </c>
      <c r="DX49" s="40" t="b">
        <f t="shared" si="52"/>
        <v>0</v>
      </c>
      <c r="DY49" s="40" t="b">
        <f t="shared" si="53"/>
        <v>0</v>
      </c>
      <c r="DZ49" s="367"/>
      <c r="EA49" s="40" t="b">
        <f t="shared" si="54"/>
        <v>0</v>
      </c>
      <c r="EB49" s="40" t="b">
        <f t="shared" si="55"/>
        <v>0</v>
      </c>
      <c r="EC49" s="40" t="b">
        <f t="shared" si="56"/>
        <v>0</v>
      </c>
      <c r="ED49" s="40" t="b">
        <f t="shared" si="57"/>
        <v>0</v>
      </c>
      <c r="EE49" s="367"/>
      <c r="EF49" s="40" t="b">
        <f t="shared" si="58"/>
        <v>0</v>
      </c>
      <c r="EG49" s="40" t="b">
        <f t="shared" si="59"/>
        <v>0</v>
      </c>
      <c r="EH49" s="40" t="b">
        <f t="shared" si="60"/>
        <v>0</v>
      </c>
      <c r="EI49" s="40" t="b">
        <f t="shared" si="61"/>
        <v>0</v>
      </c>
      <c r="EJ49" s="367"/>
      <c r="EK49" s="40" t="b">
        <f t="shared" si="62"/>
        <v>0</v>
      </c>
      <c r="EL49" s="40" t="b">
        <f t="shared" si="63"/>
        <v>0</v>
      </c>
      <c r="EM49" s="40" t="b">
        <f t="shared" si="64"/>
        <v>0</v>
      </c>
      <c r="EN49" s="40" t="b">
        <f t="shared" si="65"/>
        <v>0</v>
      </c>
      <c r="EO49" s="367"/>
      <c r="EP49" s="40" t="b">
        <f t="shared" si="66"/>
        <v>0</v>
      </c>
      <c r="EQ49" s="40" t="b">
        <f t="shared" si="67"/>
        <v>0</v>
      </c>
      <c r="ER49" s="40" t="b">
        <f t="shared" si="68"/>
        <v>0</v>
      </c>
      <c r="ES49" s="40" t="b">
        <f t="shared" si="69"/>
        <v>0</v>
      </c>
      <c r="ET49" s="367"/>
      <c r="EU49" s="40" t="b">
        <f t="shared" si="70"/>
        <v>0</v>
      </c>
      <c r="EV49" s="40" t="b">
        <f t="shared" si="71"/>
        <v>0</v>
      </c>
      <c r="EW49" s="40" t="b">
        <f t="shared" si="72"/>
        <v>0</v>
      </c>
      <c r="EX49" s="40" t="b">
        <f t="shared" si="73"/>
        <v>0</v>
      </c>
      <c r="EY49" s="365"/>
      <c r="EZ49" s="40" t="b">
        <f t="shared" si="74"/>
        <v>0</v>
      </c>
      <c r="FA49" s="40" t="b">
        <f t="shared" si="75"/>
        <v>0</v>
      </c>
      <c r="FB49" s="40" t="b">
        <f t="shared" si="76"/>
        <v>0</v>
      </c>
      <c r="FC49" s="40" t="b">
        <f t="shared" si="77"/>
        <v>0</v>
      </c>
      <c r="FD49" s="367"/>
      <c r="FE49" s="40" t="b">
        <f t="shared" si="78"/>
        <v>0</v>
      </c>
      <c r="FF49" s="40" t="b">
        <f t="shared" si="79"/>
        <v>0</v>
      </c>
      <c r="FG49" s="40" t="b">
        <f t="shared" si="80"/>
        <v>0</v>
      </c>
      <c r="FH49" s="40" t="b">
        <f t="shared" si="81"/>
        <v>0</v>
      </c>
      <c r="FI49" s="365"/>
      <c r="FJ49" s="40" t="b">
        <f t="shared" si="82"/>
        <v>0</v>
      </c>
      <c r="FK49" s="40" t="b">
        <f t="shared" si="83"/>
        <v>0</v>
      </c>
      <c r="FL49" s="40" t="b">
        <f t="shared" si="84"/>
        <v>0</v>
      </c>
      <c r="FM49" s="40" t="b">
        <f t="shared" si="85"/>
        <v>0</v>
      </c>
      <c r="FN49" s="367"/>
      <c r="FO49" s="40" t="b">
        <f t="shared" si="86"/>
        <v>0</v>
      </c>
      <c r="FP49" s="40" t="b">
        <f t="shared" si="87"/>
        <v>0</v>
      </c>
      <c r="FQ49" s="40" t="b">
        <f t="shared" si="88"/>
        <v>0</v>
      </c>
      <c r="FR49" s="40" t="b">
        <f t="shared" si="89"/>
        <v>0</v>
      </c>
      <c r="FS49" s="365"/>
      <c r="FT49" s="40" t="b">
        <f t="shared" si="90"/>
        <v>0</v>
      </c>
      <c r="FU49" s="40" t="b">
        <f t="shared" si="91"/>
        <v>0</v>
      </c>
      <c r="FV49" s="40" t="b">
        <f t="shared" si="92"/>
        <v>0</v>
      </c>
      <c r="FW49" s="40" t="b">
        <f t="shared" si="93"/>
        <v>0</v>
      </c>
    </row>
    <row r="50" spans="2:179">
      <c r="B50" s="365">
        <v>41</v>
      </c>
      <c r="C50" s="196"/>
      <c r="D50" s="196"/>
      <c r="E50" s="196"/>
      <c r="F50" s="196"/>
      <c r="G50" s="7"/>
      <c r="H50" s="197"/>
      <c r="I50" s="197"/>
      <c r="J50" s="197"/>
      <c r="K50" s="197"/>
      <c r="L50" s="197"/>
      <c r="M50" s="197"/>
      <c r="N50" s="9"/>
      <c r="O50" s="198"/>
      <c r="P50" s="198"/>
      <c r="Q50" s="198"/>
      <c r="R50" s="198"/>
      <c r="S50" s="198"/>
      <c r="T50" s="198"/>
      <c r="U50" s="9"/>
      <c r="V50" s="306"/>
      <c r="W50" s="306"/>
      <c r="X50" s="306"/>
      <c r="Y50" s="306"/>
      <c r="Z50" s="306"/>
      <c r="AA50" s="283">
        <f>IFERROR(Z50*Inputs!$D$59*Inputs!$D$60,"")</f>
        <v>0</v>
      </c>
      <c r="AB50" s="9"/>
      <c r="AC50" s="303"/>
      <c r="AD50" s="304"/>
      <c r="AE50" s="304"/>
      <c r="AF50" s="304"/>
      <c r="AG50" s="9"/>
      <c r="AH50" s="283" t="str">
        <f>IFERROR(IF(Analysis!AC50="","",Analysis!AC50*Inputs!$D$33),"")</f>
        <v/>
      </c>
      <c r="AI50" s="292" t="str">
        <f>IFERROR(IF(Analysis!AD50="","",Analysis!AD50*Inputs!$D$37),"")</f>
        <v/>
      </c>
      <c r="AJ50" s="292" t="str">
        <f>IFERROR(IF(Analysis!AE50="","",Analysis!AE50*Inputs!$D$41),"")</f>
        <v/>
      </c>
      <c r="AK50" s="292" t="str">
        <f>IFERROR(IF(Analysis!AE50="","",Analysis!AE50*Inputs!$D$48),"")</f>
        <v/>
      </c>
      <c r="AL50" s="293" t="str">
        <f>IFERROR(IF(Analysis!AD50="","",Analysis!AD50*Inputs!$D$49*Inputs!$D$48),"")</f>
        <v/>
      </c>
      <c r="AM50" s="292" t="str">
        <f>IFERROR(AK50*Inputs!$D$50,"")</f>
        <v/>
      </c>
      <c r="AN50" s="292" t="str">
        <f t="shared" si="94"/>
        <v/>
      </c>
      <c r="AO50" s="292" t="str">
        <f>IFERROR(IF(AN50="","",AN50*Inputs!$D$52),"")</f>
        <v/>
      </c>
      <c r="AP50" s="283" t="str">
        <f>IFERROR(IF(Analysis!AF50="","",Analysis!AF50*Inputs!$D$58),"")</f>
        <v/>
      </c>
      <c r="AQ50" s="293" t="str">
        <f>IFERROR(AP50*Inputs!$D$59,"")</f>
        <v/>
      </c>
      <c r="AR50" s="283" t="str">
        <f>IFERROR(AQ50*Inputs!$D$60,"")</f>
        <v/>
      </c>
      <c r="AS50" s="9"/>
      <c r="AT50" s="279" t="str">
        <f>IF(Analysis!V50&lt;&gt;"",Analysis!V50,Analysis!$AH50)</f>
        <v/>
      </c>
      <c r="AU50" s="279" t="str">
        <f>IF(Analysis!W50&lt;&gt;"",Analysis!W50,Analysis!AI50)</f>
        <v/>
      </c>
      <c r="AV50" s="279" t="str">
        <f>IF(Analysis!X50&lt;&gt;"",Analysis!X50,$AJ50)</f>
        <v/>
      </c>
      <c r="AW50" s="279" t="str">
        <f>IF(Analysis!Y50&lt;&gt;"",Analysis!Y50,Analysis!AO50)</f>
        <v/>
      </c>
      <c r="AX50" s="279" t="str">
        <f>IF(Analysis!Z50&lt;&gt;"",Analysis!Z50,Analysis!AP50)</f>
        <v/>
      </c>
      <c r="AY50" s="279" t="str">
        <f>IF(Analysis!AA50&gt;0,Analysis!AA50,Analysis!AR50)</f>
        <v/>
      </c>
      <c r="AZ50" s="9"/>
      <c r="BA50" s="8">
        <f>SUM((($H50+$O50)*Inputs!$D$14*Inputs!$D$13/Hours_TB),(($I50+$P50)*Inputs!$D$14*Inputs!$D$13/Hours_TB),(($J50+$Q50)*Inputs!$D$14*Inputs!$D$13/Hours_TB),(($K50+$R50)*Inputs!$D$14*Inputs!$D$13/Hours_TB),(($L50+$S50)*Inputs!$D$14*Inputs!$D$13/Hours_TB),(($M50+$T50)*Inputs!$D$14*Inputs!$D$13/Hours_TB))</f>
        <v>0</v>
      </c>
      <c r="BB50" s="8">
        <f>SUM((($H50+$O50)*Inputs!$D$14*Inputs!$D$13/Hours_HIV),(($I50+$P50)*Inputs!$D$14*Inputs!$D$13/Hours_HIV),(($J50+$Q50)*Inputs!$D$14*Inputs!$D$13/Hours_HIV),(($K50+$R50)*Inputs!$D$14*Inputs!$D$13/Hours_HIV),(($L50+$S50)*Inputs!$D$14*Inputs!$D$13/Hours_HIV),(($M50+$T50)*Inputs!$D$14*Inputs!$D$13/Hours_HIV))</f>
        <v>0</v>
      </c>
      <c r="BC50" s="8">
        <f>SUM((($H50+$O50)*Inputs!$D$14*Inputs!$D$13/Hours_HPV),(($I50+$P50)*Inputs!$D$14*Inputs!$D$13/Hours_HPV),(($J50+$Q50)*Inputs!$D$14*Inputs!$D$13/Hours_HPV),(($K50+$R50)*Inputs!$D$14*Inputs!$D$13/Hours_HPV),(($L50+$S50)*Inputs!$D$14*Inputs!$D$13/Hours_HPV),(($M50+$T50)*Inputs!$D$14*Inputs!$D$13/Hours_HPV))</f>
        <v>0</v>
      </c>
      <c r="BD50" s="8">
        <f>SUM((($H50+$O50)*Inputs!$D$14*Inputs!$D$13/Hours_HCV),(($I50+$P50)*Inputs!$D$14*Inputs!$D$13/Hours_HCV),(($J50+$Q50)*Inputs!$D$14*Inputs!$D$13/Hours_HCV),(($K50+$R50)*Inputs!$D$14*Inputs!$D$13/Hours_HCV),(($L50+$S50)*Inputs!$D$14*Inputs!$D$13/Hours_HCV),(($M50+$T50)*Inputs!$D$14*Inputs!$D$13/Hours_HCV))</f>
        <v>0</v>
      </c>
      <c r="BE50" s="9"/>
      <c r="BF50" s="10" t="str">
        <f t="shared" si="95"/>
        <v/>
      </c>
      <c r="BG50" s="18" t="str">
        <f t="shared" si="96"/>
        <v>N/A</v>
      </c>
      <c r="BH50" s="10" t="str">
        <f t="shared" si="97"/>
        <v/>
      </c>
      <c r="BI50" s="10" t="str">
        <f t="shared" si="98"/>
        <v/>
      </c>
      <c r="BJ50" s="10" t="str">
        <f t="shared" si="12"/>
        <v/>
      </c>
      <c r="BK50" s="18" t="str">
        <f t="shared" si="99"/>
        <v>N/A</v>
      </c>
      <c r="BL50" s="367"/>
      <c r="BM50" s="10">
        <f t="shared" si="100"/>
        <v>0</v>
      </c>
      <c r="BN50" s="18" t="str">
        <f t="shared" si="101"/>
        <v>N/A</v>
      </c>
      <c r="BO50" s="10" t="str">
        <f t="shared" si="13"/>
        <v/>
      </c>
      <c r="BP50" s="10" t="str">
        <f t="shared" si="14"/>
        <v/>
      </c>
      <c r="BQ50" s="10" t="str">
        <f t="shared" si="15"/>
        <v/>
      </c>
      <c r="BR50" s="18" t="str">
        <f t="shared" si="16"/>
        <v>N/A</v>
      </c>
      <c r="BS50" s="367"/>
      <c r="BT50" s="10">
        <f t="shared" si="102"/>
        <v>0</v>
      </c>
      <c r="BU50" s="18" t="str">
        <f t="shared" si="103"/>
        <v>N/A</v>
      </c>
      <c r="BV50" s="10" t="str">
        <f t="shared" si="17"/>
        <v/>
      </c>
      <c r="BW50" s="10" t="str">
        <f t="shared" si="104"/>
        <v/>
      </c>
      <c r="BX50" s="10" t="str">
        <f t="shared" si="19"/>
        <v/>
      </c>
      <c r="BY50" s="18" t="str">
        <f t="shared" si="105"/>
        <v>N/A</v>
      </c>
      <c r="BZ50" s="367"/>
      <c r="CA50" s="10">
        <f t="shared" si="106"/>
        <v>0</v>
      </c>
      <c r="CB50" s="18" t="str">
        <f t="shared" si="107"/>
        <v>N/A</v>
      </c>
      <c r="CC50" s="10" t="str">
        <f t="shared" si="21"/>
        <v/>
      </c>
      <c r="CD50" s="10" t="str">
        <f t="shared" si="22"/>
        <v/>
      </c>
      <c r="CE50" s="10" t="str">
        <f t="shared" si="23"/>
        <v/>
      </c>
      <c r="CF50" s="18" t="str">
        <f t="shared" si="108"/>
        <v>N/A</v>
      </c>
      <c r="CG50" s="365"/>
      <c r="CH50" s="10">
        <f t="shared" si="109"/>
        <v>0</v>
      </c>
      <c r="CI50" s="18" t="str">
        <f t="shared" si="115"/>
        <v>N/A</v>
      </c>
      <c r="CJ50" s="10" t="str">
        <f t="shared" si="26"/>
        <v/>
      </c>
      <c r="CK50" s="10" t="str">
        <f t="shared" si="27"/>
        <v/>
      </c>
      <c r="CL50" s="10" t="str">
        <f t="shared" si="28"/>
        <v/>
      </c>
      <c r="CM50" s="18" t="str">
        <f t="shared" si="29"/>
        <v>N/A</v>
      </c>
      <c r="CN50" s="365"/>
      <c r="CO50" s="10">
        <f t="shared" si="110"/>
        <v>0</v>
      </c>
      <c r="CP50" s="18" t="str">
        <f t="shared" si="111"/>
        <v>N/A</v>
      </c>
      <c r="CQ50" s="10" t="str">
        <f t="shared" si="30"/>
        <v/>
      </c>
      <c r="CR50" s="10" t="str">
        <f t="shared" si="31"/>
        <v/>
      </c>
      <c r="CS50" s="10" t="str">
        <f t="shared" si="32"/>
        <v/>
      </c>
      <c r="CT50" s="18" t="str">
        <f t="shared" si="112"/>
        <v>N/A</v>
      </c>
      <c r="CU50" s="377"/>
      <c r="CV50" s="10">
        <f t="shared" si="113"/>
        <v>0</v>
      </c>
      <c r="CW50" s="18" t="str">
        <f t="shared" si="114"/>
        <v>N/A</v>
      </c>
      <c r="CX50" s="10" t="str">
        <f t="shared" si="34"/>
        <v/>
      </c>
      <c r="CY50" s="10" t="str">
        <f t="shared" si="35"/>
        <v/>
      </c>
      <c r="CZ50" s="10" t="str">
        <f t="shared" si="36"/>
        <v/>
      </c>
      <c r="DA50" s="18" t="str">
        <f t="shared" si="37"/>
        <v>N/A</v>
      </c>
      <c r="DB50" s="367"/>
      <c r="DC50" s="367"/>
      <c r="DD50" s="367"/>
      <c r="DE50" s="367"/>
      <c r="DF50" s="367"/>
      <c r="DG50" s="40" t="b">
        <f t="shared" si="38"/>
        <v>0</v>
      </c>
      <c r="DH50" s="40" t="b">
        <f t="shared" si="39"/>
        <v>0</v>
      </c>
      <c r="DI50" s="40" t="b">
        <f t="shared" si="40"/>
        <v>0</v>
      </c>
      <c r="DJ50" s="40" t="b">
        <f t="shared" si="41"/>
        <v>0</v>
      </c>
      <c r="DK50" s="367"/>
      <c r="DL50" s="40" t="b">
        <f t="shared" si="42"/>
        <v>0</v>
      </c>
      <c r="DM50" s="40" t="b">
        <f t="shared" si="43"/>
        <v>0</v>
      </c>
      <c r="DN50" s="40" t="b">
        <f t="shared" si="44"/>
        <v>0</v>
      </c>
      <c r="DO50" s="40" t="b">
        <f t="shared" si="45"/>
        <v>0</v>
      </c>
      <c r="DP50" s="367"/>
      <c r="DQ50" s="40" t="b">
        <f t="shared" si="46"/>
        <v>0</v>
      </c>
      <c r="DR50" s="40" t="b">
        <f t="shared" si="47"/>
        <v>0</v>
      </c>
      <c r="DS50" s="40" t="b">
        <f t="shared" si="48"/>
        <v>0</v>
      </c>
      <c r="DT50" s="40" t="b">
        <f t="shared" si="49"/>
        <v>0</v>
      </c>
      <c r="DU50" s="367"/>
      <c r="DV50" s="40" t="b">
        <f t="shared" si="50"/>
        <v>0</v>
      </c>
      <c r="DW50" s="40" t="b">
        <f t="shared" si="51"/>
        <v>0</v>
      </c>
      <c r="DX50" s="40" t="b">
        <f t="shared" si="52"/>
        <v>0</v>
      </c>
      <c r="DY50" s="40" t="b">
        <f t="shared" si="53"/>
        <v>0</v>
      </c>
      <c r="DZ50" s="367"/>
      <c r="EA50" s="40" t="b">
        <f t="shared" si="54"/>
        <v>0</v>
      </c>
      <c r="EB50" s="40" t="b">
        <f t="shared" si="55"/>
        <v>0</v>
      </c>
      <c r="EC50" s="40" t="b">
        <f t="shared" si="56"/>
        <v>0</v>
      </c>
      <c r="ED50" s="40" t="b">
        <f t="shared" si="57"/>
        <v>0</v>
      </c>
      <c r="EE50" s="367"/>
      <c r="EF50" s="40" t="b">
        <f t="shared" si="58"/>
        <v>0</v>
      </c>
      <c r="EG50" s="40" t="b">
        <f t="shared" si="59"/>
        <v>0</v>
      </c>
      <c r="EH50" s="40" t="b">
        <f t="shared" si="60"/>
        <v>0</v>
      </c>
      <c r="EI50" s="40" t="b">
        <f t="shared" si="61"/>
        <v>0</v>
      </c>
      <c r="EJ50" s="367"/>
      <c r="EK50" s="40" t="b">
        <f t="shared" si="62"/>
        <v>0</v>
      </c>
      <c r="EL50" s="40" t="b">
        <f t="shared" si="63"/>
        <v>0</v>
      </c>
      <c r="EM50" s="40" t="b">
        <f t="shared" si="64"/>
        <v>0</v>
      </c>
      <c r="EN50" s="40" t="b">
        <f t="shared" si="65"/>
        <v>0</v>
      </c>
      <c r="EO50" s="367"/>
      <c r="EP50" s="40" t="b">
        <f t="shared" si="66"/>
        <v>0</v>
      </c>
      <c r="EQ50" s="40" t="b">
        <f t="shared" si="67"/>
        <v>0</v>
      </c>
      <c r="ER50" s="40" t="b">
        <f t="shared" si="68"/>
        <v>0</v>
      </c>
      <c r="ES50" s="40" t="b">
        <f t="shared" si="69"/>
        <v>0</v>
      </c>
      <c r="ET50" s="367"/>
      <c r="EU50" s="40" t="b">
        <f t="shared" si="70"/>
        <v>0</v>
      </c>
      <c r="EV50" s="40" t="b">
        <f t="shared" si="71"/>
        <v>0</v>
      </c>
      <c r="EW50" s="40" t="b">
        <f t="shared" si="72"/>
        <v>0</v>
      </c>
      <c r="EX50" s="40" t="b">
        <f t="shared" si="73"/>
        <v>0</v>
      </c>
      <c r="EY50" s="365"/>
      <c r="EZ50" s="40" t="b">
        <f t="shared" si="74"/>
        <v>0</v>
      </c>
      <c r="FA50" s="40" t="b">
        <f t="shared" si="75"/>
        <v>0</v>
      </c>
      <c r="FB50" s="40" t="b">
        <f t="shared" si="76"/>
        <v>0</v>
      </c>
      <c r="FC50" s="40" t="b">
        <f t="shared" si="77"/>
        <v>0</v>
      </c>
      <c r="FD50" s="367"/>
      <c r="FE50" s="40" t="b">
        <f t="shared" si="78"/>
        <v>0</v>
      </c>
      <c r="FF50" s="40" t="b">
        <f t="shared" si="79"/>
        <v>0</v>
      </c>
      <c r="FG50" s="40" t="b">
        <f t="shared" si="80"/>
        <v>0</v>
      </c>
      <c r="FH50" s="40" t="b">
        <f t="shared" si="81"/>
        <v>0</v>
      </c>
      <c r="FI50" s="365"/>
      <c r="FJ50" s="40" t="b">
        <f t="shared" si="82"/>
        <v>0</v>
      </c>
      <c r="FK50" s="40" t="b">
        <f t="shared" si="83"/>
        <v>0</v>
      </c>
      <c r="FL50" s="40" t="b">
        <f t="shared" si="84"/>
        <v>0</v>
      </c>
      <c r="FM50" s="40" t="b">
        <f t="shared" si="85"/>
        <v>0</v>
      </c>
      <c r="FN50" s="367"/>
      <c r="FO50" s="40" t="b">
        <f t="shared" si="86"/>
        <v>0</v>
      </c>
      <c r="FP50" s="40" t="b">
        <f t="shared" si="87"/>
        <v>0</v>
      </c>
      <c r="FQ50" s="40" t="b">
        <f t="shared" si="88"/>
        <v>0</v>
      </c>
      <c r="FR50" s="40" t="b">
        <f t="shared" si="89"/>
        <v>0</v>
      </c>
      <c r="FS50" s="365"/>
      <c r="FT50" s="40" t="b">
        <f t="shared" si="90"/>
        <v>0</v>
      </c>
      <c r="FU50" s="40" t="b">
        <f t="shared" si="91"/>
        <v>0</v>
      </c>
      <c r="FV50" s="40" t="b">
        <f t="shared" si="92"/>
        <v>0</v>
      </c>
      <c r="FW50" s="40" t="b">
        <f t="shared" si="93"/>
        <v>0</v>
      </c>
    </row>
    <row r="51" spans="2:179">
      <c r="B51" s="365">
        <v>42</v>
      </c>
      <c r="C51" s="196"/>
      <c r="D51" s="196"/>
      <c r="E51" s="196"/>
      <c r="F51" s="196"/>
      <c r="G51" s="7"/>
      <c r="H51" s="197"/>
      <c r="I51" s="197"/>
      <c r="J51" s="197"/>
      <c r="K51" s="197"/>
      <c r="L51" s="197"/>
      <c r="M51" s="197"/>
      <c r="N51" s="9"/>
      <c r="O51" s="198"/>
      <c r="P51" s="198"/>
      <c r="Q51" s="198"/>
      <c r="R51" s="198"/>
      <c r="S51" s="198"/>
      <c r="T51" s="198"/>
      <c r="U51" s="9"/>
      <c r="V51" s="306"/>
      <c r="W51" s="306"/>
      <c r="X51" s="306"/>
      <c r="Y51" s="306"/>
      <c r="Z51" s="306"/>
      <c r="AA51" s="283">
        <f>IFERROR(Z51*Inputs!$D$59*Inputs!$D$60,"")</f>
        <v>0</v>
      </c>
      <c r="AB51" s="9"/>
      <c r="AC51" s="303"/>
      <c r="AD51" s="304"/>
      <c r="AE51" s="304"/>
      <c r="AF51" s="304"/>
      <c r="AG51" s="9"/>
      <c r="AH51" s="283" t="str">
        <f>IFERROR(IF(Analysis!AC51="","",Analysis!AC51*Inputs!$D$33),"")</f>
        <v/>
      </c>
      <c r="AI51" s="292" t="str">
        <f>IFERROR(IF(Analysis!AD51="","",Analysis!AD51*Inputs!$D$37),"")</f>
        <v/>
      </c>
      <c r="AJ51" s="292" t="str">
        <f>IFERROR(IF(Analysis!AE51="","",Analysis!AE51*Inputs!$D$41),"")</f>
        <v/>
      </c>
      <c r="AK51" s="292" t="str">
        <f>IFERROR(IF(Analysis!AE51="","",Analysis!AE51*Inputs!$D$48),"")</f>
        <v/>
      </c>
      <c r="AL51" s="293" t="str">
        <f>IFERROR(IF(Analysis!AD51="","",Analysis!AD51*Inputs!$D$49*Inputs!$D$48),"")</f>
        <v/>
      </c>
      <c r="AM51" s="292" t="str">
        <f>IFERROR(AK51*Inputs!$D$50,"")</f>
        <v/>
      </c>
      <c r="AN51" s="292" t="str">
        <f t="shared" si="94"/>
        <v/>
      </c>
      <c r="AO51" s="292" t="str">
        <f>IFERROR(IF(AN51="","",AN51*Inputs!$D$52),"")</f>
        <v/>
      </c>
      <c r="AP51" s="283" t="str">
        <f>IFERROR(IF(Analysis!AF51="","",Analysis!AF51*Inputs!$D$58),"")</f>
        <v/>
      </c>
      <c r="AQ51" s="293" t="str">
        <f>IFERROR(AP51*Inputs!$D$59,"")</f>
        <v/>
      </c>
      <c r="AR51" s="283" t="str">
        <f>IFERROR(AQ51*Inputs!$D$60,"")</f>
        <v/>
      </c>
      <c r="AS51" s="9"/>
      <c r="AT51" s="279" t="str">
        <f>IF(Analysis!V51&lt;&gt;"",Analysis!V51,Analysis!$AH51)</f>
        <v/>
      </c>
      <c r="AU51" s="279" t="str">
        <f>IF(Analysis!W51&lt;&gt;"",Analysis!W51,Analysis!AI51)</f>
        <v/>
      </c>
      <c r="AV51" s="279" t="str">
        <f>IF(Analysis!X51&lt;&gt;"",Analysis!X51,$AJ51)</f>
        <v/>
      </c>
      <c r="AW51" s="279" t="str">
        <f>IF(Analysis!Y51&lt;&gt;"",Analysis!Y51,Analysis!AO51)</f>
        <v/>
      </c>
      <c r="AX51" s="279" t="str">
        <f>IF(Analysis!Z51&lt;&gt;"",Analysis!Z51,Analysis!AP51)</f>
        <v/>
      </c>
      <c r="AY51" s="279" t="str">
        <f>IF(Analysis!AA51&gt;0,Analysis!AA51,Analysis!AR51)</f>
        <v/>
      </c>
      <c r="AZ51" s="9"/>
      <c r="BA51" s="8">
        <f>SUM((($H51+$O51)*Inputs!$D$14*Inputs!$D$13/Hours_TB),(($I51+$P51)*Inputs!$D$14*Inputs!$D$13/Hours_TB),(($J51+$Q51)*Inputs!$D$14*Inputs!$D$13/Hours_TB),(($K51+$R51)*Inputs!$D$14*Inputs!$D$13/Hours_TB),(($L51+$S51)*Inputs!$D$14*Inputs!$D$13/Hours_TB),(($M51+$T51)*Inputs!$D$14*Inputs!$D$13/Hours_TB))</f>
        <v>0</v>
      </c>
      <c r="BB51" s="8">
        <f>SUM((($H51+$O51)*Inputs!$D$14*Inputs!$D$13/Hours_HIV),(($I51+$P51)*Inputs!$D$14*Inputs!$D$13/Hours_HIV),(($J51+$Q51)*Inputs!$D$14*Inputs!$D$13/Hours_HIV),(($K51+$R51)*Inputs!$D$14*Inputs!$D$13/Hours_HIV),(($L51+$S51)*Inputs!$D$14*Inputs!$D$13/Hours_HIV),(($M51+$T51)*Inputs!$D$14*Inputs!$D$13/Hours_HIV))</f>
        <v>0</v>
      </c>
      <c r="BC51" s="8">
        <f>SUM((($H51+$O51)*Inputs!$D$14*Inputs!$D$13/Hours_HPV),(($I51+$P51)*Inputs!$D$14*Inputs!$D$13/Hours_HPV),(($J51+$Q51)*Inputs!$D$14*Inputs!$D$13/Hours_HPV),(($K51+$R51)*Inputs!$D$14*Inputs!$D$13/Hours_HPV),(($L51+$S51)*Inputs!$D$14*Inputs!$D$13/Hours_HPV),(($M51+$T51)*Inputs!$D$14*Inputs!$D$13/Hours_HPV))</f>
        <v>0</v>
      </c>
      <c r="BD51" s="8">
        <f>SUM((($H51+$O51)*Inputs!$D$14*Inputs!$D$13/Hours_HCV),(($I51+$P51)*Inputs!$D$14*Inputs!$D$13/Hours_HCV),(($J51+$Q51)*Inputs!$D$14*Inputs!$D$13/Hours_HCV),(($K51+$R51)*Inputs!$D$14*Inputs!$D$13/Hours_HCV),(($L51+$S51)*Inputs!$D$14*Inputs!$D$13/Hours_HCV),(($M51+$T51)*Inputs!$D$14*Inputs!$D$13/Hours_HCV))</f>
        <v>0</v>
      </c>
      <c r="BE51" s="9"/>
      <c r="BF51" s="10" t="str">
        <f t="shared" si="95"/>
        <v/>
      </c>
      <c r="BG51" s="18" t="str">
        <f t="shared" si="96"/>
        <v>N/A</v>
      </c>
      <c r="BH51" s="10" t="str">
        <f t="shared" si="97"/>
        <v/>
      </c>
      <c r="BI51" s="10" t="str">
        <f t="shared" si="98"/>
        <v/>
      </c>
      <c r="BJ51" s="10" t="str">
        <f t="shared" si="12"/>
        <v/>
      </c>
      <c r="BK51" s="18" t="str">
        <f t="shared" si="99"/>
        <v>N/A</v>
      </c>
      <c r="BL51" s="367"/>
      <c r="BM51" s="10">
        <f t="shared" si="100"/>
        <v>0</v>
      </c>
      <c r="BN51" s="18" t="str">
        <f t="shared" si="101"/>
        <v>N/A</v>
      </c>
      <c r="BO51" s="10" t="str">
        <f t="shared" si="13"/>
        <v/>
      </c>
      <c r="BP51" s="10" t="str">
        <f t="shared" si="14"/>
        <v/>
      </c>
      <c r="BQ51" s="10" t="str">
        <f t="shared" si="15"/>
        <v/>
      </c>
      <c r="BR51" s="18" t="str">
        <f t="shared" si="16"/>
        <v>N/A</v>
      </c>
      <c r="BS51" s="367"/>
      <c r="BT51" s="10">
        <f t="shared" si="102"/>
        <v>0</v>
      </c>
      <c r="BU51" s="18" t="str">
        <f t="shared" si="103"/>
        <v>N/A</v>
      </c>
      <c r="BV51" s="10" t="str">
        <f t="shared" si="17"/>
        <v/>
      </c>
      <c r="BW51" s="10" t="str">
        <f t="shared" si="104"/>
        <v/>
      </c>
      <c r="BX51" s="10" t="str">
        <f t="shared" si="19"/>
        <v/>
      </c>
      <c r="BY51" s="18" t="str">
        <f t="shared" si="105"/>
        <v>N/A</v>
      </c>
      <c r="BZ51" s="367"/>
      <c r="CA51" s="10">
        <f t="shared" si="106"/>
        <v>0</v>
      </c>
      <c r="CB51" s="18" t="str">
        <f t="shared" si="107"/>
        <v>N/A</v>
      </c>
      <c r="CC51" s="10" t="str">
        <f t="shared" si="21"/>
        <v/>
      </c>
      <c r="CD51" s="10" t="str">
        <f t="shared" si="22"/>
        <v/>
      </c>
      <c r="CE51" s="10" t="str">
        <f t="shared" si="23"/>
        <v/>
      </c>
      <c r="CF51" s="18" t="str">
        <f t="shared" si="108"/>
        <v>N/A</v>
      </c>
      <c r="CG51" s="365"/>
      <c r="CH51" s="10">
        <f t="shared" si="109"/>
        <v>0</v>
      </c>
      <c r="CI51" s="18" t="str">
        <f t="shared" si="115"/>
        <v>N/A</v>
      </c>
      <c r="CJ51" s="10" t="str">
        <f t="shared" si="26"/>
        <v/>
      </c>
      <c r="CK51" s="10" t="str">
        <f t="shared" si="27"/>
        <v/>
      </c>
      <c r="CL51" s="10" t="str">
        <f t="shared" si="28"/>
        <v/>
      </c>
      <c r="CM51" s="18" t="str">
        <f t="shared" si="29"/>
        <v>N/A</v>
      </c>
      <c r="CN51" s="365"/>
      <c r="CO51" s="10">
        <f t="shared" si="110"/>
        <v>0</v>
      </c>
      <c r="CP51" s="18" t="str">
        <f t="shared" si="111"/>
        <v>N/A</v>
      </c>
      <c r="CQ51" s="10" t="str">
        <f t="shared" si="30"/>
        <v/>
      </c>
      <c r="CR51" s="10" t="str">
        <f t="shared" si="31"/>
        <v/>
      </c>
      <c r="CS51" s="10" t="str">
        <f t="shared" si="32"/>
        <v/>
      </c>
      <c r="CT51" s="18" t="str">
        <f t="shared" si="112"/>
        <v>N/A</v>
      </c>
      <c r="CU51" s="377"/>
      <c r="CV51" s="10">
        <f t="shared" si="113"/>
        <v>0</v>
      </c>
      <c r="CW51" s="18" t="str">
        <f t="shared" si="114"/>
        <v>N/A</v>
      </c>
      <c r="CX51" s="10" t="str">
        <f t="shared" si="34"/>
        <v/>
      </c>
      <c r="CY51" s="10" t="str">
        <f t="shared" si="35"/>
        <v/>
      </c>
      <c r="CZ51" s="10" t="str">
        <f t="shared" si="36"/>
        <v/>
      </c>
      <c r="DA51" s="18" t="str">
        <f t="shared" si="37"/>
        <v>N/A</v>
      </c>
      <c r="DB51" s="367"/>
      <c r="DC51" s="367"/>
      <c r="DD51" s="367"/>
      <c r="DE51" s="367"/>
      <c r="DF51" s="367"/>
      <c r="DG51" s="40" t="b">
        <f t="shared" si="38"/>
        <v>0</v>
      </c>
      <c r="DH51" s="40" t="b">
        <f t="shared" si="39"/>
        <v>0</v>
      </c>
      <c r="DI51" s="40" t="b">
        <f t="shared" si="40"/>
        <v>0</v>
      </c>
      <c r="DJ51" s="40" t="b">
        <f t="shared" si="41"/>
        <v>0</v>
      </c>
      <c r="DK51" s="367"/>
      <c r="DL51" s="40" t="b">
        <f t="shared" si="42"/>
        <v>0</v>
      </c>
      <c r="DM51" s="40" t="b">
        <f t="shared" si="43"/>
        <v>0</v>
      </c>
      <c r="DN51" s="40" t="b">
        <f t="shared" si="44"/>
        <v>0</v>
      </c>
      <c r="DO51" s="40" t="b">
        <f t="shared" si="45"/>
        <v>0</v>
      </c>
      <c r="DP51" s="367"/>
      <c r="DQ51" s="40" t="b">
        <f t="shared" si="46"/>
        <v>0</v>
      </c>
      <c r="DR51" s="40" t="b">
        <f t="shared" si="47"/>
        <v>0</v>
      </c>
      <c r="DS51" s="40" t="b">
        <f t="shared" si="48"/>
        <v>0</v>
      </c>
      <c r="DT51" s="40" t="b">
        <f t="shared" si="49"/>
        <v>0</v>
      </c>
      <c r="DU51" s="367"/>
      <c r="DV51" s="40" t="b">
        <f t="shared" si="50"/>
        <v>0</v>
      </c>
      <c r="DW51" s="40" t="b">
        <f t="shared" si="51"/>
        <v>0</v>
      </c>
      <c r="DX51" s="40" t="b">
        <f t="shared" si="52"/>
        <v>0</v>
      </c>
      <c r="DY51" s="40" t="b">
        <f t="shared" si="53"/>
        <v>0</v>
      </c>
      <c r="DZ51" s="367"/>
      <c r="EA51" s="40" t="b">
        <f t="shared" si="54"/>
        <v>0</v>
      </c>
      <c r="EB51" s="40" t="b">
        <f t="shared" si="55"/>
        <v>0</v>
      </c>
      <c r="EC51" s="40" t="b">
        <f t="shared" si="56"/>
        <v>0</v>
      </c>
      <c r="ED51" s="40" t="b">
        <f t="shared" si="57"/>
        <v>0</v>
      </c>
      <c r="EE51" s="367"/>
      <c r="EF51" s="40" t="b">
        <f t="shared" si="58"/>
        <v>0</v>
      </c>
      <c r="EG51" s="40" t="b">
        <f t="shared" si="59"/>
        <v>0</v>
      </c>
      <c r="EH51" s="40" t="b">
        <f t="shared" si="60"/>
        <v>0</v>
      </c>
      <c r="EI51" s="40" t="b">
        <f t="shared" si="61"/>
        <v>0</v>
      </c>
      <c r="EJ51" s="367"/>
      <c r="EK51" s="40" t="b">
        <f t="shared" si="62"/>
        <v>0</v>
      </c>
      <c r="EL51" s="40" t="b">
        <f t="shared" si="63"/>
        <v>0</v>
      </c>
      <c r="EM51" s="40" t="b">
        <f t="shared" si="64"/>
        <v>0</v>
      </c>
      <c r="EN51" s="40" t="b">
        <f t="shared" si="65"/>
        <v>0</v>
      </c>
      <c r="EO51" s="367"/>
      <c r="EP51" s="40" t="b">
        <f t="shared" si="66"/>
        <v>0</v>
      </c>
      <c r="EQ51" s="40" t="b">
        <f t="shared" si="67"/>
        <v>0</v>
      </c>
      <c r="ER51" s="40" t="b">
        <f t="shared" si="68"/>
        <v>0</v>
      </c>
      <c r="ES51" s="40" t="b">
        <f t="shared" si="69"/>
        <v>0</v>
      </c>
      <c r="ET51" s="367"/>
      <c r="EU51" s="40" t="b">
        <f t="shared" si="70"/>
        <v>0</v>
      </c>
      <c r="EV51" s="40" t="b">
        <f t="shared" si="71"/>
        <v>0</v>
      </c>
      <c r="EW51" s="40" t="b">
        <f t="shared" si="72"/>
        <v>0</v>
      </c>
      <c r="EX51" s="40" t="b">
        <f t="shared" si="73"/>
        <v>0</v>
      </c>
      <c r="EY51" s="365"/>
      <c r="EZ51" s="40" t="b">
        <f t="shared" si="74"/>
        <v>0</v>
      </c>
      <c r="FA51" s="40" t="b">
        <f t="shared" si="75"/>
        <v>0</v>
      </c>
      <c r="FB51" s="40" t="b">
        <f t="shared" si="76"/>
        <v>0</v>
      </c>
      <c r="FC51" s="40" t="b">
        <f t="shared" si="77"/>
        <v>0</v>
      </c>
      <c r="FD51" s="367"/>
      <c r="FE51" s="40" t="b">
        <f t="shared" si="78"/>
        <v>0</v>
      </c>
      <c r="FF51" s="40" t="b">
        <f t="shared" si="79"/>
        <v>0</v>
      </c>
      <c r="FG51" s="40" t="b">
        <f t="shared" si="80"/>
        <v>0</v>
      </c>
      <c r="FH51" s="40" t="b">
        <f t="shared" si="81"/>
        <v>0</v>
      </c>
      <c r="FI51" s="365"/>
      <c r="FJ51" s="40" t="b">
        <f t="shared" si="82"/>
        <v>0</v>
      </c>
      <c r="FK51" s="40" t="b">
        <f t="shared" si="83"/>
        <v>0</v>
      </c>
      <c r="FL51" s="40" t="b">
        <f t="shared" si="84"/>
        <v>0</v>
      </c>
      <c r="FM51" s="40" t="b">
        <f t="shared" si="85"/>
        <v>0</v>
      </c>
      <c r="FN51" s="367"/>
      <c r="FO51" s="40" t="b">
        <f t="shared" si="86"/>
        <v>0</v>
      </c>
      <c r="FP51" s="40" t="b">
        <f t="shared" si="87"/>
        <v>0</v>
      </c>
      <c r="FQ51" s="40" t="b">
        <f t="shared" si="88"/>
        <v>0</v>
      </c>
      <c r="FR51" s="40" t="b">
        <f t="shared" si="89"/>
        <v>0</v>
      </c>
      <c r="FS51" s="365"/>
      <c r="FT51" s="40" t="b">
        <f t="shared" si="90"/>
        <v>0</v>
      </c>
      <c r="FU51" s="40" t="b">
        <f t="shared" si="91"/>
        <v>0</v>
      </c>
      <c r="FV51" s="40" t="b">
        <f t="shared" si="92"/>
        <v>0</v>
      </c>
      <c r="FW51" s="40" t="b">
        <f t="shared" si="93"/>
        <v>0</v>
      </c>
    </row>
    <row r="52" spans="2:179">
      <c r="B52" s="365">
        <v>43</v>
      </c>
      <c r="C52" s="196"/>
      <c r="D52" s="196"/>
      <c r="E52" s="196"/>
      <c r="F52" s="196"/>
      <c r="G52" s="7"/>
      <c r="H52" s="197"/>
      <c r="I52" s="197"/>
      <c r="J52" s="197"/>
      <c r="K52" s="197"/>
      <c r="L52" s="197"/>
      <c r="M52" s="197"/>
      <c r="N52" s="9"/>
      <c r="O52" s="198"/>
      <c r="P52" s="198"/>
      <c r="Q52" s="198"/>
      <c r="R52" s="198"/>
      <c r="S52" s="198"/>
      <c r="T52" s="198"/>
      <c r="U52" s="9"/>
      <c r="V52" s="306"/>
      <c r="W52" s="306"/>
      <c r="X52" s="306"/>
      <c r="Y52" s="306"/>
      <c r="Z52" s="306"/>
      <c r="AA52" s="283">
        <f>IFERROR(Z52*Inputs!$D$59*Inputs!$D$60,"")</f>
        <v>0</v>
      </c>
      <c r="AB52" s="9"/>
      <c r="AC52" s="303"/>
      <c r="AD52" s="304"/>
      <c r="AE52" s="304"/>
      <c r="AF52" s="304"/>
      <c r="AG52" s="9"/>
      <c r="AH52" s="283" t="str">
        <f>IFERROR(IF(Analysis!AC52="","",Analysis!AC52*Inputs!$D$33),"")</f>
        <v/>
      </c>
      <c r="AI52" s="292" t="str">
        <f>IFERROR(IF(Analysis!AD52="","",Analysis!AD52*Inputs!$D$37),"")</f>
        <v/>
      </c>
      <c r="AJ52" s="292" t="str">
        <f>IFERROR(IF(Analysis!AE52="","",Analysis!AE52*Inputs!$D$41),"")</f>
        <v/>
      </c>
      <c r="AK52" s="292" t="str">
        <f>IFERROR(IF(Analysis!AE52="","",Analysis!AE52*Inputs!$D$48),"")</f>
        <v/>
      </c>
      <c r="AL52" s="293" t="str">
        <f>IFERROR(IF(Analysis!AD52="","",Analysis!AD52*Inputs!$D$49*Inputs!$D$48),"")</f>
        <v/>
      </c>
      <c r="AM52" s="292" t="str">
        <f>IFERROR(AK52*Inputs!$D$50,"")</f>
        <v/>
      </c>
      <c r="AN52" s="292" t="str">
        <f t="shared" si="94"/>
        <v/>
      </c>
      <c r="AO52" s="292" t="str">
        <f>IFERROR(IF(AN52="","",AN52*Inputs!$D$52),"")</f>
        <v/>
      </c>
      <c r="AP52" s="283" t="str">
        <f>IFERROR(IF(Analysis!AF52="","",Analysis!AF52*Inputs!$D$58),"")</f>
        <v/>
      </c>
      <c r="AQ52" s="293" t="str">
        <f>IFERROR(AP52*Inputs!$D$59,"")</f>
        <v/>
      </c>
      <c r="AR52" s="283" t="str">
        <f>IFERROR(AQ52*Inputs!$D$60,"")</f>
        <v/>
      </c>
      <c r="AS52" s="9"/>
      <c r="AT52" s="279" t="str">
        <f>IF(Analysis!V52&lt;&gt;"",Analysis!V52,Analysis!$AH52)</f>
        <v/>
      </c>
      <c r="AU52" s="279" t="str">
        <f>IF(Analysis!W52&lt;&gt;"",Analysis!W52,Analysis!AI52)</f>
        <v/>
      </c>
      <c r="AV52" s="279" t="str">
        <f>IF(Analysis!X52&lt;&gt;"",Analysis!X52,$AJ52)</f>
        <v/>
      </c>
      <c r="AW52" s="279" t="str">
        <f>IF(Analysis!Y52&lt;&gt;"",Analysis!Y52,Analysis!AO52)</f>
        <v/>
      </c>
      <c r="AX52" s="279" t="str">
        <f>IF(Analysis!Z52&lt;&gt;"",Analysis!Z52,Analysis!AP52)</f>
        <v/>
      </c>
      <c r="AY52" s="279" t="str">
        <f>IF(Analysis!AA52&gt;0,Analysis!AA52,Analysis!AR52)</f>
        <v/>
      </c>
      <c r="AZ52" s="9"/>
      <c r="BA52" s="8">
        <f>SUM((($H52+$O52)*Inputs!$D$14*Inputs!$D$13/Hours_TB),(($I52+$P52)*Inputs!$D$14*Inputs!$D$13/Hours_TB),(($J52+$Q52)*Inputs!$D$14*Inputs!$D$13/Hours_TB),(($K52+$R52)*Inputs!$D$14*Inputs!$D$13/Hours_TB),(($L52+$S52)*Inputs!$D$14*Inputs!$D$13/Hours_TB),(($M52+$T52)*Inputs!$D$14*Inputs!$D$13/Hours_TB))</f>
        <v>0</v>
      </c>
      <c r="BB52" s="8">
        <f>SUM((($H52+$O52)*Inputs!$D$14*Inputs!$D$13/Hours_HIV),(($I52+$P52)*Inputs!$D$14*Inputs!$D$13/Hours_HIV),(($J52+$Q52)*Inputs!$D$14*Inputs!$D$13/Hours_HIV),(($K52+$R52)*Inputs!$D$14*Inputs!$D$13/Hours_HIV),(($L52+$S52)*Inputs!$D$14*Inputs!$D$13/Hours_HIV),(($M52+$T52)*Inputs!$D$14*Inputs!$D$13/Hours_HIV))</f>
        <v>0</v>
      </c>
      <c r="BC52" s="8">
        <f>SUM((($H52+$O52)*Inputs!$D$14*Inputs!$D$13/Hours_HPV),(($I52+$P52)*Inputs!$D$14*Inputs!$D$13/Hours_HPV),(($J52+$Q52)*Inputs!$D$14*Inputs!$D$13/Hours_HPV),(($K52+$R52)*Inputs!$D$14*Inputs!$D$13/Hours_HPV),(($L52+$S52)*Inputs!$D$14*Inputs!$D$13/Hours_HPV),(($M52+$T52)*Inputs!$D$14*Inputs!$D$13/Hours_HPV))</f>
        <v>0</v>
      </c>
      <c r="BD52" s="8">
        <f>SUM((($H52+$O52)*Inputs!$D$14*Inputs!$D$13/Hours_HCV),(($I52+$P52)*Inputs!$D$14*Inputs!$D$13/Hours_HCV),(($J52+$Q52)*Inputs!$D$14*Inputs!$D$13/Hours_HCV),(($K52+$R52)*Inputs!$D$14*Inputs!$D$13/Hours_HCV),(($L52+$S52)*Inputs!$D$14*Inputs!$D$13/Hours_HCV),(($M52+$T52)*Inputs!$D$14*Inputs!$D$13/Hours_HCV))</f>
        <v>0</v>
      </c>
      <c r="BE52" s="9"/>
      <c r="BF52" s="10" t="str">
        <f t="shared" si="95"/>
        <v/>
      </c>
      <c r="BG52" s="18" t="str">
        <f t="shared" si="96"/>
        <v>N/A</v>
      </c>
      <c r="BH52" s="10" t="str">
        <f t="shared" si="97"/>
        <v/>
      </c>
      <c r="BI52" s="10" t="str">
        <f t="shared" si="98"/>
        <v/>
      </c>
      <c r="BJ52" s="10" t="str">
        <f t="shared" si="12"/>
        <v/>
      </c>
      <c r="BK52" s="18" t="str">
        <f t="shared" si="99"/>
        <v>N/A</v>
      </c>
      <c r="BL52" s="367"/>
      <c r="BM52" s="10">
        <f t="shared" si="100"/>
        <v>0</v>
      </c>
      <c r="BN52" s="18" t="str">
        <f t="shared" si="101"/>
        <v>N/A</v>
      </c>
      <c r="BO52" s="10" t="str">
        <f t="shared" si="13"/>
        <v/>
      </c>
      <c r="BP52" s="10" t="str">
        <f t="shared" si="14"/>
        <v/>
      </c>
      <c r="BQ52" s="10" t="str">
        <f t="shared" si="15"/>
        <v/>
      </c>
      <c r="BR52" s="18" t="str">
        <f t="shared" si="16"/>
        <v>N/A</v>
      </c>
      <c r="BS52" s="367"/>
      <c r="BT52" s="10">
        <f t="shared" si="102"/>
        <v>0</v>
      </c>
      <c r="BU52" s="18" t="str">
        <f t="shared" si="103"/>
        <v>N/A</v>
      </c>
      <c r="BV52" s="10" t="str">
        <f t="shared" si="17"/>
        <v/>
      </c>
      <c r="BW52" s="10" t="str">
        <f t="shared" si="104"/>
        <v/>
      </c>
      <c r="BX52" s="10" t="str">
        <f t="shared" si="19"/>
        <v/>
      </c>
      <c r="BY52" s="18" t="str">
        <f t="shared" si="105"/>
        <v>N/A</v>
      </c>
      <c r="BZ52" s="367"/>
      <c r="CA52" s="10">
        <f t="shared" si="106"/>
        <v>0</v>
      </c>
      <c r="CB52" s="18" t="str">
        <f t="shared" si="107"/>
        <v>N/A</v>
      </c>
      <c r="CC52" s="10" t="str">
        <f t="shared" si="21"/>
        <v/>
      </c>
      <c r="CD52" s="10" t="str">
        <f t="shared" si="22"/>
        <v/>
      </c>
      <c r="CE52" s="10" t="str">
        <f t="shared" si="23"/>
        <v/>
      </c>
      <c r="CF52" s="18" t="str">
        <f t="shared" si="108"/>
        <v>N/A</v>
      </c>
      <c r="CG52" s="365"/>
      <c r="CH52" s="10">
        <f t="shared" si="109"/>
        <v>0</v>
      </c>
      <c r="CI52" s="18" t="str">
        <f t="shared" si="115"/>
        <v>N/A</v>
      </c>
      <c r="CJ52" s="10" t="str">
        <f t="shared" si="26"/>
        <v/>
      </c>
      <c r="CK52" s="10" t="str">
        <f t="shared" si="27"/>
        <v/>
      </c>
      <c r="CL52" s="10" t="str">
        <f t="shared" si="28"/>
        <v/>
      </c>
      <c r="CM52" s="18" t="str">
        <f t="shared" si="29"/>
        <v>N/A</v>
      </c>
      <c r="CN52" s="365"/>
      <c r="CO52" s="10">
        <f t="shared" si="110"/>
        <v>0</v>
      </c>
      <c r="CP52" s="18" t="str">
        <f t="shared" si="111"/>
        <v>N/A</v>
      </c>
      <c r="CQ52" s="10" t="str">
        <f t="shared" si="30"/>
        <v/>
      </c>
      <c r="CR52" s="10" t="str">
        <f t="shared" si="31"/>
        <v/>
      </c>
      <c r="CS52" s="10" t="str">
        <f t="shared" si="32"/>
        <v/>
      </c>
      <c r="CT52" s="18" t="str">
        <f t="shared" si="112"/>
        <v>N/A</v>
      </c>
      <c r="CU52" s="377"/>
      <c r="CV52" s="10">
        <f t="shared" si="113"/>
        <v>0</v>
      </c>
      <c r="CW52" s="18" t="str">
        <f t="shared" si="114"/>
        <v>N/A</v>
      </c>
      <c r="CX52" s="10" t="str">
        <f t="shared" si="34"/>
        <v/>
      </c>
      <c r="CY52" s="10" t="str">
        <f t="shared" si="35"/>
        <v/>
      </c>
      <c r="CZ52" s="10" t="str">
        <f t="shared" si="36"/>
        <v/>
      </c>
      <c r="DA52" s="18" t="str">
        <f t="shared" si="37"/>
        <v>N/A</v>
      </c>
      <c r="DB52" s="367"/>
      <c r="DC52" s="367"/>
      <c r="DD52" s="367"/>
      <c r="DE52" s="367"/>
      <c r="DF52" s="367"/>
      <c r="DG52" s="40" t="b">
        <f t="shared" si="38"/>
        <v>0</v>
      </c>
      <c r="DH52" s="40" t="b">
        <f t="shared" si="39"/>
        <v>0</v>
      </c>
      <c r="DI52" s="40" t="b">
        <f t="shared" si="40"/>
        <v>0</v>
      </c>
      <c r="DJ52" s="40" t="b">
        <f t="shared" si="41"/>
        <v>0</v>
      </c>
      <c r="DK52" s="367"/>
      <c r="DL52" s="40" t="b">
        <f t="shared" si="42"/>
        <v>0</v>
      </c>
      <c r="DM52" s="40" t="b">
        <f t="shared" si="43"/>
        <v>0</v>
      </c>
      <c r="DN52" s="40" t="b">
        <f t="shared" si="44"/>
        <v>0</v>
      </c>
      <c r="DO52" s="40" t="b">
        <f t="shared" si="45"/>
        <v>0</v>
      </c>
      <c r="DP52" s="367"/>
      <c r="DQ52" s="40" t="b">
        <f t="shared" si="46"/>
        <v>0</v>
      </c>
      <c r="DR52" s="40" t="b">
        <f t="shared" si="47"/>
        <v>0</v>
      </c>
      <c r="DS52" s="40" t="b">
        <f t="shared" si="48"/>
        <v>0</v>
      </c>
      <c r="DT52" s="40" t="b">
        <f t="shared" si="49"/>
        <v>0</v>
      </c>
      <c r="DU52" s="367"/>
      <c r="DV52" s="40" t="b">
        <f t="shared" si="50"/>
        <v>0</v>
      </c>
      <c r="DW52" s="40" t="b">
        <f t="shared" si="51"/>
        <v>0</v>
      </c>
      <c r="DX52" s="40" t="b">
        <f t="shared" si="52"/>
        <v>0</v>
      </c>
      <c r="DY52" s="40" t="b">
        <f t="shared" si="53"/>
        <v>0</v>
      </c>
      <c r="DZ52" s="367"/>
      <c r="EA52" s="40" t="b">
        <f t="shared" si="54"/>
        <v>0</v>
      </c>
      <c r="EB52" s="40" t="b">
        <f t="shared" si="55"/>
        <v>0</v>
      </c>
      <c r="EC52" s="40" t="b">
        <f t="shared" si="56"/>
        <v>0</v>
      </c>
      <c r="ED52" s="40" t="b">
        <f t="shared" si="57"/>
        <v>0</v>
      </c>
      <c r="EE52" s="367"/>
      <c r="EF52" s="40" t="b">
        <f t="shared" si="58"/>
        <v>0</v>
      </c>
      <c r="EG52" s="40" t="b">
        <f t="shared" si="59"/>
        <v>0</v>
      </c>
      <c r="EH52" s="40" t="b">
        <f t="shared" si="60"/>
        <v>0</v>
      </c>
      <c r="EI52" s="40" t="b">
        <f t="shared" si="61"/>
        <v>0</v>
      </c>
      <c r="EJ52" s="367"/>
      <c r="EK52" s="40" t="b">
        <f t="shared" si="62"/>
        <v>0</v>
      </c>
      <c r="EL52" s="40" t="b">
        <f t="shared" si="63"/>
        <v>0</v>
      </c>
      <c r="EM52" s="40" t="b">
        <f t="shared" si="64"/>
        <v>0</v>
      </c>
      <c r="EN52" s="40" t="b">
        <f t="shared" si="65"/>
        <v>0</v>
      </c>
      <c r="EO52" s="367"/>
      <c r="EP52" s="40" t="b">
        <f t="shared" si="66"/>
        <v>0</v>
      </c>
      <c r="EQ52" s="40" t="b">
        <f t="shared" si="67"/>
        <v>0</v>
      </c>
      <c r="ER52" s="40" t="b">
        <f t="shared" si="68"/>
        <v>0</v>
      </c>
      <c r="ES52" s="40" t="b">
        <f t="shared" si="69"/>
        <v>0</v>
      </c>
      <c r="ET52" s="367"/>
      <c r="EU52" s="40" t="b">
        <f t="shared" si="70"/>
        <v>0</v>
      </c>
      <c r="EV52" s="40" t="b">
        <f t="shared" si="71"/>
        <v>0</v>
      </c>
      <c r="EW52" s="40" t="b">
        <f t="shared" si="72"/>
        <v>0</v>
      </c>
      <c r="EX52" s="40" t="b">
        <f t="shared" si="73"/>
        <v>0</v>
      </c>
      <c r="EY52" s="365"/>
      <c r="EZ52" s="40" t="b">
        <f t="shared" si="74"/>
        <v>0</v>
      </c>
      <c r="FA52" s="40" t="b">
        <f t="shared" si="75"/>
        <v>0</v>
      </c>
      <c r="FB52" s="40" t="b">
        <f t="shared" si="76"/>
        <v>0</v>
      </c>
      <c r="FC52" s="40" t="b">
        <f t="shared" si="77"/>
        <v>0</v>
      </c>
      <c r="FD52" s="367"/>
      <c r="FE52" s="40" t="b">
        <f t="shared" si="78"/>
        <v>0</v>
      </c>
      <c r="FF52" s="40" t="b">
        <f t="shared" si="79"/>
        <v>0</v>
      </c>
      <c r="FG52" s="40" t="b">
        <f t="shared" si="80"/>
        <v>0</v>
      </c>
      <c r="FH52" s="40" t="b">
        <f t="shared" si="81"/>
        <v>0</v>
      </c>
      <c r="FI52" s="365"/>
      <c r="FJ52" s="40" t="b">
        <f t="shared" si="82"/>
        <v>0</v>
      </c>
      <c r="FK52" s="40" t="b">
        <f t="shared" si="83"/>
        <v>0</v>
      </c>
      <c r="FL52" s="40" t="b">
        <f t="shared" si="84"/>
        <v>0</v>
      </c>
      <c r="FM52" s="40" t="b">
        <f t="shared" si="85"/>
        <v>0</v>
      </c>
      <c r="FN52" s="367"/>
      <c r="FO52" s="40" t="b">
        <f t="shared" si="86"/>
        <v>0</v>
      </c>
      <c r="FP52" s="40" t="b">
        <f t="shared" si="87"/>
        <v>0</v>
      </c>
      <c r="FQ52" s="40" t="b">
        <f t="shared" si="88"/>
        <v>0</v>
      </c>
      <c r="FR52" s="40" t="b">
        <f t="shared" si="89"/>
        <v>0</v>
      </c>
      <c r="FS52" s="365"/>
      <c r="FT52" s="40" t="b">
        <f t="shared" si="90"/>
        <v>0</v>
      </c>
      <c r="FU52" s="40" t="b">
        <f t="shared" si="91"/>
        <v>0</v>
      </c>
      <c r="FV52" s="40" t="b">
        <f t="shared" si="92"/>
        <v>0</v>
      </c>
      <c r="FW52" s="40" t="b">
        <f t="shared" si="93"/>
        <v>0</v>
      </c>
    </row>
    <row r="53" spans="2:179">
      <c r="B53" s="365">
        <v>44</v>
      </c>
      <c r="C53" s="196"/>
      <c r="D53" s="196"/>
      <c r="E53" s="196"/>
      <c r="F53" s="196"/>
      <c r="G53" s="7"/>
      <c r="H53" s="197"/>
      <c r="I53" s="197"/>
      <c r="J53" s="197"/>
      <c r="K53" s="197"/>
      <c r="L53" s="197"/>
      <c r="M53" s="197"/>
      <c r="N53" s="9"/>
      <c r="O53" s="198"/>
      <c r="P53" s="198"/>
      <c r="Q53" s="198"/>
      <c r="R53" s="198"/>
      <c r="S53" s="198"/>
      <c r="T53" s="198"/>
      <c r="U53" s="9"/>
      <c r="V53" s="306"/>
      <c r="W53" s="306"/>
      <c r="X53" s="306"/>
      <c r="Y53" s="306"/>
      <c r="Z53" s="306"/>
      <c r="AA53" s="283">
        <f>IFERROR(Z53*Inputs!$D$59*Inputs!$D$60,"")</f>
        <v>0</v>
      </c>
      <c r="AB53" s="9"/>
      <c r="AC53" s="303"/>
      <c r="AD53" s="304"/>
      <c r="AE53" s="304"/>
      <c r="AF53" s="304"/>
      <c r="AG53" s="9"/>
      <c r="AH53" s="283" t="str">
        <f>IFERROR(IF(Analysis!AC53="","",Analysis!AC53*Inputs!$D$33),"")</f>
        <v/>
      </c>
      <c r="AI53" s="292" t="str">
        <f>IFERROR(IF(Analysis!AD53="","",Analysis!AD53*Inputs!$D$37),"")</f>
        <v/>
      </c>
      <c r="AJ53" s="292" t="str">
        <f>IFERROR(IF(Analysis!AE53="","",Analysis!AE53*Inputs!$D$41),"")</f>
        <v/>
      </c>
      <c r="AK53" s="292" t="str">
        <f>IFERROR(IF(Analysis!AE53="","",Analysis!AE53*Inputs!$D$48),"")</f>
        <v/>
      </c>
      <c r="AL53" s="293" t="str">
        <f>IFERROR(IF(Analysis!AD53="","",Analysis!AD53*Inputs!$D$49*Inputs!$D$48),"")</f>
        <v/>
      </c>
      <c r="AM53" s="292" t="str">
        <f>IFERROR(AK53*Inputs!$D$50,"")</f>
        <v/>
      </c>
      <c r="AN53" s="292" t="str">
        <f t="shared" si="94"/>
        <v/>
      </c>
      <c r="AO53" s="292" t="str">
        <f>IFERROR(IF(AN53="","",AN53*Inputs!$D$52),"")</f>
        <v/>
      </c>
      <c r="AP53" s="283" t="str">
        <f>IFERROR(IF(Analysis!AF53="","",Analysis!AF53*Inputs!$D$58),"")</f>
        <v/>
      </c>
      <c r="AQ53" s="293" t="str">
        <f>IFERROR(AP53*Inputs!$D$59,"")</f>
        <v/>
      </c>
      <c r="AR53" s="283" t="str">
        <f>IFERROR(AQ53*Inputs!$D$60,"")</f>
        <v/>
      </c>
      <c r="AS53" s="9"/>
      <c r="AT53" s="279" t="str">
        <f>IF(Analysis!V53&lt;&gt;"",Analysis!V53,Analysis!$AH53)</f>
        <v/>
      </c>
      <c r="AU53" s="279" t="str">
        <f>IF(Analysis!W53&lt;&gt;"",Analysis!W53,Analysis!AI53)</f>
        <v/>
      </c>
      <c r="AV53" s="279" t="str">
        <f>IF(Analysis!X53&lt;&gt;"",Analysis!X53,$AJ53)</f>
        <v/>
      </c>
      <c r="AW53" s="279" t="str">
        <f>IF(Analysis!Y53&lt;&gt;"",Analysis!Y53,Analysis!AO53)</f>
        <v/>
      </c>
      <c r="AX53" s="279" t="str">
        <f>IF(Analysis!Z53&lt;&gt;"",Analysis!Z53,Analysis!AP53)</f>
        <v/>
      </c>
      <c r="AY53" s="279" t="str">
        <f>IF(Analysis!AA53&gt;0,Analysis!AA53,Analysis!AR53)</f>
        <v/>
      </c>
      <c r="AZ53" s="9"/>
      <c r="BA53" s="8">
        <f>SUM((($H53+$O53)*Inputs!$D$14*Inputs!$D$13/Hours_TB),(($I53+$P53)*Inputs!$D$14*Inputs!$D$13/Hours_TB),(($J53+$Q53)*Inputs!$D$14*Inputs!$D$13/Hours_TB),(($K53+$R53)*Inputs!$D$14*Inputs!$D$13/Hours_TB),(($L53+$S53)*Inputs!$D$14*Inputs!$D$13/Hours_TB),(($M53+$T53)*Inputs!$D$14*Inputs!$D$13/Hours_TB))</f>
        <v>0</v>
      </c>
      <c r="BB53" s="8">
        <f>SUM((($H53+$O53)*Inputs!$D$14*Inputs!$D$13/Hours_HIV),(($I53+$P53)*Inputs!$D$14*Inputs!$D$13/Hours_HIV),(($J53+$Q53)*Inputs!$D$14*Inputs!$D$13/Hours_HIV),(($K53+$R53)*Inputs!$D$14*Inputs!$D$13/Hours_HIV),(($L53+$S53)*Inputs!$D$14*Inputs!$D$13/Hours_HIV),(($M53+$T53)*Inputs!$D$14*Inputs!$D$13/Hours_HIV))</f>
        <v>0</v>
      </c>
      <c r="BC53" s="8">
        <f>SUM((($H53+$O53)*Inputs!$D$14*Inputs!$D$13/Hours_HPV),(($I53+$P53)*Inputs!$D$14*Inputs!$D$13/Hours_HPV),(($J53+$Q53)*Inputs!$D$14*Inputs!$D$13/Hours_HPV),(($K53+$R53)*Inputs!$D$14*Inputs!$D$13/Hours_HPV),(($L53+$S53)*Inputs!$D$14*Inputs!$D$13/Hours_HPV),(($M53+$T53)*Inputs!$D$14*Inputs!$D$13/Hours_HPV))</f>
        <v>0</v>
      </c>
      <c r="BD53" s="8">
        <f>SUM((($H53+$O53)*Inputs!$D$14*Inputs!$D$13/Hours_HCV),(($I53+$P53)*Inputs!$D$14*Inputs!$D$13/Hours_HCV),(($J53+$Q53)*Inputs!$D$14*Inputs!$D$13/Hours_HCV),(($K53+$R53)*Inputs!$D$14*Inputs!$D$13/Hours_HCV),(($L53+$S53)*Inputs!$D$14*Inputs!$D$13/Hours_HCV),(($M53+$T53)*Inputs!$D$14*Inputs!$D$13/Hours_HCV))</f>
        <v>0</v>
      </c>
      <c r="BE53" s="9"/>
      <c r="BF53" s="10" t="str">
        <f t="shared" si="95"/>
        <v/>
      </c>
      <c r="BG53" s="18" t="str">
        <f t="shared" si="96"/>
        <v>N/A</v>
      </c>
      <c r="BH53" s="10" t="str">
        <f t="shared" si="97"/>
        <v/>
      </c>
      <c r="BI53" s="10" t="str">
        <f t="shared" si="98"/>
        <v/>
      </c>
      <c r="BJ53" s="10" t="str">
        <f t="shared" si="12"/>
        <v/>
      </c>
      <c r="BK53" s="18" t="str">
        <f t="shared" si="99"/>
        <v>N/A</v>
      </c>
      <c r="BL53" s="367"/>
      <c r="BM53" s="10">
        <f t="shared" si="100"/>
        <v>0</v>
      </c>
      <c r="BN53" s="18" t="str">
        <f t="shared" si="101"/>
        <v>N/A</v>
      </c>
      <c r="BO53" s="10" t="str">
        <f t="shared" si="13"/>
        <v/>
      </c>
      <c r="BP53" s="10" t="str">
        <f t="shared" si="14"/>
        <v/>
      </c>
      <c r="BQ53" s="10" t="str">
        <f t="shared" si="15"/>
        <v/>
      </c>
      <c r="BR53" s="18" t="str">
        <f t="shared" si="16"/>
        <v>N/A</v>
      </c>
      <c r="BS53" s="367"/>
      <c r="BT53" s="10">
        <f t="shared" si="102"/>
        <v>0</v>
      </c>
      <c r="BU53" s="18" t="str">
        <f t="shared" si="103"/>
        <v>N/A</v>
      </c>
      <c r="BV53" s="10" t="str">
        <f t="shared" si="17"/>
        <v/>
      </c>
      <c r="BW53" s="10" t="str">
        <f t="shared" si="104"/>
        <v/>
      </c>
      <c r="BX53" s="10" t="str">
        <f t="shared" si="19"/>
        <v/>
      </c>
      <c r="BY53" s="18" t="str">
        <f t="shared" si="105"/>
        <v>N/A</v>
      </c>
      <c r="BZ53" s="367"/>
      <c r="CA53" s="10">
        <f t="shared" si="106"/>
        <v>0</v>
      </c>
      <c r="CB53" s="18" t="str">
        <f t="shared" si="107"/>
        <v>N/A</v>
      </c>
      <c r="CC53" s="10" t="str">
        <f t="shared" si="21"/>
        <v/>
      </c>
      <c r="CD53" s="10" t="str">
        <f t="shared" si="22"/>
        <v/>
      </c>
      <c r="CE53" s="10" t="str">
        <f t="shared" si="23"/>
        <v/>
      </c>
      <c r="CF53" s="18" t="str">
        <f t="shared" si="108"/>
        <v>N/A</v>
      </c>
      <c r="CG53" s="365"/>
      <c r="CH53" s="10">
        <f t="shared" si="109"/>
        <v>0</v>
      </c>
      <c r="CI53" s="18" t="str">
        <f t="shared" si="115"/>
        <v>N/A</v>
      </c>
      <c r="CJ53" s="10" t="str">
        <f t="shared" si="26"/>
        <v/>
      </c>
      <c r="CK53" s="10" t="str">
        <f t="shared" si="27"/>
        <v/>
      </c>
      <c r="CL53" s="10" t="str">
        <f t="shared" si="28"/>
        <v/>
      </c>
      <c r="CM53" s="18" t="str">
        <f t="shared" si="29"/>
        <v>N/A</v>
      </c>
      <c r="CN53" s="365"/>
      <c r="CO53" s="10">
        <f t="shared" si="110"/>
        <v>0</v>
      </c>
      <c r="CP53" s="18" t="str">
        <f t="shared" si="111"/>
        <v>N/A</v>
      </c>
      <c r="CQ53" s="10" t="str">
        <f t="shared" si="30"/>
        <v/>
      </c>
      <c r="CR53" s="10" t="str">
        <f t="shared" si="31"/>
        <v/>
      </c>
      <c r="CS53" s="10" t="str">
        <f t="shared" si="32"/>
        <v/>
      </c>
      <c r="CT53" s="18" t="str">
        <f t="shared" si="112"/>
        <v>N/A</v>
      </c>
      <c r="CU53" s="377"/>
      <c r="CV53" s="10">
        <f t="shared" si="113"/>
        <v>0</v>
      </c>
      <c r="CW53" s="18" t="str">
        <f t="shared" si="114"/>
        <v>N/A</v>
      </c>
      <c r="CX53" s="10" t="str">
        <f t="shared" si="34"/>
        <v/>
      </c>
      <c r="CY53" s="10" t="str">
        <f t="shared" si="35"/>
        <v/>
      </c>
      <c r="CZ53" s="10" t="str">
        <f t="shared" si="36"/>
        <v/>
      </c>
      <c r="DA53" s="18" t="str">
        <f t="shared" si="37"/>
        <v>N/A</v>
      </c>
      <c r="DB53" s="367"/>
      <c r="DC53" s="367"/>
      <c r="DD53" s="367"/>
      <c r="DE53" s="367"/>
      <c r="DF53" s="367"/>
      <c r="DG53" s="40" t="b">
        <f t="shared" si="38"/>
        <v>0</v>
      </c>
      <c r="DH53" s="40" t="b">
        <f t="shared" si="39"/>
        <v>0</v>
      </c>
      <c r="DI53" s="40" t="b">
        <f t="shared" si="40"/>
        <v>0</v>
      </c>
      <c r="DJ53" s="40" t="b">
        <f t="shared" si="41"/>
        <v>0</v>
      </c>
      <c r="DK53" s="367"/>
      <c r="DL53" s="40" t="b">
        <f t="shared" si="42"/>
        <v>0</v>
      </c>
      <c r="DM53" s="40" t="b">
        <f t="shared" si="43"/>
        <v>0</v>
      </c>
      <c r="DN53" s="40" t="b">
        <f t="shared" si="44"/>
        <v>0</v>
      </c>
      <c r="DO53" s="40" t="b">
        <f t="shared" si="45"/>
        <v>0</v>
      </c>
      <c r="DP53" s="367"/>
      <c r="DQ53" s="40" t="b">
        <f t="shared" si="46"/>
        <v>0</v>
      </c>
      <c r="DR53" s="40" t="b">
        <f t="shared" si="47"/>
        <v>0</v>
      </c>
      <c r="DS53" s="40" t="b">
        <f t="shared" si="48"/>
        <v>0</v>
      </c>
      <c r="DT53" s="40" t="b">
        <f t="shared" si="49"/>
        <v>0</v>
      </c>
      <c r="DU53" s="367"/>
      <c r="DV53" s="40" t="b">
        <f t="shared" si="50"/>
        <v>0</v>
      </c>
      <c r="DW53" s="40" t="b">
        <f t="shared" si="51"/>
        <v>0</v>
      </c>
      <c r="DX53" s="40" t="b">
        <f t="shared" si="52"/>
        <v>0</v>
      </c>
      <c r="DY53" s="40" t="b">
        <f t="shared" si="53"/>
        <v>0</v>
      </c>
      <c r="DZ53" s="367"/>
      <c r="EA53" s="40" t="b">
        <f t="shared" si="54"/>
        <v>0</v>
      </c>
      <c r="EB53" s="40" t="b">
        <f t="shared" si="55"/>
        <v>0</v>
      </c>
      <c r="EC53" s="40" t="b">
        <f t="shared" si="56"/>
        <v>0</v>
      </c>
      <c r="ED53" s="40" t="b">
        <f t="shared" si="57"/>
        <v>0</v>
      </c>
      <c r="EE53" s="367"/>
      <c r="EF53" s="40" t="b">
        <f t="shared" si="58"/>
        <v>0</v>
      </c>
      <c r="EG53" s="40" t="b">
        <f t="shared" si="59"/>
        <v>0</v>
      </c>
      <c r="EH53" s="40" t="b">
        <f t="shared" si="60"/>
        <v>0</v>
      </c>
      <c r="EI53" s="40" t="b">
        <f t="shared" si="61"/>
        <v>0</v>
      </c>
      <c r="EJ53" s="367"/>
      <c r="EK53" s="40" t="b">
        <f t="shared" si="62"/>
        <v>0</v>
      </c>
      <c r="EL53" s="40" t="b">
        <f t="shared" si="63"/>
        <v>0</v>
      </c>
      <c r="EM53" s="40" t="b">
        <f t="shared" si="64"/>
        <v>0</v>
      </c>
      <c r="EN53" s="40" t="b">
        <f t="shared" si="65"/>
        <v>0</v>
      </c>
      <c r="EO53" s="367"/>
      <c r="EP53" s="40" t="b">
        <f t="shared" si="66"/>
        <v>0</v>
      </c>
      <c r="EQ53" s="40" t="b">
        <f t="shared" si="67"/>
        <v>0</v>
      </c>
      <c r="ER53" s="40" t="b">
        <f t="shared" si="68"/>
        <v>0</v>
      </c>
      <c r="ES53" s="40" t="b">
        <f t="shared" si="69"/>
        <v>0</v>
      </c>
      <c r="ET53" s="367"/>
      <c r="EU53" s="40" t="b">
        <f t="shared" si="70"/>
        <v>0</v>
      </c>
      <c r="EV53" s="40" t="b">
        <f t="shared" si="71"/>
        <v>0</v>
      </c>
      <c r="EW53" s="40" t="b">
        <f t="shared" si="72"/>
        <v>0</v>
      </c>
      <c r="EX53" s="40" t="b">
        <f t="shared" si="73"/>
        <v>0</v>
      </c>
      <c r="EY53" s="365"/>
      <c r="EZ53" s="40" t="b">
        <f t="shared" si="74"/>
        <v>0</v>
      </c>
      <c r="FA53" s="40" t="b">
        <f t="shared" si="75"/>
        <v>0</v>
      </c>
      <c r="FB53" s="40" t="b">
        <f t="shared" si="76"/>
        <v>0</v>
      </c>
      <c r="FC53" s="40" t="b">
        <f t="shared" si="77"/>
        <v>0</v>
      </c>
      <c r="FD53" s="367"/>
      <c r="FE53" s="40" t="b">
        <f t="shared" si="78"/>
        <v>0</v>
      </c>
      <c r="FF53" s="40" t="b">
        <f t="shared" si="79"/>
        <v>0</v>
      </c>
      <c r="FG53" s="40" t="b">
        <f t="shared" si="80"/>
        <v>0</v>
      </c>
      <c r="FH53" s="40" t="b">
        <f t="shared" si="81"/>
        <v>0</v>
      </c>
      <c r="FI53" s="365"/>
      <c r="FJ53" s="40" t="b">
        <f t="shared" si="82"/>
        <v>0</v>
      </c>
      <c r="FK53" s="40" t="b">
        <f t="shared" si="83"/>
        <v>0</v>
      </c>
      <c r="FL53" s="40" t="b">
        <f t="shared" si="84"/>
        <v>0</v>
      </c>
      <c r="FM53" s="40" t="b">
        <f t="shared" si="85"/>
        <v>0</v>
      </c>
      <c r="FN53" s="367"/>
      <c r="FO53" s="40" t="b">
        <f t="shared" si="86"/>
        <v>0</v>
      </c>
      <c r="FP53" s="40" t="b">
        <f t="shared" si="87"/>
        <v>0</v>
      </c>
      <c r="FQ53" s="40" t="b">
        <f t="shared" si="88"/>
        <v>0</v>
      </c>
      <c r="FR53" s="40" t="b">
        <f t="shared" si="89"/>
        <v>0</v>
      </c>
      <c r="FS53" s="365"/>
      <c r="FT53" s="40" t="b">
        <f t="shared" si="90"/>
        <v>0</v>
      </c>
      <c r="FU53" s="40" t="b">
        <f t="shared" si="91"/>
        <v>0</v>
      </c>
      <c r="FV53" s="40" t="b">
        <f t="shared" si="92"/>
        <v>0</v>
      </c>
      <c r="FW53" s="40" t="b">
        <f t="shared" si="93"/>
        <v>0</v>
      </c>
    </row>
    <row r="54" spans="2:179">
      <c r="B54" s="365">
        <v>45</v>
      </c>
      <c r="C54" s="196"/>
      <c r="D54" s="196"/>
      <c r="E54" s="196"/>
      <c r="F54" s="196"/>
      <c r="G54" s="7"/>
      <c r="H54" s="197"/>
      <c r="I54" s="197"/>
      <c r="J54" s="197"/>
      <c r="K54" s="197"/>
      <c r="L54" s="197"/>
      <c r="M54" s="197"/>
      <c r="N54" s="9"/>
      <c r="O54" s="198"/>
      <c r="P54" s="198"/>
      <c r="Q54" s="198"/>
      <c r="R54" s="198"/>
      <c r="S54" s="198"/>
      <c r="T54" s="198"/>
      <c r="U54" s="9"/>
      <c r="V54" s="306"/>
      <c r="W54" s="306"/>
      <c r="X54" s="306"/>
      <c r="Y54" s="306"/>
      <c r="Z54" s="306"/>
      <c r="AA54" s="283">
        <f>IFERROR(Z54*Inputs!$D$59*Inputs!$D$60,"")</f>
        <v>0</v>
      </c>
      <c r="AB54" s="9"/>
      <c r="AC54" s="303"/>
      <c r="AD54" s="304"/>
      <c r="AE54" s="304"/>
      <c r="AF54" s="304"/>
      <c r="AG54" s="9"/>
      <c r="AH54" s="283" t="str">
        <f>IFERROR(IF(Analysis!AC54="","",Analysis!AC54*Inputs!$D$33),"")</f>
        <v/>
      </c>
      <c r="AI54" s="292" t="str">
        <f>IFERROR(IF(Analysis!AD54="","",Analysis!AD54*Inputs!$D$37),"")</f>
        <v/>
      </c>
      <c r="AJ54" s="292" t="str">
        <f>IFERROR(IF(Analysis!AE54="","",Analysis!AE54*Inputs!$D$41),"")</f>
        <v/>
      </c>
      <c r="AK54" s="292" t="str">
        <f>IFERROR(IF(Analysis!AE54="","",Analysis!AE54*Inputs!$D$48),"")</f>
        <v/>
      </c>
      <c r="AL54" s="293" t="str">
        <f>IFERROR(IF(Analysis!AD54="","",Analysis!AD54*Inputs!$D$49*Inputs!$D$48),"")</f>
        <v/>
      </c>
      <c r="AM54" s="292" t="str">
        <f>IFERROR(AK54*Inputs!$D$50,"")</f>
        <v/>
      </c>
      <c r="AN54" s="292" t="str">
        <f t="shared" si="94"/>
        <v/>
      </c>
      <c r="AO54" s="292" t="str">
        <f>IFERROR(IF(AN54="","",AN54*Inputs!$D$52),"")</f>
        <v/>
      </c>
      <c r="AP54" s="283" t="str">
        <f>IFERROR(IF(Analysis!AF54="","",Analysis!AF54*Inputs!$D$58),"")</f>
        <v/>
      </c>
      <c r="AQ54" s="293" t="str">
        <f>IFERROR(AP54*Inputs!$D$59,"")</f>
        <v/>
      </c>
      <c r="AR54" s="283" t="str">
        <f>IFERROR(AQ54*Inputs!$D$60,"")</f>
        <v/>
      </c>
      <c r="AS54" s="9"/>
      <c r="AT54" s="279" t="str">
        <f>IF(Analysis!V54&lt;&gt;"",Analysis!V54,Analysis!$AH54)</f>
        <v/>
      </c>
      <c r="AU54" s="279" t="str">
        <f>IF(Analysis!W54&lt;&gt;"",Analysis!W54,Analysis!AI54)</f>
        <v/>
      </c>
      <c r="AV54" s="279" t="str">
        <f>IF(Analysis!X54&lt;&gt;"",Analysis!X54,$AJ54)</f>
        <v/>
      </c>
      <c r="AW54" s="279" t="str">
        <f>IF(Analysis!Y54&lt;&gt;"",Analysis!Y54,Analysis!AO54)</f>
        <v/>
      </c>
      <c r="AX54" s="279" t="str">
        <f>IF(Analysis!Z54&lt;&gt;"",Analysis!Z54,Analysis!AP54)</f>
        <v/>
      </c>
      <c r="AY54" s="279" t="str">
        <f>IF(Analysis!AA54&gt;0,Analysis!AA54,Analysis!AR54)</f>
        <v/>
      </c>
      <c r="AZ54" s="9"/>
      <c r="BA54" s="8">
        <f>SUM((($H54+$O54)*Inputs!$D$14*Inputs!$D$13/Hours_TB),(($I54+$P54)*Inputs!$D$14*Inputs!$D$13/Hours_TB),(($J54+$Q54)*Inputs!$D$14*Inputs!$D$13/Hours_TB),(($K54+$R54)*Inputs!$D$14*Inputs!$D$13/Hours_TB),(($L54+$S54)*Inputs!$D$14*Inputs!$D$13/Hours_TB),(($M54+$T54)*Inputs!$D$14*Inputs!$D$13/Hours_TB))</f>
        <v>0</v>
      </c>
      <c r="BB54" s="8">
        <f>SUM((($H54+$O54)*Inputs!$D$14*Inputs!$D$13/Hours_HIV),(($I54+$P54)*Inputs!$D$14*Inputs!$D$13/Hours_HIV),(($J54+$Q54)*Inputs!$D$14*Inputs!$D$13/Hours_HIV),(($K54+$R54)*Inputs!$D$14*Inputs!$D$13/Hours_HIV),(($L54+$S54)*Inputs!$D$14*Inputs!$D$13/Hours_HIV),(($M54+$T54)*Inputs!$D$14*Inputs!$D$13/Hours_HIV))</f>
        <v>0</v>
      </c>
      <c r="BC54" s="8">
        <f>SUM((($H54+$O54)*Inputs!$D$14*Inputs!$D$13/Hours_HPV),(($I54+$P54)*Inputs!$D$14*Inputs!$D$13/Hours_HPV),(($J54+$Q54)*Inputs!$D$14*Inputs!$D$13/Hours_HPV),(($K54+$R54)*Inputs!$D$14*Inputs!$D$13/Hours_HPV),(($L54+$S54)*Inputs!$D$14*Inputs!$D$13/Hours_HPV),(($M54+$T54)*Inputs!$D$14*Inputs!$D$13/Hours_HPV))</f>
        <v>0</v>
      </c>
      <c r="BD54" s="8">
        <f>SUM((($H54+$O54)*Inputs!$D$14*Inputs!$D$13/Hours_HCV),(($I54+$P54)*Inputs!$D$14*Inputs!$D$13/Hours_HCV),(($J54+$Q54)*Inputs!$D$14*Inputs!$D$13/Hours_HCV),(($K54+$R54)*Inputs!$D$14*Inputs!$D$13/Hours_HCV),(($L54+$S54)*Inputs!$D$14*Inputs!$D$13/Hours_HCV),(($M54+$T54)*Inputs!$D$14*Inputs!$D$13/Hours_HCV))</f>
        <v>0</v>
      </c>
      <c r="BE54" s="9"/>
      <c r="BF54" s="10" t="str">
        <f t="shared" si="95"/>
        <v/>
      </c>
      <c r="BG54" s="18" t="str">
        <f t="shared" si="96"/>
        <v>N/A</v>
      </c>
      <c r="BH54" s="10" t="str">
        <f t="shared" si="97"/>
        <v/>
      </c>
      <c r="BI54" s="10" t="str">
        <f t="shared" si="98"/>
        <v/>
      </c>
      <c r="BJ54" s="10" t="str">
        <f t="shared" si="12"/>
        <v/>
      </c>
      <c r="BK54" s="18" t="str">
        <f t="shared" si="99"/>
        <v>N/A</v>
      </c>
      <c r="BL54" s="367"/>
      <c r="BM54" s="10">
        <f t="shared" si="100"/>
        <v>0</v>
      </c>
      <c r="BN54" s="18" t="str">
        <f t="shared" si="101"/>
        <v>N/A</v>
      </c>
      <c r="BO54" s="10" t="str">
        <f t="shared" si="13"/>
        <v/>
      </c>
      <c r="BP54" s="10" t="str">
        <f t="shared" si="14"/>
        <v/>
      </c>
      <c r="BQ54" s="10" t="str">
        <f t="shared" si="15"/>
        <v/>
      </c>
      <c r="BR54" s="18" t="str">
        <f t="shared" si="16"/>
        <v>N/A</v>
      </c>
      <c r="BS54" s="367"/>
      <c r="BT54" s="10">
        <f t="shared" si="102"/>
        <v>0</v>
      </c>
      <c r="BU54" s="18" t="str">
        <f t="shared" si="103"/>
        <v>N/A</v>
      </c>
      <c r="BV54" s="10" t="str">
        <f t="shared" si="17"/>
        <v/>
      </c>
      <c r="BW54" s="10" t="str">
        <f t="shared" si="104"/>
        <v/>
      </c>
      <c r="BX54" s="10" t="str">
        <f t="shared" si="19"/>
        <v/>
      </c>
      <c r="BY54" s="18" t="str">
        <f t="shared" si="105"/>
        <v>N/A</v>
      </c>
      <c r="BZ54" s="367"/>
      <c r="CA54" s="10">
        <f t="shared" si="106"/>
        <v>0</v>
      </c>
      <c r="CB54" s="18" t="str">
        <f t="shared" si="107"/>
        <v>N/A</v>
      </c>
      <c r="CC54" s="10" t="str">
        <f t="shared" si="21"/>
        <v/>
      </c>
      <c r="CD54" s="10" t="str">
        <f t="shared" si="22"/>
        <v/>
      </c>
      <c r="CE54" s="10" t="str">
        <f t="shared" si="23"/>
        <v/>
      </c>
      <c r="CF54" s="18" t="str">
        <f t="shared" si="108"/>
        <v>N/A</v>
      </c>
      <c r="CG54" s="365"/>
      <c r="CH54" s="10">
        <f t="shared" si="109"/>
        <v>0</v>
      </c>
      <c r="CI54" s="18" t="str">
        <f t="shared" si="115"/>
        <v>N/A</v>
      </c>
      <c r="CJ54" s="10" t="str">
        <f t="shared" si="26"/>
        <v/>
      </c>
      <c r="CK54" s="10" t="str">
        <f t="shared" si="27"/>
        <v/>
      </c>
      <c r="CL54" s="10" t="str">
        <f t="shared" si="28"/>
        <v/>
      </c>
      <c r="CM54" s="18" t="str">
        <f t="shared" si="29"/>
        <v>N/A</v>
      </c>
      <c r="CN54" s="365"/>
      <c r="CO54" s="10">
        <f t="shared" si="110"/>
        <v>0</v>
      </c>
      <c r="CP54" s="18" t="str">
        <f t="shared" si="111"/>
        <v>N/A</v>
      </c>
      <c r="CQ54" s="10" t="str">
        <f t="shared" si="30"/>
        <v/>
      </c>
      <c r="CR54" s="10" t="str">
        <f t="shared" si="31"/>
        <v/>
      </c>
      <c r="CS54" s="10" t="str">
        <f t="shared" si="32"/>
        <v/>
      </c>
      <c r="CT54" s="18" t="str">
        <f t="shared" si="112"/>
        <v>N/A</v>
      </c>
      <c r="CU54" s="377"/>
      <c r="CV54" s="10">
        <f t="shared" si="113"/>
        <v>0</v>
      </c>
      <c r="CW54" s="18" t="str">
        <f t="shared" si="114"/>
        <v>N/A</v>
      </c>
      <c r="CX54" s="10" t="str">
        <f t="shared" si="34"/>
        <v/>
      </c>
      <c r="CY54" s="10" t="str">
        <f t="shared" si="35"/>
        <v/>
      </c>
      <c r="CZ54" s="10" t="str">
        <f t="shared" si="36"/>
        <v/>
      </c>
      <c r="DA54" s="18" t="str">
        <f t="shared" si="37"/>
        <v>N/A</v>
      </c>
      <c r="DB54" s="367"/>
      <c r="DC54" s="367"/>
      <c r="DD54" s="367"/>
      <c r="DE54" s="367"/>
      <c r="DF54" s="367"/>
      <c r="DG54" s="40" t="b">
        <f t="shared" si="38"/>
        <v>0</v>
      </c>
      <c r="DH54" s="40" t="b">
        <f t="shared" si="39"/>
        <v>0</v>
      </c>
      <c r="DI54" s="40" t="b">
        <f t="shared" si="40"/>
        <v>0</v>
      </c>
      <c r="DJ54" s="40" t="b">
        <f t="shared" si="41"/>
        <v>0</v>
      </c>
      <c r="DK54" s="367"/>
      <c r="DL54" s="40" t="b">
        <f t="shared" si="42"/>
        <v>0</v>
      </c>
      <c r="DM54" s="40" t="b">
        <f t="shared" si="43"/>
        <v>0</v>
      </c>
      <c r="DN54" s="40" t="b">
        <f t="shared" si="44"/>
        <v>0</v>
      </c>
      <c r="DO54" s="40" t="b">
        <f t="shared" si="45"/>
        <v>0</v>
      </c>
      <c r="DP54" s="367"/>
      <c r="DQ54" s="40" t="b">
        <f t="shared" si="46"/>
        <v>0</v>
      </c>
      <c r="DR54" s="40" t="b">
        <f t="shared" si="47"/>
        <v>0</v>
      </c>
      <c r="DS54" s="40" t="b">
        <f t="shared" si="48"/>
        <v>0</v>
      </c>
      <c r="DT54" s="40" t="b">
        <f t="shared" si="49"/>
        <v>0</v>
      </c>
      <c r="DU54" s="367"/>
      <c r="DV54" s="40" t="b">
        <f t="shared" si="50"/>
        <v>0</v>
      </c>
      <c r="DW54" s="40" t="b">
        <f t="shared" si="51"/>
        <v>0</v>
      </c>
      <c r="DX54" s="40" t="b">
        <f t="shared" si="52"/>
        <v>0</v>
      </c>
      <c r="DY54" s="40" t="b">
        <f t="shared" si="53"/>
        <v>0</v>
      </c>
      <c r="DZ54" s="367"/>
      <c r="EA54" s="40" t="b">
        <f t="shared" si="54"/>
        <v>0</v>
      </c>
      <c r="EB54" s="40" t="b">
        <f t="shared" si="55"/>
        <v>0</v>
      </c>
      <c r="EC54" s="40" t="b">
        <f t="shared" si="56"/>
        <v>0</v>
      </c>
      <c r="ED54" s="40" t="b">
        <f t="shared" si="57"/>
        <v>0</v>
      </c>
      <c r="EE54" s="367"/>
      <c r="EF54" s="40" t="b">
        <f t="shared" si="58"/>
        <v>0</v>
      </c>
      <c r="EG54" s="40" t="b">
        <f t="shared" si="59"/>
        <v>0</v>
      </c>
      <c r="EH54" s="40" t="b">
        <f t="shared" si="60"/>
        <v>0</v>
      </c>
      <c r="EI54" s="40" t="b">
        <f t="shared" si="61"/>
        <v>0</v>
      </c>
      <c r="EJ54" s="367"/>
      <c r="EK54" s="40" t="b">
        <f t="shared" si="62"/>
        <v>0</v>
      </c>
      <c r="EL54" s="40" t="b">
        <f t="shared" si="63"/>
        <v>0</v>
      </c>
      <c r="EM54" s="40" t="b">
        <f t="shared" si="64"/>
        <v>0</v>
      </c>
      <c r="EN54" s="40" t="b">
        <f t="shared" si="65"/>
        <v>0</v>
      </c>
      <c r="EO54" s="367"/>
      <c r="EP54" s="40" t="b">
        <f t="shared" si="66"/>
        <v>0</v>
      </c>
      <c r="EQ54" s="40" t="b">
        <f t="shared" si="67"/>
        <v>0</v>
      </c>
      <c r="ER54" s="40" t="b">
        <f t="shared" si="68"/>
        <v>0</v>
      </c>
      <c r="ES54" s="40" t="b">
        <f t="shared" si="69"/>
        <v>0</v>
      </c>
      <c r="ET54" s="367"/>
      <c r="EU54" s="40" t="b">
        <f t="shared" si="70"/>
        <v>0</v>
      </c>
      <c r="EV54" s="40" t="b">
        <f t="shared" si="71"/>
        <v>0</v>
      </c>
      <c r="EW54" s="40" t="b">
        <f t="shared" si="72"/>
        <v>0</v>
      </c>
      <c r="EX54" s="40" t="b">
        <f t="shared" si="73"/>
        <v>0</v>
      </c>
      <c r="EY54" s="365"/>
      <c r="EZ54" s="40" t="b">
        <f t="shared" si="74"/>
        <v>0</v>
      </c>
      <c r="FA54" s="40" t="b">
        <f t="shared" si="75"/>
        <v>0</v>
      </c>
      <c r="FB54" s="40" t="b">
        <f t="shared" si="76"/>
        <v>0</v>
      </c>
      <c r="FC54" s="40" t="b">
        <f t="shared" si="77"/>
        <v>0</v>
      </c>
      <c r="FD54" s="367"/>
      <c r="FE54" s="40" t="b">
        <f t="shared" si="78"/>
        <v>0</v>
      </c>
      <c r="FF54" s="40" t="b">
        <f t="shared" si="79"/>
        <v>0</v>
      </c>
      <c r="FG54" s="40" t="b">
        <f t="shared" si="80"/>
        <v>0</v>
      </c>
      <c r="FH54" s="40" t="b">
        <f t="shared" si="81"/>
        <v>0</v>
      </c>
      <c r="FI54" s="365"/>
      <c r="FJ54" s="40" t="b">
        <f t="shared" si="82"/>
        <v>0</v>
      </c>
      <c r="FK54" s="40" t="b">
        <f t="shared" si="83"/>
        <v>0</v>
      </c>
      <c r="FL54" s="40" t="b">
        <f t="shared" si="84"/>
        <v>0</v>
      </c>
      <c r="FM54" s="40" t="b">
        <f t="shared" si="85"/>
        <v>0</v>
      </c>
      <c r="FN54" s="367"/>
      <c r="FO54" s="40" t="b">
        <f t="shared" si="86"/>
        <v>0</v>
      </c>
      <c r="FP54" s="40" t="b">
        <f t="shared" si="87"/>
        <v>0</v>
      </c>
      <c r="FQ54" s="40" t="b">
        <f t="shared" si="88"/>
        <v>0</v>
      </c>
      <c r="FR54" s="40" t="b">
        <f t="shared" si="89"/>
        <v>0</v>
      </c>
      <c r="FS54" s="365"/>
      <c r="FT54" s="40" t="b">
        <f t="shared" si="90"/>
        <v>0</v>
      </c>
      <c r="FU54" s="40" t="b">
        <f t="shared" si="91"/>
        <v>0</v>
      </c>
      <c r="FV54" s="40" t="b">
        <f t="shared" si="92"/>
        <v>0</v>
      </c>
      <c r="FW54" s="40" t="b">
        <f t="shared" si="93"/>
        <v>0</v>
      </c>
    </row>
    <row r="55" spans="2:179">
      <c r="B55" s="365">
        <v>46</v>
      </c>
      <c r="C55" s="196"/>
      <c r="D55" s="196"/>
      <c r="E55" s="196"/>
      <c r="F55" s="196"/>
      <c r="G55" s="7"/>
      <c r="H55" s="197"/>
      <c r="I55" s="197"/>
      <c r="J55" s="197"/>
      <c r="K55" s="197"/>
      <c r="L55" s="197"/>
      <c r="M55" s="197"/>
      <c r="N55" s="9"/>
      <c r="O55" s="198"/>
      <c r="P55" s="198"/>
      <c r="Q55" s="198"/>
      <c r="R55" s="198"/>
      <c r="S55" s="198"/>
      <c r="T55" s="198"/>
      <c r="U55" s="9"/>
      <c r="V55" s="306"/>
      <c r="W55" s="306"/>
      <c r="X55" s="306"/>
      <c r="Y55" s="306"/>
      <c r="Z55" s="306"/>
      <c r="AA55" s="283">
        <f>IFERROR(Z55*Inputs!$D$59*Inputs!$D$60,"")</f>
        <v>0</v>
      </c>
      <c r="AB55" s="9"/>
      <c r="AC55" s="303"/>
      <c r="AD55" s="304"/>
      <c r="AE55" s="304"/>
      <c r="AF55" s="304"/>
      <c r="AG55" s="9"/>
      <c r="AH55" s="283" t="str">
        <f>IFERROR(IF(Analysis!AC55="","",Analysis!AC55*Inputs!$D$33),"")</f>
        <v/>
      </c>
      <c r="AI55" s="292" t="str">
        <f>IFERROR(IF(Analysis!AD55="","",Analysis!AD55*Inputs!$D$37),"")</f>
        <v/>
      </c>
      <c r="AJ55" s="292" t="str">
        <f>IFERROR(IF(Analysis!AE55="","",Analysis!AE55*Inputs!$D$41),"")</f>
        <v/>
      </c>
      <c r="AK55" s="292" t="str">
        <f>IFERROR(IF(Analysis!AE55="","",Analysis!AE55*Inputs!$D$48),"")</f>
        <v/>
      </c>
      <c r="AL55" s="293" t="str">
        <f>IFERROR(IF(Analysis!AD55="","",Analysis!AD55*Inputs!$D$49*Inputs!$D$48),"")</f>
        <v/>
      </c>
      <c r="AM55" s="292" t="str">
        <f>IFERROR(AK55*Inputs!$D$50,"")</f>
        <v/>
      </c>
      <c r="AN55" s="292" t="str">
        <f t="shared" si="94"/>
        <v/>
      </c>
      <c r="AO55" s="292" t="str">
        <f>IFERROR(IF(AN55="","",AN55*Inputs!$D$52),"")</f>
        <v/>
      </c>
      <c r="AP55" s="283" t="str">
        <f>IFERROR(IF(Analysis!AF55="","",Analysis!AF55*Inputs!$D$58),"")</f>
        <v/>
      </c>
      <c r="AQ55" s="293" t="str">
        <f>IFERROR(AP55*Inputs!$D$59,"")</f>
        <v/>
      </c>
      <c r="AR55" s="283" t="str">
        <f>IFERROR(AQ55*Inputs!$D$60,"")</f>
        <v/>
      </c>
      <c r="AS55" s="9"/>
      <c r="AT55" s="279" t="str">
        <f>IF(Analysis!V55&lt;&gt;"",Analysis!V55,Analysis!$AH55)</f>
        <v/>
      </c>
      <c r="AU55" s="279" t="str">
        <f>IF(Analysis!W55&lt;&gt;"",Analysis!W55,Analysis!AI55)</f>
        <v/>
      </c>
      <c r="AV55" s="279" t="str">
        <f>IF(Analysis!X55&lt;&gt;"",Analysis!X55,$AJ55)</f>
        <v/>
      </c>
      <c r="AW55" s="279" t="str">
        <f>IF(Analysis!Y55&lt;&gt;"",Analysis!Y55,Analysis!AO55)</f>
        <v/>
      </c>
      <c r="AX55" s="279" t="str">
        <f>IF(Analysis!Z55&lt;&gt;"",Analysis!Z55,Analysis!AP55)</f>
        <v/>
      </c>
      <c r="AY55" s="279" t="str">
        <f>IF(Analysis!AA55&gt;0,Analysis!AA55,Analysis!AR55)</f>
        <v/>
      </c>
      <c r="AZ55" s="9"/>
      <c r="BA55" s="8">
        <f>SUM((($H55+$O55)*Inputs!$D$14*Inputs!$D$13/Hours_TB),(($I55+$P55)*Inputs!$D$14*Inputs!$D$13/Hours_TB),(($J55+$Q55)*Inputs!$D$14*Inputs!$D$13/Hours_TB),(($K55+$R55)*Inputs!$D$14*Inputs!$D$13/Hours_TB),(($L55+$S55)*Inputs!$D$14*Inputs!$D$13/Hours_TB),(($M55+$T55)*Inputs!$D$14*Inputs!$D$13/Hours_TB))</f>
        <v>0</v>
      </c>
      <c r="BB55" s="8">
        <f>SUM((($H55+$O55)*Inputs!$D$14*Inputs!$D$13/Hours_HIV),(($I55+$P55)*Inputs!$D$14*Inputs!$D$13/Hours_HIV),(($J55+$Q55)*Inputs!$D$14*Inputs!$D$13/Hours_HIV),(($K55+$R55)*Inputs!$D$14*Inputs!$D$13/Hours_HIV),(($L55+$S55)*Inputs!$D$14*Inputs!$D$13/Hours_HIV),(($M55+$T55)*Inputs!$D$14*Inputs!$D$13/Hours_HIV))</f>
        <v>0</v>
      </c>
      <c r="BC55" s="8">
        <f>SUM((($H55+$O55)*Inputs!$D$14*Inputs!$D$13/Hours_HPV),(($I55+$P55)*Inputs!$D$14*Inputs!$D$13/Hours_HPV),(($J55+$Q55)*Inputs!$D$14*Inputs!$D$13/Hours_HPV),(($K55+$R55)*Inputs!$D$14*Inputs!$D$13/Hours_HPV),(($L55+$S55)*Inputs!$D$14*Inputs!$D$13/Hours_HPV),(($M55+$T55)*Inputs!$D$14*Inputs!$D$13/Hours_HPV))</f>
        <v>0</v>
      </c>
      <c r="BD55" s="8">
        <f>SUM((($H55+$O55)*Inputs!$D$14*Inputs!$D$13/Hours_HCV),(($I55+$P55)*Inputs!$D$14*Inputs!$D$13/Hours_HCV),(($J55+$Q55)*Inputs!$D$14*Inputs!$D$13/Hours_HCV),(($K55+$R55)*Inputs!$D$14*Inputs!$D$13/Hours_HCV),(($L55+$S55)*Inputs!$D$14*Inputs!$D$13/Hours_HCV),(($M55+$T55)*Inputs!$D$14*Inputs!$D$13/Hours_HCV))</f>
        <v>0</v>
      </c>
      <c r="BE55" s="9"/>
      <c r="BF55" s="10" t="str">
        <f t="shared" si="95"/>
        <v/>
      </c>
      <c r="BG55" s="18" t="str">
        <f t="shared" si="96"/>
        <v>N/A</v>
      </c>
      <c r="BH55" s="10" t="str">
        <f t="shared" si="97"/>
        <v/>
      </c>
      <c r="BI55" s="10" t="str">
        <f t="shared" si="98"/>
        <v/>
      </c>
      <c r="BJ55" s="10" t="str">
        <f t="shared" si="12"/>
        <v/>
      </c>
      <c r="BK55" s="18" t="str">
        <f t="shared" si="99"/>
        <v>N/A</v>
      </c>
      <c r="BL55" s="367"/>
      <c r="BM55" s="10">
        <f t="shared" si="100"/>
        <v>0</v>
      </c>
      <c r="BN55" s="18" t="str">
        <f t="shared" si="101"/>
        <v>N/A</v>
      </c>
      <c r="BO55" s="10" t="str">
        <f t="shared" si="13"/>
        <v/>
      </c>
      <c r="BP55" s="10" t="str">
        <f t="shared" si="14"/>
        <v/>
      </c>
      <c r="BQ55" s="10" t="str">
        <f t="shared" si="15"/>
        <v/>
      </c>
      <c r="BR55" s="18" t="str">
        <f t="shared" si="16"/>
        <v>N/A</v>
      </c>
      <c r="BS55" s="367"/>
      <c r="BT55" s="10">
        <f t="shared" si="102"/>
        <v>0</v>
      </c>
      <c r="BU55" s="18" t="str">
        <f t="shared" si="103"/>
        <v>N/A</v>
      </c>
      <c r="BV55" s="10" t="str">
        <f t="shared" si="17"/>
        <v/>
      </c>
      <c r="BW55" s="10" t="str">
        <f t="shared" si="104"/>
        <v/>
      </c>
      <c r="BX55" s="10" t="str">
        <f t="shared" si="19"/>
        <v/>
      </c>
      <c r="BY55" s="18" t="str">
        <f t="shared" si="105"/>
        <v>N/A</v>
      </c>
      <c r="BZ55" s="367"/>
      <c r="CA55" s="10">
        <f t="shared" si="106"/>
        <v>0</v>
      </c>
      <c r="CB55" s="18" t="str">
        <f t="shared" si="107"/>
        <v>N/A</v>
      </c>
      <c r="CC55" s="10" t="str">
        <f t="shared" si="21"/>
        <v/>
      </c>
      <c r="CD55" s="10" t="str">
        <f t="shared" si="22"/>
        <v/>
      </c>
      <c r="CE55" s="10" t="str">
        <f t="shared" si="23"/>
        <v/>
      </c>
      <c r="CF55" s="18" t="str">
        <f t="shared" si="108"/>
        <v>N/A</v>
      </c>
      <c r="CG55" s="365"/>
      <c r="CH55" s="10">
        <f t="shared" si="109"/>
        <v>0</v>
      </c>
      <c r="CI55" s="18" t="str">
        <f t="shared" si="115"/>
        <v>N/A</v>
      </c>
      <c r="CJ55" s="10" t="str">
        <f t="shared" si="26"/>
        <v/>
      </c>
      <c r="CK55" s="10" t="str">
        <f t="shared" si="27"/>
        <v/>
      </c>
      <c r="CL55" s="10" t="str">
        <f t="shared" si="28"/>
        <v/>
      </c>
      <c r="CM55" s="18" t="str">
        <f t="shared" si="29"/>
        <v>N/A</v>
      </c>
      <c r="CN55" s="365"/>
      <c r="CO55" s="10">
        <f t="shared" si="110"/>
        <v>0</v>
      </c>
      <c r="CP55" s="18" t="str">
        <f t="shared" si="111"/>
        <v>N/A</v>
      </c>
      <c r="CQ55" s="10" t="str">
        <f t="shared" si="30"/>
        <v/>
      </c>
      <c r="CR55" s="10" t="str">
        <f t="shared" si="31"/>
        <v/>
      </c>
      <c r="CS55" s="10" t="str">
        <f t="shared" si="32"/>
        <v/>
      </c>
      <c r="CT55" s="18" t="str">
        <f t="shared" si="112"/>
        <v>N/A</v>
      </c>
      <c r="CU55" s="377"/>
      <c r="CV55" s="10">
        <f t="shared" si="113"/>
        <v>0</v>
      </c>
      <c r="CW55" s="18" t="str">
        <f t="shared" si="114"/>
        <v>N/A</v>
      </c>
      <c r="CX55" s="10" t="str">
        <f t="shared" si="34"/>
        <v/>
      </c>
      <c r="CY55" s="10" t="str">
        <f t="shared" si="35"/>
        <v/>
      </c>
      <c r="CZ55" s="10" t="str">
        <f t="shared" si="36"/>
        <v/>
      </c>
      <c r="DA55" s="18" t="str">
        <f t="shared" si="37"/>
        <v>N/A</v>
      </c>
      <c r="DB55" s="367"/>
      <c r="DC55" s="367"/>
      <c r="DD55" s="367"/>
      <c r="DE55" s="367"/>
      <c r="DF55" s="367"/>
      <c r="DG55" s="40" t="b">
        <f t="shared" si="38"/>
        <v>0</v>
      </c>
      <c r="DH55" s="40" t="b">
        <f t="shared" si="39"/>
        <v>0</v>
      </c>
      <c r="DI55" s="40" t="b">
        <f t="shared" si="40"/>
        <v>0</v>
      </c>
      <c r="DJ55" s="40" t="b">
        <f t="shared" si="41"/>
        <v>0</v>
      </c>
      <c r="DK55" s="367"/>
      <c r="DL55" s="40" t="b">
        <f t="shared" si="42"/>
        <v>0</v>
      </c>
      <c r="DM55" s="40" t="b">
        <f t="shared" si="43"/>
        <v>0</v>
      </c>
      <c r="DN55" s="40" t="b">
        <f t="shared" si="44"/>
        <v>0</v>
      </c>
      <c r="DO55" s="40" t="b">
        <f t="shared" si="45"/>
        <v>0</v>
      </c>
      <c r="DP55" s="367"/>
      <c r="DQ55" s="40" t="b">
        <f t="shared" si="46"/>
        <v>0</v>
      </c>
      <c r="DR55" s="40" t="b">
        <f t="shared" si="47"/>
        <v>0</v>
      </c>
      <c r="DS55" s="40" t="b">
        <f t="shared" si="48"/>
        <v>0</v>
      </c>
      <c r="DT55" s="40" t="b">
        <f t="shared" si="49"/>
        <v>0</v>
      </c>
      <c r="DU55" s="367"/>
      <c r="DV55" s="40" t="b">
        <f t="shared" si="50"/>
        <v>0</v>
      </c>
      <c r="DW55" s="40" t="b">
        <f t="shared" si="51"/>
        <v>0</v>
      </c>
      <c r="DX55" s="40" t="b">
        <f t="shared" si="52"/>
        <v>0</v>
      </c>
      <c r="DY55" s="40" t="b">
        <f t="shared" si="53"/>
        <v>0</v>
      </c>
      <c r="DZ55" s="367"/>
      <c r="EA55" s="40" t="b">
        <f t="shared" si="54"/>
        <v>0</v>
      </c>
      <c r="EB55" s="40" t="b">
        <f t="shared" si="55"/>
        <v>0</v>
      </c>
      <c r="EC55" s="40" t="b">
        <f t="shared" si="56"/>
        <v>0</v>
      </c>
      <c r="ED55" s="40" t="b">
        <f t="shared" si="57"/>
        <v>0</v>
      </c>
      <c r="EE55" s="367"/>
      <c r="EF55" s="40" t="b">
        <f t="shared" si="58"/>
        <v>0</v>
      </c>
      <c r="EG55" s="40" t="b">
        <f t="shared" si="59"/>
        <v>0</v>
      </c>
      <c r="EH55" s="40" t="b">
        <f t="shared" si="60"/>
        <v>0</v>
      </c>
      <c r="EI55" s="40" t="b">
        <f t="shared" si="61"/>
        <v>0</v>
      </c>
      <c r="EJ55" s="367"/>
      <c r="EK55" s="40" t="b">
        <f t="shared" si="62"/>
        <v>0</v>
      </c>
      <c r="EL55" s="40" t="b">
        <f t="shared" si="63"/>
        <v>0</v>
      </c>
      <c r="EM55" s="40" t="b">
        <f t="shared" si="64"/>
        <v>0</v>
      </c>
      <c r="EN55" s="40" t="b">
        <f t="shared" si="65"/>
        <v>0</v>
      </c>
      <c r="EO55" s="367"/>
      <c r="EP55" s="40" t="b">
        <f t="shared" si="66"/>
        <v>0</v>
      </c>
      <c r="EQ55" s="40" t="b">
        <f t="shared" si="67"/>
        <v>0</v>
      </c>
      <c r="ER55" s="40" t="b">
        <f t="shared" si="68"/>
        <v>0</v>
      </c>
      <c r="ES55" s="40" t="b">
        <f t="shared" si="69"/>
        <v>0</v>
      </c>
      <c r="ET55" s="367"/>
      <c r="EU55" s="40" t="b">
        <f t="shared" si="70"/>
        <v>0</v>
      </c>
      <c r="EV55" s="40" t="b">
        <f t="shared" si="71"/>
        <v>0</v>
      </c>
      <c r="EW55" s="40" t="b">
        <f t="shared" si="72"/>
        <v>0</v>
      </c>
      <c r="EX55" s="40" t="b">
        <f t="shared" si="73"/>
        <v>0</v>
      </c>
      <c r="EY55" s="365"/>
      <c r="EZ55" s="40" t="b">
        <f t="shared" si="74"/>
        <v>0</v>
      </c>
      <c r="FA55" s="40" t="b">
        <f t="shared" si="75"/>
        <v>0</v>
      </c>
      <c r="FB55" s="40" t="b">
        <f t="shared" si="76"/>
        <v>0</v>
      </c>
      <c r="FC55" s="40" t="b">
        <f t="shared" si="77"/>
        <v>0</v>
      </c>
      <c r="FD55" s="367"/>
      <c r="FE55" s="40" t="b">
        <f t="shared" si="78"/>
        <v>0</v>
      </c>
      <c r="FF55" s="40" t="b">
        <f t="shared" si="79"/>
        <v>0</v>
      </c>
      <c r="FG55" s="40" t="b">
        <f t="shared" si="80"/>
        <v>0</v>
      </c>
      <c r="FH55" s="40" t="b">
        <f t="shared" si="81"/>
        <v>0</v>
      </c>
      <c r="FI55" s="365"/>
      <c r="FJ55" s="40" t="b">
        <f t="shared" si="82"/>
        <v>0</v>
      </c>
      <c r="FK55" s="40" t="b">
        <f t="shared" si="83"/>
        <v>0</v>
      </c>
      <c r="FL55" s="40" t="b">
        <f t="shared" si="84"/>
        <v>0</v>
      </c>
      <c r="FM55" s="40" t="b">
        <f t="shared" si="85"/>
        <v>0</v>
      </c>
      <c r="FN55" s="367"/>
      <c r="FO55" s="40" t="b">
        <f t="shared" si="86"/>
        <v>0</v>
      </c>
      <c r="FP55" s="40" t="b">
        <f t="shared" si="87"/>
        <v>0</v>
      </c>
      <c r="FQ55" s="40" t="b">
        <f t="shared" si="88"/>
        <v>0</v>
      </c>
      <c r="FR55" s="40" t="b">
        <f t="shared" si="89"/>
        <v>0</v>
      </c>
      <c r="FS55" s="365"/>
      <c r="FT55" s="40" t="b">
        <f t="shared" si="90"/>
        <v>0</v>
      </c>
      <c r="FU55" s="40" t="b">
        <f t="shared" si="91"/>
        <v>0</v>
      </c>
      <c r="FV55" s="40" t="b">
        <f t="shared" si="92"/>
        <v>0</v>
      </c>
      <c r="FW55" s="40" t="b">
        <f t="shared" si="93"/>
        <v>0</v>
      </c>
    </row>
    <row r="56" spans="2:179">
      <c r="B56" s="365">
        <v>47</v>
      </c>
      <c r="C56" s="196"/>
      <c r="D56" s="196"/>
      <c r="E56" s="196"/>
      <c r="F56" s="196"/>
      <c r="G56" s="7"/>
      <c r="H56" s="197"/>
      <c r="I56" s="197"/>
      <c r="J56" s="197"/>
      <c r="K56" s="197"/>
      <c r="L56" s="197"/>
      <c r="M56" s="197"/>
      <c r="N56" s="9"/>
      <c r="O56" s="198"/>
      <c r="P56" s="198"/>
      <c r="Q56" s="198"/>
      <c r="R56" s="198"/>
      <c r="S56" s="198"/>
      <c r="T56" s="198"/>
      <c r="U56" s="9"/>
      <c r="V56" s="306"/>
      <c r="W56" s="306"/>
      <c r="X56" s="306"/>
      <c r="Y56" s="306"/>
      <c r="Z56" s="306"/>
      <c r="AA56" s="283">
        <f>IFERROR(Z56*Inputs!$D$59*Inputs!$D$60,"")</f>
        <v>0</v>
      </c>
      <c r="AB56" s="9"/>
      <c r="AC56" s="303"/>
      <c r="AD56" s="304"/>
      <c r="AE56" s="304"/>
      <c r="AF56" s="304"/>
      <c r="AG56" s="9"/>
      <c r="AH56" s="283" t="str">
        <f>IFERROR(IF(Analysis!AC56="","",Analysis!AC56*Inputs!$D$33),"")</f>
        <v/>
      </c>
      <c r="AI56" s="292" t="str">
        <f>IFERROR(IF(Analysis!AD56="","",Analysis!AD56*Inputs!$D$37),"")</f>
        <v/>
      </c>
      <c r="AJ56" s="292" t="str">
        <f>IFERROR(IF(Analysis!AE56="","",Analysis!AE56*Inputs!$D$41),"")</f>
        <v/>
      </c>
      <c r="AK56" s="292" t="str">
        <f>IFERROR(IF(Analysis!AE56="","",Analysis!AE56*Inputs!$D$48),"")</f>
        <v/>
      </c>
      <c r="AL56" s="293" t="str">
        <f>IFERROR(IF(Analysis!AD56="","",Analysis!AD56*Inputs!$D$49*Inputs!$D$48),"")</f>
        <v/>
      </c>
      <c r="AM56" s="292" t="str">
        <f>IFERROR(AK56*Inputs!$D$50,"")</f>
        <v/>
      </c>
      <c r="AN56" s="292" t="str">
        <f t="shared" si="94"/>
        <v/>
      </c>
      <c r="AO56" s="292" t="str">
        <f>IFERROR(IF(AN56="","",AN56*Inputs!$D$52),"")</f>
        <v/>
      </c>
      <c r="AP56" s="283" t="str">
        <f>IFERROR(IF(Analysis!AF56="","",Analysis!AF56*Inputs!$D$58),"")</f>
        <v/>
      </c>
      <c r="AQ56" s="293" t="str">
        <f>IFERROR(AP56*Inputs!$D$59,"")</f>
        <v/>
      </c>
      <c r="AR56" s="283" t="str">
        <f>IFERROR(AQ56*Inputs!$D$60,"")</f>
        <v/>
      </c>
      <c r="AS56" s="9"/>
      <c r="AT56" s="279" t="str">
        <f>IF(Analysis!V56&lt;&gt;"",Analysis!V56,Analysis!$AH56)</f>
        <v/>
      </c>
      <c r="AU56" s="279" t="str">
        <f>IF(Analysis!W56&lt;&gt;"",Analysis!W56,Analysis!AI56)</f>
        <v/>
      </c>
      <c r="AV56" s="279" t="str">
        <f>IF(Analysis!X56&lt;&gt;"",Analysis!X56,$AJ56)</f>
        <v/>
      </c>
      <c r="AW56" s="279" t="str">
        <f>IF(Analysis!Y56&lt;&gt;"",Analysis!Y56,Analysis!AO56)</f>
        <v/>
      </c>
      <c r="AX56" s="279" t="str">
        <f>IF(Analysis!Z56&lt;&gt;"",Analysis!Z56,Analysis!AP56)</f>
        <v/>
      </c>
      <c r="AY56" s="279" t="str">
        <f>IF(Analysis!AA56&gt;0,Analysis!AA56,Analysis!AR56)</f>
        <v/>
      </c>
      <c r="AZ56" s="9"/>
      <c r="BA56" s="8">
        <f>SUM((($H56+$O56)*Inputs!$D$14*Inputs!$D$13/Hours_TB),(($I56+$P56)*Inputs!$D$14*Inputs!$D$13/Hours_TB),(($J56+$Q56)*Inputs!$D$14*Inputs!$D$13/Hours_TB),(($K56+$R56)*Inputs!$D$14*Inputs!$D$13/Hours_TB),(($L56+$S56)*Inputs!$D$14*Inputs!$D$13/Hours_TB),(($M56+$T56)*Inputs!$D$14*Inputs!$D$13/Hours_TB))</f>
        <v>0</v>
      </c>
      <c r="BB56" s="8">
        <f>SUM((($H56+$O56)*Inputs!$D$14*Inputs!$D$13/Hours_HIV),(($I56+$P56)*Inputs!$D$14*Inputs!$D$13/Hours_HIV),(($J56+$Q56)*Inputs!$D$14*Inputs!$D$13/Hours_HIV),(($K56+$R56)*Inputs!$D$14*Inputs!$D$13/Hours_HIV),(($L56+$S56)*Inputs!$D$14*Inputs!$D$13/Hours_HIV),(($M56+$T56)*Inputs!$D$14*Inputs!$D$13/Hours_HIV))</f>
        <v>0</v>
      </c>
      <c r="BC56" s="8">
        <f>SUM((($H56+$O56)*Inputs!$D$14*Inputs!$D$13/Hours_HPV),(($I56+$P56)*Inputs!$D$14*Inputs!$D$13/Hours_HPV),(($J56+$Q56)*Inputs!$D$14*Inputs!$D$13/Hours_HPV),(($K56+$R56)*Inputs!$D$14*Inputs!$D$13/Hours_HPV),(($L56+$S56)*Inputs!$D$14*Inputs!$D$13/Hours_HPV),(($M56+$T56)*Inputs!$D$14*Inputs!$D$13/Hours_HPV))</f>
        <v>0</v>
      </c>
      <c r="BD56" s="8">
        <f>SUM((($H56+$O56)*Inputs!$D$14*Inputs!$D$13/Hours_HCV),(($I56+$P56)*Inputs!$D$14*Inputs!$D$13/Hours_HCV),(($J56+$Q56)*Inputs!$D$14*Inputs!$D$13/Hours_HCV),(($K56+$R56)*Inputs!$D$14*Inputs!$D$13/Hours_HCV),(($L56+$S56)*Inputs!$D$14*Inputs!$D$13/Hours_HCV),(($M56+$T56)*Inputs!$D$14*Inputs!$D$13/Hours_HCV))</f>
        <v>0</v>
      </c>
      <c r="BE56" s="9"/>
      <c r="BF56" s="10" t="str">
        <f t="shared" si="95"/>
        <v/>
      </c>
      <c r="BG56" s="18" t="str">
        <f t="shared" si="96"/>
        <v>N/A</v>
      </c>
      <c r="BH56" s="10" t="str">
        <f t="shared" si="97"/>
        <v/>
      </c>
      <c r="BI56" s="10" t="str">
        <f t="shared" si="98"/>
        <v/>
      </c>
      <c r="BJ56" s="10" t="str">
        <f t="shared" si="12"/>
        <v/>
      </c>
      <c r="BK56" s="18" t="str">
        <f t="shared" si="99"/>
        <v>N/A</v>
      </c>
      <c r="BL56" s="367"/>
      <c r="BM56" s="10">
        <f t="shared" si="100"/>
        <v>0</v>
      </c>
      <c r="BN56" s="18" t="str">
        <f t="shared" si="101"/>
        <v>N/A</v>
      </c>
      <c r="BO56" s="10" t="str">
        <f t="shared" si="13"/>
        <v/>
      </c>
      <c r="BP56" s="10" t="str">
        <f t="shared" si="14"/>
        <v/>
      </c>
      <c r="BQ56" s="10" t="str">
        <f t="shared" si="15"/>
        <v/>
      </c>
      <c r="BR56" s="18" t="str">
        <f t="shared" si="16"/>
        <v>N/A</v>
      </c>
      <c r="BS56" s="367"/>
      <c r="BT56" s="10">
        <f t="shared" si="102"/>
        <v>0</v>
      </c>
      <c r="BU56" s="18" t="str">
        <f t="shared" si="103"/>
        <v>N/A</v>
      </c>
      <c r="BV56" s="10" t="str">
        <f t="shared" si="17"/>
        <v/>
      </c>
      <c r="BW56" s="10" t="str">
        <f t="shared" si="104"/>
        <v/>
      </c>
      <c r="BX56" s="10" t="str">
        <f t="shared" si="19"/>
        <v/>
      </c>
      <c r="BY56" s="18" t="str">
        <f t="shared" si="105"/>
        <v>N/A</v>
      </c>
      <c r="BZ56" s="367"/>
      <c r="CA56" s="10">
        <f t="shared" si="106"/>
        <v>0</v>
      </c>
      <c r="CB56" s="18" t="str">
        <f t="shared" si="107"/>
        <v>N/A</v>
      </c>
      <c r="CC56" s="10" t="str">
        <f t="shared" si="21"/>
        <v/>
      </c>
      <c r="CD56" s="10" t="str">
        <f t="shared" si="22"/>
        <v/>
      </c>
      <c r="CE56" s="10" t="str">
        <f t="shared" si="23"/>
        <v/>
      </c>
      <c r="CF56" s="18" t="str">
        <f t="shared" si="108"/>
        <v>N/A</v>
      </c>
      <c r="CG56" s="365"/>
      <c r="CH56" s="10">
        <f t="shared" si="109"/>
        <v>0</v>
      </c>
      <c r="CI56" s="18" t="str">
        <f t="shared" si="115"/>
        <v>N/A</v>
      </c>
      <c r="CJ56" s="10" t="str">
        <f t="shared" si="26"/>
        <v/>
      </c>
      <c r="CK56" s="10" t="str">
        <f t="shared" si="27"/>
        <v/>
      </c>
      <c r="CL56" s="10" t="str">
        <f t="shared" si="28"/>
        <v/>
      </c>
      <c r="CM56" s="18" t="str">
        <f t="shared" si="29"/>
        <v>N/A</v>
      </c>
      <c r="CN56" s="365"/>
      <c r="CO56" s="10">
        <f t="shared" si="110"/>
        <v>0</v>
      </c>
      <c r="CP56" s="18" t="str">
        <f t="shared" si="111"/>
        <v>N/A</v>
      </c>
      <c r="CQ56" s="10" t="str">
        <f t="shared" si="30"/>
        <v/>
      </c>
      <c r="CR56" s="10" t="str">
        <f t="shared" si="31"/>
        <v/>
      </c>
      <c r="CS56" s="10" t="str">
        <f t="shared" si="32"/>
        <v/>
      </c>
      <c r="CT56" s="18" t="str">
        <f t="shared" si="112"/>
        <v>N/A</v>
      </c>
      <c r="CU56" s="377"/>
      <c r="CV56" s="10">
        <f t="shared" si="113"/>
        <v>0</v>
      </c>
      <c r="CW56" s="18" t="str">
        <f t="shared" si="114"/>
        <v>N/A</v>
      </c>
      <c r="CX56" s="10" t="str">
        <f t="shared" si="34"/>
        <v/>
      </c>
      <c r="CY56" s="10" t="str">
        <f t="shared" si="35"/>
        <v/>
      </c>
      <c r="CZ56" s="10" t="str">
        <f t="shared" si="36"/>
        <v/>
      </c>
      <c r="DA56" s="18" t="str">
        <f t="shared" si="37"/>
        <v>N/A</v>
      </c>
      <c r="DB56" s="367"/>
      <c r="DC56" s="367"/>
      <c r="DD56" s="367"/>
      <c r="DE56" s="367"/>
      <c r="DF56" s="367"/>
      <c r="DG56" s="40" t="b">
        <f t="shared" si="38"/>
        <v>0</v>
      </c>
      <c r="DH56" s="40" t="b">
        <f t="shared" si="39"/>
        <v>0</v>
      </c>
      <c r="DI56" s="40" t="b">
        <f t="shared" si="40"/>
        <v>0</v>
      </c>
      <c r="DJ56" s="40" t="b">
        <f t="shared" si="41"/>
        <v>0</v>
      </c>
      <c r="DK56" s="367"/>
      <c r="DL56" s="40" t="b">
        <f t="shared" si="42"/>
        <v>0</v>
      </c>
      <c r="DM56" s="40" t="b">
        <f t="shared" si="43"/>
        <v>0</v>
      </c>
      <c r="DN56" s="40" t="b">
        <f t="shared" si="44"/>
        <v>0</v>
      </c>
      <c r="DO56" s="40" t="b">
        <f t="shared" si="45"/>
        <v>0</v>
      </c>
      <c r="DP56" s="367"/>
      <c r="DQ56" s="40" t="b">
        <f t="shared" si="46"/>
        <v>0</v>
      </c>
      <c r="DR56" s="40" t="b">
        <f t="shared" si="47"/>
        <v>0</v>
      </c>
      <c r="DS56" s="40" t="b">
        <f t="shared" si="48"/>
        <v>0</v>
      </c>
      <c r="DT56" s="40" t="b">
        <f t="shared" si="49"/>
        <v>0</v>
      </c>
      <c r="DU56" s="367"/>
      <c r="DV56" s="40" t="b">
        <f t="shared" si="50"/>
        <v>0</v>
      </c>
      <c r="DW56" s="40" t="b">
        <f t="shared" si="51"/>
        <v>0</v>
      </c>
      <c r="DX56" s="40" t="b">
        <f t="shared" si="52"/>
        <v>0</v>
      </c>
      <c r="DY56" s="40" t="b">
        <f t="shared" si="53"/>
        <v>0</v>
      </c>
      <c r="DZ56" s="367"/>
      <c r="EA56" s="40" t="b">
        <f t="shared" si="54"/>
        <v>0</v>
      </c>
      <c r="EB56" s="40" t="b">
        <f t="shared" si="55"/>
        <v>0</v>
      </c>
      <c r="EC56" s="40" t="b">
        <f t="shared" si="56"/>
        <v>0</v>
      </c>
      <c r="ED56" s="40" t="b">
        <f t="shared" si="57"/>
        <v>0</v>
      </c>
      <c r="EE56" s="367"/>
      <c r="EF56" s="40" t="b">
        <f t="shared" si="58"/>
        <v>0</v>
      </c>
      <c r="EG56" s="40" t="b">
        <f t="shared" si="59"/>
        <v>0</v>
      </c>
      <c r="EH56" s="40" t="b">
        <f t="shared" si="60"/>
        <v>0</v>
      </c>
      <c r="EI56" s="40" t="b">
        <f t="shared" si="61"/>
        <v>0</v>
      </c>
      <c r="EJ56" s="367"/>
      <c r="EK56" s="40" t="b">
        <f t="shared" si="62"/>
        <v>0</v>
      </c>
      <c r="EL56" s="40" t="b">
        <f t="shared" si="63"/>
        <v>0</v>
      </c>
      <c r="EM56" s="40" t="b">
        <f t="shared" si="64"/>
        <v>0</v>
      </c>
      <c r="EN56" s="40" t="b">
        <f t="shared" si="65"/>
        <v>0</v>
      </c>
      <c r="EO56" s="367"/>
      <c r="EP56" s="40" t="b">
        <f t="shared" si="66"/>
        <v>0</v>
      </c>
      <c r="EQ56" s="40" t="b">
        <f t="shared" si="67"/>
        <v>0</v>
      </c>
      <c r="ER56" s="40" t="b">
        <f t="shared" si="68"/>
        <v>0</v>
      </c>
      <c r="ES56" s="40" t="b">
        <f t="shared" si="69"/>
        <v>0</v>
      </c>
      <c r="ET56" s="367"/>
      <c r="EU56" s="40" t="b">
        <f t="shared" si="70"/>
        <v>0</v>
      </c>
      <c r="EV56" s="40" t="b">
        <f t="shared" si="71"/>
        <v>0</v>
      </c>
      <c r="EW56" s="40" t="b">
        <f t="shared" si="72"/>
        <v>0</v>
      </c>
      <c r="EX56" s="40" t="b">
        <f t="shared" si="73"/>
        <v>0</v>
      </c>
      <c r="EY56" s="365"/>
      <c r="EZ56" s="40" t="b">
        <f t="shared" si="74"/>
        <v>0</v>
      </c>
      <c r="FA56" s="40" t="b">
        <f t="shared" si="75"/>
        <v>0</v>
      </c>
      <c r="FB56" s="40" t="b">
        <f t="shared" si="76"/>
        <v>0</v>
      </c>
      <c r="FC56" s="40" t="b">
        <f t="shared" si="77"/>
        <v>0</v>
      </c>
      <c r="FD56" s="367"/>
      <c r="FE56" s="40" t="b">
        <f t="shared" si="78"/>
        <v>0</v>
      </c>
      <c r="FF56" s="40" t="b">
        <f t="shared" si="79"/>
        <v>0</v>
      </c>
      <c r="FG56" s="40" t="b">
        <f t="shared" si="80"/>
        <v>0</v>
      </c>
      <c r="FH56" s="40" t="b">
        <f t="shared" si="81"/>
        <v>0</v>
      </c>
      <c r="FI56" s="365"/>
      <c r="FJ56" s="40" t="b">
        <f t="shared" si="82"/>
        <v>0</v>
      </c>
      <c r="FK56" s="40" t="b">
        <f t="shared" si="83"/>
        <v>0</v>
      </c>
      <c r="FL56" s="40" t="b">
        <f t="shared" si="84"/>
        <v>0</v>
      </c>
      <c r="FM56" s="40" t="b">
        <f t="shared" si="85"/>
        <v>0</v>
      </c>
      <c r="FN56" s="367"/>
      <c r="FO56" s="40" t="b">
        <f t="shared" si="86"/>
        <v>0</v>
      </c>
      <c r="FP56" s="40" t="b">
        <f t="shared" si="87"/>
        <v>0</v>
      </c>
      <c r="FQ56" s="40" t="b">
        <f t="shared" si="88"/>
        <v>0</v>
      </c>
      <c r="FR56" s="40" t="b">
        <f t="shared" si="89"/>
        <v>0</v>
      </c>
      <c r="FS56" s="365"/>
      <c r="FT56" s="40" t="b">
        <f t="shared" si="90"/>
        <v>0</v>
      </c>
      <c r="FU56" s="40" t="b">
        <f t="shared" si="91"/>
        <v>0</v>
      </c>
      <c r="FV56" s="40" t="b">
        <f t="shared" si="92"/>
        <v>0</v>
      </c>
      <c r="FW56" s="40" t="b">
        <f t="shared" si="93"/>
        <v>0</v>
      </c>
    </row>
    <row r="57" spans="2:179">
      <c r="B57" s="365">
        <v>48</v>
      </c>
      <c r="C57" s="196"/>
      <c r="D57" s="196"/>
      <c r="E57" s="196"/>
      <c r="F57" s="196"/>
      <c r="G57" s="7"/>
      <c r="H57" s="197"/>
      <c r="I57" s="197"/>
      <c r="J57" s="197"/>
      <c r="K57" s="197"/>
      <c r="L57" s="197"/>
      <c r="M57" s="197"/>
      <c r="N57" s="9"/>
      <c r="O57" s="198"/>
      <c r="P57" s="198"/>
      <c r="Q57" s="198"/>
      <c r="R57" s="198"/>
      <c r="S57" s="198"/>
      <c r="T57" s="198"/>
      <c r="U57" s="9"/>
      <c r="V57" s="306"/>
      <c r="W57" s="306"/>
      <c r="X57" s="306"/>
      <c r="Y57" s="306"/>
      <c r="Z57" s="306"/>
      <c r="AA57" s="283">
        <f>IFERROR(Z57*Inputs!$D$59*Inputs!$D$60,"")</f>
        <v>0</v>
      </c>
      <c r="AB57" s="9"/>
      <c r="AC57" s="303"/>
      <c r="AD57" s="304"/>
      <c r="AE57" s="304"/>
      <c r="AF57" s="304"/>
      <c r="AG57" s="9"/>
      <c r="AH57" s="283" t="str">
        <f>IFERROR(IF(Analysis!AC57="","",Analysis!AC57*Inputs!$D$33),"")</f>
        <v/>
      </c>
      <c r="AI57" s="292" t="str">
        <f>IFERROR(IF(Analysis!AD57="","",Analysis!AD57*Inputs!$D$37),"")</f>
        <v/>
      </c>
      <c r="AJ57" s="292" t="str">
        <f>IFERROR(IF(Analysis!AE57="","",Analysis!AE57*Inputs!$D$41),"")</f>
        <v/>
      </c>
      <c r="AK57" s="292" t="str">
        <f>IFERROR(IF(Analysis!AE57="","",Analysis!AE57*Inputs!$D$48),"")</f>
        <v/>
      </c>
      <c r="AL57" s="293" t="str">
        <f>IFERROR(IF(Analysis!AD57="","",Analysis!AD57*Inputs!$D$49*Inputs!$D$48),"")</f>
        <v/>
      </c>
      <c r="AM57" s="292" t="str">
        <f>IFERROR(AK57*Inputs!$D$50,"")</f>
        <v/>
      </c>
      <c r="AN57" s="292" t="str">
        <f t="shared" si="94"/>
        <v/>
      </c>
      <c r="AO57" s="292" t="str">
        <f>IFERROR(IF(AN57="","",AN57*Inputs!$D$52),"")</f>
        <v/>
      </c>
      <c r="AP57" s="283" t="str">
        <f>IFERROR(IF(Analysis!AF57="","",Analysis!AF57*Inputs!$D$58),"")</f>
        <v/>
      </c>
      <c r="AQ57" s="293" t="str">
        <f>IFERROR(AP57*Inputs!$D$59,"")</f>
        <v/>
      </c>
      <c r="AR57" s="283" t="str">
        <f>IFERROR(AQ57*Inputs!$D$60,"")</f>
        <v/>
      </c>
      <c r="AS57" s="9"/>
      <c r="AT57" s="279" t="str">
        <f>IF(Analysis!V57&lt;&gt;"",Analysis!V57,Analysis!$AH57)</f>
        <v/>
      </c>
      <c r="AU57" s="279" t="str">
        <f>IF(Analysis!W57&lt;&gt;"",Analysis!W57,Analysis!AI57)</f>
        <v/>
      </c>
      <c r="AV57" s="279" t="str">
        <f>IF(Analysis!X57&lt;&gt;"",Analysis!X57,$AJ57)</f>
        <v/>
      </c>
      <c r="AW57" s="279" t="str">
        <f>IF(Analysis!Y57&lt;&gt;"",Analysis!Y57,Analysis!AO57)</f>
        <v/>
      </c>
      <c r="AX57" s="279" t="str">
        <f>IF(Analysis!Z57&lt;&gt;"",Analysis!Z57,Analysis!AP57)</f>
        <v/>
      </c>
      <c r="AY57" s="279" t="str">
        <f>IF(Analysis!AA57&gt;0,Analysis!AA57,Analysis!AR57)</f>
        <v/>
      </c>
      <c r="AZ57" s="9"/>
      <c r="BA57" s="8">
        <f>SUM((($H57+$O57)*Inputs!$D$14*Inputs!$D$13/Hours_TB),(($I57+$P57)*Inputs!$D$14*Inputs!$D$13/Hours_TB),(($J57+$Q57)*Inputs!$D$14*Inputs!$D$13/Hours_TB),(($K57+$R57)*Inputs!$D$14*Inputs!$D$13/Hours_TB),(($L57+$S57)*Inputs!$D$14*Inputs!$D$13/Hours_TB),(($M57+$T57)*Inputs!$D$14*Inputs!$D$13/Hours_TB))</f>
        <v>0</v>
      </c>
      <c r="BB57" s="8">
        <f>SUM((($H57+$O57)*Inputs!$D$14*Inputs!$D$13/Hours_HIV),(($I57+$P57)*Inputs!$D$14*Inputs!$D$13/Hours_HIV),(($J57+$Q57)*Inputs!$D$14*Inputs!$D$13/Hours_HIV),(($K57+$R57)*Inputs!$D$14*Inputs!$D$13/Hours_HIV),(($L57+$S57)*Inputs!$D$14*Inputs!$D$13/Hours_HIV),(($M57+$T57)*Inputs!$D$14*Inputs!$D$13/Hours_HIV))</f>
        <v>0</v>
      </c>
      <c r="BC57" s="8">
        <f>SUM((($H57+$O57)*Inputs!$D$14*Inputs!$D$13/Hours_HPV),(($I57+$P57)*Inputs!$D$14*Inputs!$D$13/Hours_HPV),(($J57+$Q57)*Inputs!$D$14*Inputs!$D$13/Hours_HPV),(($K57+$R57)*Inputs!$D$14*Inputs!$D$13/Hours_HPV),(($L57+$S57)*Inputs!$D$14*Inputs!$D$13/Hours_HPV),(($M57+$T57)*Inputs!$D$14*Inputs!$D$13/Hours_HPV))</f>
        <v>0</v>
      </c>
      <c r="BD57" s="8">
        <f>SUM((($H57+$O57)*Inputs!$D$14*Inputs!$D$13/Hours_HCV),(($I57+$P57)*Inputs!$D$14*Inputs!$D$13/Hours_HCV),(($J57+$Q57)*Inputs!$D$14*Inputs!$D$13/Hours_HCV),(($K57+$R57)*Inputs!$D$14*Inputs!$D$13/Hours_HCV),(($L57+$S57)*Inputs!$D$14*Inputs!$D$13/Hours_HCV),(($M57+$T57)*Inputs!$D$14*Inputs!$D$13/Hours_HCV))</f>
        <v>0</v>
      </c>
      <c r="BE57" s="9"/>
      <c r="BF57" s="10" t="str">
        <f t="shared" si="95"/>
        <v/>
      </c>
      <c r="BG57" s="18" t="str">
        <f t="shared" si="96"/>
        <v>N/A</v>
      </c>
      <c r="BH57" s="10" t="str">
        <f t="shared" si="97"/>
        <v/>
      </c>
      <c r="BI57" s="10" t="str">
        <f t="shared" si="98"/>
        <v/>
      </c>
      <c r="BJ57" s="10" t="str">
        <f t="shared" si="12"/>
        <v/>
      </c>
      <c r="BK57" s="18" t="str">
        <f t="shared" si="99"/>
        <v>N/A</v>
      </c>
      <c r="BL57" s="367"/>
      <c r="BM57" s="10">
        <f t="shared" si="100"/>
        <v>0</v>
      </c>
      <c r="BN57" s="18" t="str">
        <f t="shared" si="101"/>
        <v>N/A</v>
      </c>
      <c r="BO57" s="10" t="str">
        <f t="shared" si="13"/>
        <v/>
      </c>
      <c r="BP57" s="10" t="str">
        <f t="shared" si="14"/>
        <v/>
      </c>
      <c r="BQ57" s="10" t="str">
        <f t="shared" si="15"/>
        <v/>
      </c>
      <c r="BR57" s="18" t="str">
        <f t="shared" si="16"/>
        <v>N/A</v>
      </c>
      <c r="BS57" s="367"/>
      <c r="BT57" s="10">
        <f t="shared" si="102"/>
        <v>0</v>
      </c>
      <c r="BU57" s="18" t="str">
        <f t="shared" si="103"/>
        <v>N/A</v>
      </c>
      <c r="BV57" s="10" t="str">
        <f t="shared" si="17"/>
        <v/>
      </c>
      <c r="BW57" s="10" t="str">
        <f t="shared" si="104"/>
        <v/>
      </c>
      <c r="BX57" s="10" t="str">
        <f t="shared" si="19"/>
        <v/>
      </c>
      <c r="BY57" s="18" t="str">
        <f t="shared" si="105"/>
        <v>N/A</v>
      </c>
      <c r="BZ57" s="367"/>
      <c r="CA57" s="10">
        <f t="shared" si="106"/>
        <v>0</v>
      </c>
      <c r="CB57" s="18" t="str">
        <f t="shared" si="107"/>
        <v>N/A</v>
      </c>
      <c r="CC57" s="10" t="str">
        <f t="shared" si="21"/>
        <v/>
      </c>
      <c r="CD57" s="10" t="str">
        <f t="shared" si="22"/>
        <v/>
      </c>
      <c r="CE57" s="10" t="str">
        <f t="shared" si="23"/>
        <v/>
      </c>
      <c r="CF57" s="18" t="str">
        <f t="shared" si="108"/>
        <v>N/A</v>
      </c>
      <c r="CG57" s="365"/>
      <c r="CH57" s="10">
        <f t="shared" si="109"/>
        <v>0</v>
      </c>
      <c r="CI57" s="18" t="str">
        <f t="shared" si="115"/>
        <v>N/A</v>
      </c>
      <c r="CJ57" s="10" t="str">
        <f t="shared" si="26"/>
        <v/>
      </c>
      <c r="CK57" s="10" t="str">
        <f t="shared" si="27"/>
        <v/>
      </c>
      <c r="CL57" s="10" t="str">
        <f t="shared" si="28"/>
        <v/>
      </c>
      <c r="CM57" s="18" t="str">
        <f t="shared" si="29"/>
        <v>N/A</v>
      </c>
      <c r="CN57" s="365"/>
      <c r="CO57" s="10">
        <f t="shared" si="110"/>
        <v>0</v>
      </c>
      <c r="CP57" s="18" t="str">
        <f t="shared" si="111"/>
        <v>N/A</v>
      </c>
      <c r="CQ57" s="10" t="str">
        <f t="shared" si="30"/>
        <v/>
      </c>
      <c r="CR57" s="10" t="str">
        <f t="shared" si="31"/>
        <v/>
      </c>
      <c r="CS57" s="10" t="str">
        <f t="shared" si="32"/>
        <v/>
      </c>
      <c r="CT57" s="18" t="str">
        <f t="shared" si="112"/>
        <v>N/A</v>
      </c>
      <c r="CU57" s="377"/>
      <c r="CV57" s="10">
        <f t="shared" si="113"/>
        <v>0</v>
      </c>
      <c r="CW57" s="18" t="str">
        <f t="shared" si="114"/>
        <v>N/A</v>
      </c>
      <c r="CX57" s="10" t="str">
        <f t="shared" si="34"/>
        <v/>
      </c>
      <c r="CY57" s="10" t="str">
        <f t="shared" si="35"/>
        <v/>
      </c>
      <c r="CZ57" s="10" t="str">
        <f t="shared" si="36"/>
        <v/>
      </c>
      <c r="DA57" s="18" t="str">
        <f t="shared" si="37"/>
        <v>N/A</v>
      </c>
      <c r="DB57" s="367"/>
      <c r="DC57" s="367"/>
      <c r="DD57" s="367"/>
      <c r="DE57" s="367"/>
      <c r="DF57" s="367"/>
      <c r="DG57" s="40" t="b">
        <f t="shared" si="38"/>
        <v>0</v>
      </c>
      <c r="DH57" s="40" t="b">
        <f t="shared" si="39"/>
        <v>0</v>
      </c>
      <c r="DI57" s="40" t="b">
        <f t="shared" si="40"/>
        <v>0</v>
      </c>
      <c r="DJ57" s="40" t="b">
        <f t="shared" si="41"/>
        <v>0</v>
      </c>
      <c r="DK57" s="367"/>
      <c r="DL57" s="40" t="b">
        <f t="shared" si="42"/>
        <v>0</v>
      </c>
      <c r="DM57" s="40" t="b">
        <f t="shared" si="43"/>
        <v>0</v>
      </c>
      <c r="DN57" s="40" t="b">
        <f t="shared" si="44"/>
        <v>0</v>
      </c>
      <c r="DO57" s="40" t="b">
        <f t="shared" si="45"/>
        <v>0</v>
      </c>
      <c r="DP57" s="367"/>
      <c r="DQ57" s="40" t="b">
        <f t="shared" si="46"/>
        <v>0</v>
      </c>
      <c r="DR57" s="40" t="b">
        <f t="shared" si="47"/>
        <v>0</v>
      </c>
      <c r="DS57" s="40" t="b">
        <f t="shared" si="48"/>
        <v>0</v>
      </c>
      <c r="DT57" s="40" t="b">
        <f t="shared" si="49"/>
        <v>0</v>
      </c>
      <c r="DU57" s="367"/>
      <c r="DV57" s="40" t="b">
        <f t="shared" si="50"/>
        <v>0</v>
      </c>
      <c r="DW57" s="40" t="b">
        <f t="shared" si="51"/>
        <v>0</v>
      </c>
      <c r="DX57" s="40" t="b">
        <f t="shared" si="52"/>
        <v>0</v>
      </c>
      <c r="DY57" s="40" t="b">
        <f t="shared" si="53"/>
        <v>0</v>
      </c>
      <c r="DZ57" s="367"/>
      <c r="EA57" s="40" t="b">
        <f t="shared" si="54"/>
        <v>0</v>
      </c>
      <c r="EB57" s="40" t="b">
        <f t="shared" si="55"/>
        <v>0</v>
      </c>
      <c r="EC57" s="40" t="b">
        <f t="shared" si="56"/>
        <v>0</v>
      </c>
      <c r="ED57" s="40" t="b">
        <f t="shared" si="57"/>
        <v>0</v>
      </c>
      <c r="EE57" s="367"/>
      <c r="EF57" s="40" t="b">
        <f t="shared" si="58"/>
        <v>0</v>
      </c>
      <c r="EG57" s="40" t="b">
        <f t="shared" si="59"/>
        <v>0</v>
      </c>
      <c r="EH57" s="40" t="b">
        <f t="shared" si="60"/>
        <v>0</v>
      </c>
      <c r="EI57" s="40" t="b">
        <f t="shared" si="61"/>
        <v>0</v>
      </c>
      <c r="EJ57" s="367"/>
      <c r="EK57" s="40" t="b">
        <f t="shared" si="62"/>
        <v>0</v>
      </c>
      <c r="EL57" s="40" t="b">
        <f t="shared" si="63"/>
        <v>0</v>
      </c>
      <c r="EM57" s="40" t="b">
        <f t="shared" si="64"/>
        <v>0</v>
      </c>
      <c r="EN57" s="40" t="b">
        <f t="shared" si="65"/>
        <v>0</v>
      </c>
      <c r="EO57" s="367"/>
      <c r="EP57" s="40" t="b">
        <f t="shared" si="66"/>
        <v>0</v>
      </c>
      <c r="EQ57" s="40" t="b">
        <f t="shared" si="67"/>
        <v>0</v>
      </c>
      <c r="ER57" s="40" t="b">
        <f t="shared" si="68"/>
        <v>0</v>
      </c>
      <c r="ES57" s="40" t="b">
        <f t="shared" si="69"/>
        <v>0</v>
      </c>
      <c r="ET57" s="367"/>
      <c r="EU57" s="40" t="b">
        <f t="shared" si="70"/>
        <v>0</v>
      </c>
      <c r="EV57" s="40" t="b">
        <f t="shared" si="71"/>
        <v>0</v>
      </c>
      <c r="EW57" s="40" t="b">
        <f t="shared" si="72"/>
        <v>0</v>
      </c>
      <c r="EX57" s="40" t="b">
        <f t="shared" si="73"/>
        <v>0</v>
      </c>
      <c r="EY57" s="365"/>
      <c r="EZ57" s="40" t="b">
        <f t="shared" si="74"/>
        <v>0</v>
      </c>
      <c r="FA57" s="40" t="b">
        <f t="shared" si="75"/>
        <v>0</v>
      </c>
      <c r="FB57" s="40" t="b">
        <f t="shared" si="76"/>
        <v>0</v>
      </c>
      <c r="FC57" s="40" t="b">
        <f t="shared" si="77"/>
        <v>0</v>
      </c>
      <c r="FD57" s="367"/>
      <c r="FE57" s="40" t="b">
        <f t="shared" si="78"/>
        <v>0</v>
      </c>
      <c r="FF57" s="40" t="b">
        <f t="shared" si="79"/>
        <v>0</v>
      </c>
      <c r="FG57" s="40" t="b">
        <f t="shared" si="80"/>
        <v>0</v>
      </c>
      <c r="FH57" s="40" t="b">
        <f t="shared" si="81"/>
        <v>0</v>
      </c>
      <c r="FI57" s="365"/>
      <c r="FJ57" s="40" t="b">
        <f t="shared" si="82"/>
        <v>0</v>
      </c>
      <c r="FK57" s="40" t="b">
        <f t="shared" si="83"/>
        <v>0</v>
      </c>
      <c r="FL57" s="40" t="b">
        <f t="shared" si="84"/>
        <v>0</v>
      </c>
      <c r="FM57" s="40" t="b">
        <f t="shared" si="85"/>
        <v>0</v>
      </c>
      <c r="FN57" s="367"/>
      <c r="FO57" s="40" t="b">
        <f t="shared" si="86"/>
        <v>0</v>
      </c>
      <c r="FP57" s="40" t="b">
        <f t="shared" si="87"/>
        <v>0</v>
      </c>
      <c r="FQ57" s="40" t="b">
        <f t="shared" si="88"/>
        <v>0</v>
      </c>
      <c r="FR57" s="40" t="b">
        <f t="shared" si="89"/>
        <v>0</v>
      </c>
      <c r="FS57" s="365"/>
      <c r="FT57" s="40" t="b">
        <f t="shared" si="90"/>
        <v>0</v>
      </c>
      <c r="FU57" s="40" t="b">
        <f t="shared" si="91"/>
        <v>0</v>
      </c>
      <c r="FV57" s="40" t="b">
        <f t="shared" si="92"/>
        <v>0</v>
      </c>
      <c r="FW57" s="40" t="b">
        <f t="shared" si="93"/>
        <v>0</v>
      </c>
    </row>
    <row r="58" spans="2:179">
      <c r="B58" s="365">
        <v>49</v>
      </c>
      <c r="C58" s="196"/>
      <c r="D58" s="196"/>
      <c r="E58" s="196"/>
      <c r="F58" s="196"/>
      <c r="G58" s="7"/>
      <c r="H58" s="197"/>
      <c r="I58" s="197"/>
      <c r="J58" s="197"/>
      <c r="K58" s="197"/>
      <c r="L58" s="197"/>
      <c r="M58" s="197"/>
      <c r="N58" s="9"/>
      <c r="O58" s="198"/>
      <c r="P58" s="198"/>
      <c r="Q58" s="198"/>
      <c r="R58" s="198"/>
      <c r="S58" s="198"/>
      <c r="T58" s="198"/>
      <c r="U58" s="9"/>
      <c r="V58" s="306"/>
      <c r="W58" s="306"/>
      <c r="X58" s="306"/>
      <c r="Y58" s="306"/>
      <c r="Z58" s="306"/>
      <c r="AA58" s="283">
        <f>IFERROR(Z58*Inputs!$D$59*Inputs!$D$60,"")</f>
        <v>0</v>
      </c>
      <c r="AB58" s="9"/>
      <c r="AC58" s="303"/>
      <c r="AD58" s="304"/>
      <c r="AE58" s="304"/>
      <c r="AF58" s="304"/>
      <c r="AG58" s="9"/>
      <c r="AH58" s="283" t="str">
        <f>IFERROR(IF(Analysis!AC58="","",Analysis!AC58*Inputs!$D$33),"")</f>
        <v/>
      </c>
      <c r="AI58" s="292" t="str">
        <f>IFERROR(IF(Analysis!AD58="","",Analysis!AD58*Inputs!$D$37),"")</f>
        <v/>
      </c>
      <c r="AJ58" s="292" t="str">
        <f>IFERROR(IF(Analysis!AE58="","",Analysis!AE58*Inputs!$D$41),"")</f>
        <v/>
      </c>
      <c r="AK58" s="292" t="str">
        <f>IFERROR(IF(Analysis!AE58="","",Analysis!AE58*Inputs!$D$48),"")</f>
        <v/>
      </c>
      <c r="AL58" s="293" t="str">
        <f>IFERROR(IF(Analysis!AD58="","",Analysis!AD58*Inputs!$D$49*Inputs!$D$48),"")</f>
        <v/>
      </c>
      <c r="AM58" s="292" t="str">
        <f>IFERROR(AK58*Inputs!$D$50,"")</f>
        <v/>
      </c>
      <c r="AN58" s="292" t="str">
        <f t="shared" si="94"/>
        <v/>
      </c>
      <c r="AO58" s="292" t="str">
        <f>IFERROR(IF(AN58="","",AN58*Inputs!$D$52),"")</f>
        <v/>
      </c>
      <c r="AP58" s="283" t="str">
        <f>IFERROR(IF(Analysis!AF58="","",Analysis!AF58*Inputs!$D$58),"")</f>
        <v/>
      </c>
      <c r="AQ58" s="293" t="str">
        <f>IFERROR(AP58*Inputs!$D$59,"")</f>
        <v/>
      </c>
      <c r="AR58" s="283" t="str">
        <f>IFERROR(AQ58*Inputs!$D$60,"")</f>
        <v/>
      </c>
      <c r="AS58" s="9"/>
      <c r="AT58" s="279" t="str">
        <f>IF(Analysis!V58&lt;&gt;"",Analysis!V58,Analysis!$AH58)</f>
        <v/>
      </c>
      <c r="AU58" s="279" t="str">
        <f>IF(Analysis!W58&lt;&gt;"",Analysis!W58,Analysis!AI58)</f>
        <v/>
      </c>
      <c r="AV58" s="279" t="str">
        <f>IF(Analysis!X58&lt;&gt;"",Analysis!X58,$AJ58)</f>
        <v/>
      </c>
      <c r="AW58" s="279" t="str">
        <f>IF(Analysis!Y58&lt;&gt;"",Analysis!Y58,Analysis!AO58)</f>
        <v/>
      </c>
      <c r="AX58" s="279" t="str">
        <f>IF(Analysis!Z58&lt;&gt;"",Analysis!Z58,Analysis!AP58)</f>
        <v/>
      </c>
      <c r="AY58" s="279" t="str">
        <f>IF(Analysis!AA58&gt;0,Analysis!AA58,Analysis!AR58)</f>
        <v/>
      </c>
      <c r="AZ58" s="9"/>
      <c r="BA58" s="8">
        <f>SUM((($H58+$O58)*Inputs!$D$14*Inputs!$D$13/Hours_TB),(($I58+$P58)*Inputs!$D$14*Inputs!$D$13/Hours_TB),(($J58+$Q58)*Inputs!$D$14*Inputs!$D$13/Hours_TB),(($K58+$R58)*Inputs!$D$14*Inputs!$D$13/Hours_TB),(($L58+$S58)*Inputs!$D$14*Inputs!$D$13/Hours_TB),(($M58+$T58)*Inputs!$D$14*Inputs!$D$13/Hours_TB))</f>
        <v>0</v>
      </c>
      <c r="BB58" s="8">
        <f>SUM((($H58+$O58)*Inputs!$D$14*Inputs!$D$13/Hours_HIV),(($I58+$P58)*Inputs!$D$14*Inputs!$D$13/Hours_HIV),(($J58+$Q58)*Inputs!$D$14*Inputs!$D$13/Hours_HIV),(($K58+$R58)*Inputs!$D$14*Inputs!$D$13/Hours_HIV),(($L58+$S58)*Inputs!$D$14*Inputs!$D$13/Hours_HIV),(($M58+$T58)*Inputs!$D$14*Inputs!$D$13/Hours_HIV))</f>
        <v>0</v>
      </c>
      <c r="BC58" s="8">
        <f>SUM((($H58+$O58)*Inputs!$D$14*Inputs!$D$13/Hours_HPV),(($I58+$P58)*Inputs!$D$14*Inputs!$D$13/Hours_HPV),(($J58+$Q58)*Inputs!$D$14*Inputs!$D$13/Hours_HPV),(($K58+$R58)*Inputs!$D$14*Inputs!$D$13/Hours_HPV),(($L58+$S58)*Inputs!$D$14*Inputs!$D$13/Hours_HPV),(($M58+$T58)*Inputs!$D$14*Inputs!$D$13/Hours_HPV))</f>
        <v>0</v>
      </c>
      <c r="BD58" s="8">
        <f>SUM((($H58+$O58)*Inputs!$D$14*Inputs!$D$13/Hours_HCV),(($I58+$P58)*Inputs!$D$14*Inputs!$D$13/Hours_HCV),(($J58+$Q58)*Inputs!$D$14*Inputs!$D$13/Hours_HCV),(($K58+$R58)*Inputs!$D$14*Inputs!$D$13/Hours_HCV),(($L58+$S58)*Inputs!$D$14*Inputs!$D$13/Hours_HCV),(($M58+$T58)*Inputs!$D$14*Inputs!$D$13/Hours_HCV))</f>
        <v>0</v>
      </c>
      <c r="BE58" s="9"/>
      <c r="BF58" s="10" t="str">
        <f t="shared" si="95"/>
        <v/>
      </c>
      <c r="BG58" s="18" t="str">
        <f t="shared" si="96"/>
        <v>N/A</v>
      </c>
      <c r="BH58" s="10" t="str">
        <f t="shared" si="97"/>
        <v/>
      </c>
      <c r="BI58" s="10" t="str">
        <f t="shared" si="98"/>
        <v/>
      </c>
      <c r="BJ58" s="10" t="str">
        <f t="shared" si="12"/>
        <v/>
      </c>
      <c r="BK58" s="18" t="str">
        <f t="shared" si="99"/>
        <v>N/A</v>
      </c>
      <c r="BL58" s="367"/>
      <c r="BM58" s="10">
        <f t="shared" si="100"/>
        <v>0</v>
      </c>
      <c r="BN58" s="18" t="str">
        <f t="shared" si="101"/>
        <v>N/A</v>
      </c>
      <c r="BO58" s="10" t="str">
        <f t="shared" si="13"/>
        <v/>
      </c>
      <c r="BP58" s="10" t="str">
        <f t="shared" si="14"/>
        <v/>
      </c>
      <c r="BQ58" s="10" t="str">
        <f t="shared" si="15"/>
        <v/>
      </c>
      <c r="BR58" s="18" t="str">
        <f t="shared" si="16"/>
        <v>N/A</v>
      </c>
      <c r="BS58" s="367"/>
      <c r="BT58" s="10">
        <f t="shared" si="102"/>
        <v>0</v>
      </c>
      <c r="BU58" s="18" t="str">
        <f t="shared" si="103"/>
        <v>N/A</v>
      </c>
      <c r="BV58" s="10" t="str">
        <f t="shared" si="17"/>
        <v/>
      </c>
      <c r="BW58" s="10" t="str">
        <f t="shared" si="104"/>
        <v/>
      </c>
      <c r="BX58" s="10" t="str">
        <f t="shared" si="19"/>
        <v/>
      </c>
      <c r="BY58" s="18" t="str">
        <f t="shared" si="105"/>
        <v>N/A</v>
      </c>
      <c r="BZ58" s="367"/>
      <c r="CA58" s="10">
        <f t="shared" si="106"/>
        <v>0</v>
      </c>
      <c r="CB58" s="18" t="str">
        <f t="shared" si="107"/>
        <v>N/A</v>
      </c>
      <c r="CC58" s="10" t="str">
        <f t="shared" si="21"/>
        <v/>
      </c>
      <c r="CD58" s="10" t="str">
        <f t="shared" si="22"/>
        <v/>
      </c>
      <c r="CE58" s="10" t="str">
        <f t="shared" si="23"/>
        <v/>
      </c>
      <c r="CF58" s="18" t="str">
        <f t="shared" si="108"/>
        <v>N/A</v>
      </c>
      <c r="CG58" s="365"/>
      <c r="CH58" s="10">
        <f t="shared" si="109"/>
        <v>0</v>
      </c>
      <c r="CI58" s="18" t="str">
        <f t="shared" si="115"/>
        <v>N/A</v>
      </c>
      <c r="CJ58" s="10" t="str">
        <f t="shared" si="26"/>
        <v/>
      </c>
      <c r="CK58" s="10" t="str">
        <f t="shared" si="27"/>
        <v/>
      </c>
      <c r="CL58" s="10" t="str">
        <f t="shared" si="28"/>
        <v/>
      </c>
      <c r="CM58" s="18" t="str">
        <f t="shared" si="29"/>
        <v>N/A</v>
      </c>
      <c r="CN58" s="365"/>
      <c r="CO58" s="10">
        <f t="shared" si="110"/>
        <v>0</v>
      </c>
      <c r="CP58" s="18" t="str">
        <f t="shared" si="111"/>
        <v>N/A</v>
      </c>
      <c r="CQ58" s="10" t="str">
        <f t="shared" si="30"/>
        <v/>
      </c>
      <c r="CR58" s="10" t="str">
        <f t="shared" si="31"/>
        <v/>
      </c>
      <c r="CS58" s="10" t="str">
        <f t="shared" si="32"/>
        <v/>
      </c>
      <c r="CT58" s="18" t="str">
        <f t="shared" si="112"/>
        <v>N/A</v>
      </c>
      <c r="CU58" s="377"/>
      <c r="CV58" s="10">
        <f t="shared" si="113"/>
        <v>0</v>
      </c>
      <c r="CW58" s="18" t="str">
        <f t="shared" si="114"/>
        <v>N/A</v>
      </c>
      <c r="CX58" s="10" t="str">
        <f t="shared" si="34"/>
        <v/>
      </c>
      <c r="CY58" s="10" t="str">
        <f t="shared" si="35"/>
        <v/>
      </c>
      <c r="CZ58" s="10" t="str">
        <f t="shared" si="36"/>
        <v/>
      </c>
      <c r="DA58" s="18" t="str">
        <f t="shared" si="37"/>
        <v>N/A</v>
      </c>
      <c r="DB58" s="367"/>
      <c r="DC58" s="367"/>
      <c r="DD58" s="367"/>
      <c r="DE58" s="367"/>
      <c r="DF58" s="367"/>
      <c r="DG58" s="40" t="b">
        <f t="shared" si="38"/>
        <v>0</v>
      </c>
      <c r="DH58" s="40" t="b">
        <f t="shared" si="39"/>
        <v>0</v>
      </c>
      <c r="DI58" s="40" t="b">
        <f t="shared" si="40"/>
        <v>0</v>
      </c>
      <c r="DJ58" s="40" t="b">
        <f t="shared" si="41"/>
        <v>0</v>
      </c>
      <c r="DK58" s="367"/>
      <c r="DL58" s="40" t="b">
        <f t="shared" si="42"/>
        <v>0</v>
      </c>
      <c r="DM58" s="40" t="b">
        <f t="shared" si="43"/>
        <v>0</v>
      </c>
      <c r="DN58" s="40" t="b">
        <f t="shared" si="44"/>
        <v>0</v>
      </c>
      <c r="DO58" s="40" t="b">
        <f t="shared" si="45"/>
        <v>0</v>
      </c>
      <c r="DP58" s="367"/>
      <c r="DQ58" s="40" t="b">
        <f t="shared" si="46"/>
        <v>0</v>
      </c>
      <c r="DR58" s="40" t="b">
        <f t="shared" si="47"/>
        <v>0</v>
      </c>
      <c r="DS58" s="40" t="b">
        <f t="shared" si="48"/>
        <v>0</v>
      </c>
      <c r="DT58" s="40" t="b">
        <f t="shared" si="49"/>
        <v>0</v>
      </c>
      <c r="DU58" s="367"/>
      <c r="DV58" s="40" t="b">
        <f t="shared" si="50"/>
        <v>0</v>
      </c>
      <c r="DW58" s="40" t="b">
        <f t="shared" si="51"/>
        <v>0</v>
      </c>
      <c r="DX58" s="40" t="b">
        <f t="shared" si="52"/>
        <v>0</v>
      </c>
      <c r="DY58" s="40" t="b">
        <f t="shared" si="53"/>
        <v>0</v>
      </c>
      <c r="DZ58" s="367"/>
      <c r="EA58" s="40" t="b">
        <f t="shared" si="54"/>
        <v>0</v>
      </c>
      <c r="EB58" s="40" t="b">
        <f t="shared" si="55"/>
        <v>0</v>
      </c>
      <c r="EC58" s="40" t="b">
        <f t="shared" si="56"/>
        <v>0</v>
      </c>
      <c r="ED58" s="40" t="b">
        <f t="shared" si="57"/>
        <v>0</v>
      </c>
      <c r="EE58" s="367"/>
      <c r="EF58" s="40" t="b">
        <f t="shared" si="58"/>
        <v>0</v>
      </c>
      <c r="EG58" s="40" t="b">
        <f t="shared" si="59"/>
        <v>0</v>
      </c>
      <c r="EH58" s="40" t="b">
        <f t="shared" si="60"/>
        <v>0</v>
      </c>
      <c r="EI58" s="40" t="b">
        <f t="shared" si="61"/>
        <v>0</v>
      </c>
      <c r="EJ58" s="367"/>
      <c r="EK58" s="40" t="b">
        <f t="shared" si="62"/>
        <v>0</v>
      </c>
      <c r="EL58" s="40" t="b">
        <f t="shared" si="63"/>
        <v>0</v>
      </c>
      <c r="EM58" s="40" t="b">
        <f t="shared" si="64"/>
        <v>0</v>
      </c>
      <c r="EN58" s="40" t="b">
        <f t="shared" si="65"/>
        <v>0</v>
      </c>
      <c r="EO58" s="367"/>
      <c r="EP58" s="40" t="b">
        <f t="shared" si="66"/>
        <v>0</v>
      </c>
      <c r="EQ58" s="40" t="b">
        <f t="shared" si="67"/>
        <v>0</v>
      </c>
      <c r="ER58" s="40" t="b">
        <f t="shared" si="68"/>
        <v>0</v>
      </c>
      <c r="ES58" s="40" t="b">
        <f t="shared" si="69"/>
        <v>0</v>
      </c>
      <c r="ET58" s="367"/>
      <c r="EU58" s="40" t="b">
        <f t="shared" si="70"/>
        <v>0</v>
      </c>
      <c r="EV58" s="40" t="b">
        <f t="shared" si="71"/>
        <v>0</v>
      </c>
      <c r="EW58" s="40" t="b">
        <f t="shared" si="72"/>
        <v>0</v>
      </c>
      <c r="EX58" s="40" t="b">
        <f t="shared" si="73"/>
        <v>0</v>
      </c>
      <c r="EY58" s="365"/>
      <c r="EZ58" s="40" t="b">
        <f t="shared" si="74"/>
        <v>0</v>
      </c>
      <c r="FA58" s="40" t="b">
        <f t="shared" si="75"/>
        <v>0</v>
      </c>
      <c r="FB58" s="40" t="b">
        <f t="shared" si="76"/>
        <v>0</v>
      </c>
      <c r="FC58" s="40" t="b">
        <f t="shared" si="77"/>
        <v>0</v>
      </c>
      <c r="FD58" s="367"/>
      <c r="FE58" s="40" t="b">
        <f t="shared" si="78"/>
        <v>0</v>
      </c>
      <c r="FF58" s="40" t="b">
        <f t="shared" si="79"/>
        <v>0</v>
      </c>
      <c r="FG58" s="40" t="b">
        <f t="shared" si="80"/>
        <v>0</v>
      </c>
      <c r="FH58" s="40" t="b">
        <f t="shared" si="81"/>
        <v>0</v>
      </c>
      <c r="FI58" s="365"/>
      <c r="FJ58" s="40" t="b">
        <f t="shared" si="82"/>
        <v>0</v>
      </c>
      <c r="FK58" s="40" t="b">
        <f t="shared" si="83"/>
        <v>0</v>
      </c>
      <c r="FL58" s="40" t="b">
        <f t="shared" si="84"/>
        <v>0</v>
      </c>
      <c r="FM58" s="40" t="b">
        <f t="shared" si="85"/>
        <v>0</v>
      </c>
      <c r="FN58" s="367"/>
      <c r="FO58" s="40" t="b">
        <f t="shared" si="86"/>
        <v>0</v>
      </c>
      <c r="FP58" s="40" t="b">
        <f t="shared" si="87"/>
        <v>0</v>
      </c>
      <c r="FQ58" s="40" t="b">
        <f t="shared" si="88"/>
        <v>0</v>
      </c>
      <c r="FR58" s="40" t="b">
        <f t="shared" si="89"/>
        <v>0</v>
      </c>
      <c r="FS58" s="365"/>
      <c r="FT58" s="40" t="b">
        <f t="shared" si="90"/>
        <v>0</v>
      </c>
      <c r="FU58" s="40" t="b">
        <f t="shared" si="91"/>
        <v>0</v>
      </c>
      <c r="FV58" s="40" t="b">
        <f t="shared" si="92"/>
        <v>0</v>
      </c>
      <c r="FW58" s="40" t="b">
        <f t="shared" si="93"/>
        <v>0</v>
      </c>
    </row>
    <row r="59" spans="2:179">
      <c r="B59" s="365">
        <v>50</v>
      </c>
      <c r="C59" s="196"/>
      <c r="D59" s="196"/>
      <c r="E59" s="196"/>
      <c r="F59" s="196"/>
      <c r="G59" s="7"/>
      <c r="H59" s="197"/>
      <c r="I59" s="197"/>
      <c r="J59" s="197"/>
      <c r="K59" s="197"/>
      <c r="L59" s="197"/>
      <c r="M59" s="197"/>
      <c r="N59" s="9"/>
      <c r="O59" s="198"/>
      <c r="P59" s="198"/>
      <c r="Q59" s="198"/>
      <c r="R59" s="198"/>
      <c r="S59" s="198"/>
      <c r="T59" s="198"/>
      <c r="U59" s="9"/>
      <c r="V59" s="306"/>
      <c r="W59" s="306"/>
      <c r="X59" s="306"/>
      <c r="Y59" s="306"/>
      <c r="Z59" s="306"/>
      <c r="AA59" s="283">
        <f>IFERROR(Z59*Inputs!$D$59*Inputs!$D$60,"")</f>
        <v>0</v>
      </c>
      <c r="AB59" s="9"/>
      <c r="AC59" s="303"/>
      <c r="AD59" s="304"/>
      <c r="AE59" s="304"/>
      <c r="AF59" s="304"/>
      <c r="AG59" s="9"/>
      <c r="AH59" s="283" t="str">
        <f>IFERROR(IF(Analysis!AC59="","",Analysis!AC59*Inputs!$D$33),"")</f>
        <v/>
      </c>
      <c r="AI59" s="292" t="str">
        <f>IFERROR(IF(Analysis!AD59="","",Analysis!AD59*Inputs!$D$37),"")</f>
        <v/>
      </c>
      <c r="AJ59" s="292" t="str">
        <f>IFERROR(IF(Analysis!AE59="","",Analysis!AE59*Inputs!$D$41),"")</f>
        <v/>
      </c>
      <c r="AK59" s="292" t="str">
        <f>IFERROR(IF(Analysis!AE59="","",Analysis!AE59*Inputs!$D$48),"")</f>
        <v/>
      </c>
      <c r="AL59" s="293" t="str">
        <f>IFERROR(IF(Analysis!AD59="","",Analysis!AD59*Inputs!$D$49*Inputs!$D$48),"")</f>
        <v/>
      </c>
      <c r="AM59" s="292" t="str">
        <f>IFERROR(AK59*Inputs!$D$50,"")</f>
        <v/>
      </c>
      <c r="AN59" s="292" t="str">
        <f t="shared" si="94"/>
        <v/>
      </c>
      <c r="AO59" s="292" t="str">
        <f>IFERROR(IF(AN59="","",AN59*Inputs!$D$52),"")</f>
        <v/>
      </c>
      <c r="AP59" s="283" t="str">
        <f>IFERROR(IF(Analysis!AF59="","",Analysis!AF59*Inputs!$D$58),"")</f>
        <v/>
      </c>
      <c r="AQ59" s="293" t="str">
        <f>IFERROR(AP59*Inputs!$D$59,"")</f>
        <v/>
      </c>
      <c r="AR59" s="283" t="str">
        <f>IFERROR(AQ59*Inputs!$D$60,"")</f>
        <v/>
      </c>
      <c r="AS59" s="9"/>
      <c r="AT59" s="279" t="str">
        <f>IF(Analysis!V59&lt;&gt;"",Analysis!V59,Analysis!$AH59)</f>
        <v/>
      </c>
      <c r="AU59" s="279" t="str">
        <f>IF(Analysis!W59&lt;&gt;"",Analysis!W59,Analysis!AI59)</f>
        <v/>
      </c>
      <c r="AV59" s="279" t="str">
        <f>IF(Analysis!X59&lt;&gt;"",Analysis!X59,$AJ59)</f>
        <v/>
      </c>
      <c r="AW59" s="279" t="str">
        <f>IF(Analysis!Y59&lt;&gt;"",Analysis!Y59,Analysis!AO59)</f>
        <v/>
      </c>
      <c r="AX59" s="279" t="str">
        <f>IF(Analysis!Z59&lt;&gt;"",Analysis!Z59,Analysis!AP59)</f>
        <v/>
      </c>
      <c r="AY59" s="279" t="str">
        <f>IF(Analysis!AA59&gt;0,Analysis!AA59,Analysis!AR59)</f>
        <v/>
      </c>
      <c r="AZ59" s="9"/>
      <c r="BA59" s="8">
        <f>SUM((($H59+$O59)*Inputs!$D$14*Inputs!$D$13/Hours_TB),(($I59+$P59)*Inputs!$D$14*Inputs!$D$13/Hours_TB),(($J59+$Q59)*Inputs!$D$14*Inputs!$D$13/Hours_TB),(($K59+$R59)*Inputs!$D$14*Inputs!$D$13/Hours_TB),(($L59+$S59)*Inputs!$D$14*Inputs!$D$13/Hours_TB),(($M59+$T59)*Inputs!$D$14*Inputs!$D$13/Hours_TB))</f>
        <v>0</v>
      </c>
      <c r="BB59" s="8">
        <f>SUM((($H59+$O59)*Inputs!$D$14*Inputs!$D$13/Hours_HIV),(($I59+$P59)*Inputs!$D$14*Inputs!$D$13/Hours_HIV),(($J59+$Q59)*Inputs!$D$14*Inputs!$D$13/Hours_HIV),(($K59+$R59)*Inputs!$D$14*Inputs!$D$13/Hours_HIV),(($L59+$S59)*Inputs!$D$14*Inputs!$D$13/Hours_HIV),(($M59+$T59)*Inputs!$D$14*Inputs!$D$13/Hours_HIV))</f>
        <v>0</v>
      </c>
      <c r="BC59" s="8">
        <f>SUM((($H59+$O59)*Inputs!$D$14*Inputs!$D$13/Hours_HPV),(($I59+$P59)*Inputs!$D$14*Inputs!$D$13/Hours_HPV),(($J59+$Q59)*Inputs!$D$14*Inputs!$D$13/Hours_HPV),(($K59+$R59)*Inputs!$D$14*Inputs!$D$13/Hours_HPV),(($L59+$S59)*Inputs!$D$14*Inputs!$D$13/Hours_HPV),(($M59+$T59)*Inputs!$D$14*Inputs!$D$13/Hours_HPV))</f>
        <v>0</v>
      </c>
      <c r="BD59" s="8">
        <f>SUM((($H59+$O59)*Inputs!$D$14*Inputs!$D$13/Hours_HCV),(($I59+$P59)*Inputs!$D$14*Inputs!$D$13/Hours_HCV),(($J59+$Q59)*Inputs!$D$14*Inputs!$D$13/Hours_HCV),(($K59+$R59)*Inputs!$D$14*Inputs!$D$13/Hours_HCV),(($L59+$S59)*Inputs!$D$14*Inputs!$D$13/Hours_HCV),(($M59+$T59)*Inputs!$D$14*Inputs!$D$13/Hours_HCV))</f>
        <v>0</v>
      </c>
      <c r="BE59" s="9"/>
      <c r="BF59" s="10" t="str">
        <f t="shared" si="95"/>
        <v/>
      </c>
      <c r="BG59" s="18" t="str">
        <f t="shared" si="96"/>
        <v>N/A</v>
      </c>
      <c r="BH59" s="10" t="str">
        <f t="shared" si="97"/>
        <v/>
      </c>
      <c r="BI59" s="10" t="str">
        <f t="shared" si="98"/>
        <v/>
      </c>
      <c r="BJ59" s="10" t="str">
        <f t="shared" si="12"/>
        <v/>
      </c>
      <c r="BK59" s="18" t="str">
        <f t="shared" si="99"/>
        <v>N/A</v>
      </c>
      <c r="BL59" s="367"/>
      <c r="BM59" s="10">
        <f t="shared" si="100"/>
        <v>0</v>
      </c>
      <c r="BN59" s="18" t="str">
        <f t="shared" si="101"/>
        <v>N/A</v>
      </c>
      <c r="BO59" s="10" t="str">
        <f t="shared" si="13"/>
        <v/>
      </c>
      <c r="BP59" s="10" t="str">
        <f t="shared" si="14"/>
        <v/>
      </c>
      <c r="BQ59" s="10" t="str">
        <f t="shared" si="15"/>
        <v/>
      </c>
      <c r="BR59" s="18" t="str">
        <f t="shared" si="16"/>
        <v>N/A</v>
      </c>
      <c r="BS59" s="367"/>
      <c r="BT59" s="10">
        <f t="shared" si="102"/>
        <v>0</v>
      </c>
      <c r="BU59" s="18" t="str">
        <f t="shared" si="103"/>
        <v>N/A</v>
      </c>
      <c r="BV59" s="10" t="str">
        <f t="shared" si="17"/>
        <v/>
      </c>
      <c r="BW59" s="10" t="str">
        <f t="shared" si="104"/>
        <v/>
      </c>
      <c r="BX59" s="10" t="str">
        <f t="shared" si="19"/>
        <v/>
      </c>
      <c r="BY59" s="18" t="str">
        <f t="shared" si="105"/>
        <v>N/A</v>
      </c>
      <c r="BZ59" s="367"/>
      <c r="CA59" s="10">
        <f t="shared" si="106"/>
        <v>0</v>
      </c>
      <c r="CB59" s="18" t="str">
        <f t="shared" si="107"/>
        <v>N/A</v>
      </c>
      <c r="CC59" s="10" t="str">
        <f t="shared" si="21"/>
        <v/>
      </c>
      <c r="CD59" s="10" t="str">
        <f t="shared" si="22"/>
        <v/>
      </c>
      <c r="CE59" s="10" t="str">
        <f t="shared" si="23"/>
        <v/>
      </c>
      <c r="CF59" s="18" t="str">
        <f t="shared" si="108"/>
        <v>N/A</v>
      </c>
      <c r="CG59" s="365"/>
      <c r="CH59" s="10">
        <f t="shared" si="109"/>
        <v>0</v>
      </c>
      <c r="CI59" s="18" t="str">
        <f t="shared" si="115"/>
        <v>N/A</v>
      </c>
      <c r="CJ59" s="10" t="str">
        <f t="shared" si="26"/>
        <v/>
      </c>
      <c r="CK59" s="10" t="str">
        <f t="shared" si="27"/>
        <v/>
      </c>
      <c r="CL59" s="10" t="str">
        <f t="shared" si="28"/>
        <v/>
      </c>
      <c r="CM59" s="18" t="str">
        <f t="shared" si="29"/>
        <v>N/A</v>
      </c>
      <c r="CN59" s="365"/>
      <c r="CO59" s="10">
        <f t="shared" si="110"/>
        <v>0</v>
      </c>
      <c r="CP59" s="18" t="str">
        <f t="shared" si="111"/>
        <v>N/A</v>
      </c>
      <c r="CQ59" s="10" t="str">
        <f t="shared" si="30"/>
        <v/>
      </c>
      <c r="CR59" s="10" t="str">
        <f t="shared" si="31"/>
        <v/>
      </c>
      <c r="CS59" s="10" t="str">
        <f t="shared" si="32"/>
        <v/>
      </c>
      <c r="CT59" s="18" t="str">
        <f t="shared" si="112"/>
        <v>N/A</v>
      </c>
      <c r="CU59" s="377"/>
      <c r="CV59" s="10">
        <f t="shared" si="113"/>
        <v>0</v>
      </c>
      <c r="CW59" s="18" t="str">
        <f t="shared" si="114"/>
        <v>N/A</v>
      </c>
      <c r="CX59" s="10" t="str">
        <f t="shared" si="34"/>
        <v/>
      </c>
      <c r="CY59" s="10" t="str">
        <f t="shared" si="35"/>
        <v/>
      </c>
      <c r="CZ59" s="10" t="str">
        <f t="shared" si="36"/>
        <v/>
      </c>
      <c r="DA59" s="18" t="str">
        <f t="shared" si="37"/>
        <v>N/A</v>
      </c>
      <c r="DB59" s="367"/>
      <c r="DC59" s="367"/>
      <c r="DD59" s="367"/>
      <c r="DE59" s="367"/>
      <c r="DF59" s="367"/>
      <c r="DG59" s="40" t="b">
        <f t="shared" si="38"/>
        <v>0</v>
      </c>
      <c r="DH59" s="40" t="b">
        <f t="shared" si="39"/>
        <v>0</v>
      </c>
      <c r="DI59" s="40" t="b">
        <f t="shared" si="40"/>
        <v>0</v>
      </c>
      <c r="DJ59" s="40" t="b">
        <f t="shared" si="41"/>
        <v>0</v>
      </c>
      <c r="DK59" s="367"/>
      <c r="DL59" s="40" t="b">
        <f t="shared" si="42"/>
        <v>0</v>
      </c>
      <c r="DM59" s="40" t="b">
        <f t="shared" si="43"/>
        <v>0</v>
      </c>
      <c r="DN59" s="40" t="b">
        <f t="shared" si="44"/>
        <v>0</v>
      </c>
      <c r="DO59" s="40" t="b">
        <f t="shared" si="45"/>
        <v>0</v>
      </c>
      <c r="DP59" s="367"/>
      <c r="DQ59" s="40" t="b">
        <f t="shared" si="46"/>
        <v>0</v>
      </c>
      <c r="DR59" s="40" t="b">
        <f t="shared" si="47"/>
        <v>0</v>
      </c>
      <c r="DS59" s="40" t="b">
        <f t="shared" si="48"/>
        <v>0</v>
      </c>
      <c r="DT59" s="40" t="b">
        <f t="shared" si="49"/>
        <v>0</v>
      </c>
      <c r="DU59" s="367"/>
      <c r="DV59" s="40" t="b">
        <f t="shared" si="50"/>
        <v>0</v>
      </c>
      <c r="DW59" s="40" t="b">
        <f t="shared" si="51"/>
        <v>0</v>
      </c>
      <c r="DX59" s="40" t="b">
        <f t="shared" si="52"/>
        <v>0</v>
      </c>
      <c r="DY59" s="40" t="b">
        <f t="shared" si="53"/>
        <v>0</v>
      </c>
      <c r="DZ59" s="367"/>
      <c r="EA59" s="40" t="b">
        <f t="shared" si="54"/>
        <v>0</v>
      </c>
      <c r="EB59" s="40" t="b">
        <f t="shared" si="55"/>
        <v>0</v>
      </c>
      <c r="EC59" s="40" t="b">
        <f t="shared" si="56"/>
        <v>0</v>
      </c>
      <c r="ED59" s="40" t="b">
        <f t="shared" si="57"/>
        <v>0</v>
      </c>
      <c r="EE59" s="367"/>
      <c r="EF59" s="40" t="b">
        <f t="shared" si="58"/>
        <v>0</v>
      </c>
      <c r="EG59" s="40" t="b">
        <f t="shared" si="59"/>
        <v>0</v>
      </c>
      <c r="EH59" s="40" t="b">
        <f t="shared" si="60"/>
        <v>0</v>
      </c>
      <c r="EI59" s="40" t="b">
        <f t="shared" si="61"/>
        <v>0</v>
      </c>
      <c r="EJ59" s="367"/>
      <c r="EK59" s="40" t="b">
        <f t="shared" si="62"/>
        <v>0</v>
      </c>
      <c r="EL59" s="40" t="b">
        <f t="shared" si="63"/>
        <v>0</v>
      </c>
      <c r="EM59" s="40" t="b">
        <f t="shared" si="64"/>
        <v>0</v>
      </c>
      <c r="EN59" s="40" t="b">
        <f t="shared" si="65"/>
        <v>0</v>
      </c>
      <c r="EO59" s="367"/>
      <c r="EP59" s="40" t="b">
        <f t="shared" si="66"/>
        <v>0</v>
      </c>
      <c r="EQ59" s="40" t="b">
        <f t="shared" si="67"/>
        <v>0</v>
      </c>
      <c r="ER59" s="40" t="b">
        <f t="shared" si="68"/>
        <v>0</v>
      </c>
      <c r="ES59" s="40" t="b">
        <f t="shared" si="69"/>
        <v>0</v>
      </c>
      <c r="ET59" s="367"/>
      <c r="EU59" s="40" t="b">
        <f t="shared" si="70"/>
        <v>0</v>
      </c>
      <c r="EV59" s="40" t="b">
        <f t="shared" si="71"/>
        <v>0</v>
      </c>
      <c r="EW59" s="40" t="b">
        <f t="shared" si="72"/>
        <v>0</v>
      </c>
      <c r="EX59" s="40" t="b">
        <f t="shared" si="73"/>
        <v>0</v>
      </c>
      <c r="EY59" s="365"/>
      <c r="EZ59" s="40" t="b">
        <f t="shared" si="74"/>
        <v>0</v>
      </c>
      <c r="FA59" s="40" t="b">
        <f t="shared" si="75"/>
        <v>0</v>
      </c>
      <c r="FB59" s="40" t="b">
        <f t="shared" si="76"/>
        <v>0</v>
      </c>
      <c r="FC59" s="40" t="b">
        <f t="shared" si="77"/>
        <v>0</v>
      </c>
      <c r="FD59" s="367"/>
      <c r="FE59" s="40" t="b">
        <f t="shared" si="78"/>
        <v>0</v>
      </c>
      <c r="FF59" s="40" t="b">
        <f t="shared" si="79"/>
        <v>0</v>
      </c>
      <c r="FG59" s="40" t="b">
        <f t="shared" si="80"/>
        <v>0</v>
      </c>
      <c r="FH59" s="40" t="b">
        <f t="shared" si="81"/>
        <v>0</v>
      </c>
      <c r="FI59" s="365"/>
      <c r="FJ59" s="40" t="b">
        <f t="shared" si="82"/>
        <v>0</v>
      </c>
      <c r="FK59" s="40" t="b">
        <f t="shared" si="83"/>
        <v>0</v>
      </c>
      <c r="FL59" s="40" t="b">
        <f t="shared" si="84"/>
        <v>0</v>
      </c>
      <c r="FM59" s="40" t="b">
        <f t="shared" si="85"/>
        <v>0</v>
      </c>
      <c r="FN59" s="367"/>
      <c r="FO59" s="40" t="b">
        <f t="shared" si="86"/>
        <v>0</v>
      </c>
      <c r="FP59" s="40" t="b">
        <f t="shared" si="87"/>
        <v>0</v>
      </c>
      <c r="FQ59" s="40" t="b">
        <f t="shared" si="88"/>
        <v>0</v>
      </c>
      <c r="FR59" s="40" t="b">
        <f t="shared" si="89"/>
        <v>0</v>
      </c>
      <c r="FS59" s="365"/>
      <c r="FT59" s="40" t="b">
        <f t="shared" si="90"/>
        <v>0</v>
      </c>
      <c r="FU59" s="40" t="b">
        <f t="shared" si="91"/>
        <v>0</v>
      </c>
      <c r="FV59" s="40" t="b">
        <f t="shared" si="92"/>
        <v>0</v>
      </c>
      <c r="FW59" s="40" t="b">
        <f t="shared" si="93"/>
        <v>0</v>
      </c>
    </row>
    <row r="60" spans="2:179">
      <c r="B60" s="365">
        <v>51</v>
      </c>
      <c r="C60" s="196"/>
      <c r="D60" s="196"/>
      <c r="E60" s="196"/>
      <c r="F60" s="196"/>
      <c r="G60" s="7"/>
      <c r="H60" s="197"/>
      <c r="I60" s="197"/>
      <c r="J60" s="197"/>
      <c r="K60" s="197"/>
      <c r="L60" s="197"/>
      <c r="M60" s="197"/>
      <c r="N60" s="9"/>
      <c r="O60" s="198"/>
      <c r="P60" s="198"/>
      <c r="Q60" s="198"/>
      <c r="R60" s="198"/>
      <c r="S60" s="198"/>
      <c r="T60" s="198"/>
      <c r="U60" s="9"/>
      <c r="V60" s="306"/>
      <c r="W60" s="306"/>
      <c r="X60" s="306"/>
      <c r="Y60" s="306"/>
      <c r="Z60" s="306"/>
      <c r="AA60" s="283">
        <f>IFERROR(Z60*Inputs!$D$59*Inputs!$D$60,"")</f>
        <v>0</v>
      </c>
      <c r="AB60" s="9"/>
      <c r="AC60" s="303"/>
      <c r="AD60" s="304"/>
      <c r="AE60" s="304"/>
      <c r="AF60" s="304"/>
      <c r="AG60" s="9"/>
      <c r="AH60" s="283" t="str">
        <f>IFERROR(IF(Analysis!AC60="","",Analysis!AC60*Inputs!$D$33),"")</f>
        <v/>
      </c>
      <c r="AI60" s="292" t="str">
        <f>IFERROR(IF(Analysis!AD60="","",Analysis!AD60*Inputs!$D$37),"")</f>
        <v/>
      </c>
      <c r="AJ60" s="292" t="str">
        <f>IFERROR(IF(Analysis!AE60="","",Analysis!AE60*Inputs!$D$41),"")</f>
        <v/>
      </c>
      <c r="AK60" s="292" t="str">
        <f>IFERROR(IF(Analysis!AE60="","",Analysis!AE60*Inputs!$D$48),"")</f>
        <v/>
      </c>
      <c r="AL60" s="293" t="str">
        <f>IFERROR(IF(Analysis!AD60="","",Analysis!AD60*Inputs!$D$49*Inputs!$D$48),"")</f>
        <v/>
      </c>
      <c r="AM60" s="292" t="str">
        <f>IFERROR(AK60*Inputs!$D$50,"")</f>
        <v/>
      </c>
      <c r="AN60" s="292" t="str">
        <f t="shared" si="94"/>
        <v/>
      </c>
      <c r="AO60" s="292" t="str">
        <f>IFERROR(IF(AN60="","",AN60*Inputs!$D$52),"")</f>
        <v/>
      </c>
      <c r="AP60" s="283" t="str">
        <f>IFERROR(IF(Analysis!AF60="","",Analysis!AF60*Inputs!$D$58),"")</f>
        <v/>
      </c>
      <c r="AQ60" s="293" t="str">
        <f>IFERROR(AP60*Inputs!$D$59,"")</f>
        <v/>
      </c>
      <c r="AR60" s="283" t="str">
        <f>IFERROR(AQ60*Inputs!$D$60,"")</f>
        <v/>
      </c>
      <c r="AS60" s="9"/>
      <c r="AT60" s="279" t="str">
        <f>IF(Analysis!V60&lt;&gt;"",Analysis!V60,Analysis!$AH60)</f>
        <v/>
      </c>
      <c r="AU60" s="279" t="str">
        <f>IF(Analysis!W60&lt;&gt;"",Analysis!W60,Analysis!AI60)</f>
        <v/>
      </c>
      <c r="AV60" s="279" t="str">
        <f>IF(Analysis!X60&lt;&gt;"",Analysis!X60,$AJ60)</f>
        <v/>
      </c>
      <c r="AW60" s="279" t="str">
        <f>IF(Analysis!Y60&lt;&gt;"",Analysis!Y60,Analysis!AO60)</f>
        <v/>
      </c>
      <c r="AX60" s="279" t="str">
        <f>IF(Analysis!Z60&lt;&gt;"",Analysis!Z60,Analysis!AP60)</f>
        <v/>
      </c>
      <c r="AY60" s="279" t="str">
        <f>IF(Analysis!AA60&gt;0,Analysis!AA60,Analysis!AR60)</f>
        <v/>
      </c>
      <c r="AZ60" s="9"/>
      <c r="BA60" s="8">
        <f>SUM((($H60+$O60)*Inputs!$D$14*Inputs!$D$13/Hours_TB),(($I60+$P60)*Inputs!$D$14*Inputs!$D$13/Hours_TB),(($J60+$Q60)*Inputs!$D$14*Inputs!$D$13/Hours_TB),(($K60+$R60)*Inputs!$D$14*Inputs!$D$13/Hours_TB),(($L60+$S60)*Inputs!$D$14*Inputs!$D$13/Hours_TB),(($M60+$T60)*Inputs!$D$14*Inputs!$D$13/Hours_TB))</f>
        <v>0</v>
      </c>
      <c r="BB60" s="8">
        <f>SUM((($H60+$O60)*Inputs!$D$14*Inputs!$D$13/Hours_HIV),(($I60+$P60)*Inputs!$D$14*Inputs!$D$13/Hours_HIV),(($J60+$Q60)*Inputs!$D$14*Inputs!$D$13/Hours_HIV),(($K60+$R60)*Inputs!$D$14*Inputs!$D$13/Hours_HIV),(($L60+$S60)*Inputs!$D$14*Inputs!$D$13/Hours_HIV),(($M60+$T60)*Inputs!$D$14*Inputs!$D$13/Hours_HIV))</f>
        <v>0</v>
      </c>
      <c r="BC60" s="8">
        <f>SUM((($H60+$O60)*Inputs!$D$14*Inputs!$D$13/Hours_HPV),(($I60+$P60)*Inputs!$D$14*Inputs!$D$13/Hours_HPV),(($J60+$Q60)*Inputs!$D$14*Inputs!$D$13/Hours_HPV),(($K60+$R60)*Inputs!$D$14*Inputs!$D$13/Hours_HPV),(($L60+$S60)*Inputs!$D$14*Inputs!$D$13/Hours_HPV),(($M60+$T60)*Inputs!$D$14*Inputs!$D$13/Hours_HPV))</f>
        <v>0</v>
      </c>
      <c r="BD60" s="8">
        <f>SUM((($H60+$O60)*Inputs!$D$14*Inputs!$D$13/Hours_HCV),(($I60+$P60)*Inputs!$D$14*Inputs!$D$13/Hours_HCV),(($J60+$Q60)*Inputs!$D$14*Inputs!$D$13/Hours_HCV),(($K60+$R60)*Inputs!$D$14*Inputs!$D$13/Hours_HCV),(($L60+$S60)*Inputs!$D$14*Inputs!$D$13/Hours_HCV),(($M60+$T60)*Inputs!$D$14*Inputs!$D$13/Hours_HCV))</f>
        <v>0</v>
      </c>
      <c r="BE60" s="9"/>
      <c r="BF60" s="10" t="str">
        <f t="shared" si="95"/>
        <v/>
      </c>
      <c r="BG60" s="18" t="str">
        <f t="shared" si="96"/>
        <v>N/A</v>
      </c>
      <c r="BH60" s="10" t="str">
        <f t="shared" si="97"/>
        <v/>
      </c>
      <c r="BI60" s="10" t="str">
        <f t="shared" si="98"/>
        <v/>
      </c>
      <c r="BJ60" s="10" t="str">
        <f t="shared" si="12"/>
        <v/>
      </c>
      <c r="BK60" s="18" t="str">
        <f t="shared" si="99"/>
        <v>N/A</v>
      </c>
      <c r="BL60" s="367"/>
      <c r="BM60" s="10">
        <f t="shared" si="100"/>
        <v>0</v>
      </c>
      <c r="BN60" s="18" t="str">
        <f t="shared" si="101"/>
        <v>N/A</v>
      </c>
      <c r="BO60" s="10" t="str">
        <f t="shared" si="13"/>
        <v/>
      </c>
      <c r="BP60" s="10" t="str">
        <f t="shared" si="14"/>
        <v/>
      </c>
      <c r="BQ60" s="10" t="str">
        <f t="shared" si="15"/>
        <v/>
      </c>
      <c r="BR60" s="18" t="str">
        <f t="shared" si="16"/>
        <v>N/A</v>
      </c>
      <c r="BS60" s="367"/>
      <c r="BT60" s="10">
        <f t="shared" si="102"/>
        <v>0</v>
      </c>
      <c r="BU60" s="18" t="str">
        <f t="shared" si="103"/>
        <v>N/A</v>
      </c>
      <c r="BV60" s="10" t="str">
        <f t="shared" si="17"/>
        <v/>
      </c>
      <c r="BW60" s="10" t="str">
        <f t="shared" si="104"/>
        <v/>
      </c>
      <c r="BX60" s="10" t="str">
        <f t="shared" si="19"/>
        <v/>
      </c>
      <c r="BY60" s="18" t="str">
        <f t="shared" si="105"/>
        <v>N/A</v>
      </c>
      <c r="BZ60" s="367"/>
      <c r="CA60" s="10">
        <f t="shared" si="106"/>
        <v>0</v>
      </c>
      <c r="CB60" s="18" t="str">
        <f t="shared" si="107"/>
        <v>N/A</v>
      </c>
      <c r="CC60" s="10" t="str">
        <f t="shared" si="21"/>
        <v/>
      </c>
      <c r="CD60" s="10" t="str">
        <f t="shared" si="22"/>
        <v/>
      </c>
      <c r="CE60" s="10" t="str">
        <f t="shared" si="23"/>
        <v/>
      </c>
      <c r="CF60" s="18" t="str">
        <f t="shared" si="108"/>
        <v>N/A</v>
      </c>
      <c r="CG60" s="365"/>
      <c r="CH60" s="10">
        <f t="shared" si="109"/>
        <v>0</v>
      </c>
      <c r="CI60" s="18" t="str">
        <f t="shared" si="115"/>
        <v>N/A</v>
      </c>
      <c r="CJ60" s="10" t="str">
        <f t="shared" si="26"/>
        <v/>
      </c>
      <c r="CK60" s="10" t="str">
        <f t="shared" si="27"/>
        <v/>
      </c>
      <c r="CL60" s="10" t="str">
        <f t="shared" si="28"/>
        <v/>
      </c>
      <c r="CM60" s="18" t="str">
        <f t="shared" si="29"/>
        <v>N/A</v>
      </c>
      <c r="CN60" s="365"/>
      <c r="CO60" s="10">
        <f t="shared" si="110"/>
        <v>0</v>
      </c>
      <c r="CP60" s="18" t="str">
        <f t="shared" si="111"/>
        <v>N/A</v>
      </c>
      <c r="CQ60" s="10" t="str">
        <f t="shared" si="30"/>
        <v/>
      </c>
      <c r="CR60" s="10" t="str">
        <f t="shared" si="31"/>
        <v/>
      </c>
      <c r="CS60" s="10" t="str">
        <f t="shared" si="32"/>
        <v/>
      </c>
      <c r="CT60" s="18" t="str">
        <f t="shared" si="112"/>
        <v>N/A</v>
      </c>
      <c r="CU60" s="377"/>
      <c r="CV60" s="10">
        <f t="shared" si="113"/>
        <v>0</v>
      </c>
      <c r="CW60" s="18" t="str">
        <f t="shared" si="114"/>
        <v>N/A</v>
      </c>
      <c r="CX60" s="10" t="str">
        <f t="shared" si="34"/>
        <v/>
      </c>
      <c r="CY60" s="10" t="str">
        <f t="shared" si="35"/>
        <v/>
      </c>
      <c r="CZ60" s="10" t="str">
        <f t="shared" si="36"/>
        <v/>
      </c>
      <c r="DA60" s="18" t="str">
        <f t="shared" si="37"/>
        <v>N/A</v>
      </c>
      <c r="DB60" s="367"/>
      <c r="DC60" s="367"/>
      <c r="DD60" s="367"/>
      <c r="DE60" s="367"/>
      <c r="DF60" s="367"/>
      <c r="DG60" s="40" t="b">
        <f t="shared" si="38"/>
        <v>0</v>
      </c>
      <c r="DH60" s="40" t="b">
        <f t="shared" si="39"/>
        <v>0</v>
      </c>
      <c r="DI60" s="40" t="b">
        <f t="shared" si="40"/>
        <v>0</v>
      </c>
      <c r="DJ60" s="40" t="b">
        <f t="shared" si="41"/>
        <v>0</v>
      </c>
      <c r="DK60" s="367"/>
      <c r="DL60" s="40" t="b">
        <f t="shared" si="42"/>
        <v>0</v>
      </c>
      <c r="DM60" s="40" t="b">
        <f t="shared" si="43"/>
        <v>0</v>
      </c>
      <c r="DN60" s="40" t="b">
        <f t="shared" si="44"/>
        <v>0</v>
      </c>
      <c r="DO60" s="40" t="b">
        <f t="shared" si="45"/>
        <v>0</v>
      </c>
      <c r="DP60" s="367"/>
      <c r="DQ60" s="40" t="b">
        <f t="shared" si="46"/>
        <v>0</v>
      </c>
      <c r="DR60" s="40" t="b">
        <f t="shared" si="47"/>
        <v>0</v>
      </c>
      <c r="DS60" s="40" t="b">
        <f t="shared" si="48"/>
        <v>0</v>
      </c>
      <c r="DT60" s="40" t="b">
        <f t="shared" si="49"/>
        <v>0</v>
      </c>
      <c r="DU60" s="367"/>
      <c r="DV60" s="40" t="b">
        <f t="shared" si="50"/>
        <v>0</v>
      </c>
      <c r="DW60" s="40" t="b">
        <f t="shared" si="51"/>
        <v>0</v>
      </c>
      <c r="DX60" s="40" t="b">
        <f t="shared" si="52"/>
        <v>0</v>
      </c>
      <c r="DY60" s="40" t="b">
        <f t="shared" si="53"/>
        <v>0</v>
      </c>
      <c r="DZ60" s="367"/>
      <c r="EA60" s="40" t="b">
        <f t="shared" si="54"/>
        <v>0</v>
      </c>
      <c r="EB60" s="40" t="b">
        <f t="shared" si="55"/>
        <v>0</v>
      </c>
      <c r="EC60" s="40" t="b">
        <f t="shared" si="56"/>
        <v>0</v>
      </c>
      <c r="ED60" s="40" t="b">
        <f t="shared" si="57"/>
        <v>0</v>
      </c>
      <c r="EE60" s="367"/>
      <c r="EF60" s="40" t="b">
        <f t="shared" si="58"/>
        <v>0</v>
      </c>
      <c r="EG60" s="40" t="b">
        <f t="shared" si="59"/>
        <v>0</v>
      </c>
      <c r="EH60" s="40" t="b">
        <f t="shared" si="60"/>
        <v>0</v>
      </c>
      <c r="EI60" s="40" t="b">
        <f t="shared" si="61"/>
        <v>0</v>
      </c>
      <c r="EJ60" s="367"/>
      <c r="EK60" s="40" t="b">
        <f t="shared" si="62"/>
        <v>0</v>
      </c>
      <c r="EL60" s="40" t="b">
        <f t="shared" si="63"/>
        <v>0</v>
      </c>
      <c r="EM60" s="40" t="b">
        <f t="shared" si="64"/>
        <v>0</v>
      </c>
      <c r="EN60" s="40" t="b">
        <f t="shared" si="65"/>
        <v>0</v>
      </c>
      <c r="EO60" s="367"/>
      <c r="EP60" s="40" t="b">
        <f t="shared" si="66"/>
        <v>0</v>
      </c>
      <c r="EQ60" s="40" t="b">
        <f t="shared" si="67"/>
        <v>0</v>
      </c>
      <c r="ER60" s="40" t="b">
        <f t="shared" si="68"/>
        <v>0</v>
      </c>
      <c r="ES60" s="40" t="b">
        <f t="shared" si="69"/>
        <v>0</v>
      </c>
      <c r="ET60" s="367"/>
      <c r="EU60" s="40" t="b">
        <f t="shared" si="70"/>
        <v>0</v>
      </c>
      <c r="EV60" s="40" t="b">
        <f t="shared" si="71"/>
        <v>0</v>
      </c>
      <c r="EW60" s="40" t="b">
        <f t="shared" si="72"/>
        <v>0</v>
      </c>
      <c r="EX60" s="40" t="b">
        <f t="shared" si="73"/>
        <v>0</v>
      </c>
      <c r="EY60" s="365"/>
      <c r="EZ60" s="40" t="b">
        <f t="shared" si="74"/>
        <v>0</v>
      </c>
      <c r="FA60" s="40" t="b">
        <f t="shared" si="75"/>
        <v>0</v>
      </c>
      <c r="FB60" s="40" t="b">
        <f t="shared" si="76"/>
        <v>0</v>
      </c>
      <c r="FC60" s="40" t="b">
        <f t="shared" si="77"/>
        <v>0</v>
      </c>
      <c r="FD60" s="367"/>
      <c r="FE60" s="40" t="b">
        <f t="shared" si="78"/>
        <v>0</v>
      </c>
      <c r="FF60" s="40" t="b">
        <f t="shared" si="79"/>
        <v>0</v>
      </c>
      <c r="FG60" s="40" t="b">
        <f t="shared" si="80"/>
        <v>0</v>
      </c>
      <c r="FH60" s="40" t="b">
        <f t="shared" si="81"/>
        <v>0</v>
      </c>
      <c r="FI60" s="365"/>
      <c r="FJ60" s="40" t="b">
        <f t="shared" si="82"/>
        <v>0</v>
      </c>
      <c r="FK60" s="40" t="b">
        <f t="shared" si="83"/>
        <v>0</v>
      </c>
      <c r="FL60" s="40" t="b">
        <f t="shared" si="84"/>
        <v>0</v>
      </c>
      <c r="FM60" s="40" t="b">
        <f t="shared" si="85"/>
        <v>0</v>
      </c>
      <c r="FN60" s="367"/>
      <c r="FO60" s="40" t="b">
        <f t="shared" si="86"/>
        <v>0</v>
      </c>
      <c r="FP60" s="40" t="b">
        <f t="shared" si="87"/>
        <v>0</v>
      </c>
      <c r="FQ60" s="40" t="b">
        <f t="shared" si="88"/>
        <v>0</v>
      </c>
      <c r="FR60" s="40" t="b">
        <f t="shared" si="89"/>
        <v>0</v>
      </c>
      <c r="FS60" s="365"/>
      <c r="FT60" s="40" t="b">
        <f t="shared" si="90"/>
        <v>0</v>
      </c>
      <c r="FU60" s="40" t="b">
        <f t="shared" si="91"/>
        <v>0</v>
      </c>
      <c r="FV60" s="40" t="b">
        <f t="shared" si="92"/>
        <v>0</v>
      </c>
      <c r="FW60" s="40" t="b">
        <f t="shared" si="93"/>
        <v>0</v>
      </c>
    </row>
    <row r="61" spans="2:179">
      <c r="B61" s="365">
        <v>52</v>
      </c>
      <c r="C61" s="196"/>
      <c r="D61" s="196"/>
      <c r="E61" s="196"/>
      <c r="F61" s="196"/>
      <c r="G61" s="7"/>
      <c r="H61" s="197"/>
      <c r="I61" s="197"/>
      <c r="J61" s="197"/>
      <c r="K61" s="197"/>
      <c r="L61" s="197"/>
      <c r="M61" s="197"/>
      <c r="N61" s="9"/>
      <c r="O61" s="198"/>
      <c r="P61" s="198"/>
      <c r="Q61" s="198"/>
      <c r="R61" s="198"/>
      <c r="S61" s="198"/>
      <c r="T61" s="198"/>
      <c r="U61" s="9"/>
      <c r="V61" s="306"/>
      <c r="W61" s="306"/>
      <c r="X61" s="306"/>
      <c r="Y61" s="306"/>
      <c r="Z61" s="306"/>
      <c r="AA61" s="283">
        <f>IFERROR(Z61*Inputs!$D$59*Inputs!$D$60,"")</f>
        <v>0</v>
      </c>
      <c r="AB61" s="9"/>
      <c r="AC61" s="303"/>
      <c r="AD61" s="304"/>
      <c r="AE61" s="304"/>
      <c r="AF61" s="304"/>
      <c r="AG61" s="9"/>
      <c r="AH61" s="283" t="str">
        <f>IFERROR(IF(Analysis!AC61="","",Analysis!AC61*Inputs!$D$33),"")</f>
        <v/>
      </c>
      <c r="AI61" s="292" t="str">
        <f>IFERROR(IF(Analysis!AD61="","",Analysis!AD61*Inputs!$D$37),"")</f>
        <v/>
      </c>
      <c r="AJ61" s="292" t="str">
        <f>IFERROR(IF(Analysis!AE61="","",Analysis!AE61*Inputs!$D$41),"")</f>
        <v/>
      </c>
      <c r="AK61" s="292" t="str">
        <f>IFERROR(IF(Analysis!AE61="","",Analysis!AE61*Inputs!$D$48),"")</f>
        <v/>
      </c>
      <c r="AL61" s="293" t="str">
        <f>IFERROR(IF(Analysis!AD61="","",Analysis!AD61*Inputs!$D$49*Inputs!$D$48),"")</f>
        <v/>
      </c>
      <c r="AM61" s="292" t="str">
        <f>IFERROR(AK61*Inputs!$D$50,"")</f>
        <v/>
      </c>
      <c r="AN61" s="292" t="str">
        <f t="shared" si="94"/>
        <v/>
      </c>
      <c r="AO61" s="292" t="str">
        <f>IFERROR(IF(AN61="","",AN61*Inputs!$D$52),"")</f>
        <v/>
      </c>
      <c r="AP61" s="283" t="str">
        <f>IFERROR(IF(Analysis!AF61="","",Analysis!AF61*Inputs!$D$58),"")</f>
        <v/>
      </c>
      <c r="AQ61" s="293" t="str">
        <f>IFERROR(AP61*Inputs!$D$59,"")</f>
        <v/>
      </c>
      <c r="AR61" s="283" t="str">
        <f>IFERROR(AQ61*Inputs!$D$60,"")</f>
        <v/>
      </c>
      <c r="AS61" s="9"/>
      <c r="AT61" s="279" t="str">
        <f>IF(Analysis!V61&lt;&gt;"",Analysis!V61,Analysis!$AH61)</f>
        <v/>
      </c>
      <c r="AU61" s="279" t="str">
        <f>IF(Analysis!W61&lt;&gt;"",Analysis!W61,Analysis!AI61)</f>
        <v/>
      </c>
      <c r="AV61" s="279" t="str">
        <f>IF(Analysis!X61&lt;&gt;"",Analysis!X61,$AJ61)</f>
        <v/>
      </c>
      <c r="AW61" s="279" t="str">
        <f>IF(Analysis!Y61&lt;&gt;"",Analysis!Y61,Analysis!AO61)</f>
        <v/>
      </c>
      <c r="AX61" s="279" t="str">
        <f>IF(Analysis!Z61&lt;&gt;"",Analysis!Z61,Analysis!AP61)</f>
        <v/>
      </c>
      <c r="AY61" s="279" t="str">
        <f>IF(Analysis!AA61&gt;0,Analysis!AA61,Analysis!AR61)</f>
        <v/>
      </c>
      <c r="AZ61" s="9"/>
      <c r="BA61" s="8">
        <f>SUM((($H61+$O61)*Inputs!$D$14*Inputs!$D$13/Hours_TB),(($I61+$P61)*Inputs!$D$14*Inputs!$D$13/Hours_TB),(($J61+$Q61)*Inputs!$D$14*Inputs!$D$13/Hours_TB),(($K61+$R61)*Inputs!$D$14*Inputs!$D$13/Hours_TB),(($L61+$S61)*Inputs!$D$14*Inputs!$D$13/Hours_TB),(($M61+$T61)*Inputs!$D$14*Inputs!$D$13/Hours_TB))</f>
        <v>0</v>
      </c>
      <c r="BB61" s="8">
        <f>SUM((($H61+$O61)*Inputs!$D$14*Inputs!$D$13/Hours_HIV),(($I61+$P61)*Inputs!$D$14*Inputs!$D$13/Hours_HIV),(($J61+$Q61)*Inputs!$D$14*Inputs!$D$13/Hours_HIV),(($K61+$R61)*Inputs!$D$14*Inputs!$D$13/Hours_HIV),(($L61+$S61)*Inputs!$D$14*Inputs!$D$13/Hours_HIV),(($M61+$T61)*Inputs!$D$14*Inputs!$D$13/Hours_HIV))</f>
        <v>0</v>
      </c>
      <c r="BC61" s="8">
        <f>SUM((($H61+$O61)*Inputs!$D$14*Inputs!$D$13/Hours_HPV),(($I61+$P61)*Inputs!$D$14*Inputs!$D$13/Hours_HPV),(($J61+$Q61)*Inputs!$D$14*Inputs!$D$13/Hours_HPV),(($K61+$R61)*Inputs!$D$14*Inputs!$D$13/Hours_HPV),(($L61+$S61)*Inputs!$D$14*Inputs!$D$13/Hours_HPV),(($M61+$T61)*Inputs!$D$14*Inputs!$D$13/Hours_HPV))</f>
        <v>0</v>
      </c>
      <c r="BD61" s="8">
        <f>SUM((($H61+$O61)*Inputs!$D$14*Inputs!$D$13/Hours_HCV),(($I61+$P61)*Inputs!$D$14*Inputs!$D$13/Hours_HCV),(($J61+$Q61)*Inputs!$D$14*Inputs!$D$13/Hours_HCV),(($K61+$R61)*Inputs!$D$14*Inputs!$D$13/Hours_HCV),(($L61+$S61)*Inputs!$D$14*Inputs!$D$13/Hours_HCV),(($M61+$T61)*Inputs!$D$14*Inputs!$D$13/Hours_HCV))</f>
        <v>0</v>
      </c>
      <c r="BE61" s="9"/>
      <c r="BF61" s="10" t="str">
        <f t="shared" si="95"/>
        <v/>
      </c>
      <c r="BG61" s="18" t="str">
        <f t="shared" si="96"/>
        <v>N/A</v>
      </c>
      <c r="BH61" s="10" t="str">
        <f t="shared" si="97"/>
        <v/>
      </c>
      <c r="BI61" s="10" t="str">
        <f t="shared" si="98"/>
        <v/>
      </c>
      <c r="BJ61" s="10" t="str">
        <f t="shared" si="12"/>
        <v/>
      </c>
      <c r="BK61" s="18" t="str">
        <f t="shared" si="99"/>
        <v>N/A</v>
      </c>
      <c r="BL61" s="367"/>
      <c r="BM61" s="10">
        <f t="shared" si="100"/>
        <v>0</v>
      </c>
      <c r="BN61" s="18" t="str">
        <f t="shared" si="101"/>
        <v>N/A</v>
      </c>
      <c r="BO61" s="10" t="str">
        <f t="shared" si="13"/>
        <v/>
      </c>
      <c r="BP61" s="10" t="str">
        <f t="shared" si="14"/>
        <v/>
      </c>
      <c r="BQ61" s="10" t="str">
        <f t="shared" si="15"/>
        <v/>
      </c>
      <c r="BR61" s="18" t="str">
        <f t="shared" si="16"/>
        <v>N/A</v>
      </c>
      <c r="BS61" s="367"/>
      <c r="BT61" s="10">
        <f t="shared" si="102"/>
        <v>0</v>
      </c>
      <c r="BU61" s="18" t="str">
        <f t="shared" si="103"/>
        <v>N/A</v>
      </c>
      <c r="BV61" s="10" t="str">
        <f t="shared" si="17"/>
        <v/>
      </c>
      <c r="BW61" s="10" t="str">
        <f t="shared" si="104"/>
        <v/>
      </c>
      <c r="BX61" s="10" t="str">
        <f t="shared" si="19"/>
        <v/>
      </c>
      <c r="BY61" s="18" t="str">
        <f t="shared" si="105"/>
        <v>N/A</v>
      </c>
      <c r="BZ61" s="367"/>
      <c r="CA61" s="10">
        <f t="shared" si="106"/>
        <v>0</v>
      </c>
      <c r="CB61" s="18" t="str">
        <f t="shared" si="107"/>
        <v>N/A</v>
      </c>
      <c r="CC61" s="10" t="str">
        <f t="shared" si="21"/>
        <v/>
      </c>
      <c r="CD61" s="10" t="str">
        <f t="shared" si="22"/>
        <v/>
      </c>
      <c r="CE61" s="10" t="str">
        <f t="shared" si="23"/>
        <v/>
      </c>
      <c r="CF61" s="18" t="str">
        <f t="shared" si="108"/>
        <v>N/A</v>
      </c>
      <c r="CG61" s="365"/>
      <c r="CH61" s="10">
        <f t="shared" si="109"/>
        <v>0</v>
      </c>
      <c r="CI61" s="18" t="str">
        <f t="shared" si="115"/>
        <v>N/A</v>
      </c>
      <c r="CJ61" s="10" t="str">
        <f t="shared" si="26"/>
        <v/>
      </c>
      <c r="CK61" s="10" t="str">
        <f t="shared" si="27"/>
        <v/>
      </c>
      <c r="CL61" s="10" t="str">
        <f t="shared" si="28"/>
        <v/>
      </c>
      <c r="CM61" s="18" t="str">
        <f t="shared" si="29"/>
        <v>N/A</v>
      </c>
      <c r="CN61" s="365"/>
      <c r="CO61" s="10">
        <f t="shared" si="110"/>
        <v>0</v>
      </c>
      <c r="CP61" s="18" t="str">
        <f t="shared" si="111"/>
        <v>N/A</v>
      </c>
      <c r="CQ61" s="10" t="str">
        <f t="shared" si="30"/>
        <v/>
      </c>
      <c r="CR61" s="10" t="str">
        <f t="shared" si="31"/>
        <v/>
      </c>
      <c r="CS61" s="10" t="str">
        <f t="shared" si="32"/>
        <v/>
      </c>
      <c r="CT61" s="18" t="str">
        <f t="shared" si="112"/>
        <v>N/A</v>
      </c>
      <c r="CU61" s="377"/>
      <c r="CV61" s="10">
        <f t="shared" si="113"/>
        <v>0</v>
      </c>
      <c r="CW61" s="18" t="str">
        <f t="shared" si="114"/>
        <v>N/A</v>
      </c>
      <c r="CX61" s="10" t="str">
        <f t="shared" si="34"/>
        <v/>
      </c>
      <c r="CY61" s="10" t="str">
        <f t="shared" si="35"/>
        <v/>
      </c>
      <c r="CZ61" s="10" t="str">
        <f t="shared" si="36"/>
        <v/>
      </c>
      <c r="DA61" s="18" t="str">
        <f t="shared" si="37"/>
        <v>N/A</v>
      </c>
      <c r="DB61" s="367"/>
      <c r="DC61" s="367"/>
      <c r="DD61" s="367"/>
      <c r="DE61" s="367"/>
      <c r="DF61" s="367"/>
      <c r="DG61" s="40" t="b">
        <f t="shared" si="38"/>
        <v>0</v>
      </c>
      <c r="DH61" s="40" t="b">
        <f t="shared" si="39"/>
        <v>0</v>
      </c>
      <c r="DI61" s="40" t="b">
        <f t="shared" si="40"/>
        <v>0</v>
      </c>
      <c r="DJ61" s="40" t="b">
        <f t="shared" si="41"/>
        <v>0</v>
      </c>
      <c r="DK61" s="367"/>
      <c r="DL61" s="40" t="b">
        <f t="shared" si="42"/>
        <v>0</v>
      </c>
      <c r="DM61" s="40" t="b">
        <f t="shared" si="43"/>
        <v>0</v>
      </c>
      <c r="DN61" s="40" t="b">
        <f t="shared" si="44"/>
        <v>0</v>
      </c>
      <c r="DO61" s="40" t="b">
        <f t="shared" si="45"/>
        <v>0</v>
      </c>
      <c r="DP61" s="367"/>
      <c r="DQ61" s="40" t="b">
        <f t="shared" si="46"/>
        <v>0</v>
      </c>
      <c r="DR61" s="40" t="b">
        <f t="shared" si="47"/>
        <v>0</v>
      </c>
      <c r="DS61" s="40" t="b">
        <f t="shared" si="48"/>
        <v>0</v>
      </c>
      <c r="DT61" s="40" t="b">
        <f t="shared" si="49"/>
        <v>0</v>
      </c>
      <c r="DU61" s="367"/>
      <c r="DV61" s="40" t="b">
        <f t="shared" si="50"/>
        <v>0</v>
      </c>
      <c r="DW61" s="40" t="b">
        <f t="shared" si="51"/>
        <v>0</v>
      </c>
      <c r="DX61" s="40" t="b">
        <f t="shared" si="52"/>
        <v>0</v>
      </c>
      <c r="DY61" s="40" t="b">
        <f t="shared" si="53"/>
        <v>0</v>
      </c>
      <c r="DZ61" s="367"/>
      <c r="EA61" s="40" t="b">
        <f t="shared" si="54"/>
        <v>0</v>
      </c>
      <c r="EB61" s="40" t="b">
        <f t="shared" si="55"/>
        <v>0</v>
      </c>
      <c r="EC61" s="40" t="b">
        <f t="shared" si="56"/>
        <v>0</v>
      </c>
      <c r="ED61" s="40" t="b">
        <f t="shared" si="57"/>
        <v>0</v>
      </c>
      <c r="EE61" s="367"/>
      <c r="EF61" s="40" t="b">
        <f t="shared" si="58"/>
        <v>0</v>
      </c>
      <c r="EG61" s="40" t="b">
        <f t="shared" si="59"/>
        <v>0</v>
      </c>
      <c r="EH61" s="40" t="b">
        <f t="shared" si="60"/>
        <v>0</v>
      </c>
      <c r="EI61" s="40" t="b">
        <f t="shared" si="61"/>
        <v>0</v>
      </c>
      <c r="EJ61" s="367"/>
      <c r="EK61" s="40" t="b">
        <f t="shared" si="62"/>
        <v>0</v>
      </c>
      <c r="EL61" s="40" t="b">
        <f t="shared" si="63"/>
        <v>0</v>
      </c>
      <c r="EM61" s="40" t="b">
        <f t="shared" si="64"/>
        <v>0</v>
      </c>
      <c r="EN61" s="40" t="b">
        <f t="shared" si="65"/>
        <v>0</v>
      </c>
      <c r="EO61" s="367"/>
      <c r="EP61" s="40" t="b">
        <f t="shared" si="66"/>
        <v>0</v>
      </c>
      <c r="EQ61" s="40" t="b">
        <f t="shared" si="67"/>
        <v>0</v>
      </c>
      <c r="ER61" s="40" t="b">
        <f t="shared" si="68"/>
        <v>0</v>
      </c>
      <c r="ES61" s="40" t="b">
        <f t="shared" si="69"/>
        <v>0</v>
      </c>
      <c r="ET61" s="367"/>
      <c r="EU61" s="40" t="b">
        <f t="shared" si="70"/>
        <v>0</v>
      </c>
      <c r="EV61" s="40" t="b">
        <f t="shared" si="71"/>
        <v>0</v>
      </c>
      <c r="EW61" s="40" t="b">
        <f t="shared" si="72"/>
        <v>0</v>
      </c>
      <c r="EX61" s="40" t="b">
        <f t="shared" si="73"/>
        <v>0</v>
      </c>
      <c r="EY61" s="365"/>
      <c r="EZ61" s="40" t="b">
        <f t="shared" si="74"/>
        <v>0</v>
      </c>
      <c r="FA61" s="40" t="b">
        <f t="shared" si="75"/>
        <v>0</v>
      </c>
      <c r="FB61" s="40" t="b">
        <f t="shared" si="76"/>
        <v>0</v>
      </c>
      <c r="FC61" s="40" t="b">
        <f t="shared" si="77"/>
        <v>0</v>
      </c>
      <c r="FD61" s="367"/>
      <c r="FE61" s="40" t="b">
        <f t="shared" si="78"/>
        <v>0</v>
      </c>
      <c r="FF61" s="40" t="b">
        <f t="shared" si="79"/>
        <v>0</v>
      </c>
      <c r="FG61" s="40" t="b">
        <f t="shared" si="80"/>
        <v>0</v>
      </c>
      <c r="FH61" s="40" t="b">
        <f t="shared" si="81"/>
        <v>0</v>
      </c>
      <c r="FI61" s="365"/>
      <c r="FJ61" s="40" t="b">
        <f t="shared" si="82"/>
        <v>0</v>
      </c>
      <c r="FK61" s="40" t="b">
        <f t="shared" si="83"/>
        <v>0</v>
      </c>
      <c r="FL61" s="40" t="b">
        <f t="shared" si="84"/>
        <v>0</v>
      </c>
      <c r="FM61" s="40" t="b">
        <f t="shared" si="85"/>
        <v>0</v>
      </c>
      <c r="FN61" s="367"/>
      <c r="FO61" s="40" t="b">
        <f t="shared" si="86"/>
        <v>0</v>
      </c>
      <c r="FP61" s="40" t="b">
        <f t="shared" si="87"/>
        <v>0</v>
      </c>
      <c r="FQ61" s="40" t="b">
        <f t="shared" si="88"/>
        <v>0</v>
      </c>
      <c r="FR61" s="40" t="b">
        <f t="shared" si="89"/>
        <v>0</v>
      </c>
      <c r="FS61" s="365"/>
      <c r="FT61" s="40" t="b">
        <f t="shared" si="90"/>
        <v>0</v>
      </c>
      <c r="FU61" s="40" t="b">
        <f t="shared" si="91"/>
        <v>0</v>
      </c>
      <c r="FV61" s="40" t="b">
        <f t="shared" si="92"/>
        <v>0</v>
      </c>
      <c r="FW61" s="40" t="b">
        <f t="shared" si="93"/>
        <v>0</v>
      </c>
    </row>
    <row r="62" spans="2:179">
      <c r="B62" s="365">
        <v>53</v>
      </c>
      <c r="C62" s="196"/>
      <c r="D62" s="196"/>
      <c r="E62" s="196"/>
      <c r="F62" s="196"/>
      <c r="G62" s="7"/>
      <c r="H62" s="197"/>
      <c r="I62" s="197"/>
      <c r="J62" s="197"/>
      <c r="K62" s="197"/>
      <c r="L62" s="197"/>
      <c r="M62" s="197"/>
      <c r="N62" s="9"/>
      <c r="O62" s="198"/>
      <c r="P62" s="198"/>
      <c r="Q62" s="198"/>
      <c r="R62" s="198"/>
      <c r="S62" s="198"/>
      <c r="T62" s="198"/>
      <c r="U62" s="9"/>
      <c r="V62" s="306"/>
      <c r="W62" s="306"/>
      <c r="X62" s="306"/>
      <c r="Y62" s="306"/>
      <c r="Z62" s="306"/>
      <c r="AA62" s="283">
        <f>IFERROR(Z62*Inputs!$D$59*Inputs!$D$60,"")</f>
        <v>0</v>
      </c>
      <c r="AB62" s="9"/>
      <c r="AC62" s="303"/>
      <c r="AD62" s="304"/>
      <c r="AE62" s="304"/>
      <c r="AF62" s="304"/>
      <c r="AG62" s="9"/>
      <c r="AH62" s="283" t="str">
        <f>IFERROR(IF(Analysis!AC62="","",Analysis!AC62*Inputs!$D$33),"")</f>
        <v/>
      </c>
      <c r="AI62" s="292" t="str">
        <f>IFERROR(IF(Analysis!AD62="","",Analysis!AD62*Inputs!$D$37),"")</f>
        <v/>
      </c>
      <c r="AJ62" s="292" t="str">
        <f>IFERROR(IF(Analysis!AE62="","",Analysis!AE62*Inputs!$D$41),"")</f>
        <v/>
      </c>
      <c r="AK62" s="292" t="str">
        <f>IFERROR(IF(Analysis!AE62="","",Analysis!AE62*Inputs!$D$48),"")</f>
        <v/>
      </c>
      <c r="AL62" s="293" t="str">
        <f>IFERROR(IF(Analysis!AD62="","",Analysis!AD62*Inputs!$D$49*Inputs!$D$48),"")</f>
        <v/>
      </c>
      <c r="AM62" s="292" t="str">
        <f>IFERROR(AK62*Inputs!$D$50,"")</f>
        <v/>
      </c>
      <c r="AN62" s="292" t="str">
        <f t="shared" si="94"/>
        <v/>
      </c>
      <c r="AO62" s="292" t="str">
        <f>IFERROR(IF(AN62="","",AN62*Inputs!$D$52),"")</f>
        <v/>
      </c>
      <c r="AP62" s="283" t="str">
        <f>IFERROR(IF(Analysis!AF62="","",Analysis!AF62*Inputs!$D$58),"")</f>
        <v/>
      </c>
      <c r="AQ62" s="293" t="str">
        <f>IFERROR(AP62*Inputs!$D$59,"")</f>
        <v/>
      </c>
      <c r="AR62" s="283" t="str">
        <f>IFERROR(AQ62*Inputs!$D$60,"")</f>
        <v/>
      </c>
      <c r="AS62" s="9"/>
      <c r="AT62" s="279" t="str">
        <f>IF(Analysis!V62&lt;&gt;"",Analysis!V62,Analysis!$AH62)</f>
        <v/>
      </c>
      <c r="AU62" s="279" t="str">
        <f>IF(Analysis!W62&lt;&gt;"",Analysis!W62,Analysis!AI62)</f>
        <v/>
      </c>
      <c r="AV62" s="279" t="str">
        <f>IF(Analysis!X62&lt;&gt;"",Analysis!X62,$AJ62)</f>
        <v/>
      </c>
      <c r="AW62" s="279" t="str">
        <f>IF(Analysis!Y62&lt;&gt;"",Analysis!Y62,Analysis!AO62)</f>
        <v/>
      </c>
      <c r="AX62" s="279" t="str">
        <f>IF(Analysis!Z62&lt;&gt;"",Analysis!Z62,Analysis!AP62)</f>
        <v/>
      </c>
      <c r="AY62" s="279" t="str">
        <f>IF(Analysis!AA62&gt;0,Analysis!AA62,Analysis!AR62)</f>
        <v/>
      </c>
      <c r="AZ62" s="9"/>
      <c r="BA62" s="8">
        <f>SUM((($H62+$O62)*Inputs!$D$14*Inputs!$D$13/Hours_TB),(($I62+$P62)*Inputs!$D$14*Inputs!$D$13/Hours_TB),(($J62+$Q62)*Inputs!$D$14*Inputs!$D$13/Hours_TB),(($K62+$R62)*Inputs!$D$14*Inputs!$D$13/Hours_TB),(($L62+$S62)*Inputs!$D$14*Inputs!$D$13/Hours_TB),(($M62+$T62)*Inputs!$D$14*Inputs!$D$13/Hours_TB))</f>
        <v>0</v>
      </c>
      <c r="BB62" s="8">
        <f>SUM((($H62+$O62)*Inputs!$D$14*Inputs!$D$13/Hours_HIV),(($I62+$P62)*Inputs!$D$14*Inputs!$D$13/Hours_HIV),(($J62+$Q62)*Inputs!$D$14*Inputs!$D$13/Hours_HIV),(($K62+$R62)*Inputs!$D$14*Inputs!$D$13/Hours_HIV),(($L62+$S62)*Inputs!$D$14*Inputs!$D$13/Hours_HIV),(($M62+$T62)*Inputs!$D$14*Inputs!$D$13/Hours_HIV))</f>
        <v>0</v>
      </c>
      <c r="BC62" s="8">
        <f>SUM((($H62+$O62)*Inputs!$D$14*Inputs!$D$13/Hours_HPV),(($I62+$P62)*Inputs!$D$14*Inputs!$D$13/Hours_HPV),(($J62+$Q62)*Inputs!$D$14*Inputs!$D$13/Hours_HPV),(($K62+$R62)*Inputs!$D$14*Inputs!$D$13/Hours_HPV),(($L62+$S62)*Inputs!$D$14*Inputs!$D$13/Hours_HPV),(($M62+$T62)*Inputs!$D$14*Inputs!$D$13/Hours_HPV))</f>
        <v>0</v>
      </c>
      <c r="BD62" s="8">
        <f>SUM((($H62+$O62)*Inputs!$D$14*Inputs!$D$13/Hours_HCV),(($I62+$P62)*Inputs!$D$14*Inputs!$D$13/Hours_HCV),(($J62+$Q62)*Inputs!$D$14*Inputs!$D$13/Hours_HCV),(($K62+$R62)*Inputs!$D$14*Inputs!$D$13/Hours_HCV),(($L62+$S62)*Inputs!$D$14*Inputs!$D$13/Hours_HCV),(($M62+$T62)*Inputs!$D$14*Inputs!$D$13/Hours_HCV))</f>
        <v>0</v>
      </c>
      <c r="BE62" s="9"/>
      <c r="BF62" s="10" t="str">
        <f t="shared" si="95"/>
        <v/>
      </c>
      <c r="BG62" s="18" t="str">
        <f t="shared" si="96"/>
        <v>N/A</v>
      </c>
      <c r="BH62" s="10" t="str">
        <f t="shared" si="97"/>
        <v/>
      </c>
      <c r="BI62" s="10" t="str">
        <f t="shared" si="98"/>
        <v/>
      </c>
      <c r="BJ62" s="10" t="str">
        <f t="shared" si="12"/>
        <v/>
      </c>
      <c r="BK62" s="18" t="str">
        <f t="shared" si="99"/>
        <v>N/A</v>
      </c>
      <c r="BL62" s="367"/>
      <c r="BM62" s="10">
        <f t="shared" si="100"/>
        <v>0</v>
      </c>
      <c r="BN62" s="18" t="str">
        <f t="shared" si="101"/>
        <v>N/A</v>
      </c>
      <c r="BO62" s="10" t="str">
        <f t="shared" si="13"/>
        <v/>
      </c>
      <c r="BP62" s="10" t="str">
        <f t="shared" si="14"/>
        <v/>
      </c>
      <c r="BQ62" s="10" t="str">
        <f t="shared" si="15"/>
        <v/>
      </c>
      <c r="BR62" s="18" t="str">
        <f t="shared" si="16"/>
        <v>N/A</v>
      </c>
      <c r="BS62" s="367"/>
      <c r="BT62" s="10">
        <f t="shared" si="102"/>
        <v>0</v>
      </c>
      <c r="BU62" s="18" t="str">
        <f t="shared" si="103"/>
        <v>N/A</v>
      </c>
      <c r="BV62" s="10" t="str">
        <f t="shared" si="17"/>
        <v/>
      </c>
      <c r="BW62" s="10" t="str">
        <f t="shared" si="104"/>
        <v/>
      </c>
      <c r="BX62" s="10" t="str">
        <f t="shared" si="19"/>
        <v/>
      </c>
      <c r="BY62" s="18" t="str">
        <f t="shared" si="105"/>
        <v>N/A</v>
      </c>
      <c r="BZ62" s="367"/>
      <c r="CA62" s="10">
        <f t="shared" si="106"/>
        <v>0</v>
      </c>
      <c r="CB62" s="18" t="str">
        <f t="shared" si="107"/>
        <v>N/A</v>
      </c>
      <c r="CC62" s="10" t="str">
        <f t="shared" si="21"/>
        <v/>
      </c>
      <c r="CD62" s="10" t="str">
        <f t="shared" si="22"/>
        <v/>
      </c>
      <c r="CE62" s="10" t="str">
        <f t="shared" si="23"/>
        <v/>
      </c>
      <c r="CF62" s="18" t="str">
        <f t="shared" si="108"/>
        <v>N/A</v>
      </c>
      <c r="CG62" s="365"/>
      <c r="CH62" s="10">
        <f t="shared" si="109"/>
        <v>0</v>
      </c>
      <c r="CI62" s="18" t="str">
        <f t="shared" si="115"/>
        <v>N/A</v>
      </c>
      <c r="CJ62" s="10" t="str">
        <f t="shared" si="26"/>
        <v/>
      </c>
      <c r="CK62" s="10" t="str">
        <f t="shared" si="27"/>
        <v/>
      </c>
      <c r="CL62" s="10" t="str">
        <f t="shared" si="28"/>
        <v/>
      </c>
      <c r="CM62" s="18" t="str">
        <f t="shared" si="29"/>
        <v>N/A</v>
      </c>
      <c r="CN62" s="365"/>
      <c r="CO62" s="10">
        <f t="shared" si="110"/>
        <v>0</v>
      </c>
      <c r="CP62" s="18" t="str">
        <f t="shared" si="111"/>
        <v>N/A</v>
      </c>
      <c r="CQ62" s="10" t="str">
        <f t="shared" si="30"/>
        <v/>
      </c>
      <c r="CR62" s="10" t="str">
        <f t="shared" si="31"/>
        <v/>
      </c>
      <c r="CS62" s="10" t="str">
        <f t="shared" si="32"/>
        <v/>
      </c>
      <c r="CT62" s="18" t="str">
        <f t="shared" si="112"/>
        <v>N/A</v>
      </c>
      <c r="CU62" s="377"/>
      <c r="CV62" s="10">
        <f t="shared" si="113"/>
        <v>0</v>
      </c>
      <c r="CW62" s="18" t="str">
        <f t="shared" si="114"/>
        <v>N/A</v>
      </c>
      <c r="CX62" s="10" t="str">
        <f t="shared" si="34"/>
        <v/>
      </c>
      <c r="CY62" s="10" t="str">
        <f t="shared" si="35"/>
        <v/>
      </c>
      <c r="CZ62" s="10" t="str">
        <f t="shared" si="36"/>
        <v/>
      </c>
      <c r="DA62" s="18" t="str">
        <f t="shared" si="37"/>
        <v>N/A</v>
      </c>
      <c r="DB62" s="367"/>
      <c r="DC62" s="367"/>
      <c r="DD62" s="367"/>
      <c r="DE62" s="367"/>
      <c r="DF62" s="367"/>
      <c r="DG62" s="40" t="b">
        <f t="shared" si="38"/>
        <v>0</v>
      </c>
      <c r="DH62" s="40" t="b">
        <f t="shared" si="39"/>
        <v>0</v>
      </c>
      <c r="DI62" s="40" t="b">
        <f t="shared" si="40"/>
        <v>0</v>
      </c>
      <c r="DJ62" s="40" t="b">
        <f t="shared" si="41"/>
        <v>0</v>
      </c>
      <c r="DK62" s="367"/>
      <c r="DL62" s="40" t="b">
        <f t="shared" si="42"/>
        <v>0</v>
      </c>
      <c r="DM62" s="40" t="b">
        <f t="shared" si="43"/>
        <v>0</v>
      </c>
      <c r="DN62" s="40" t="b">
        <f t="shared" si="44"/>
        <v>0</v>
      </c>
      <c r="DO62" s="40" t="b">
        <f t="shared" si="45"/>
        <v>0</v>
      </c>
      <c r="DP62" s="367"/>
      <c r="DQ62" s="40" t="b">
        <f t="shared" si="46"/>
        <v>0</v>
      </c>
      <c r="DR62" s="40" t="b">
        <f t="shared" si="47"/>
        <v>0</v>
      </c>
      <c r="DS62" s="40" t="b">
        <f t="shared" si="48"/>
        <v>0</v>
      </c>
      <c r="DT62" s="40" t="b">
        <f t="shared" si="49"/>
        <v>0</v>
      </c>
      <c r="DU62" s="367"/>
      <c r="DV62" s="40" t="b">
        <f t="shared" si="50"/>
        <v>0</v>
      </c>
      <c r="DW62" s="40" t="b">
        <f t="shared" si="51"/>
        <v>0</v>
      </c>
      <c r="DX62" s="40" t="b">
        <f t="shared" si="52"/>
        <v>0</v>
      </c>
      <c r="DY62" s="40" t="b">
        <f t="shared" si="53"/>
        <v>0</v>
      </c>
      <c r="DZ62" s="367"/>
      <c r="EA62" s="40" t="b">
        <f t="shared" si="54"/>
        <v>0</v>
      </c>
      <c r="EB62" s="40" t="b">
        <f t="shared" si="55"/>
        <v>0</v>
      </c>
      <c r="EC62" s="40" t="b">
        <f t="shared" si="56"/>
        <v>0</v>
      </c>
      <c r="ED62" s="40" t="b">
        <f t="shared" si="57"/>
        <v>0</v>
      </c>
      <c r="EE62" s="367"/>
      <c r="EF62" s="40" t="b">
        <f t="shared" si="58"/>
        <v>0</v>
      </c>
      <c r="EG62" s="40" t="b">
        <f t="shared" si="59"/>
        <v>0</v>
      </c>
      <c r="EH62" s="40" t="b">
        <f t="shared" si="60"/>
        <v>0</v>
      </c>
      <c r="EI62" s="40" t="b">
        <f t="shared" si="61"/>
        <v>0</v>
      </c>
      <c r="EJ62" s="367"/>
      <c r="EK62" s="40" t="b">
        <f t="shared" si="62"/>
        <v>0</v>
      </c>
      <c r="EL62" s="40" t="b">
        <f t="shared" si="63"/>
        <v>0</v>
      </c>
      <c r="EM62" s="40" t="b">
        <f t="shared" si="64"/>
        <v>0</v>
      </c>
      <c r="EN62" s="40" t="b">
        <f t="shared" si="65"/>
        <v>0</v>
      </c>
      <c r="EO62" s="367"/>
      <c r="EP62" s="40" t="b">
        <f t="shared" si="66"/>
        <v>0</v>
      </c>
      <c r="EQ62" s="40" t="b">
        <f t="shared" si="67"/>
        <v>0</v>
      </c>
      <c r="ER62" s="40" t="b">
        <f t="shared" si="68"/>
        <v>0</v>
      </c>
      <c r="ES62" s="40" t="b">
        <f t="shared" si="69"/>
        <v>0</v>
      </c>
      <c r="ET62" s="367"/>
      <c r="EU62" s="40" t="b">
        <f t="shared" si="70"/>
        <v>0</v>
      </c>
      <c r="EV62" s="40" t="b">
        <f t="shared" si="71"/>
        <v>0</v>
      </c>
      <c r="EW62" s="40" t="b">
        <f t="shared" si="72"/>
        <v>0</v>
      </c>
      <c r="EX62" s="40" t="b">
        <f t="shared" si="73"/>
        <v>0</v>
      </c>
      <c r="EY62" s="365"/>
      <c r="EZ62" s="40" t="b">
        <f t="shared" si="74"/>
        <v>0</v>
      </c>
      <c r="FA62" s="40" t="b">
        <f t="shared" si="75"/>
        <v>0</v>
      </c>
      <c r="FB62" s="40" t="b">
        <f t="shared" si="76"/>
        <v>0</v>
      </c>
      <c r="FC62" s="40" t="b">
        <f t="shared" si="77"/>
        <v>0</v>
      </c>
      <c r="FD62" s="367"/>
      <c r="FE62" s="40" t="b">
        <f t="shared" si="78"/>
        <v>0</v>
      </c>
      <c r="FF62" s="40" t="b">
        <f t="shared" si="79"/>
        <v>0</v>
      </c>
      <c r="FG62" s="40" t="b">
        <f t="shared" si="80"/>
        <v>0</v>
      </c>
      <c r="FH62" s="40" t="b">
        <f t="shared" si="81"/>
        <v>0</v>
      </c>
      <c r="FI62" s="365"/>
      <c r="FJ62" s="40" t="b">
        <f t="shared" si="82"/>
        <v>0</v>
      </c>
      <c r="FK62" s="40" t="b">
        <f t="shared" si="83"/>
        <v>0</v>
      </c>
      <c r="FL62" s="40" t="b">
        <f t="shared" si="84"/>
        <v>0</v>
      </c>
      <c r="FM62" s="40" t="b">
        <f t="shared" si="85"/>
        <v>0</v>
      </c>
      <c r="FN62" s="367"/>
      <c r="FO62" s="40" t="b">
        <f t="shared" si="86"/>
        <v>0</v>
      </c>
      <c r="FP62" s="40" t="b">
        <f t="shared" si="87"/>
        <v>0</v>
      </c>
      <c r="FQ62" s="40" t="b">
        <f t="shared" si="88"/>
        <v>0</v>
      </c>
      <c r="FR62" s="40" t="b">
        <f t="shared" si="89"/>
        <v>0</v>
      </c>
      <c r="FS62" s="365"/>
      <c r="FT62" s="40" t="b">
        <f t="shared" si="90"/>
        <v>0</v>
      </c>
      <c r="FU62" s="40" t="b">
        <f t="shared" si="91"/>
        <v>0</v>
      </c>
      <c r="FV62" s="40" t="b">
        <f t="shared" si="92"/>
        <v>0</v>
      </c>
      <c r="FW62" s="40" t="b">
        <f t="shared" si="93"/>
        <v>0</v>
      </c>
    </row>
    <row r="63" spans="2:179">
      <c r="B63" s="365">
        <v>54</v>
      </c>
      <c r="C63" s="196"/>
      <c r="D63" s="196"/>
      <c r="E63" s="196"/>
      <c r="F63" s="196"/>
      <c r="G63" s="7"/>
      <c r="H63" s="197"/>
      <c r="I63" s="197"/>
      <c r="J63" s="197"/>
      <c r="K63" s="197"/>
      <c r="L63" s="197"/>
      <c r="M63" s="197"/>
      <c r="N63" s="9"/>
      <c r="O63" s="198"/>
      <c r="P63" s="198"/>
      <c r="Q63" s="198"/>
      <c r="R63" s="198"/>
      <c r="S63" s="198"/>
      <c r="T63" s="198"/>
      <c r="U63" s="9"/>
      <c r="V63" s="306"/>
      <c r="W63" s="306"/>
      <c r="X63" s="306"/>
      <c r="Y63" s="306"/>
      <c r="Z63" s="306"/>
      <c r="AA63" s="283">
        <f>IFERROR(Z63*Inputs!$D$59*Inputs!$D$60,"")</f>
        <v>0</v>
      </c>
      <c r="AB63" s="9"/>
      <c r="AC63" s="303"/>
      <c r="AD63" s="304"/>
      <c r="AE63" s="304"/>
      <c r="AF63" s="304"/>
      <c r="AG63" s="9"/>
      <c r="AH63" s="283" t="str">
        <f>IFERROR(IF(Analysis!AC63="","",Analysis!AC63*Inputs!$D$33),"")</f>
        <v/>
      </c>
      <c r="AI63" s="292" t="str">
        <f>IFERROR(IF(Analysis!AD63="","",Analysis!AD63*Inputs!$D$37),"")</f>
        <v/>
      </c>
      <c r="AJ63" s="292" t="str">
        <f>IFERROR(IF(Analysis!AE63="","",Analysis!AE63*Inputs!$D$41),"")</f>
        <v/>
      </c>
      <c r="AK63" s="292" t="str">
        <f>IFERROR(IF(Analysis!AE63="","",Analysis!AE63*Inputs!$D$48),"")</f>
        <v/>
      </c>
      <c r="AL63" s="293" t="str">
        <f>IFERROR(IF(Analysis!AD63="","",Analysis!AD63*Inputs!$D$49*Inputs!$D$48),"")</f>
        <v/>
      </c>
      <c r="AM63" s="292" t="str">
        <f>IFERROR(AK63*Inputs!$D$50,"")</f>
        <v/>
      </c>
      <c r="AN63" s="292" t="str">
        <f t="shared" si="94"/>
        <v/>
      </c>
      <c r="AO63" s="292" t="str">
        <f>IFERROR(IF(AN63="","",AN63*Inputs!$D$52),"")</f>
        <v/>
      </c>
      <c r="AP63" s="283" t="str">
        <f>IFERROR(IF(Analysis!AF63="","",Analysis!AF63*Inputs!$D$58),"")</f>
        <v/>
      </c>
      <c r="AQ63" s="293" t="str">
        <f>IFERROR(AP63*Inputs!$D$59,"")</f>
        <v/>
      </c>
      <c r="AR63" s="283" t="str">
        <f>IFERROR(AQ63*Inputs!$D$60,"")</f>
        <v/>
      </c>
      <c r="AS63" s="9"/>
      <c r="AT63" s="279" t="str">
        <f>IF(Analysis!V63&lt;&gt;"",Analysis!V63,Analysis!$AH63)</f>
        <v/>
      </c>
      <c r="AU63" s="279" t="str">
        <f>IF(Analysis!W63&lt;&gt;"",Analysis!W63,Analysis!AI63)</f>
        <v/>
      </c>
      <c r="AV63" s="279" t="str">
        <f>IF(Analysis!X63&lt;&gt;"",Analysis!X63,$AJ63)</f>
        <v/>
      </c>
      <c r="AW63" s="279" t="str">
        <f>IF(Analysis!Y63&lt;&gt;"",Analysis!Y63,Analysis!AO63)</f>
        <v/>
      </c>
      <c r="AX63" s="279" t="str">
        <f>IF(Analysis!Z63&lt;&gt;"",Analysis!Z63,Analysis!AP63)</f>
        <v/>
      </c>
      <c r="AY63" s="279" t="str">
        <f>IF(Analysis!AA63&gt;0,Analysis!AA63,Analysis!AR63)</f>
        <v/>
      </c>
      <c r="AZ63" s="9"/>
      <c r="BA63" s="8">
        <f>SUM((($H63+$O63)*Inputs!$D$14*Inputs!$D$13/Hours_TB),(($I63+$P63)*Inputs!$D$14*Inputs!$D$13/Hours_TB),(($J63+$Q63)*Inputs!$D$14*Inputs!$D$13/Hours_TB),(($K63+$R63)*Inputs!$D$14*Inputs!$D$13/Hours_TB),(($L63+$S63)*Inputs!$D$14*Inputs!$D$13/Hours_TB),(($M63+$T63)*Inputs!$D$14*Inputs!$D$13/Hours_TB))</f>
        <v>0</v>
      </c>
      <c r="BB63" s="8">
        <f>SUM((($H63+$O63)*Inputs!$D$14*Inputs!$D$13/Hours_HIV),(($I63+$P63)*Inputs!$D$14*Inputs!$D$13/Hours_HIV),(($J63+$Q63)*Inputs!$D$14*Inputs!$D$13/Hours_HIV),(($K63+$R63)*Inputs!$D$14*Inputs!$D$13/Hours_HIV),(($L63+$S63)*Inputs!$D$14*Inputs!$D$13/Hours_HIV),(($M63+$T63)*Inputs!$D$14*Inputs!$D$13/Hours_HIV))</f>
        <v>0</v>
      </c>
      <c r="BC63" s="8">
        <f>SUM((($H63+$O63)*Inputs!$D$14*Inputs!$D$13/Hours_HPV),(($I63+$P63)*Inputs!$D$14*Inputs!$D$13/Hours_HPV),(($J63+$Q63)*Inputs!$D$14*Inputs!$D$13/Hours_HPV),(($K63+$R63)*Inputs!$D$14*Inputs!$D$13/Hours_HPV),(($L63+$S63)*Inputs!$D$14*Inputs!$D$13/Hours_HPV),(($M63+$T63)*Inputs!$D$14*Inputs!$D$13/Hours_HPV))</f>
        <v>0</v>
      </c>
      <c r="BD63" s="8">
        <f>SUM((($H63+$O63)*Inputs!$D$14*Inputs!$D$13/Hours_HCV),(($I63+$P63)*Inputs!$D$14*Inputs!$D$13/Hours_HCV),(($J63+$Q63)*Inputs!$D$14*Inputs!$D$13/Hours_HCV),(($K63+$R63)*Inputs!$D$14*Inputs!$D$13/Hours_HCV),(($L63+$S63)*Inputs!$D$14*Inputs!$D$13/Hours_HCV),(($M63+$T63)*Inputs!$D$14*Inputs!$D$13/Hours_HCV))</f>
        <v>0</v>
      </c>
      <c r="BE63" s="9"/>
      <c r="BF63" s="10" t="str">
        <f t="shared" si="95"/>
        <v/>
      </c>
      <c r="BG63" s="18" t="str">
        <f t="shared" si="96"/>
        <v>N/A</v>
      </c>
      <c r="BH63" s="10" t="str">
        <f t="shared" si="97"/>
        <v/>
      </c>
      <c r="BI63" s="10" t="str">
        <f t="shared" si="98"/>
        <v/>
      </c>
      <c r="BJ63" s="10" t="str">
        <f t="shared" si="12"/>
        <v/>
      </c>
      <c r="BK63" s="18" t="str">
        <f t="shared" si="99"/>
        <v>N/A</v>
      </c>
      <c r="BL63" s="367"/>
      <c r="BM63" s="10">
        <f t="shared" si="100"/>
        <v>0</v>
      </c>
      <c r="BN63" s="18" t="str">
        <f t="shared" si="101"/>
        <v>N/A</v>
      </c>
      <c r="BO63" s="10" t="str">
        <f t="shared" si="13"/>
        <v/>
      </c>
      <c r="BP63" s="10" t="str">
        <f t="shared" si="14"/>
        <v/>
      </c>
      <c r="BQ63" s="10" t="str">
        <f t="shared" si="15"/>
        <v/>
      </c>
      <c r="BR63" s="18" t="str">
        <f t="shared" si="16"/>
        <v>N/A</v>
      </c>
      <c r="BS63" s="367"/>
      <c r="BT63" s="10">
        <f t="shared" si="102"/>
        <v>0</v>
      </c>
      <c r="BU63" s="18" t="str">
        <f t="shared" si="103"/>
        <v>N/A</v>
      </c>
      <c r="BV63" s="10" t="str">
        <f t="shared" si="17"/>
        <v/>
      </c>
      <c r="BW63" s="10" t="str">
        <f t="shared" si="104"/>
        <v/>
      </c>
      <c r="BX63" s="10" t="str">
        <f t="shared" si="19"/>
        <v/>
      </c>
      <c r="BY63" s="18" t="str">
        <f t="shared" si="105"/>
        <v>N/A</v>
      </c>
      <c r="BZ63" s="367"/>
      <c r="CA63" s="10">
        <f t="shared" si="106"/>
        <v>0</v>
      </c>
      <c r="CB63" s="18" t="str">
        <f t="shared" si="107"/>
        <v>N/A</v>
      </c>
      <c r="CC63" s="10" t="str">
        <f t="shared" si="21"/>
        <v/>
      </c>
      <c r="CD63" s="10" t="str">
        <f t="shared" si="22"/>
        <v/>
      </c>
      <c r="CE63" s="10" t="str">
        <f t="shared" si="23"/>
        <v/>
      </c>
      <c r="CF63" s="18" t="str">
        <f t="shared" si="108"/>
        <v>N/A</v>
      </c>
      <c r="CG63" s="365"/>
      <c r="CH63" s="10">
        <f t="shared" si="109"/>
        <v>0</v>
      </c>
      <c r="CI63" s="18" t="str">
        <f t="shared" si="115"/>
        <v>N/A</v>
      </c>
      <c r="CJ63" s="10" t="str">
        <f t="shared" si="26"/>
        <v/>
      </c>
      <c r="CK63" s="10" t="str">
        <f t="shared" si="27"/>
        <v/>
      </c>
      <c r="CL63" s="10" t="str">
        <f t="shared" si="28"/>
        <v/>
      </c>
      <c r="CM63" s="18" t="str">
        <f t="shared" si="29"/>
        <v>N/A</v>
      </c>
      <c r="CN63" s="365"/>
      <c r="CO63" s="10">
        <f t="shared" si="110"/>
        <v>0</v>
      </c>
      <c r="CP63" s="18" t="str">
        <f t="shared" si="111"/>
        <v>N/A</v>
      </c>
      <c r="CQ63" s="10" t="str">
        <f t="shared" si="30"/>
        <v/>
      </c>
      <c r="CR63" s="10" t="str">
        <f t="shared" si="31"/>
        <v/>
      </c>
      <c r="CS63" s="10" t="str">
        <f t="shared" si="32"/>
        <v/>
      </c>
      <c r="CT63" s="18" t="str">
        <f t="shared" si="112"/>
        <v>N/A</v>
      </c>
      <c r="CU63" s="377"/>
      <c r="CV63" s="10">
        <f t="shared" si="113"/>
        <v>0</v>
      </c>
      <c r="CW63" s="18" t="str">
        <f t="shared" si="114"/>
        <v>N/A</v>
      </c>
      <c r="CX63" s="10" t="str">
        <f t="shared" si="34"/>
        <v/>
      </c>
      <c r="CY63" s="10" t="str">
        <f t="shared" si="35"/>
        <v/>
      </c>
      <c r="CZ63" s="10" t="str">
        <f t="shared" si="36"/>
        <v/>
      </c>
      <c r="DA63" s="18" t="str">
        <f t="shared" si="37"/>
        <v>N/A</v>
      </c>
      <c r="DB63" s="367"/>
      <c r="DC63" s="367"/>
      <c r="DD63" s="367"/>
      <c r="DE63" s="367"/>
      <c r="DF63" s="367"/>
      <c r="DG63" s="40" t="b">
        <f t="shared" si="38"/>
        <v>0</v>
      </c>
      <c r="DH63" s="40" t="b">
        <f t="shared" si="39"/>
        <v>0</v>
      </c>
      <c r="DI63" s="40" t="b">
        <f t="shared" si="40"/>
        <v>0</v>
      </c>
      <c r="DJ63" s="40" t="b">
        <f t="shared" si="41"/>
        <v>0</v>
      </c>
      <c r="DK63" s="367"/>
      <c r="DL63" s="40" t="b">
        <f t="shared" si="42"/>
        <v>0</v>
      </c>
      <c r="DM63" s="40" t="b">
        <f t="shared" si="43"/>
        <v>0</v>
      </c>
      <c r="DN63" s="40" t="b">
        <f t="shared" si="44"/>
        <v>0</v>
      </c>
      <c r="DO63" s="40" t="b">
        <f t="shared" si="45"/>
        <v>0</v>
      </c>
      <c r="DP63" s="367"/>
      <c r="DQ63" s="40" t="b">
        <f t="shared" si="46"/>
        <v>0</v>
      </c>
      <c r="DR63" s="40" t="b">
        <f t="shared" si="47"/>
        <v>0</v>
      </c>
      <c r="DS63" s="40" t="b">
        <f t="shared" si="48"/>
        <v>0</v>
      </c>
      <c r="DT63" s="40" t="b">
        <f t="shared" si="49"/>
        <v>0</v>
      </c>
      <c r="DU63" s="367"/>
      <c r="DV63" s="40" t="b">
        <f t="shared" si="50"/>
        <v>0</v>
      </c>
      <c r="DW63" s="40" t="b">
        <f t="shared" si="51"/>
        <v>0</v>
      </c>
      <c r="DX63" s="40" t="b">
        <f t="shared" si="52"/>
        <v>0</v>
      </c>
      <c r="DY63" s="40" t="b">
        <f t="shared" si="53"/>
        <v>0</v>
      </c>
      <c r="DZ63" s="367"/>
      <c r="EA63" s="40" t="b">
        <f t="shared" si="54"/>
        <v>0</v>
      </c>
      <c r="EB63" s="40" t="b">
        <f t="shared" si="55"/>
        <v>0</v>
      </c>
      <c r="EC63" s="40" t="b">
        <f t="shared" si="56"/>
        <v>0</v>
      </c>
      <c r="ED63" s="40" t="b">
        <f t="shared" si="57"/>
        <v>0</v>
      </c>
      <c r="EE63" s="367"/>
      <c r="EF63" s="40" t="b">
        <f t="shared" si="58"/>
        <v>0</v>
      </c>
      <c r="EG63" s="40" t="b">
        <f t="shared" si="59"/>
        <v>0</v>
      </c>
      <c r="EH63" s="40" t="b">
        <f t="shared" si="60"/>
        <v>0</v>
      </c>
      <c r="EI63" s="40" t="b">
        <f t="shared" si="61"/>
        <v>0</v>
      </c>
      <c r="EJ63" s="367"/>
      <c r="EK63" s="40" t="b">
        <f t="shared" si="62"/>
        <v>0</v>
      </c>
      <c r="EL63" s="40" t="b">
        <f t="shared" si="63"/>
        <v>0</v>
      </c>
      <c r="EM63" s="40" t="b">
        <f t="shared" si="64"/>
        <v>0</v>
      </c>
      <c r="EN63" s="40" t="b">
        <f t="shared" si="65"/>
        <v>0</v>
      </c>
      <c r="EO63" s="367"/>
      <c r="EP63" s="40" t="b">
        <f t="shared" si="66"/>
        <v>0</v>
      </c>
      <c r="EQ63" s="40" t="b">
        <f t="shared" si="67"/>
        <v>0</v>
      </c>
      <c r="ER63" s="40" t="b">
        <f t="shared" si="68"/>
        <v>0</v>
      </c>
      <c r="ES63" s="40" t="b">
        <f t="shared" si="69"/>
        <v>0</v>
      </c>
      <c r="ET63" s="367"/>
      <c r="EU63" s="40" t="b">
        <f t="shared" si="70"/>
        <v>0</v>
      </c>
      <c r="EV63" s="40" t="b">
        <f t="shared" si="71"/>
        <v>0</v>
      </c>
      <c r="EW63" s="40" t="b">
        <f t="shared" si="72"/>
        <v>0</v>
      </c>
      <c r="EX63" s="40" t="b">
        <f t="shared" si="73"/>
        <v>0</v>
      </c>
      <c r="EY63" s="365"/>
      <c r="EZ63" s="40" t="b">
        <f t="shared" si="74"/>
        <v>0</v>
      </c>
      <c r="FA63" s="40" t="b">
        <f t="shared" si="75"/>
        <v>0</v>
      </c>
      <c r="FB63" s="40" t="b">
        <f t="shared" si="76"/>
        <v>0</v>
      </c>
      <c r="FC63" s="40" t="b">
        <f t="shared" si="77"/>
        <v>0</v>
      </c>
      <c r="FD63" s="367"/>
      <c r="FE63" s="40" t="b">
        <f t="shared" si="78"/>
        <v>0</v>
      </c>
      <c r="FF63" s="40" t="b">
        <f t="shared" si="79"/>
        <v>0</v>
      </c>
      <c r="FG63" s="40" t="b">
        <f t="shared" si="80"/>
        <v>0</v>
      </c>
      <c r="FH63" s="40" t="b">
        <f t="shared" si="81"/>
        <v>0</v>
      </c>
      <c r="FI63" s="365"/>
      <c r="FJ63" s="40" t="b">
        <f t="shared" si="82"/>
        <v>0</v>
      </c>
      <c r="FK63" s="40" t="b">
        <f t="shared" si="83"/>
        <v>0</v>
      </c>
      <c r="FL63" s="40" t="b">
        <f t="shared" si="84"/>
        <v>0</v>
      </c>
      <c r="FM63" s="40" t="b">
        <f t="shared" si="85"/>
        <v>0</v>
      </c>
      <c r="FN63" s="367"/>
      <c r="FO63" s="40" t="b">
        <f t="shared" si="86"/>
        <v>0</v>
      </c>
      <c r="FP63" s="40" t="b">
        <f t="shared" si="87"/>
        <v>0</v>
      </c>
      <c r="FQ63" s="40" t="b">
        <f t="shared" si="88"/>
        <v>0</v>
      </c>
      <c r="FR63" s="40" t="b">
        <f t="shared" si="89"/>
        <v>0</v>
      </c>
      <c r="FS63" s="365"/>
      <c r="FT63" s="40" t="b">
        <f t="shared" si="90"/>
        <v>0</v>
      </c>
      <c r="FU63" s="40" t="b">
        <f t="shared" si="91"/>
        <v>0</v>
      </c>
      <c r="FV63" s="40" t="b">
        <f t="shared" si="92"/>
        <v>0</v>
      </c>
      <c r="FW63" s="40" t="b">
        <f t="shared" si="93"/>
        <v>0</v>
      </c>
    </row>
    <row r="64" spans="2:179">
      <c r="B64" s="365">
        <v>55</v>
      </c>
      <c r="C64" s="196"/>
      <c r="D64" s="196"/>
      <c r="E64" s="196"/>
      <c r="F64" s="196"/>
      <c r="G64" s="7"/>
      <c r="H64" s="197"/>
      <c r="I64" s="197"/>
      <c r="J64" s="197"/>
      <c r="K64" s="197"/>
      <c r="L64" s="197"/>
      <c r="M64" s="197"/>
      <c r="N64" s="9"/>
      <c r="O64" s="198"/>
      <c r="P64" s="198"/>
      <c r="Q64" s="198"/>
      <c r="R64" s="198"/>
      <c r="S64" s="198"/>
      <c r="T64" s="198"/>
      <c r="U64" s="9"/>
      <c r="V64" s="306"/>
      <c r="W64" s="306"/>
      <c r="X64" s="306"/>
      <c r="Y64" s="306"/>
      <c r="Z64" s="306"/>
      <c r="AA64" s="283">
        <f>IFERROR(Z64*Inputs!$D$59*Inputs!$D$60,"")</f>
        <v>0</v>
      </c>
      <c r="AB64" s="9"/>
      <c r="AC64" s="303"/>
      <c r="AD64" s="304"/>
      <c r="AE64" s="304"/>
      <c r="AF64" s="304"/>
      <c r="AG64" s="9"/>
      <c r="AH64" s="283" t="str">
        <f>IFERROR(IF(Analysis!AC64="","",Analysis!AC64*Inputs!$D$33),"")</f>
        <v/>
      </c>
      <c r="AI64" s="292" t="str">
        <f>IFERROR(IF(Analysis!AD64="","",Analysis!AD64*Inputs!$D$37),"")</f>
        <v/>
      </c>
      <c r="AJ64" s="292" t="str">
        <f>IFERROR(IF(Analysis!AE64="","",Analysis!AE64*Inputs!$D$41),"")</f>
        <v/>
      </c>
      <c r="AK64" s="292" t="str">
        <f>IFERROR(IF(Analysis!AE64="","",Analysis!AE64*Inputs!$D$48),"")</f>
        <v/>
      </c>
      <c r="AL64" s="293" t="str">
        <f>IFERROR(IF(Analysis!AD64="","",Analysis!AD64*Inputs!$D$49*Inputs!$D$48),"")</f>
        <v/>
      </c>
      <c r="AM64" s="292" t="str">
        <f>IFERROR(AK64*Inputs!$D$50,"")</f>
        <v/>
      </c>
      <c r="AN64" s="292" t="str">
        <f t="shared" si="94"/>
        <v/>
      </c>
      <c r="AO64" s="292" t="str">
        <f>IFERROR(IF(AN64="","",AN64*Inputs!$D$52),"")</f>
        <v/>
      </c>
      <c r="AP64" s="283" t="str">
        <f>IFERROR(IF(Analysis!AF64="","",Analysis!AF64*Inputs!$D$58),"")</f>
        <v/>
      </c>
      <c r="AQ64" s="293" t="str">
        <f>IFERROR(AP64*Inputs!$D$59,"")</f>
        <v/>
      </c>
      <c r="AR64" s="283" t="str">
        <f>IFERROR(AQ64*Inputs!$D$60,"")</f>
        <v/>
      </c>
      <c r="AS64" s="9"/>
      <c r="AT64" s="279" t="str">
        <f>IF(Analysis!V64&lt;&gt;"",Analysis!V64,Analysis!$AH64)</f>
        <v/>
      </c>
      <c r="AU64" s="279" t="str">
        <f>IF(Analysis!W64&lt;&gt;"",Analysis!W64,Analysis!AI64)</f>
        <v/>
      </c>
      <c r="AV64" s="279" t="str">
        <f>IF(Analysis!X64&lt;&gt;"",Analysis!X64,$AJ64)</f>
        <v/>
      </c>
      <c r="AW64" s="279" t="str">
        <f>IF(Analysis!Y64&lt;&gt;"",Analysis!Y64,Analysis!AO64)</f>
        <v/>
      </c>
      <c r="AX64" s="279" t="str">
        <f>IF(Analysis!Z64&lt;&gt;"",Analysis!Z64,Analysis!AP64)</f>
        <v/>
      </c>
      <c r="AY64" s="279" t="str">
        <f>IF(Analysis!AA64&gt;0,Analysis!AA64,Analysis!AR64)</f>
        <v/>
      </c>
      <c r="AZ64" s="9"/>
      <c r="BA64" s="8">
        <f>SUM((($H64+$O64)*Inputs!$D$14*Inputs!$D$13/Hours_TB),(($I64+$P64)*Inputs!$D$14*Inputs!$D$13/Hours_TB),(($J64+$Q64)*Inputs!$D$14*Inputs!$D$13/Hours_TB),(($K64+$R64)*Inputs!$D$14*Inputs!$D$13/Hours_TB),(($L64+$S64)*Inputs!$D$14*Inputs!$D$13/Hours_TB),(($M64+$T64)*Inputs!$D$14*Inputs!$D$13/Hours_TB))</f>
        <v>0</v>
      </c>
      <c r="BB64" s="8">
        <f>SUM((($H64+$O64)*Inputs!$D$14*Inputs!$D$13/Hours_HIV),(($I64+$P64)*Inputs!$D$14*Inputs!$D$13/Hours_HIV),(($J64+$Q64)*Inputs!$D$14*Inputs!$D$13/Hours_HIV),(($K64+$R64)*Inputs!$D$14*Inputs!$D$13/Hours_HIV),(($L64+$S64)*Inputs!$D$14*Inputs!$D$13/Hours_HIV),(($M64+$T64)*Inputs!$D$14*Inputs!$D$13/Hours_HIV))</f>
        <v>0</v>
      </c>
      <c r="BC64" s="8">
        <f>SUM((($H64+$O64)*Inputs!$D$14*Inputs!$D$13/Hours_HPV),(($I64+$P64)*Inputs!$D$14*Inputs!$D$13/Hours_HPV),(($J64+$Q64)*Inputs!$D$14*Inputs!$D$13/Hours_HPV),(($K64+$R64)*Inputs!$D$14*Inputs!$D$13/Hours_HPV),(($L64+$S64)*Inputs!$D$14*Inputs!$D$13/Hours_HPV),(($M64+$T64)*Inputs!$D$14*Inputs!$D$13/Hours_HPV))</f>
        <v>0</v>
      </c>
      <c r="BD64" s="8">
        <f>SUM((($H64+$O64)*Inputs!$D$14*Inputs!$D$13/Hours_HCV),(($I64+$P64)*Inputs!$D$14*Inputs!$D$13/Hours_HCV),(($J64+$Q64)*Inputs!$D$14*Inputs!$D$13/Hours_HCV),(($K64+$R64)*Inputs!$D$14*Inputs!$D$13/Hours_HCV),(($L64+$S64)*Inputs!$D$14*Inputs!$D$13/Hours_HCV),(($M64+$T64)*Inputs!$D$14*Inputs!$D$13/Hours_HCV))</f>
        <v>0</v>
      </c>
      <c r="BE64" s="9"/>
      <c r="BF64" s="10" t="str">
        <f t="shared" si="95"/>
        <v/>
      </c>
      <c r="BG64" s="18" t="str">
        <f t="shared" si="96"/>
        <v>N/A</v>
      </c>
      <c r="BH64" s="10" t="str">
        <f t="shared" si="97"/>
        <v/>
      </c>
      <c r="BI64" s="10" t="str">
        <f t="shared" si="98"/>
        <v/>
      </c>
      <c r="BJ64" s="10" t="str">
        <f t="shared" si="12"/>
        <v/>
      </c>
      <c r="BK64" s="18" t="str">
        <f t="shared" si="99"/>
        <v>N/A</v>
      </c>
      <c r="BL64" s="367"/>
      <c r="BM64" s="10">
        <f t="shared" si="100"/>
        <v>0</v>
      </c>
      <c r="BN64" s="18" t="str">
        <f t="shared" si="101"/>
        <v>N/A</v>
      </c>
      <c r="BO64" s="10" t="str">
        <f t="shared" si="13"/>
        <v/>
      </c>
      <c r="BP64" s="10" t="str">
        <f t="shared" si="14"/>
        <v/>
      </c>
      <c r="BQ64" s="10" t="str">
        <f t="shared" si="15"/>
        <v/>
      </c>
      <c r="BR64" s="18" t="str">
        <f t="shared" si="16"/>
        <v>N/A</v>
      </c>
      <c r="BS64" s="367"/>
      <c r="BT64" s="10">
        <f t="shared" si="102"/>
        <v>0</v>
      </c>
      <c r="BU64" s="18" t="str">
        <f t="shared" si="103"/>
        <v>N/A</v>
      </c>
      <c r="BV64" s="10" t="str">
        <f t="shared" si="17"/>
        <v/>
      </c>
      <c r="BW64" s="10" t="str">
        <f t="shared" si="104"/>
        <v/>
      </c>
      <c r="BX64" s="10" t="str">
        <f t="shared" si="19"/>
        <v/>
      </c>
      <c r="BY64" s="18" t="str">
        <f t="shared" si="105"/>
        <v>N/A</v>
      </c>
      <c r="BZ64" s="367"/>
      <c r="CA64" s="10">
        <f t="shared" si="106"/>
        <v>0</v>
      </c>
      <c r="CB64" s="18" t="str">
        <f t="shared" si="107"/>
        <v>N/A</v>
      </c>
      <c r="CC64" s="10" t="str">
        <f t="shared" si="21"/>
        <v/>
      </c>
      <c r="CD64" s="10" t="str">
        <f t="shared" si="22"/>
        <v/>
      </c>
      <c r="CE64" s="10" t="str">
        <f t="shared" si="23"/>
        <v/>
      </c>
      <c r="CF64" s="18" t="str">
        <f t="shared" si="108"/>
        <v>N/A</v>
      </c>
      <c r="CG64" s="365"/>
      <c r="CH64" s="10">
        <f t="shared" si="109"/>
        <v>0</v>
      </c>
      <c r="CI64" s="18" t="str">
        <f t="shared" si="115"/>
        <v>N/A</v>
      </c>
      <c r="CJ64" s="10" t="str">
        <f t="shared" si="26"/>
        <v/>
      </c>
      <c r="CK64" s="10" t="str">
        <f t="shared" si="27"/>
        <v/>
      </c>
      <c r="CL64" s="10" t="str">
        <f t="shared" si="28"/>
        <v/>
      </c>
      <c r="CM64" s="18" t="str">
        <f t="shared" si="29"/>
        <v>N/A</v>
      </c>
      <c r="CN64" s="365"/>
      <c r="CO64" s="10">
        <f t="shared" si="110"/>
        <v>0</v>
      </c>
      <c r="CP64" s="18" t="str">
        <f t="shared" si="111"/>
        <v>N/A</v>
      </c>
      <c r="CQ64" s="10" t="str">
        <f t="shared" si="30"/>
        <v/>
      </c>
      <c r="CR64" s="10" t="str">
        <f t="shared" si="31"/>
        <v/>
      </c>
      <c r="CS64" s="10" t="str">
        <f t="shared" si="32"/>
        <v/>
      </c>
      <c r="CT64" s="18" t="str">
        <f t="shared" si="112"/>
        <v>N/A</v>
      </c>
      <c r="CU64" s="377"/>
      <c r="CV64" s="10">
        <f t="shared" si="113"/>
        <v>0</v>
      </c>
      <c r="CW64" s="18" t="str">
        <f t="shared" si="114"/>
        <v>N/A</v>
      </c>
      <c r="CX64" s="10" t="str">
        <f t="shared" si="34"/>
        <v/>
      </c>
      <c r="CY64" s="10" t="str">
        <f t="shared" si="35"/>
        <v/>
      </c>
      <c r="CZ64" s="10" t="str">
        <f t="shared" si="36"/>
        <v/>
      </c>
      <c r="DA64" s="18" t="str">
        <f t="shared" si="37"/>
        <v>N/A</v>
      </c>
      <c r="DB64" s="367"/>
      <c r="DC64" s="367"/>
      <c r="DD64" s="367"/>
      <c r="DE64" s="367"/>
      <c r="DF64" s="367"/>
      <c r="DG64" s="40" t="b">
        <f t="shared" si="38"/>
        <v>0</v>
      </c>
      <c r="DH64" s="40" t="b">
        <f t="shared" si="39"/>
        <v>0</v>
      </c>
      <c r="DI64" s="40" t="b">
        <f t="shared" si="40"/>
        <v>0</v>
      </c>
      <c r="DJ64" s="40" t="b">
        <f t="shared" si="41"/>
        <v>0</v>
      </c>
      <c r="DK64" s="367"/>
      <c r="DL64" s="40" t="b">
        <f t="shared" si="42"/>
        <v>0</v>
      </c>
      <c r="DM64" s="40" t="b">
        <f t="shared" si="43"/>
        <v>0</v>
      </c>
      <c r="DN64" s="40" t="b">
        <f t="shared" si="44"/>
        <v>0</v>
      </c>
      <c r="DO64" s="40" t="b">
        <f t="shared" si="45"/>
        <v>0</v>
      </c>
      <c r="DP64" s="367"/>
      <c r="DQ64" s="40" t="b">
        <f t="shared" si="46"/>
        <v>0</v>
      </c>
      <c r="DR64" s="40" t="b">
        <f t="shared" si="47"/>
        <v>0</v>
      </c>
      <c r="DS64" s="40" t="b">
        <f t="shared" si="48"/>
        <v>0</v>
      </c>
      <c r="DT64" s="40" t="b">
        <f t="shared" si="49"/>
        <v>0</v>
      </c>
      <c r="DU64" s="367"/>
      <c r="DV64" s="40" t="b">
        <f t="shared" si="50"/>
        <v>0</v>
      </c>
      <c r="DW64" s="40" t="b">
        <f t="shared" si="51"/>
        <v>0</v>
      </c>
      <c r="DX64" s="40" t="b">
        <f t="shared" si="52"/>
        <v>0</v>
      </c>
      <c r="DY64" s="40" t="b">
        <f t="shared" si="53"/>
        <v>0</v>
      </c>
      <c r="DZ64" s="367"/>
      <c r="EA64" s="40" t="b">
        <f t="shared" si="54"/>
        <v>0</v>
      </c>
      <c r="EB64" s="40" t="b">
        <f t="shared" si="55"/>
        <v>0</v>
      </c>
      <c r="EC64" s="40" t="b">
        <f t="shared" si="56"/>
        <v>0</v>
      </c>
      <c r="ED64" s="40" t="b">
        <f t="shared" si="57"/>
        <v>0</v>
      </c>
      <c r="EE64" s="367"/>
      <c r="EF64" s="40" t="b">
        <f t="shared" si="58"/>
        <v>0</v>
      </c>
      <c r="EG64" s="40" t="b">
        <f t="shared" si="59"/>
        <v>0</v>
      </c>
      <c r="EH64" s="40" t="b">
        <f t="shared" si="60"/>
        <v>0</v>
      </c>
      <c r="EI64" s="40" t="b">
        <f t="shared" si="61"/>
        <v>0</v>
      </c>
      <c r="EJ64" s="367"/>
      <c r="EK64" s="40" t="b">
        <f t="shared" si="62"/>
        <v>0</v>
      </c>
      <c r="EL64" s="40" t="b">
        <f t="shared" si="63"/>
        <v>0</v>
      </c>
      <c r="EM64" s="40" t="b">
        <f t="shared" si="64"/>
        <v>0</v>
      </c>
      <c r="EN64" s="40" t="b">
        <f t="shared" si="65"/>
        <v>0</v>
      </c>
      <c r="EO64" s="367"/>
      <c r="EP64" s="40" t="b">
        <f t="shared" si="66"/>
        <v>0</v>
      </c>
      <c r="EQ64" s="40" t="b">
        <f t="shared" si="67"/>
        <v>0</v>
      </c>
      <c r="ER64" s="40" t="b">
        <f t="shared" si="68"/>
        <v>0</v>
      </c>
      <c r="ES64" s="40" t="b">
        <f t="shared" si="69"/>
        <v>0</v>
      </c>
      <c r="ET64" s="367"/>
      <c r="EU64" s="40" t="b">
        <f t="shared" si="70"/>
        <v>0</v>
      </c>
      <c r="EV64" s="40" t="b">
        <f t="shared" si="71"/>
        <v>0</v>
      </c>
      <c r="EW64" s="40" t="b">
        <f t="shared" si="72"/>
        <v>0</v>
      </c>
      <c r="EX64" s="40" t="b">
        <f t="shared" si="73"/>
        <v>0</v>
      </c>
      <c r="EY64" s="365"/>
      <c r="EZ64" s="40" t="b">
        <f t="shared" si="74"/>
        <v>0</v>
      </c>
      <c r="FA64" s="40" t="b">
        <f t="shared" si="75"/>
        <v>0</v>
      </c>
      <c r="FB64" s="40" t="b">
        <f t="shared" si="76"/>
        <v>0</v>
      </c>
      <c r="FC64" s="40" t="b">
        <f t="shared" si="77"/>
        <v>0</v>
      </c>
      <c r="FD64" s="367"/>
      <c r="FE64" s="40" t="b">
        <f t="shared" si="78"/>
        <v>0</v>
      </c>
      <c r="FF64" s="40" t="b">
        <f t="shared" si="79"/>
        <v>0</v>
      </c>
      <c r="FG64" s="40" t="b">
        <f t="shared" si="80"/>
        <v>0</v>
      </c>
      <c r="FH64" s="40" t="b">
        <f t="shared" si="81"/>
        <v>0</v>
      </c>
      <c r="FI64" s="365"/>
      <c r="FJ64" s="40" t="b">
        <f t="shared" si="82"/>
        <v>0</v>
      </c>
      <c r="FK64" s="40" t="b">
        <f t="shared" si="83"/>
        <v>0</v>
      </c>
      <c r="FL64" s="40" t="b">
        <f t="shared" si="84"/>
        <v>0</v>
      </c>
      <c r="FM64" s="40" t="b">
        <f t="shared" si="85"/>
        <v>0</v>
      </c>
      <c r="FN64" s="367"/>
      <c r="FO64" s="40" t="b">
        <f t="shared" si="86"/>
        <v>0</v>
      </c>
      <c r="FP64" s="40" t="b">
        <f t="shared" si="87"/>
        <v>0</v>
      </c>
      <c r="FQ64" s="40" t="b">
        <f t="shared" si="88"/>
        <v>0</v>
      </c>
      <c r="FR64" s="40" t="b">
        <f t="shared" si="89"/>
        <v>0</v>
      </c>
      <c r="FS64" s="365"/>
      <c r="FT64" s="40" t="b">
        <f t="shared" si="90"/>
        <v>0</v>
      </c>
      <c r="FU64" s="40" t="b">
        <f t="shared" si="91"/>
        <v>0</v>
      </c>
      <c r="FV64" s="40" t="b">
        <f t="shared" si="92"/>
        <v>0</v>
      </c>
      <c r="FW64" s="40" t="b">
        <f t="shared" si="93"/>
        <v>0</v>
      </c>
    </row>
    <row r="65" spans="2:179">
      <c r="B65" s="365">
        <v>56</v>
      </c>
      <c r="C65" s="196"/>
      <c r="D65" s="196"/>
      <c r="E65" s="196"/>
      <c r="F65" s="196"/>
      <c r="G65" s="7"/>
      <c r="H65" s="197"/>
      <c r="I65" s="197"/>
      <c r="J65" s="197"/>
      <c r="K65" s="197"/>
      <c r="L65" s="197"/>
      <c r="M65" s="197"/>
      <c r="N65" s="9"/>
      <c r="O65" s="198"/>
      <c r="P65" s="198"/>
      <c r="Q65" s="198"/>
      <c r="R65" s="198"/>
      <c r="S65" s="198"/>
      <c r="T65" s="198"/>
      <c r="U65" s="9"/>
      <c r="V65" s="306"/>
      <c r="W65" s="306"/>
      <c r="X65" s="306"/>
      <c r="Y65" s="306"/>
      <c r="Z65" s="306"/>
      <c r="AA65" s="283">
        <f>IFERROR(Z65*Inputs!$D$59*Inputs!$D$60,"")</f>
        <v>0</v>
      </c>
      <c r="AB65" s="9"/>
      <c r="AC65" s="303"/>
      <c r="AD65" s="304"/>
      <c r="AE65" s="304"/>
      <c r="AF65" s="304"/>
      <c r="AG65" s="9"/>
      <c r="AH65" s="283" t="str">
        <f>IFERROR(IF(Analysis!AC65="","",Analysis!AC65*Inputs!$D$33),"")</f>
        <v/>
      </c>
      <c r="AI65" s="292" t="str">
        <f>IFERROR(IF(Analysis!AD65="","",Analysis!AD65*Inputs!$D$37),"")</f>
        <v/>
      </c>
      <c r="AJ65" s="292" t="str">
        <f>IFERROR(IF(Analysis!AE65="","",Analysis!AE65*Inputs!$D$41),"")</f>
        <v/>
      </c>
      <c r="AK65" s="292" t="str">
        <f>IFERROR(IF(Analysis!AE65="","",Analysis!AE65*Inputs!$D$48),"")</f>
        <v/>
      </c>
      <c r="AL65" s="293" t="str">
        <f>IFERROR(IF(Analysis!AD65="","",Analysis!AD65*Inputs!$D$49*Inputs!$D$48),"")</f>
        <v/>
      </c>
      <c r="AM65" s="292" t="str">
        <f>IFERROR(AK65*Inputs!$D$50,"")</f>
        <v/>
      </c>
      <c r="AN65" s="292" t="str">
        <f t="shared" si="94"/>
        <v/>
      </c>
      <c r="AO65" s="292" t="str">
        <f>IFERROR(IF(AN65="","",AN65*Inputs!$D$52),"")</f>
        <v/>
      </c>
      <c r="AP65" s="283" t="str">
        <f>IFERROR(IF(Analysis!AF65="","",Analysis!AF65*Inputs!$D$58),"")</f>
        <v/>
      </c>
      <c r="AQ65" s="293" t="str">
        <f>IFERROR(AP65*Inputs!$D$59,"")</f>
        <v/>
      </c>
      <c r="AR65" s="283" t="str">
        <f>IFERROR(AQ65*Inputs!$D$60,"")</f>
        <v/>
      </c>
      <c r="AS65" s="9"/>
      <c r="AT65" s="279" t="str">
        <f>IF(Analysis!V65&lt;&gt;"",Analysis!V65,Analysis!$AH65)</f>
        <v/>
      </c>
      <c r="AU65" s="279" t="str">
        <f>IF(Analysis!W65&lt;&gt;"",Analysis!W65,Analysis!AI65)</f>
        <v/>
      </c>
      <c r="AV65" s="279" t="str">
        <f>IF(Analysis!X65&lt;&gt;"",Analysis!X65,$AJ65)</f>
        <v/>
      </c>
      <c r="AW65" s="279" t="str">
        <f>IF(Analysis!Y65&lt;&gt;"",Analysis!Y65,Analysis!AO65)</f>
        <v/>
      </c>
      <c r="AX65" s="279" t="str">
        <f>IF(Analysis!Z65&lt;&gt;"",Analysis!Z65,Analysis!AP65)</f>
        <v/>
      </c>
      <c r="AY65" s="279" t="str">
        <f>IF(Analysis!AA65&gt;0,Analysis!AA65,Analysis!AR65)</f>
        <v/>
      </c>
      <c r="AZ65" s="9"/>
      <c r="BA65" s="8">
        <f>SUM((($H65+$O65)*Inputs!$D$14*Inputs!$D$13/Hours_TB),(($I65+$P65)*Inputs!$D$14*Inputs!$D$13/Hours_TB),(($J65+$Q65)*Inputs!$D$14*Inputs!$D$13/Hours_TB),(($K65+$R65)*Inputs!$D$14*Inputs!$D$13/Hours_TB),(($L65+$S65)*Inputs!$D$14*Inputs!$D$13/Hours_TB),(($M65+$T65)*Inputs!$D$14*Inputs!$D$13/Hours_TB))</f>
        <v>0</v>
      </c>
      <c r="BB65" s="8">
        <f>SUM((($H65+$O65)*Inputs!$D$14*Inputs!$D$13/Hours_HIV),(($I65+$P65)*Inputs!$D$14*Inputs!$D$13/Hours_HIV),(($J65+$Q65)*Inputs!$D$14*Inputs!$D$13/Hours_HIV),(($K65+$R65)*Inputs!$D$14*Inputs!$D$13/Hours_HIV),(($L65+$S65)*Inputs!$D$14*Inputs!$D$13/Hours_HIV),(($M65+$T65)*Inputs!$D$14*Inputs!$D$13/Hours_HIV))</f>
        <v>0</v>
      </c>
      <c r="BC65" s="8">
        <f>SUM((($H65+$O65)*Inputs!$D$14*Inputs!$D$13/Hours_HPV),(($I65+$P65)*Inputs!$D$14*Inputs!$D$13/Hours_HPV),(($J65+$Q65)*Inputs!$D$14*Inputs!$D$13/Hours_HPV),(($K65+$R65)*Inputs!$D$14*Inputs!$D$13/Hours_HPV),(($L65+$S65)*Inputs!$D$14*Inputs!$D$13/Hours_HPV),(($M65+$T65)*Inputs!$D$14*Inputs!$D$13/Hours_HPV))</f>
        <v>0</v>
      </c>
      <c r="BD65" s="8">
        <f>SUM((($H65+$O65)*Inputs!$D$14*Inputs!$D$13/Hours_HCV),(($I65+$P65)*Inputs!$D$14*Inputs!$D$13/Hours_HCV),(($J65+$Q65)*Inputs!$D$14*Inputs!$D$13/Hours_HCV),(($K65+$R65)*Inputs!$D$14*Inputs!$D$13/Hours_HCV),(($L65+$S65)*Inputs!$D$14*Inputs!$D$13/Hours_HCV),(($M65+$T65)*Inputs!$D$14*Inputs!$D$13/Hours_HCV))</f>
        <v>0</v>
      </c>
      <c r="BE65" s="9"/>
      <c r="BF65" s="10" t="str">
        <f t="shared" si="95"/>
        <v/>
      </c>
      <c r="BG65" s="18" t="str">
        <f t="shared" si="96"/>
        <v>N/A</v>
      </c>
      <c r="BH65" s="10" t="str">
        <f t="shared" si="97"/>
        <v/>
      </c>
      <c r="BI65" s="10" t="str">
        <f t="shared" si="98"/>
        <v/>
      </c>
      <c r="BJ65" s="10" t="str">
        <f t="shared" si="12"/>
        <v/>
      </c>
      <c r="BK65" s="18" t="str">
        <f t="shared" si="99"/>
        <v>N/A</v>
      </c>
      <c r="BL65" s="367"/>
      <c r="BM65" s="10">
        <f t="shared" si="100"/>
        <v>0</v>
      </c>
      <c r="BN65" s="18" t="str">
        <f t="shared" si="101"/>
        <v>N/A</v>
      </c>
      <c r="BO65" s="10" t="str">
        <f t="shared" si="13"/>
        <v/>
      </c>
      <c r="BP65" s="10" t="str">
        <f t="shared" si="14"/>
        <v/>
      </c>
      <c r="BQ65" s="10" t="str">
        <f t="shared" si="15"/>
        <v/>
      </c>
      <c r="BR65" s="18" t="str">
        <f t="shared" si="16"/>
        <v>N/A</v>
      </c>
      <c r="BS65" s="367"/>
      <c r="BT65" s="10">
        <f t="shared" si="102"/>
        <v>0</v>
      </c>
      <c r="BU65" s="18" t="str">
        <f t="shared" si="103"/>
        <v>N/A</v>
      </c>
      <c r="BV65" s="10" t="str">
        <f t="shared" si="17"/>
        <v/>
      </c>
      <c r="BW65" s="10" t="str">
        <f t="shared" si="104"/>
        <v/>
      </c>
      <c r="BX65" s="10" t="str">
        <f t="shared" si="19"/>
        <v/>
      </c>
      <c r="BY65" s="18" t="str">
        <f t="shared" si="105"/>
        <v>N/A</v>
      </c>
      <c r="BZ65" s="367"/>
      <c r="CA65" s="10">
        <f t="shared" si="106"/>
        <v>0</v>
      </c>
      <c r="CB65" s="18" t="str">
        <f t="shared" si="107"/>
        <v>N/A</v>
      </c>
      <c r="CC65" s="10" t="str">
        <f t="shared" si="21"/>
        <v/>
      </c>
      <c r="CD65" s="10" t="str">
        <f t="shared" si="22"/>
        <v/>
      </c>
      <c r="CE65" s="10" t="str">
        <f t="shared" si="23"/>
        <v/>
      </c>
      <c r="CF65" s="18" t="str">
        <f t="shared" si="108"/>
        <v>N/A</v>
      </c>
      <c r="CG65" s="365"/>
      <c r="CH65" s="10">
        <f t="shared" si="109"/>
        <v>0</v>
      </c>
      <c r="CI65" s="18" t="str">
        <f t="shared" si="115"/>
        <v>N/A</v>
      </c>
      <c r="CJ65" s="10" t="str">
        <f t="shared" si="26"/>
        <v/>
      </c>
      <c r="CK65" s="10" t="str">
        <f t="shared" si="27"/>
        <v/>
      </c>
      <c r="CL65" s="10" t="str">
        <f t="shared" si="28"/>
        <v/>
      </c>
      <c r="CM65" s="18" t="str">
        <f t="shared" si="29"/>
        <v>N/A</v>
      </c>
      <c r="CN65" s="365"/>
      <c r="CO65" s="10">
        <f t="shared" si="110"/>
        <v>0</v>
      </c>
      <c r="CP65" s="18" t="str">
        <f t="shared" si="111"/>
        <v>N/A</v>
      </c>
      <c r="CQ65" s="10" t="str">
        <f t="shared" si="30"/>
        <v/>
      </c>
      <c r="CR65" s="10" t="str">
        <f t="shared" si="31"/>
        <v/>
      </c>
      <c r="CS65" s="10" t="str">
        <f t="shared" si="32"/>
        <v/>
      </c>
      <c r="CT65" s="18" t="str">
        <f t="shared" si="112"/>
        <v>N/A</v>
      </c>
      <c r="CU65" s="377"/>
      <c r="CV65" s="10">
        <f t="shared" si="113"/>
        <v>0</v>
      </c>
      <c r="CW65" s="18" t="str">
        <f t="shared" si="114"/>
        <v>N/A</v>
      </c>
      <c r="CX65" s="10" t="str">
        <f t="shared" si="34"/>
        <v/>
      </c>
      <c r="CY65" s="10" t="str">
        <f t="shared" si="35"/>
        <v/>
      </c>
      <c r="CZ65" s="10" t="str">
        <f t="shared" si="36"/>
        <v/>
      </c>
      <c r="DA65" s="18" t="str">
        <f t="shared" si="37"/>
        <v>N/A</v>
      </c>
      <c r="DB65" s="367"/>
      <c r="DC65" s="367"/>
      <c r="DD65" s="367"/>
      <c r="DE65" s="367"/>
      <c r="DF65" s="367"/>
      <c r="DG65" s="40" t="b">
        <f t="shared" si="38"/>
        <v>0</v>
      </c>
      <c r="DH65" s="40" t="b">
        <f t="shared" si="39"/>
        <v>0</v>
      </c>
      <c r="DI65" s="40" t="b">
        <f t="shared" si="40"/>
        <v>0</v>
      </c>
      <c r="DJ65" s="40" t="b">
        <f t="shared" si="41"/>
        <v>0</v>
      </c>
      <c r="DK65" s="367"/>
      <c r="DL65" s="40" t="b">
        <f t="shared" si="42"/>
        <v>0</v>
      </c>
      <c r="DM65" s="40" t="b">
        <f t="shared" si="43"/>
        <v>0</v>
      </c>
      <c r="DN65" s="40" t="b">
        <f t="shared" si="44"/>
        <v>0</v>
      </c>
      <c r="DO65" s="40" t="b">
        <f t="shared" si="45"/>
        <v>0</v>
      </c>
      <c r="DP65" s="367"/>
      <c r="DQ65" s="40" t="b">
        <f t="shared" si="46"/>
        <v>0</v>
      </c>
      <c r="DR65" s="40" t="b">
        <f t="shared" si="47"/>
        <v>0</v>
      </c>
      <c r="DS65" s="40" t="b">
        <f t="shared" si="48"/>
        <v>0</v>
      </c>
      <c r="DT65" s="40" t="b">
        <f t="shared" si="49"/>
        <v>0</v>
      </c>
      <c r="DU65" s="367"/>
      <c r="DV65" s="40" t="b">
        <f t="shared" si="50"/>
        <v>0</v>
      </c>
      <c r="DW65" s="40" t="b">
        <f t="shared" si="51"/>
        <v>0</v>
      </c>
      <c r="DX65" s="40" t="b">
        <f t="shared" si="52"/>
        <v>0</v>
      </c>
      <c r="DY65" s="40" t="b">
        <f t="shared" si="53"/>
        <v>0</v>
      </c>
      <c r="DZ65" s="367"/>
      <c r="EA65" s="40" t="b">
        <f t="shared" si="54"/>
        <v>0</v>
      </c>
      <c r="EB65" s="40" t="b">
        <f t="shared" si="55"/>
        <v>0</v>
      </c>
      <c r="EC65" s="40" t="b">
        <f t="shared" si="56"/>
        <v>0</v>
      </c>
      <c r="ED65" s="40" t="b">
        <f t="shared" si="57"/>
        <v>0</v>
      </c>
      <c r="EE65" s="367"/>
      <c r="EF65" s="40" t="b">
        <f t="shared" si="58"/>
        <v>0</v>
      </c>
      <c r="EG65" s="40" t="b">
        <f t="shared" si="59"/>
        <v>0</v>
      </c>
      <c r="EH65" s="40" t="b">
        <f t="shared" si="60"/>
        <v>0</v>
      </c>
      <c r="EI65" s="40" t="b">
        <f t="shared" si="61"/>
        <v>0</v>
      </c>
      <c r="EJ65" s="367"/>
      <c r="EK65" s="40" t="b">
        <f t="shared" si="62"/>
        <v>0</v>
      </c>
      <c r="EL65" s="40" t="b">
        <f t="shared" si="63"/>
        <v>0</v>
      </c>
      <c r="EM65" s="40" t="b">
        <f t="shared" si="64"/>
        <v>0</v>
      </c>
      <c r="EN65" s="40" t="b">
        <f t="shared" si="65"/>
        <v>0</v>
      </c>
      <c r="EO65" s="367"/>
      <c r="EP65" s="40" t="b">
        <f t="shared" si="66"/>
        <v>0</v>
      </c>
      <c r="EQ65" s="40" t="b">
        <f t="shared" si="67"/>
        <v>0</v>
      </c>
      <c r="ER65" s="40" t="b">
        <f t="shared" si="68"/>
        <v>0</v>
      </c>
      <c r="ES65" s="40" t="b">
        <f t="shared" si="69"/>
        <v>0</v>
      </c>
      <c r="ET65" s="367"/>
      <c r="EU65" s="40" t="b">
        <f t="shared" si="70"/>
        <v>0</v>
      </c>
      <c r="EV65" s="40" t="b">
        <f t="shared" si="71"/>
        <v>0</v>
      </c>
      <c r="EW65" s="40" t="b">
        <f t="shared" si="72"/>
        <v>0</v>
      </c>
      <c r="EX65" s="40" t="b">
        <f t="shared" si="73"/>
        <v>0</v>
      </c>
      <c r="EY65" s="365"/>
      <c r="EZ65" s="40" t="b">
        <f t="shared" si="74"/>
        <v>0</v>
      </c>
      <c r="FA65" s="40" t="b">
        <f t="shared" si="75"/>
        <v>0</v>
      </c>
      <c r="FB65" s="40" t="b">
        <f t="shared" si="76"/>
        <v>0</v>
      </c>
      <c r="FC65" s="40" t="b">
        <f t="shared" si="77"/>
        <v>0</v>
      </c>
      <c r="FD65" s="367"/>
      <c r="FE65" s="40" t="b">
        <f t="shared" si="78"/>
        <v>0</v>
      </c>
      <c r="FF65" s="40" t="b">
        <f t="shared" si="79"/>
        <v>0</v>
      </c>
      <c r="FG65" s="40" t="b">
        <f t="shared" si="80"/>
        <v>0</v>
      </c>
      <c r="FH65" s="40" t="b">
        <f t="shared" si="81"/>
        <v>0</v>
      </c>
      <c r="FI65" s="365"/>
      <c r="FJ65" s="40" t="b">
        <f t="shared" si="82"/>
        <v>0</v>
      </c>
      <c r="FK65" s="40" t="b">
        <f t="shared" si="83"/>
        <v>0</v>
      </c>
      <c r="FL65" s="40" t="b">
        <f t="shared" si="84"/>
        <v>0</v>
      </c>
      <c r="FM65" s="40" t="b">
        <f t="shared" si="85"/>
        <v>0</v>
      </c>
      <c r="FN65" s="367"/>
      <c r="FO65" s="40" t="b">
        <f t="shared" si="86"/>
        <v>0</v>
      </c>
      <c r="FP65" s="40" t="b">
        <f t="shared" si="87"/>
        <v>0</v>
      </c>
      <c r="FQ65" s="40" t="b">
        <f t="shared" si="88"/>
        <v>0</v>
      </c>
      <c r="FR65" s="40" t="b">
        <f t="shared" si="89"/>
        <v>0</v>
      </c>
      <c r="FS65" s="365"/>
      <c r="FT65" s="40" t="b">
        <f t="shared" si="90"/>
        <v>0</v>
      </c>
      <c r="FU65" s="40" t="b">
        <f t="shared" si="91"/>
        <v>0</v>
      </c>
      <c r="FV65" s="40" t="b">
        <f t="shared" si="92"/>
        <v>0</v>
      </c>
      <c r="FW65" s="40" t="b">
        <f t="shared" si="93"/>
        <v>0</v>
      </c>
    </row>
    <row r="66" spans="2:179">
      <c r="B66" s="365">
        <v>57</v>
      </c>
      <c r="C66" s="196"/>
      <c r="D66" s="196"/>
      <c r="E66" s="196"/>
      <c r="F66" s="196"/>
      <c r="G66" s="7"/>
      <c r="H66" s="197"/>
      <c r="I66" s="197"/>
      <c r="J66" s="197"/>
      <c r="K66" s="197"/>
      <c r="L66" s="197"/>
      <c r="M66" s="197"/>
      <c r="N66" s="9"/>
      <c r="O66" s="198"/>
      <c r="P66" s="198"/>
      <c r="Q66" s="198"/>
      <c r="R66" s="198"/>
      <c r="S66" s="198"/>
      <c r="T66" s="198"/>
      <c r="U66" s="9"/>
      <c r="V66" s="306"/>
      <c r="W66" s="306"/>
      <c r="X66" s="306"/>
      <c r="Y66" s="306"/>
      <c r="Z66" s="306"/>
      <c r="AA66" s="283">
        <f>IFERROR(Z66*Inputs!$D$59*Inputs!$D$60,"")</f>
        <v>0</v>
      </c>
      <c r="AB66" s="9"/>
      <c r="AC66" s="303"/>
      <c r="AD66" s="304"/>
      <c r="AE66" s="304"/>
      <c r="AF66" s="304"/>
      <c r="AG66" s="9"/>
      <c r="AH66" s="283" t="str">
        <f>IFERROR(IF(Analysis!AC66="","",Analysis!AC66*Inputs!$D$33),"")</f>
        <v/>
      </c>
      <c r="AI66" s="292" t="str">
        <f>IFERROR(IF(Analysis!AD66="","",Analysis!AD66*Inputs!$D$37),"")</f>
        <v/>
      </c>
      <c r="AJ66" s="292" t="str">
        <f>IFERROR(IF(Analysis!AE66="","",Analysis!AE66*Inputs!$D$41),"")</f>
        <v/>
      </c>
      <c r="AK66" s="292" t="str">
        <f>IFERROR(IF(Analysis!AE66="","",Analysis!AE66*Inputs!$D$48),"")</f>
        <v/>
      </c>
      <c r="AL66" s="293" t="str">
        <f>IFERROR(IF(Analysis!AD66="","",Analysis!AD66*Inputs!$D$49*Inputs!$D$48),"")</f>
        <v/>
      </c>
      <c r="AM66" s="292" t="str">
        <f>IFERROR(AK66*Inputs!$D$50,"")</f>
        <v/>
      </c>
      <c r="AN66" s="292" t="str">
        <f t="shared" si="94"/>
        <v/>
      </c>
      <c r="AO66" s="292" t="str">
        <f>IFERROR(IF(AN66="","",AN66*Inputs!$D$52),"")</f>
        <v/>
      </c>
      <c r="AP66" s="283" t="str">
        <f>IFERROR(IF(Analysis!AF66="","",Analysis!AF66*Inputs!$D$58),"")</f>
        <v/>
      </c>
      <c r="AQ66" s="293" t="str">
        <f>IFERROR(AP66*Inputs!$D$59,"")</f>
        <v/>
      </c>
      <c r="AR66" s="283" t="str">
        <f>IFERROR(AQ66*Inputs!$D$60,"")</f>
        <v/>
      </c>
      <c r="AS66" s="9"/>
      <c r="AT66" s="279" t="str">
        <f>IF(Analysis!V66&lt;&gt;"",Analysis!V66,Analysis!$AH66)</f>
        <v/>
      </c>
      <c r="AU66" s="279" t="str">
        <f>IF(Analysis!W66&lt;&gt;"",Analysis!W66,Analysis!AI66)</f>
        <v/>
      </c>
      <c r="AV66" s="279" t="str">
        <f>IF(Analysis!X66&lt;&gt;"",Analysis!X66,$AJ66)</f>
        <v/>
      </c>
      <c r="AW66" s="279" t="str">
        <f>IF(Analysis!Y66&lt;&gt;"",Analysis!Y66,Analysis!AO66)</f>
        <v/>
      </c>
      <c r="AX66" s="279" t="str">
        <f>IF(Analysis!Z66&lt;&gt;"",Analysis!Z66,Analysis!AP66)</f>
        <v/>
      </c>
      <c r="AY66" s="279" t="str">
        <f>IF(Analysis!AA66&gt;0,Analysis!AA66,Analysis!AR66)</f>
        <v/>
      </c>
      <c r="AZ66" s="9"/>
      <c r="BA66" s="8">
        <f>SUM((($H66+$O66)*Inputs!$D$14*Inputs!$D$13/Hours_TB),(($I66+$P66)*Inputs!$D$14*Inputs!$D$13/Hours_TB),(($J66+$Q66)*Inputs!$D$14*Inputs!$D$13/Hours_TB),(($K66+$R66)*Inputs!$D$14*Inputs!$D$13/Hours_TB),(($L66+$S66)*Inputs!$D$14*Inputs!$D$13/Hours_TB),(($M66+$T66)*Inputs!$D$14*Inputs!$D$13/Hours_TB))</f>
        <v>0</v>
      </c>
      <c r="BB66" s="8">
        <f>SUM((($H66+$O66)*Inputs!$D$14*Inputs!$D$13/Hours_HIV),(($I66+$P66)*Inputs!$D$14*Inputs!$D$13/Hours_HIV),(($J66+$Q66)*Inputs!$D$14*Inputs!$D$13/Hours_HIV),(($K66+$R66)*Inputs!$D$14*Inputs!$D$13/Hours_HIV),(($L66+$S66)*Inputs!$D$14*Inputs!$D$13/Hours_HIV),(($M66+$T66)*Inputs!$D$14*Inputs!$D$13/Hours_HIV))</f>
        <v>0</v>
      </c>
      <c r="BC66" s="8">
        <f>SUM((($H66+$O66)*Inputs!$D$14*Inputs!$D$13/Hours_HPV),(($I66+$P66)*Inputs!$D$14*Inputs!$D$13/Hours_HPV),(($J66+$Q66)*Inputs!$D$14*Inputs!$D$13/Hours_HPV),(($K66+$R66)*Inputs!$D$14*Inputs!$D$13/Hours_HPV),(($L66+$S66)*Inputs!$D$14*Inputs!$D$13/Hours_HPV),(($M66+$T66)*Inputs!$D$14*Inputs!$D$13/Hours_HPV))</f>
        <v>0</v>
      </c>
      <c r="BD66" s="8">
        <f>SUM((($H66+$O66)*Inputs!$D$14*Inputs!$D$13/Hours_HCV),(($I66+$P66)*Inputs!$D$14*Inputs!$D$13/Hours_HCV),(($J66+$Q66)*Inputs!$D$14*Inputs!$D$13/Hours_HCV),(($K66+$R66)*Inputs!$D$14*Inputs!$D$13/Hours_HCV),(($L66+$S66)*Inputs!$D$14*Inputs!$D$13/Hours_HCV),(($M66+$T66)*Inputs!$D$14*Inputs!$D$13/Hours_HCV))</f>
        <v>0</v>
      </c>
      <c r="BE66" s="9"/>
      <c r="BF66" s="10" t="str">
        <f t="shared" si="95"/>
        <v/>
      </c>
      <c r="BG66" s="18" t="str">
        <f t="shared" si="96"/>
        <v>N/A</v>
      </c>
      <c r="BH66" s="10" t="str">
        <f t="shared" si="97"/>
        <v/>
      </c>
      <c r="BI66" s="10" t="str">
        <f t="shared" si="98"/>
        <v/>
      </c>
      <c r="BJ66" s="10" t="str">
        <f t="shared" si="12"/>
        <v/>
      </c>
      <c r="BK66" s="18" t="str">
        <f t="shared" si="99"/>
        <v>N/A</v>
      </c>
      <c r="BL66" s="367"/>
      <c r="BM66" s="10">
        <f t="shared" si="100"/>
        <v>0</v>
      </c>
      <c r="BN66" s="18" t="str">
        <f t="shared" si="101"/>
        <v>N/A</v>
      </c>
      <c r="BO66" s="10" t="str">
        <f t="shared" si="13"/>
        <v/>
      </c>
      <c r="BP66" s="10" t="str">
        <f t="shared" si="14"/>
        <v/>
      </c>
      <c r="BQ66" s="10" t="str">
        <f t="shared" si="15"/>
        <v/>
      </c>
      <c r="BR66" s="18" t="str">
        <f t="shared" si="16"/>
        <v>N/A</v>
      </c>
      <c r="BS66" s="367"/>
      <c r="BT66" s="10">
        <f t="shared" si="102"/>
        <v>0</v>
      </c>
      <c r="BU66" s="18" t="str">
        <f t="shared" si="103"/>
        <v>N/A</v>
      </c>
      <c r="BV66" s="10" t="str">
        <f t="shared" si="17"/>
        <v/>
      </c>
      <c r="BW66" s="10" t="str">
        <f t="shared" si="104"/>
        <v/>
      </c>
      <c r="BX66" s="10" t="str">
        <f t="shared" si="19"/>
        <v/>
      </c>
      <c r="BY66" s="18" t="str">
        <f t="shared" si="105"/>
        <v>N/A</v>
      </c>
      <c r="BZ66" s="367"/>
      <c r="CA66" s="10">
        <f t="shared" si="106"/>
        <v>0</v>
      </c>
      <c r="CB66" s="18" t="str">
        <f t="shared" si="107"/>
        <v>N/A</v>
      </c>
      <c r="CC66" s="10" t="str">
        <f t="shared" si="21"/>
        <v/>
      </c>
      <c r="CD66" s="10" t="str">
        <f t="shared" si="22"/>
        <v/>
      </c>
      <c r="CE66" s="10" t="str">
        <f t="shared" si="23"/>
        <v/>
      </c>
      <c r="CF66" s="18" t="str">
        <f t="shared" si="108"/>
        <v>N/A</v>
      </c>
      <c r="CG66" s="365"/>
      <c r="CH66" s="10">
        <f t="shared" si="109"/>
        <v>0</v>
      </c>
      <c r="CI66" s="18" t="str">
        <f t="shared" si="115"/>
        <v>N/A</v>
      </c>
      <c r="CJ66" s="10" t="str">
        <f t="shared" si="26"/>
        <v/>
      </c>
      <c r="CK66" s="10" t="str">
        <f t="shared" si="27"/>
        <v/>
      </c>
      <c r="CL66" s="10" t="str">
        <f t="shared" si="28"/>
        <v/>
      </c>
      <c r="CM66" s="18" t="str">
        <f t="shared" si="29"/>
        <v>N/A</v>
      </c>
      <c r="CN66" s="365"/>
      <c r="CO66" s="10">
        <f t="shared" si="110"/>
        <v>0</v>
      </c>
      <c r="CP66" s="18" t="str">
        <f t="shared" si="111"/>
        <v>N/A</v>
      </c>
      <c r="CQ66" s="10" t="str">
        <f t="shared" si="30"/>
        <v/>
      </c>
      <c r="CR66" s="10" t="str">
        <f t="shared" si="31"/>
        <v/>
      </c>
      <c r="CS66" s="10" t="str">
        <f t="shared" si="32"/>
        <v/>
      </c>
      <c r="CT66" s="18" t="str">
        <f t="shared" si="112"/>
        <v>N/A</v>
      </c>
      <c r="CU66" s="377"/>
      <c r="CV66" s="10">
        <f t="shared" si="113"/>
        <v>0</v>
      </c>
      <c r="CW66" s="18" t="str">
        <f t="shared" si="114"/>
        <v>N/A</v>
      </c>
      <c r="CX66" s="10" t="str">
        <f t="shared" si="34"/>
        <v/>
      </c>
      <c r="CY66" s="10" t="str">
        <f t="shared" si="35"/>
        <v/>
      </c>
      <c r="CZ66" s="10" t="str">
        <f t="shared" si="36"/>
        <v/>
      </c>
      <c r="DA66" s="18" t="str">
        <f t="shared" si="37"/>
        <v>N/A</v>
      </c>
      <c r="DB66" s="367"/>
      <c r="DC66" s="367"/>
      <c r="DD66" s="367"/>
      <c r="DE66" s="367"/>
      <c r="DF66" s="367"/>
      <c r="DG66" s="40" t="b">
        <f t="shared" si="38"/>
        <v>0</v>
      </c>
      <c r="DH66" s="40" t="b">
        <f t="shared" si="39"/>
        <v>0</v>
      </c>
      <c r="DI66" s="40" t="b">
        <f t="shared" si="40"/>
        <v>0</v>
      </c>
      <c r="DJ66" s="40" t="b">
        <f t="shared" si="41"/>
        <v>0</v>
      </c>
      <c r="DK66" s="367"/>
      <c r="DL66" s="40" t="b">
        <f t="shared" si="42"/>
        <v>0</v>
      </c>
      <c r="DM66" s="40" t="b">
        <f t="shared" si="43"/>
        <v>0</v>
      </c>
      <c r="DN66" s="40" t="b">
        <f t="shared" si="44"/>
        <v>0</v>
      </c>
      <c r="DO66" s="40" t="b">
        <f t="shared" si="45"/>
        <v>0</v>
      </c>
      <c r="DP66" s="367"/>
      <c r="DQ66" s="40" t="b">
        <f t="shared" si="46"/>
        <v>0</v>
      </c>
      <c r="DR66" s="40" t="b">
        <f t="shared" si="47"/>
        <v>0</v>
      </c>
      <c r="DS66" s="40" t="b">
        <f t="shared" si="48"/>
        <v>0</v>
      </c>
      <c r="DT66" s="40" t="b">
        <f t="shared" si="49"/>
        <v>0</v>
      </c>
      <c r="DU66" s="367"/>
      <c r="DV66" s="40" t="b">
        <f t="shared" si="50"/>
        <v>0</v>
      </c>
      <c r="DW66" s="40" t="b">
        <f t="shared" si="51"/>
        <v>0</v>
      </c>
      <c r="DX66" s="40" t="b">
        <f t="shared" si="52"/>
        <v>0</v>
      </c>
      <c r="DY66" s="40" t="b">
        <f t="shared" si="53"/>
        <v>0</v>
      </c>
      <c r="DZ66" s="367"/>
      <c r="EA66" s="40" t="b">
        <f t="shared" si="54"/>
        <v>0</v>
      </c>
      <c r="EB66" s="40" t="b">
        <f t="shared" si="55"/>
        <v>0</v>
      </c>
      <c r="EC66" s="40" t="b">
        <f t="shared" si="56"/>
        <v>0</v>
      </c>
      <c r="ED66" s="40" t="b">
        <f t="shared" si="57"/>
        <v>0</v>
      </c>
      <c r="EE66" s="367"/>
      <c r="EF66" s="40" t="b">
        <f t="shared" si="58"/>
        <v>0</v>
      </c>
      <c r="EG66" s="40" t="b">
        <f t="shared" si="59"/>
        <v>0</v>
      </c>
      <c r="EH66" s="40" t="b">
        <f t="shared" si="60"/>
        <v>0</v>
      </c>
      <c r="EI66" s="40" t="b">
        <f t="shared" si="61"/>
        <v>0</v>
      </c>
      <c r="EJ66" s="367"/>
      <c r="EK66" s="40" t="b">
        <f t="shared" si="62"/>
        <v>0</v>
      </c>
      <c r="EL66" s="40" t="b">
        <f t="shared" si="63"/>
        <v>0</v>
      </c>
      <c r="EM66" s="40" t="b">
        <f t="shared" si="64"/>
        <v>0</v>
      </c>
      <c r="EN66" s="40" t="b">
        <f t="shared" si="65"/>
        <v>0</v>
      </c>
      <c r="EO66" s="367"/>
      <c r="EP66" s="40" t="b">
        <f t="shared" si="66"/>
        <v>0</v>
      </c>
      <c r="EQ66" s="40" t="b">
        <f t="shared" si="67"/>
        <v>0</v>
      </c>
      <c r="ER66" s="40" t="b">
        <f t="shared" si="68"/>
        <v>0</v>
      </c>
      <c r="ES66" s="40" t="b">
        <f t="shared" si="69"/>
        <v>0</v>
      </c>
      <c r="ET66" s="367"/>
      <c r="EU66" s="40" t="b">
        <f t="shared" si="70"/>
        <v>0</v>
      </c>
      <c r="EV66" s="40" t="b">
        <f t="shared" si="71"/>
        <v>0</v>
      </c>
      <c r="EW66" s="40" t="b">
        <f t="shared" si="72"/>
        <v>0</v>
      </c>
      <c r="EX66" s="40" t="b">
        <f t="shared" si="73"/>
        <v>0</v>
      </c>
      <c r="EY66" s="365"/>
      <c r="EZ66" s="40" t="b">
        <f t="shared" si="74"/>
        <v>0</v>
      </c>
      <c r="FA66" s="40" t="b">
        <f t="shared" si="75"/>
        <v>0</v>
      </c>
      <c r="FB66" s="40" t="b">
        <f t="shared" si="76"/>
        <v>0</v>
      </c>
      <c r="FC66" s="40" t="b">
        <f t="shared" si="77"/>
        <v>0</v>
      </c>
      <c r="FD66" s="367"/>
      <c r="FE66" s="40" t="b">
        <f t="shared" si="78"/>
        <v>0</v>
      </c>
      <c r="FF66" s="40" t="b">
        <f t="shared" si="79"/>
        <v>0</v>
      </c>
      <c r="FG66" s="40" t="b">
        <f t="shared" si="80"/>
        <v>0</v>
      </c>
      <c r="FH66" s="40" t="b">
        <f t="shared" si="81"/>
        <v>0</v>
      </c>
      <c r="FI66" s="365"/>
      <c r="FJ66" s="40" t="b">
        <f t="shared" si="82"/>
        <v>0</v>
      </c>
      <c r="FK66" s="40" t="b">
        <f t="shared" si="83"/>
        <v>0</v>
      </c>
      <c r="FL66" s="40" t="b">
        <f t="shared" si="84"/>
        <v>0</v>
      </c>
      <c r="FM66" s="40" t="b">
        <f t="shared" si="85"/>
        <v>0</v>
      </c>
      <c r="FN66" s="367"/>
      <c r="FO66" s="40" t="b">
        <f t="shared" si="86"/>
        <v>0</v>
      </c>
      <c r="FP66" s="40" t="b">
        <f t="shared" si="87"/>
        <v>0</v>
      </c>
      <c r="FQ66" s="40" t="b">
        <f t="shared" si="88"/>
        <v>0</v>
      </c>
      <c r="FR66" s="40" t="b">
        <f t="shared" si="89"/>
        <v>0</v>
      </c>
      <c r="FS66" s="365"/>
      <c r="FT66" s="40" t="b">
        <f t="shared" si="90"/>
        <v>0</v>
      </c>
      <c r="FU66" s="40" t="b">
        <f t="shared" si="91"/>
        <v>0</v>
      </c>
      <c r="FV66" s="40" t="b">
        <f t="shared" si="92"/>
        <v>0</v>
      </c>
      <c r="FW66" s="40" t="b">
        <f t="shared" si="93"/>
        <v>0</v>
      </c>
    </row>
    <row r="67" spans="2:179">
      <c r="B67" s="365">
        <v>58</v>
      </c>
      <c r="C67" s="196"/>
      <c r="D67" s="196"/>
      <c r="E67" s="196"/>
      <c r="F67" s="196"/>
      <c r="G67" s="7"/>
      <c r="H67" s="197"/>
      <c r="I67" s="197"/>
      <c r="J67" s="197"/>
      <c r="K67" s="197"/>
      <c r="L67" s="197"/>
      <c r="M67" s="197"/>
      <c r="N67" s="9"/>
      <c r="O67" s="198"/>
      <c r="P67" s="198"/>
      <c r="Q67" s="198"/>
      <c r="R67" s="198"/>
      <c r="S67" s="198"/>
      <c r="T67" s="198"/>
      <c r="U67" s="9"/>
      <c r="V67" s="306"/>
      <c r="W67" s="306"/>
      <c r="X67" s="306"/>
      <c r="Y67" s="306"/>
      <c r="Z67" s="306"/>
      <c r="AA67" s="283">
        <f>IFERROR(Z67*Inputs!$D$59*Inputs!$D$60,"")</f>
        <v>0</v>
      </c>
      <c r="AB67" s="9"/>
      <c r="AC67" s="303"/>
      <c r="AD67" s="304"/>
      <c r="AE67" s="304"/>
      <c r="AF67" s="304"/>
      <c r="AG67" s="9"/>
      <c r="AH67" s="283" t="str">
        <f>IFERROR(IF(Analysis!AC67="","",Analysis!AC67*Inputs!$D$33),"")</f>
        <v/>
      </c>
      <c r="AI67" s="292" t="str">
        <f>IFERROR(IF(Analysis!AD67="","",Analysis!AD67*Inputs!$D$37),"")</f>
        <v/>
      </c>
      <c r="AJ67" s="292" t="str">
        <f>IFERROR(IF(Analysis!AE67="","",Analysis!AE67*Inputs!$D$41),"")</f>
        <v/>
      </c>
      <c r="AK67" s="292" t="str">
        <f>IFERROR(IF(Analysis!AE67="","",Analysis!AE67*Inputs!$D$48),"")</f>
        <v/>
      </c>
      <c r="AL67" s="293" t="str">
        <f>IFERROR(IF(Analysis!AD67="","",Analysis!AD67*Inputs!$D$49*Inputs!$D$48),"")</f>
        <v/>
      </c>
      <c r="AM67" s="292" t="str">
        <f>IFERROR(AK67*Inputs!$D$50,"")</f>
        <v/>
      </c>
      <c r="AN67" s="292" t="str">
        <f t="shared" si="94"/>
        <v/>
      </c>
      <c r="AO67" s="292" t="str">
        <f>IFERROR(IF(AN67="","",AN67*Inputs!$D$52),"")</f>
        <v/>
      </c>
      <c r="AP67" s="283" t="str">
        <f>IFERROR(IF(Analysis!AF67="","",Analysis!AF67*Inputs!$D$58),"")</f>
        <v/>
      </c>
      <c r="AQ67" s="293" t="str">
        <f>IFERROR(AP67*Inputs!$D$59,"")</f>
        <v/>
      </c>
      <c r="AR67" s="283" t="str">
        <f>IFERROR(AQ67*Inputs!$D$60,"")</f>
        <v/>
      </c>
      <c r="AS67" s="9"/>
      <c r="AT67" s="279" t="str">
        <f>IF(Analysis!V67&lt;&gt;"",Analysis!V67,Analysis!$AH67)</f>
        <v/>
      </c>
      <c r="AU67" s="279" t="str">
        <f>IF(Analysis!W67&lt;&gt;"",Analysis!W67,Analysis!AI67)</f>
        <v/>
      </c>
      <c r="AV67" s="279" t="str">
        <f>IF(Analysis!X67&lt;&gt;"",Analysis!X67,$AJ67)</f>
        <v/>
      </c>
      <c r="AW67" s="279" t="str">
        <f>IF(Analysis!Y67&lt;&gt;"",Analysis!Y67,Analysis!AO67)</f>
        <v/>
      </c>
      <c r="AX67" s="279" t="str">
        <f>IF(Analysis!Z67&lt;&gt;"",Analysis!Z67,Analysis!AP67)</f>
        <v/>
      </c>
      <c r="AY67" s="279" t="str">
        <f>IF(Analysis!AA67&gt;0,Analysis!AA67,Analysis!AR67)</f>
        <v/>
      </c>
      <c r="AZ67" s="9"/>
      <c r="BA67" s="8">
        <f>SUM((($H67+$O67)*Inputs!$D$14*Inputs!$D$13/Hours_TB),(($I67+$P67)*Inputs!$D$14*Inputs!$D$13/Hours_TB),(($J67+$Q67)*Inputs!$D$14*Inputs!$D$13/Hours_TB),(($K67+$R67)*Inputs!$D$14*Inputs!$D$13/Hours_TB),(($L67+$S67)*Inputs!$D$14*Inputs!$D$13/Hours_TB),(($M67+$T67)*Inputs!$D$14*Inputs!$D$13/Hours_TB))</f>
        <v>0</v>
      </c>
      <c r="BB67" s="8">
        <f>SUM((($H67+$O67)*Inputs!$D$14*Inputs!$D$13/Hours_HIV),(($I67+$P67)*Inputs!$D$14*Inputs!$D$13/Hours_HIV),(($J67+$Q67)*Inputs!$D$14*Inputs!$D$13/Hours_HIV),(($K67+$R67)*Inputs!$D$14*Inputs!$D$13/Hours_HIV),(($L67+$S67)*Inputs!$D$14*Inputs!$D$13/Hours_HIV),(($M67+$T67)*Inputs!$D$14*Inputs!$D$13/Hours_HIV))</f>
        <v>0</v>
      </c>
      <c r="BC67" s="8">
        <f>SUM((($H67+$O67)*Inputs!$D$14*Inputs!$D$13/Hours_HPV),(($I67+$P67)*Inputs!$D$14*Inputs!$D$13/Hours_HPV),(($J67+$Q67)*Inputs!$D$14*Inputs!$D$13/Hours_HPV),(($K67+$R67)*Inputs!$D$14*Inputs!$D$13/Hours_HPV),(($L67+$S67)*Inputs!$D$14*Inputs!$D$13/Hours_HPV),(($M67+$T67)*Inputs!$D$14*Inputs!$D$13/Hours_HPV))</f>
        <v>0</v>
      </c>
      <c r="BD67" s="8">
        <f>SUM((($H67+$O67)*Inputs!$D$14*Inputs!$D$13/Hours_HCV),(($I67+$P67)*Inputs!$D$14*Inputs!$D$13/Hours_HCV),(($J67+$Q67)*Inputs!$D$14*Inputs!$D$13/Hours_HCV),(($K67+$R67)*Inputs!$D$14*Inputs!$D$13/Hours_HCV),(($L67+$S67)*Inputs!$D$14*Inputs!$D$13/Hours_HCV),(($M67+$T67)*Inputs!$D$14*Inputs!$D$13/Hours_HCV))</f>
        <v>0</v>
      </c>
      <c r="BE67" s="9"/>
      <c r="BF67" s="10" t="str">
        <f t="shared" si="95"/>
        <v/>
      </c>
      <c r="BG67" s="18" t="str">
        <f t="shared" si="96"/>
        <v>N/A</v>
      </c>
      <c r="BH67" s="10" t="str">
        <f t="shared" si="97"/>
        <v/>
      </c>
      <c r="BI67" s="10" t="str">
        <f t="shared" si="98"/>
        <v/>
      </c>
      <c r="BJ67" s="10" t="str">
        <f t="shared" si="12"/>
        <v/>
      </c>
      <c r="BK67" s="18" t="str">
        <f t="shared" si="99"/>
        <v>N/A</v>
      </c>
      <c r="BL67" s="367"/>
      <c r="BM67" s="10">
        <f t="shared" si="100"/>
        <v>0</v>
      </c>
      <c r="BN67" s="18" t="str">
        <f t="shared" si="101"/>
        <v>N/A</v>
      </c>
      <c r="BO67" s="10" t="str">
        <f t="shared" si="13"/>
        <v/>
      </c>
      <c r="BP67" s="10" t="str">
        <f t="shared" si="14"/>
        <v/>
      </c>
      <c r="BQ67" s="10" t="str">
        <f t="shared" si="15"/>
        <v/>
      </c>
      <c r="BR67" s="18" t="str">
        <f t="shared" si="16"/>
        <v>N/A</v>
      </c>
      <c r="BS67" s="367"/>
      <c r="BT67" s="10">
        <f t="shared" si="102"/>
        <v>0</v>
      </c>
      <c r="BU67" s="18" t="str">
        <f t="shared" si="103"/>
        <v>N/A</v>
      </c>
      <c r="BV67" s="10" t="str">
        <f t="shared" si="17"/>
        <v/>
      </c>
      <c r="BW67" s="10" t="str">
        <f t="shared" si="104"/>
        <v/>
      </c>
      <c r="BX67" s="10" t="str">
        <f t="shared" si="19"/>
        <v/>
      </c>
      <c r="BY67" s="18" t="str">
        <f t="shared" si="105"/>
        <v>N/A</v>
      </c>
      <c r="BZ67" s="367"/>
      <c r="CA67" s="10">
        <f t="shared" si="106"/>
        <v>0</v>
      </c>
      <c r="CB67" s="18" t="str">
        <f t="shared" si="107"/>
        <v>N/A</v>
      </c>
      <c r="CC67" s="10" t="str">
        <f t="shared" si="21"/>
        <v/>
      </c>
      <c r="CD67" s="10" t="str">
        <f t="shared" si="22"/>
        <v/>
      </c>
      <c r="CE67" s="10" t="str">
        <f t="shared" si="23"/>
        <v/>
      </c>
      <c r="CF67" s="18" t="str">
        <f t="shared" si="108"/>
        <v>N/A</v>
      </c>
      <c r="CG67" s="365"/>
      <c r="CH67" s="10">
        <f t="shared" si="109"/>
        <v>0</v>
      </c>
      <c r="CI67" s="18" t="str">
        <f t="shared" si="115"/>
        <v>N/A</v>
      </c>
      <c r="CJ67" s="10" t="str">
        <f t="shared" si="26"/>
        <v/>
      </c>
      <c r="CK67" s="10" t="str">
        <f t="shared" si="27"/>
        <v/>
      </c>
      <c r="CL67" s="10" t="str">
        <f t="shared" si="28"/>
        <v/>
      </c>
      <c r="CM67" s="18" t="str">
        <f t="shared" si="29"/>
        <v>N/A</v>
      </c>
      <c r="CN67" s="365"/>
      <c r="CO67" s="10">
        <f t="shared" si="110"/>
        <v>0</v>
      </c>
      <c r="CP67" s="18" t="str">
        <f t="shared" si="111"/>
        <v>N/A</v>
      </c>
      <c r="CQ67" s="10" t="str">
        <f t="shared" si="30"/>
        <v/>
      </c>
      <c r="CR67" s="10" t="str">
        <f t="shared" si="31"/>
        <v/>
      </c>
      <c r="CS67" s="10" t="str">
        <f t="shared" si="32"/>
        <v/>
      </c>
      <c r="CT67" s="18" t="str">
        <f t="shared" si="112"/>
        <v>N/A</v>
      </c>
      <c r="CU67" s="377"/>
      <c r="CV67" s="10">
        <f t="shared" si="113"/>
        <v>0</v>
      </c>
      <c r="CW67" s="18" t="str">
        <f t="shared" si="114"/>
        <v>N/A</v>
      </c>
      <c r="CX67" s="10" t="str">
        <f t="shared" si="34"/>
        <v/>
      </c>
      <c r="CY67" s="10" t="str">
        <f t="shared" si="35"/>
        <v/>
      </c>
      <c r="CZ67" s="10" t="str">
        <f t="shared" si="36"/>
        <v/>
      </c>
      <c r="DA67" s="18" t="str">
        <f t="shared" si="37"/>
        <v>N/A</v>
      </c>
      <c r="DB67" s="367"/>
      <c r="DC67" s="367"/>
      <c r="DD67" s="367"/>
      <c r="DE67" s="367"/>
      <c r="DF67" s="367"/>
      <c r="DG67" s="40" t="b">
        <f t="shared" si="38"/>
        <v>0</v>
      </c>
      <c r="DH67" s="40" t="b">
        <f t="shared" si="39"/>
        <v>0</v>
      </c>
      <c r="DI67" s="40" t="b">
        <f t="shared" si="40"/>
        <v>0</v>
      </c>
      <c r="DJ67" s="40" t="b">
        <f t="shared" si="41"/>
        <v>0</v>
      </c>
      <c r="DK67" s="367"/>
      <c r="DL67" s="40" t="b">
        <f t="shared" si="42"/>
        <v>0</v>
      </c>
      <c r="DM67" s="40" t="b">
        <f t="shared" si="43"/>
        <v>0</v>
      </c>
      <c r="DN67" s="40" t="b">
        <f t="shared" si="44"/>
        <v>0</v>
      </c>
      <c r="DO67" s="40" t="b">
        <f t="shared" si="45"/>
        <v>0</v>
      </c>
      <c r="DP67" s="367"/>
      <c r="DQ67" s="40" t="b">
        <f t="shared" si="46"/>
        <v>0</v>
      </c>
      <c r="DR67" s="40" t="b">
        <f t="shared" si="47"/>
        <v>0</v>
      </c>
      <c r="DS67" s="40" t="b">
        <f t="shared" si="48"/>
        <v>0</v>
      </c>
      <c r="DT67" s="40" t="b">
        <f t="shared" si="49"/>
        <v>0</v>
      </c>
      <c r="DU67" s="367"/>
      <c r="DV67" s="40" t="b">
        <f t="shared" si="50"/>
        <v>0</v>
      </c>
      <c r="DW67" s="40" t="b">
        <f t="shared" si="51"/>
        <v>0</v>
      </c>
      <c r="DX67" s="40" t="b">
        <f t="shared" si="52"/>
        <v>0</v>
      </c>
      <c r="DY67" s="40" t="b">
        <f t="shared" si="53"/>
        <v>0</v>
      </c>
      <c r="DZ67" s="367"/>
      <c r="EA67" s="40" t="b">
        <f t="shared" si="54"/>
        <v>0</v>
      </c>
      <c r="EB67" s="40" t="b">
        <f t="shared" si="55"/>
        <v>0</v>
      </c>
      <c r="EC67" s="40" t="b">
        <f t="shared" si="56"/>
        <v>0</v>
      </c>
      <c r="ED67" s="40" t="b">
        <f t="shared" si="57"/>
        <v>0</v>
      </c>
      <c r="EE67" s="367"/>
      <c r="EF67" s="40" t="b">
        <f t="shared" si="58"/>
        <v>0</v>
      </c>
      <c r="EG67" s="40" t="b">
        <f t="shared" si="59"/>
        <v>0</v>
      </c>
      <c r="EH67" s="40" t="b">
        <f t="shared" si="60"/>
        <v>0</v>
      </c>
      <c r="EI67" s="40" t="b">
        <f t="shared" si="61"/>
        <v>0</v>
      </c>
      <c r="EJ67" s="367"/>
      <c r="EK67" s="40" t="b">
        <f t="shared" si="62"/>
        <v>0</v>
      </c>
      <c r="EL67" s="40" t="b">
        <f t="shared" si="63"/>
        <v>0</v>
      </c>
      <c r="EM67" s="40" t="b">
        <f t="shared" si="64"/>
        <v>0</v>
      </c>
      <c r="EN67" s="40" t="b">
        <f t="shared" si="65"/>
        <v>0</v>
      </c>
      <c r="EO67" s="367"/>
      <c r="EP67" s="40" t="b">
        <f t="shared" si="66"/>
        <v>0</v>
      </c>
      <c r="EQ67" s="40" t="b">
        <f t="shared" si="67"/>
        <v>0</v>
      </c>
      <c r="ER67" s="40" t="b">
        <f t="shared" si="68"/>
        <v>0</v>
      </c>
      <c r="ES67" s="40" t="b">
        <f t="shared" si="69"/>
        <v>0</v>
      </c>
      <c r="ET67" s="367"/>
      <c r="EU67" s="40" t="b">
        <f t="shared" si="70"/>
        <v>0</v>
      </c>
      <c r="EV67" s="40" t="b">
        <f t="shared" si="71"/>
        <v>0</v>
      </c>
      <c r="EW67" s="40" t="b">
        <f t="shared" si="72"/>
        <v>0</v>
      </c>
      <c r="EX67" s="40" t="b">
        <f t="shared" si="73"/>
        <v>0</v>
      </c>
      <c r="EY67" s="365"/>
      <c r="EZ67" s="40" t="b">
        <f t="shared" si="74"/>
        <v>0</v>
      </c>
      <c r="FA67" s="40" t="b">
        <f t="shared" si="75"/>
        <v>0</v>
      </c>
      <c r="FB67" s="40" t="b">
        <f t="shared" si="76"/>
        <v>0</v>
      </c>
      <c r="FC67" s="40" t="b">
        <f t="shared" si="77"/>
        <v>0</v>
      </c>
      <c r="FD67" s="367"/>
      <c r="FE67" s="40" t="b">
        <f t="shared" si="78"/>
        <v>0</v>
      </c>
      <c r="FF67" s="40" t="b">
        <f t="shared" si="79"/>
        <v>0</v>
      </c>
      <c r="FG67" s="40" t="b">
        <f t="shared" si="80"/>
        <v>0</v>
      </c>
      <c r="FH67" s="40" t="b">
        <f t="shared" si="81"/>
        <v>0</v>
      </c>
      <c r="FI67" s="365"/>
      <c r="FJ67" s="40" t="b">
        <f t="shared" si="82"/>
        <v>0</v>
      </c>
      <c r="FK67" s="40" t="b">
        <f t="shared" si="83"/>
        <v>0</v>
      </c>
      <c r="FL67" s="40" t="b">
        <f t="shared" si="84"/>
        <v>0</v>
      </c>
      <c r="FM67" s="40" t="b">
        <f t="shared" si="85"/>
        <v>0</v>
      </c>
      <c r="FN67" s="367"/>
      <c r="FO67" s="40" t="b">
        <f t="shared" si="86"/>
        <v>0</v>
      </c>
      <c r="FP67" s="40" t="b">
        <f t="shared" si="87"/>
        <v>0</v>
      </c>
      <c r="FQ67" s="40" t="b">
        <f t="shared" si="88"/>
        <v>0</v>
      </c>
      <c r="FR67" s="40" t="b">
        <f t="shared" si="89"/>
        <v>0</v>
      </c>
      <c r="FS67" s="365"/>
      <c r="FT67" s="40" t="b">
        <f t="shared" si="90"/>
        <v>0</v>
      </c>
      <c r="FU67" s="40" t="b">
        <f t="shared" si="91"/>
        <v>0</v>
      </c>
      <c r="FV67" s="40" t="b">
        <f t="shared" si="92"/>
        <v>0</v>
      </c>
      <c r="FW67" s="40" t="b">
        <f t="shared" si="93"/>
        <v>0</v>
      </c>
    </row>
    <row r="68" spans="2:179">
      <c r="B68" s="365">
        <v>59</v>
      </c>
      <c r="C68" s="196"/>
      <c r="D68" s="196"/>
      <c r="E68" s="196"/>
      <c r="F68" s="196"/>
      <c r="G68" s="7"/>
      <c r="H68" s="197"/>
      <c r="I68" s="197"/>
      <c r="J68" s="197"/>
      <c r="K68" s="197"/>
      <c r="L68" s="197"/>
      <c r="M68" s="197"/>
      <c r="N68" s="9"/>
      <c r="O68" s="198"/>
      <c r="P68" s="198"/>
      <c r="Q68" s="198"/>
      <c r="R68" s="198"/>
      <c r="S68" s="198"/>
      <c r="T68" s="198"/>
      <c r="U68" s="9"/>
      <c r="V68" s="306"/>
      <c r="W68" s="306"/>
      <c r="X68" s="306"/>
      <c r="Y68" s="306"/>
      <c r="Z68" s="306"/>
      <c r="AA68" s="283">
        <f>IFERROR(Z68*Inputs!$D$59*Inputs!$D$60,"")</f>
        <v>0</v>
      </c>
      <c r="AB68" s="9"/>
      <c r="AC68" s="303"/>
      <c r="AD68" s="304"/>
      <c r="AE68" s="304"/>
      <c r="AF68" s="304"/>
      <c r="AG68" s="9"/>
      <c r="AH68" s="283" t="str">
        <f>IFERROR(IF(Analysis!AC68="","",Analysis!AC68*Inputs!$D$33),"")</f>
        <v/>
      </c>
      <c r="AI68" s="292" t="str">
        <f>IFERROR(IF(Analysis!AD68="","",Analysis!AD68*Inputs!$D$37),"")</f>
        <v/>
      </c>
      <c r="AJ68" s="292" t="str">
        <f>IFERROR(IF(Analysis!AE68="","",Analysis!AE68*Inputs!$D$41),"")</f>
        <v/>
      </c>
      <c r="AK68" s="292" t="str">
        <f>IFERROR(IF(Analysis!AE68="","",Analysis!AE68*Inputs!$D$48),"")</f>
        <v/>
      </c>
      <c r="AL68" s="293" t="str">
        <f>IFERROR(IF(Analysis!AD68="","",Analysis!AD68*Inputs!$D$49*Inputs!$D$48),"")</f>
        <v/>
      </c>
      <c r="AM68" s="292" t="str">
        <f>IFERROR(AK68*Inputs!$D$50,"")</f>
        <v/>
      </c>
      <c r="AN68" s="292" t="str">
        <f t="shared" si="94"/>
        <v/>
      </c>
      <c r="AO68" s="292" t="str">
        <f>IFERROR(IF(AN68="","",AN68*Inputs!$D$52),"")</f>
        <v/>
      </c>
      <c r="AP68" s="283" t="str">
        <f>IFERROR(IF(Analysis!AF68="","",Analysis!AF68*Inputs!$D$58),"")</f>
        <v/>
      </c>
      <c r="AQ68" s="293" t="str">
        <f>IFERROR(AP68*Inputs!$D$59,"")</f>
        <v/>
      </c>
      <c r="AR68" s="283" t="str">
        <f>IFERROR(AQ68*Inputs!$D$60,"")</f>
        <v/>
      </c>
      <c r="AS68" s="9"/>
      <c r="AT68" s="279" t="str">
        <f>IF(Analysis!V68&lt;&gt;"",Analysis!V68,Analysis!$AH68)</f>
        <v/>
      </c>
      <c r="AU68" s="279" t="str">
        <f>IF(Analysis!W68&lt;&gt;"",Analysis!W68,Analysis!AI68)</f>
        <v/>
      </c>
      <c r="AV68" s="279" t="str">
        <f>IF(Analysis!X68&lt;&gt;"",Analysis!X68,$AJ68)</f>
        <v/>
      </c>
      <c r="AW68" s="279" t="str">
        <f>IF(Analysis!Y68&lt;&gt;"",Analysis!Y68,Analysis!AO68)</f>
        <v/>
      </c>
      <c r="AX68" s="279" t="str">
        <f>IF(Analysis!Z68&lt;&gt;"",Analysis!Z68,Analysis!AP68)</f>
        <v/>
      </c>
      <c r="AY68" s="279" t="str">
        <f>IF(Analysis!AA68&gt;0,Analysis!AA68,Analysis!AR68)</f>
        <v/>
      </c>
      <c r="AZ68" s="9"/>
      <c r="BA68" s="8">
        <f>SUM((($H68+$O68)*Inputs!$D$14*Inputs!$D$13/Hours_TB),(($I68+$P68)*Inputs!$D$14*Inputs!$D$13/Hours_TB),(($J68+$Q68)*Inputs!$D$14*Inputs!$D$13/Hours_TB),(($K68+$R68)*Inputs!$D$14*Inputs!$D$13/Hours_TB),(($L68+$S68)*Inputs!$D$14*Inputs!$D$13/Hours_TB),(($M68+$T68)*Inputs!$D$14*Inputs!$D$13/Hours_TB))</f>
        <v>0</v>
      </c>
      <c r="BB68" s="8">
        <f>SUM((($H68+$O68)*Inputs!$D$14*Inputs!$D$13/Hours_HIV),(($I68+$P68)*Inputs!$D$14*Inputs!$D$13/Hours_HIV),(($J68+$Q68)*Inputs!$D$14*Inputs!$D$13/Hours_HIV),(($K68+$R68)*Inputs!$D$14*Inputs!$D$13/Hours_HIV),(($L68+$S68)*Inputs!$D$14*Inputs!$D$13/Hours_HIV),(($M68+$T68)*Inputs!$D$14*Inputs!$D$13/Hours_HIV))</f>
        <v>0</v>
      </c>
      <c r="BC68" s="8">
        <f>SUM((($H68+$O68)*Inputs!$D$14*Inputs!$D$13/Hours_HPV),(($I68+$P68)*Inputs!$D$14*Inputs!$D$13/Hours_HPV),(($J68+$Q68)*Inputs!$D$14*Inputs!$D$13/Hours_HPV),(($K68+$R68)*Inputs!$D$14*Inputs!$D$13/Hours_HPV),(($L68+$S68)*Inputs!$D$14*Inputs!$D$13/Hours_HPV),(($M68+$T68)*Inputs!$D$14*Inputs!$D$13/Hours_HPV))</f>
        <v>0</v>
      </c>
      <c r="BD68" s="8">
        <f>SUM((($H68+$O68)*Inputs!$D$14*Inputs!$D$13/Hours_HCV),(($I68+$P68)*Inputs!$D$14*Inputs!$D$13/Hours_HCV),(($J68+$Q68)*Inputs!$D$14*Inputs!$D$13/Hours_HCV),(($K68+$R68)*Inputs!$D$14*Inputs!$D$13/Hours_HCV),(($L68+$S68)*Inputs!$D$14*Inputs!$D$13/Hours_HCV),(($M68+$T68)*Inputs!$D$14*Inputs!$D$13/Hours_HCV))</f>
        <v>0</v>
      </c>
      <c r="BE68" s="9"/>
      <c r="BF68" s="10" t="str">
        <f t="shared" si="95"/>
        <v/>
      </c>
      <c r="BG68" s="18" t="str">
        <f t="shared" si="96"/>
        <v>N/A</v>
      </c>
      <c r="BH68" s="10" t="str">
        <f t="shared" si="97"/>
        <v/>
      </c>
      <c r="BI68" s="10" t="str">
        <f t="shared" si="98"/>
        <v/>
      </c>
      <c r="BJ68" s="10" t="str">
        <f t="shared" si="12"/>
        <v/>
      </c>
      <c r="BK68" s="18" t="str">
        <f t="shared" si="99"/>
        <v>N/A</v>
      </c>
      <c r="BL68" s="367"/>
      <c r="BM68" s="10">
        <f t="shared" si="100"/>
        <v>0</v>
      </c>
      <c r="BN68" s="18" t="str">
        <f t="shared" si="101"/>
        <v>N/A</v>
      </c>
      <c r="BO68" s="10" t="str">
        <f t="shared" si="13"/>
        <v/>
      </c>
      <c r="BP68" s="10" t="str">
        <f t="shared" si="14"/>
        <v/>
      </c>
      <c r="BQ68" s="10" t="str">
        <f t="shared" si="15"/>
        <v/>
      </c>
      <c r="BR68" s="18" t="str">
        <f t="shared" si="16"/>
        <v>N/A</v>
      </c>
      <c r="BS68" s="367"/>
      <c r="BT68" s="10">
        <f t="shared" si="102"/>
        <v>0</v>
      </c>
      <c r="BU68" s="18" t="str">
        <f t="shared" si="103"/>
        <v>N/A</v>
      </c>
      <c r="BV68" s="10" t="str">
        <f t="shared" si="17"/>
        <v/>
      </c>
      <c r="BW68" s="10" t="str">
        <f t="shared" si="104"/>
        <v/>
      </c>
      <c r="BX68" s="10" t="str">
        <f t="shared" si="19"/>
        <v/>
      </c>
      <c r="BY68" s="18" t="str">
        <f t="shared" si="105"/>
        <v>N/A</v>
      </c>
      <c r="BZ68" s="367"/>
      <c r="CA68" s="10">
        <f t="shared" si="106"/>
        <v>0</v>
      </c>
      <c r="CB68" s="18" t="str">
        <f t="shared" si="107"/>
        <v>N/A</v>
      </c>
      <c r="CC68" s="10" t="str">
        <f t="shared" si="21"/>
        <v/>
      </c>
      <c r="CD68" s="10" t="str">
        <f t="shared" si="22"/>
        <v/>
      </c>
      <c r="CE68" s="10" t="str">
        <f t="shared" si="23"/>
        <v/>
      </c>
      <c r="CF68" s="18" t="str">
        <f t="shared" si="108"/>
        <v>N/A</v>
      </c>
      <c r="CG68" s="365"/>
      <c r="CH68" s="10">
        <f t="shared" si="109"/>
        <v>0</v>
      </c>
      <c r="CI68" s="18" t="str">
        <f t="shared" si="115"/>
        <v>N/A</v>
      </c>
      <c r="CJ68" s="10" t="str">
        <f t="shared" si="26"/>
        <v/>
      </c>
      <c r="CK68" s="10" t="str">
        <f t="shared" si="27"/>
        <v/>
      </c>
      <c r="CL68" s="10" t="str">
        <f t="shared" si="28"/>
        <v/>
      </c>
      <c r="CM68" s="18" t="str">
        <f t="shared" si="29"/>
        <v>N/A</v>
      </c>
      <c r="CN68" s="365"/>
      <c r="CO68" s="10">
        <f t="shared" si="110"/>
        <v>0</v>
      </c>
      <c r="CP68" s="18" t="str">
        <f t="shared" si="111"/>
        <v>N/A</v>
      </c>
      <c r="CQ68" s="10" t="str">
        <f t="shared" si="30"/>
        <v/>
      </c>
      <c r="CR68" s="10" t="str">
        <f t="shared" si="31"/>
        <v/>
      </c>
      <c r="CS68" s="10" t="str">
        <f t="shared" si="32"/>
        <v/>
      </c>
      <c r="CT68" s="18" t="str">
        <f t="shared" si="112"/>
        <v>N/A</v>
      </c>
      <c r="CU68" s="377"/>
      <c r="CV68" s="10">
        <f t="shared" si="113"/>
        <v>0</v>
      </c>
      <c r="CW68" s="18" t="str">
        <f t="shared" si="114"/>
        <v>N/A</v>
      </c>
      <c r="CX68" s="10" t="str">
        <f t="shared" si="34"/>
        <v/>
      </c>
      <c r="CY68" s="10" t="str">
        <f t="shared" si="35"/>
        <v/>
      </c>
      <c r="CZ68" s="10" t="str">
        <f t="shared" si="36"/>
        <v/>
      </c>
      <c r="DA68" s="18" t="str">
        <f t="shared" si="37"/>
        <v>N/A</v>
      </c>
      <c r="DB68" s="367"/>
      <c r="DC68" s="367"/>
      <c r="DD68" s="367"/>
      <c r="DE68" s="367"/>
      <c r="DF68" s="367"/>
      <c r="DG68" s="40" t="b">
        <f t="shared" si="38"/>
        <v>0</v>
      </c>
      <c r="DH68" s="40" t="b">
        <f t="shared" si="39"/>
        <v>0</v>
      </c>
      <c r="DI68" s="40" t="b">
        <f t="shared" si="40"/>
        <v>0</v>
      </c>
      <c r="DJ68" s="40" t="b">
        <f t="shared" si="41"/>
        <v>0</v>
      </c>
      <c r="DK68" s="367"/>
      <c r="DL68" s="40" t="b">
        <f t="shared" si="42"/>
        <v>0</v>
      </c>
      <c r="DM68" s="40" t="b">
        <f t="shared" si="43"/>
        <v>0</v>
      </c>
      <c r="DN68" s="40" t="b">
        <f t="shared" si="44"/>
        <v>0</v>
      </c>
      <c r="DO68" s="40" t="b">
        <f t="shared" si="45"/>
        <v>0</v>
      </c>
      <c r="DP68" s="367"/>
      <c r="DQ68" s="40" t="b">
        <f t="shared" si="46"/>
        <v>0</v>
      </c>
      <c r="DR68" s="40" t="b">
        <f t="shared" si="47"/>
        <v>0</v>
      </c>
      <c r="DS68" s="40" t="b">
        <f t="shared" si="48"/>
        <v>0</v>
      </c>
      <c r="DT68" s="40" t="b">
        <f t="shared" si="49"/>
        <v>0</v>
      </c>
      <c r="DU68" s="367"/>
      <c r="DV68" s="40" t="b">
        <f t="shared" si="50"/>
        <v>0</v>
      </c>
      <c r="DW68" s="40" t="b">
        <f t="shared" si="51"/>
        <v>0</v>
      </c>
      <c r="DX68" s="40" t="b">
        <f t="shared" si="52"/>
        <v>0</v>
      </c>
      <c r="DY68" s="40" t="b">
        <f t="shared" si="53"/>
        <v>0</v>
      </c>
      <c r="DZ68" s="367"/>
      <c r="EA68" s="40" t="b">
        <f t="shared" si="54"/>
        <v>0</v>
      </c>
      <c r="EB68" s="40" t="b">
        <f t="shared" si="55"/>
        <v>0</v>
      </c>
      <c r="EC68" s="40" t="b">
        <f t="shared" si="56"/>
        <v>0</v>
      </c>
      <c r="ED68" s="40" t="b">
        <f t="shared" si="57"/>
        <v>0</v>
      </c>
      <c r="EE68" s="367"/>
      <c r="EF68" s="40" t="b">
        <f t="shared" si="58"/>
        <v>0</v>
      </c>
      <c r="EG68" s="40" t="b">
        <f t="shared" si="59"/>
        <v>0</v>
      </c>
      <c r="EH68" s="40" t="b">
        <f t="shared" si="60"/>
        <v>0</v>
      </c>
      <c r="EI68" s="40" t="b">
        <f t="shared" si="61"/>
        <v>0</v>
      </c>
      <c r="EJ68" s="367"/>
      <c r="EK68" s="40" t="b">
        <f t="shared" si="62"/>
        <v>0</v>
      </c>
      <c r="EL68" s="40" t="b">
        <f t="shared" si="63"/>
        <v>0</v>
      </c>
      <c r="EM68" s="40" t="b">
        <f t="shared" si="64"/>
        <v>0</v>
      </c>
      <c r="EN68" s="40" t="b">
        <f t="shared" si="65"/>
        <v>0</v>
      </c>
      <c r="EO68" s="367"/>
      <c r="EP68" s="40" t="b">
        <f t="shared" si="66"/>
        <v>0</v>
      </c>
      <c r="EQ68" s="40" t="b">
        <f t="shared" si="67"/>
        <v>0</v>
      </c>
      <c r="ER68" s="40" t="b">
        <f t="shared" si="68"/>
        <v>0</v>
      </c>
      <c r="ES68" s="40" t="b">
        <f t="shared" si="69"/>
        <v>0</v>
      </c>
      <c r="ET68" s="367"/>
      <c r="EU68" s="40" t="b">
        <f t="shared" si="70"/>
        <v>0</v>
      </c>
      <c r="EV68" s="40" t="b">
        <f t="shared" si="71"/>
        <v>0</v>
      </c>
      <c r="EW68" s="40" t="b">
        <f t="shared" si="72"/>
        <v>0</v>
      </c>
      <c r="EX68" s="40" t="b">
        <f t="shared" si="73"/>
        <v>0</v>
      </c>
      <c r="EY68" s="365"/>
      <c r="EZ68" s="40" t="b">
        <f t="shared" si="74"/>
        <v>0</v>
      </c>
      <c r="FA68" s="40" t="b">
        <f t="shared" si="75"/>
        <v>0</v>
      </c>
      <c r="FB68" s="40" t="b">
        <f t="shared" si="76"/>
        <v>0</v>
      </c>
      <c r="FC68" s="40" t="b">
        <f t="shared" si="77"/>
        <v>0</v>
      </c>
      <c r="FD68" s="367"/>
      <c r="FE68" s="40" t="b">
        <f t="shared" si="78"/>
        <v>0</v>
      </c>
      <c r="FF68" s="40" t="b">
        <f t="shared" si="79"/>
        <v>0</v>
      </c>
      <c r="FG68" s="40" t="b">
        <f t="shared" si="80"/>
        <v>0</v>
      </c>
      <c r="FH68" s="40" t="b">
        <f t="shared" si="81"/>
        <v>0</v>
      </c>
      <c r="FI68" s="365"/>
      <c r="FJ68" s="40" t="b">
        <f t="shared" si="82"/>
        <v>0</v>
      </c>
      <c r="FK68" s="40" t="b">
        <f t="shared" si="83"/>
        <v>0</v>
      </c>
      <c r="FL68" s="40" t="b">
        <f t="shared" si="84"/>
        <v>0</v>
      </c>
      <c r="FM68" s="40" t="b">
        <f t="shared" si="85"/>
        <v>0</v>
      </c>
      <c r="FN68" s="367"/>
      <c r="FO68" s="40" t="b">
        <f t="shared" si="86"/>
        <v>0</v>
      </c>
      <c r="FP68" s="40" t="b">
        <f t="shared" si="87"/>
        <v>0</v>
      </c>
      <c r="FQ68" s="40" t="b">
        <f t="shared" si="88"/>
        <v>0</v>
      </c>
      <c r="FR68" s="40" t="b">
        <f t="shared" si="89"/>
        <v>0</v>
      </c>
      <c r="FS68" s="365"/>
      <c r="FT68" s="40" t="b">
        <f t="shared" si="90"/>
        <v>0</v>
      </c>
      <c r="FU68" s="40" t="b">
        <f t="shared" si="91"/>
        <v>0</v>
      </c>
      <c r="FV68" s="40" t="b">
        <f t="shared" si="92"/>
        <v>0</v>
      </c>
      <c r="FW68" s="40" t="b">
        <f t="shared" si="93"/>
        <v>0</v>
      </c>
    </row>
    <row r="69" spans="2:179">
      <c r="B69" s="365">
        <v>60</v>
      </c>
      <c r="C69" s="196"/>
      <c r="D69" s="196"/>
      <c r="E69" s="196"/>
      <c r="F69" s="196"/>
      <c r="G69" s="7"/>
      <c r="H69" s="197"/>
      <c r="I69" s="197"/>
      <c r="J69" s="197"/>
      <c r="K69" s="197"/>
      <c r="L69" s="197"/>
      <c r="M69" s="197"/>
      <c r="N69" s="9"/>
      <c r="O69" s="198"/>
      <c r="P69" s="198"/>
      <c r="Q69" s="198"/>
      <c r="R69" s="198"/>
      <c r="S69" s="198"/>
      <c r="T69" s="198"/>
      <c r="U69" s="9"/>
      <c r="V69" s="306"/>
      <c r="W69" s="306"/>
      <c r="X69" s="306"/>
      <c r="Y69" s="306"/>
      <c r="Z69" s="306"/>
      <c r="AA69" s="283">
        <f>IFERROR(Z69*Inputs!$D$59*Inputs!$D$60,"")</f>
        <v>0</v>
      </c>
      <c r="AB69" s="9"/>
      <c r="AC69" s="303"/>
      <c r="AD69" s="304"/>
      <c r="AE69" s="304"/>
      <c r="AF69" s="304"/>
      <c r="AG69" s="9"/>
      <c r="AH69" s="283" t="str">
        <f>IFERROR(IF(Analysis!AC69="","",Analysis!AC69*Inputs!$D$33),"")</f>
        <v/>
      </c>
      <c r="AI69" s="292" t="str">
        <f>IFERROR(IF(Analysis!AD69="","",Analysis!AD69*Inputs!$D$37),"")</f>
        <v/>
      </c>
      <c r="AJ69" s="292" t="str">
        <f>IFERROR(IF(Analysis!AE69="","",Analysis!AE69*Inputs!$D$41),"")</f>
        <v/>
      </c>
      <c r="AK69" s="292" t="str">
        <f>IFERROR(IF(Analysis!AE69="","",Analysis!AE69*Inputs!$D$48),"")</f>
        <v/>
      </c>
      <c r="AL69" s="293" t="str">
        <f>IFERROR(IF(Analysis!AD69="","",Analysis!AD69*Inputs!$D$49*Inputs!$D$48),"")</f>
        <v/>
      </c>
      <c r="AM69" s="292" t="str">
        <f>IFERROR(AK69*Inputs!$D$50,"")</f>
        <v/>
      </c>
      <c r="AN69" s="292" t="str">
        <f t="shared" si="94"/>
        <v/>
      </c>
      <c r="AO69" s="292" t="str">
        <f>IFERROR(IF(AN69="","",AN69*Inputs!$D$52),"")</f>
        <v/>
      </c>
      <c r="AP69" s="283" t="str">
        <f>IFERROR(IF(Analysis!AF69="","",Analysis!AF69*Inputs!$D$58),"")</f>
        <v/>
      </c>
      <c r="AQ69" s="293" t="str">
        <f>IFERROR(AP69*Inputs!$D$59,"")</f>
        <v/>
      </c>
      <c r="AR69" s="283" t="str">
        <f>IFERROR(AQ69*Inputs!$D$60,"")</f>
        <v/>
      </c>
      <c r="AS69" s="9"/>
      <c r="AT69" s="279" t="str">
        <f>IF(Analysis!V69&lt;&gt;"",Analysis!V69,Analysis!$AH69)</f>
        <v/>
      </c>
      <c r="AU69" s="279" t="str">
        <f>IF(Analysis!W69&lt;&gt;"",Analysis!W69,Analysis!AI69)</f>
        <v/>
      </c>
      <c r="AV69" s="279" t="str">
        <f>IF(Analysis!X69&lt;&gt;"",Analysis!X69,$AJ69)</f>
        <v/>
      </c>
      <c r="AW69" s="279" t="str">
        <f>IF(Analysis!Y69&lt;&gt;"",Analysis!Y69,Analysis!AO69)</f>
        <v/>
      </c>
      <c r="AX69" s="279" t="str">
        <f>IF(Analysis!Z69&lt;&gt;"",Analysis!Z69,Analysis!AP69)</f>
        <v/>
      </c>
      <c r="AY69" s="279" t="str">
        <f>IF(Analysis!AA69&gt;0,Analysis!AA69,Analysis!AR69)</f>
        <v/>
      </c>
      <c r="AZ69" s="9"/>
      <c r="BA69" s="8">
        <f>SUM((($H69+$O69)*Inputs!$D$14*Inputs!$D$13/Hours_TB),(($I69+$P69)*Inputs!$D$14*Inputs!$D$13/Hours_TB),(($J69+$Q69)*Inputs!$D$14*Inputs!$D$13/Hours_TB),(($K69+$R69)*Inputs!$D$14*Inputs!$D$13/Hours_TB),(($L69+$S69)*Inputs!$D$14*Inputs!$D$13/Hours_TB),(($M69+$T69)*Inputs!$D$14*Inputs!$D$13/Hours_TB))</f>
        <v>0</v>
      </c>
      <c r="BB69" s="8">
        <f>SUM((($H69+$O69)*Inputs!$D$14*Inputs!$D$13/Hours_HIV),(($I69+$P69)*Inputs!$D$14*Inputs!$D$13/Hours_HIV),(($J69+$Q69)*Inputs!$D$14*Inputs!$D$13/Hours_HIV),(($K69+$R69)*Inputs!$D$14*Inputs!$D$13/Hours_HIV),(($L69+$S69)*Inputs!$D$14*Inputs!$D$13/Hours_HIV),(($M69+$T69)*Inputs!$D$14*Inputs!$D$13/Hours_HIV))</f>
        <v>0</v>
      </c>
      <c r="BC69" s="8">
        <f>SUM((($H69+$O69)*Inputs!$D$14*Inputs!$D$13/Hours_HPV),(($I69+$P69)*Inputs!$D$14*Inputs!$D$13/Hours_HPV),(($J69+$Q69)*Inputs!$D$14*Inputs!$D$13/Hours_HPV),(($K69+$R69)*Inputs!$D$14*Inputs!$D$13/Hours_HPV),(($L69+$S69)*Inputs!$D$14*Inputs!$D$13/Hours_HPV),(($M69+$T69)*Inputs!$D$14*Inputs!$D$13/Hours_HPV))</f>
        <v>0</v>
      </c>
      <c r="BD69" s="8">
        <f>SUM((($H69+$O69)*Inputs!$D$14*Inputs!$D$13/Hours_HCV),(($I69+$P69)*Inputs!$D$14*Inputs!$D$13/Hours_HCV),(($J69+$Q69)*Inputs!$D$14*Inputs!$D$13/Hours_HCV),(($K69+$R69)*Inputs!$D$14*Inputs!$D$13/Hours_HCV),(($L69+$S69)*Inputs!$D$14*Inputs!$D$13/Hours_HCV),(($M69+$T69)*Inputs!$D$14*Inputs!$D$13/Hours_HCV))</f>
        <v>0</v>
      </c>
      <c r="BE69" s="9"/>
      <c r="BF69" s="10" t="str">
        <f t="shared" si="95"/>
        <v/>
      </c>
      <c r="BG69" s="18" t="str">
        <f t="shared" si="96"/>
        <v>N/A</v>
      </c>
      <c r="BH69" s="10" t="str">
        <f t="shared" si="97"/>
        <v/>
      </c>
      <c r="BI69" s="10" t="str">
        <f t="shared" si="98"/>
        <v/>
      </c>
      <c r="BJ69" s="10" t="str">
        <f t="shared" si="12"/>
        <v/>
      </c>
      <c r="BK69" s="18" t="str">
        <f t="shared" si="99"/>
        <v>N/A</v>
      </c>
      <c r="BL69" s="367"/>
      <c r="BM69" s="10">
        <f t="shared" si="100"/>
        <v>0</v>
      </c>
      <c r="BN69" s="18" t="str">
        <f t="shared" si="101"/>
        <v>N/A</v>
      </c>
      <c r="BO69" s="10" t="str">
        <f t="shared" si="13"/>
        <v/>
      </c>
      <c r="BP69" s="10" t="str">
        <f t="shared" si="14"/>
        <v/>
      </c>
      <c r="BQ69" s="10" t="str">
        <f t="shared" si="15"/>
        <v/>
      </c>
      <c r="BR69" s="18" t="str">
        <f t="shared" si="16"/>
        <v>N/A</v>
      </c>
      <c r="BS69" s="367"/>
      <c r="BT69" s="10">
        <f t="shared" si="102"/>
        <v>0</v>
      </c>
      <c r="BU69" s="18" t="str">
        <f t="shared" si="103"/>
        <v>N/A</v>
      </c>
      <c r="BV69" s="10" t="str">
        <f t="shared" si="17"/>
        <v/>
      </c>
      <c r="BW69" s="10" t="str">
        <f t="shared" si="104"/>
        <v/>
      </c>
      <c r="BX69" s="10" t="str">
        <f t="shared" si="19"/>
        <v/>
      </c>
      <c r="BY69" s="18" t="str">
        <f t="shared" si="105"/>
        <v>N/A</v>
      </c>
      <c r="BZ69" s="367"/>
      <c r="CA69" s="10">
        <f t="shared" si="106"/>
        <v>0</v>
      </c>
      <c r="CB69" s="18" t="str">
        <f t="shared" si="107"/>
        <v>N/A</v>
      </c>
      <c r="CC69" s="10" t="str">
        <f t="shared" si="21"/>
        <v/>
      </c>
      <c r="CD69" s="10" t="str">
        <f t="shared" si="22"/>
        <v/>
      </c>
      <c r="CE69" s="10" t="str">
        <f t="shared" si="23"/>
        <v/>
      </c>
      <c r="CF69" s="18" t="str">
        <f t="shared" si="108"/>
        <v>N/A</v>
      </c>
      <c r="CG69" s="365"/>
      <c r="CH69" s="10">
        <f t="shared" si="109"/>
        <v>0</v>
      </c>
      <c r="CI69" s="18" t="str">
        <f t="shared" si="115"/>
        <v>N/A</v>
      </c>
      <c r="CJ69" s="10" t="str">
        <f t="shared" si="26"/>
        <v/>
      </c>
      <c r="CK69" s="10" t="str">
        <f t="shared" si="27"/>
        <v/>
      </c>
      <c r="CL69" s="10" t="str">
        <f t="shared" si="28"/>
        <v/>
      </c>
      <c r="CM69" s="18" t="str">
        <f t="shared" si="29"/>
        <v>N/A</v>
      </c>
      <c r="CN69" s="365"/>
      <c r="CO69" s="10">
        <f t="shared" si="110"/>
        <v>0</v>
      </c>
      <c r="CP69" s="18" t="str">
        <f t="shared" si="111"/>
        <v>N/A</v>
      </c>
      <c r="CQ69" s="10" t="str">
        <f t="shared" si="30"/>
        <v/>
      </c>
      <c r="CR69" s="10" t="str">
        <f t="shared" si="31"/>
        <v/>
      </c>
      <c r="CS69" s="10" t="str">
        <f t="shared" si="32"/>
        <v/>
      </c>
      <c r="CT69" s="18" t="str">
        <f t="shared" si="112"/>
        <v>N/A</v>
      </c>
      <c r="CU69" s="377"/>
      <c r="CV69" s="10">
        <f t="shared" si="113"/>
        <v>0</v>
      </c>
      <c r="CW69" s="18" t="str">
        <f t="shared" si="114"/>
        <v>N/A</v>
      </c>
      <c r="CX69" s="10" t="str">
        <f t="shared" si="34"/>
        <v/>
      </c>
      <c r="CY69" s="10" t="str">
        <f t="shared" si="35"/>
        <v/>
      </c>
      <c r="CZ69" s="10" t="str">
        <f t="shared" si="36"/>
        <v/>
      </c>
      <c r="DA69" s="18" t="str">
        <f t="shared" si="37"/>
        <v>N/A</v>
      </c>
      <c r="DB69" s="367"/>
      <c r="DC69" s="367"/>
      <c r="DD69" s="367"/>
      <c r="DE69" s="367"/>
      <c r="DF69" s="367"/>
      <c r="DG69" s="40" t="b">
        <f t="shared" si="38"/>
        <v>0</v>
      </c>
      <c r="DH69" s="40" t="b">
        <f t="shared" si="39"/>
        <v>0</v>
      </c>
      <c r="DI69" s="40" t="b">
        <f t="shared" si="40"/>
        <v>0</v>
      </c>
      <c r="DJ69" s="40" t="b">
        <f t="shared" si="41"/>
        <v>0</v>
      </c>
      <c r="DK69" s="367"/>
      <c r="DL69" s="40" t="b">
        <f t="shared" si="42"/>
        <v>0</v>
      </c>
      <c r="DM69" s="40" t="b">
        <f t="shared" si="43"/>
        <v>0</v>
      </c>
      <c r="DN69" s="40" t="b">
        <f t="shared" si="44"/>
        <v>0</v>
      </c>
      <c r="DO69" s="40" t="b">
        <f t="shared" si="45"/>
        <v>0</v>
      </c>
      <c r="DP69" s="367"/>
      <c r="DQ69" s="40" t="b">
        <f t="shared" si="46"/>
        <v>0</v>
      </c>
      <c r="DR69" s="40" t="b">
        <f t="shared" si="47"/>
        <v>0</v>
      </c>
      <c r="DS69" s="40" t="b">
        <f t="shared" si="48"/>
        <v>0</v>
      </c>
      <c r="DT69" s="40" t="b">
        <f t="shared" si="49"/>
        <v>0</v>
      </c>
      <c r="DU69" s="367"/>
      <c r="DV69" s="40" t="b">
        <f t="shared" si="50"/>
        <v>0</v>
      </c>
      <c r="DW69" s="40" t="b">
        <f t="shared" si="51"/>
        <v>0</v>
      </c>
      <c r="DX69" s="40" t="b">
        <f t="shared" si="52"/>
        <v>0</v>
      </c>
      <c r="DY69" s="40" t="b">
        <f t="shared" si="53"/>
        <v>0</v>
      </c>
      <c r="DZ69" s="367"/>
      <c r="EA69" s="40" t="b">
        <f t="shared" si="54"/>
        <v>0</v>
      </c>
      <c r="EB69" s="40" t="b">
        <f t="shared" si="55"/>
        <v>0</v>
      </c>
      <c r="EC69" s="40" t="b">
        <f t="shared" si="56"/>
        <v>0</v>
      </c>
      <c r="ED69" s="40" t="b">
        <f t="shared" si="57"/>
        <v>0</v>
      </c>
      <c r="EE69" s="367"/>
      <c r="EF69" s="40" t="b">
        <f t="shared" si="58"/>
        <v>0</v>
      </c>
      <c r="EG69" s="40" t="b">
        <f t="shared" si="59"/>
        <v>0</v>
      </c>
      <c r="EH69" s="40" t="b">
        <f t="shared" si="60"/>
        <v>0</v>
      </c>
      <c r="EI69" s="40" t="b">
        <f t="shared" si="61"/>
        <v>0</v>
      </c>
      <c r="EJ69" s="367"/>
      <c r="EK69" s="40" t="b">
        <f t="shared" si="62"/>
        <v>0</v>
      </c>
      <c r="EL69" s="40" t="b">
        <f t="shared" si="63"/>
        <v>0</v>
      </c>
      <c r="EM69" s="40" t="b">
        <f t="shared" si="64"/>
        <v>0</v>
      </c>
      <c r="EN69" s="40" t="b">
        <f t="shared" si="65"/>
        <v>0</v>
      </c>
      <c r="EO69" s="367"/>
      <c r="EP69" s="40" t="b">
        <f t="shared" si="66"/>
        <v>0</v>
      </c>
      <c r="EQ69" s="40" t="b">
        <f t="shared" si="67"/>
        <v>0</v>
      </c>
      <c r="ER69" s="40" t="b">
        <f t="shared" si="68"/>
        <v>0</v>
      </c>
      <c r="ES69" s="40" t="b">
        <f t="shared" si="69"/>
        <v>0</v>
      </c>
      <c r="ET69" s="367"/>
      <c r="EU69" s="40" t="b">
        <f t="shared" si="70"/>
        <v>0</v>
      </c>
      <c r="EV69" s="40" t="b">
        <f t="shared" si="71"/>
        <v>0</v>
      </c>
      <c r="EW69" s="40" t="b">
        <f t="shared" si="72"/>
        <v>0</v>
      </c>
      <c r="EX69" s="40" t="b">
        <f t="shared" si="73"/>
        <v>0</v>
      </c>
      <c r="EY69" s="365"/>
      <c r="EZ69" s="40" t="b">
        <f t="shared" si="74"/>
        <v>0</v>
      </c>
      <c r="FA69" s="40" t="b">
        <f t="shared" si="75"/>
        <v>0</v>
      </c>
      <c r="FB69" s="40" t="b">
        <f t="shared" si="76"/>
        <v>0</v>
      </c>
      <c r="FC69" s="40" t="b">
        <f t="shared" si="77"/>
        <v>0</v>
      </c>
      <c r="FD69" s="367"/>
      <c r="FE69" s="40" t="b">
        <f t="shared" si="78"/>
        <v>0</v>
      </c>
      <c r="FF69" s="40" t="b">
        <f t="shared" si="79"/>
        <v>0</v>
      </c>
      <c r="FG69" s="40" t="b">
        <f t="shared" si="80"/>
        <v>0</v>
      </c>
      <c r="FH69" s="40" t="b">
        <f t="shared" si="81"/>
        <v>0</v>
      </c>
      <c r="FI69" s="365"/>
      <c r="FJ69" s="40" t="b">
        <f t="shared" si="82"/>
        <v>0</v>
      </c>
      <c r="FK69" s="40" t="b">
        <f t="shared" si="83"/>
        <v>0</v>
      </c>
      <c r="FL69" s="40" t="b">
        <f t="shared" si="84"/>
        <v>0</v>
      </c>
      <c r="FM69" s="40" t="b">
        <f t="shared" si="85"/>
        <v>0</v>
      </c>
      <c r="FN69" s="367"/>
      <c r="FO69" s="40" t="b">
        <f t="shared" si="86"/>
        <v>0</v>
      </c>
      <c r="FP69" s="40" t="b">
        <f t="shared" si="87"/>
        <v>0</v>
      </c>
      <c r="FQ69" s="40" t="b">
        <f t="shared" si="88"/>
        <v>0</v>
      </c>
      <c r="FR69" s="40" t="b">
        <f t="shared" si="89"/>
        <v>0</v>
      </c>
      <c r="FS69" s="365"/>
      <c r="FT69" s="40" t="b">
        <f t="shared" si="90"/>
        <v>0</v>
      </c>
      <c r="FU69" s="40" t="b">
        <f t="shared" si="91"/>
        <v>0</v>
      </c>
      <c r="FV69" s="40" t="b">
        <f t="shared" si="92"/>
        <v>0</v>
      </c>
      <c r="FW69" s="40" t="b">
        <f t="shared" si="93"/>
        <v>0</v>
      </c>
    </row>
    <row r="70" spans="2:179">
      <c r="B70" s="365">
        <v>61</v>
      </c>
      <c r="C70" s="196"/>
      <c r="D70" s="196"/>
      <c r="E70" s="196"/>
      <c r="F70" s="196"/>
      <c r="G70" s="7"/>
      <c r="H70" s="197"/>
      <c r="I70" s="197"/>
      <c r="J70" s="197"/>
      <c r="K70" s="197"/>
      <c r="L70" s="197"/>
      <c r="M70" s="197"/>
      <c r="N70" s="9"/>
      <c r="O70" s="198"/>
      <c r="P70" s="198"/>
      <c r="Q70" s="198"/>
      <c r="R70" s="198"/>
      <c r="S70" s="198"/>
      <c r="T70" s="198"/>
      <c r="U70" s="9"/>
      <c r="V70" s="306"/>
      <c r="W70" s="306"/>
      <c r="X70" s="306"/>
      <c r="Y70" s="306"/>
      <c r="Z70" s="306"/>
      <c r="AA70" s="283">
        <f>IFERROR(Z70*Inputs!$D$59*Inputs!$D$60,"")</f>
        <v>0</v>
      </c>
      <c r="AB70" s="9"/>
      <c r="AC70" s="303"/>
      <c r="AD70" s="304"/>
      <c r="AE70" s="304"/>
      <c r="AF70" s="304"/>
      <c r="AG70" s="9"/>
      <c r="AH70" s="283" t="str">
        <f>IFERROR(IF(Analysis!AC70="","",Analysis!AC70*Inputs!$D$33),"")</f>
        <v/>
      </c>
      <c r="AI70" s="292" t="str">
        <f>IFERROR(IF(Analysis!AD70="","",Analysis!AD70*Inputs!$D$37),"")</f>
        <v/>
      </c>
      <c r="AJ70" s="292" t="str">
        <f>IFERROR(IF(Analysis!AE70="","",Analysis!AE70*Inputs!$D$41),"")</f>
        <v/>
      </c>
      <c r="AK70" s="292" t="str">
        <f>IFERROR(IF(Analysis!AE70="","",Analysis!AE70*Inputs!$D$48),"")</f>
        <v/>
      </c>
      <c r="AL70" s="293" t="str">
        <f>IFERROR(IF(Analysis!AD70="","",Analysis!AD70*Inputs!$D$49*Inputs!$D$48),"")</f>
        <v/>
      </c>
      <c r="AM70" s="292" t="str">
        <f>IFERROR(AK70*Inputs!$D$50,"")</f>
        <v/>
      </c>
      <c r="AN70" s="292" t="str">
        <f t="shared" si="94"/>
        <v/>
      </c>
      <c r="AO70" s="292" t="str">
        <f>IFERROR(IF(AN70="","",AN70*Inputs!$D$52),"")</f>
        <v/>
      </c>
      <c r="AP70" s="283" t="str">
        <f>IFERROR(IF(Analysis!AF70="","",Analysis!AF70*Inputs!$D$58),"")</f>
        <v/>
      </c>
      <c r="AQ70" s="293" t="str">
        <f>IFERROR(AP70*Inputs!$D$59,"")</f>
        <v/>
      </c>
      <c r="AR70" s="283" t="str">
        <f>IFERROR(AQ70*Inputs!$D$60,"")</f>
        <v/>
      </c>
      <c r="AS70" s="9"/>
      <c r="AT70" s="279" t="str">
        <f>IF(Analysis!V70&lt;&gt;"",Analysis!V70,Analysis!$AH70)</f>
        <v/>
      </c>
      <c r="AU70" s="279" t="str">
        <f>IF(Analysis!W70&lt;&gt;"",Analysis!W70,Analysis!AI70)</f>
        <v/>
      </c>
      <c r="AV70" s="279" t="str">
        <f>IF(Analysis!X70&lt;&gt;"",Analysis!X70,$AJ70)</f>
        <v/>
      </c>
      <c r="AW70" s="279" t="str">
        <f>IF(Analysis!Y70&lt;&gt;"",Analysis!Y70,Analysis!AO70)</f>
        <v/>
      </c>
      <c r="AX70" s="279" t="str">
        <f>IF(Analysis!Z70&lt;&gt;"",Analysis!Z70,Analysis!AP70)</f>
        <v/>
      </c>
      <c r="AY70" s="279" t="str">
        <f>IF(Analysis!AA70&gt;0,Analysis!AA70,Analysis!AR70)</f>
        <v/>
      </c>
      <c r="AZ70" s="9"/>
      <c r="BA70" s="8">
        <f>SUM((($H70+$O70)*Inputs!$D$14*Inputs!$D$13/Hours_TB),(($I70+$P70)*Inputs!$D$14*Inputs!$D$13/Hours_TB),(($J70+$Q70)*Inputs!$D$14*Inputs!$D$13/Hours_TB),(($K70+$R70)*Inputs!$D$14*Inputs!$D$13/Hours_TB),(($L70+$S70)*Inputs!$D$14*Inputs!$D$13/Hours_TB),(($M70+$T70)*Inputs!$D$14*Inputs!$D$13/Hours_TB))</f>
        <v>0</v>
      </c>
      <c r="BB70" s="8">
        <f>SUM((($H70+$O70)*Inputs!$D$14*Inputs!$D$13/Hours_HIV),(($I70+$P70)*Inputs!$D$14*Inputs!$D$13/Hours_HIV),(($J70+$Q70)*Inputs!$D$14*Inputs!$D$13/Hours_HIV),(($K70+$R70)*Inputs!$D$14*Inputs!$D$13/Hours_HIV),(($L70+$S70)*Inputs!$D$14*Inputs!$D$13/Hours_HIV),(($M70+$T70)*Inputs!$D$14*Inputs!$D$13/Hours_HIV))</f>
        <v>0</v>
      </c>
      <c r="BC70" s="8">
        <f>SUM((($H70+$O70)*Inputs!$D$14*Inputs!$D$13/Hours_HPV),(($I70+$P70)*Inputs!$D$14*Inputs!$D$13/Hours_HPV),(($J70+$Q70)*Inputs!$D$14*Inputs!$D$13/Hours_HPV),(($K70+$R70)*Inputs!$D$14*Inputs!$D$13/Hours_HPV),(($L70+$S70)*Inputs!$D$14*Inputs!$D$13/Hours_HPV),(($M70+$T70)*Inputs!$D$14*Inputs!$D$13/Hours_HPV))</f>
        <v>0</v>
      </c>
      <c r="BD70" s="8">
        <f>SUM((($H70+$O70)*Inputs!$D$14*Inputs!$D$13/Hours_HCV),(($I70+$P70)*Inputs!$D$14*Inputs!$D$13/Hours_HCV),(($J70+$Q70)*Inputs!$D$14*Inputs!$D$13/Hours_HCV),(($K70+$R70)*Inputs!$D$14*Inputs!$D$13/Hours_HCV),(($L70+$S70)*Inputs!$D$14*Inputs!$D$13/Hours_HCV),(($M70+$T70)*Inputs!$D$14*Inputs!$D$13/Hours_HCV))</f>
        <v>0</v>
      </c>
      <c r="BE70" s="9"/>
      <c r="BF70" s="10" t="str">
        <f t="shared" si="95"/>
        <v/>
      </c>
      <c r="BG70" s="18" t="str">
        <f t="shared" si="96"/>
        <v>N/A</v>
      </c>
      <c r="BH70" s="10" t="str">
        <f t="shared" si="97"/>
        <v/>
      </c>
      <c r="BI70" s="10" t="str">
        <f t="shared" si="98"/>
        <v/>
      </c>
      <c r="BJ70" s="10" t="str">
        <f t="shared" si="12"/>
        <v/>
      </c>
      <c r="BK70" s="18" t="str">
        <f t="shared" si="99"/>
        <v>N/A</v>
      </c>
      <c r="BL70" s="367"/>
      <c r="BM70" s="10">
        <f t="shared" si="100"/>
        <v>0</v>
      </c>
      <c r="BN70" s="18" t="str">
        <f t="shared" si="101"/>
        <v>N/A</v>
      </c>
      <c r="BO70" s="10" t="str">
        <f t="shared" si="13"/>
        <v/>
      </c>
      <c r="BP70" s="10" t="str">
        <f t="shared" si="14"/>
        <v/>
      </c>
      <c r="BQ70" s="10" t="str">
        <f t="shared" si="15"/>
        <v/>
      </c>
      <c r="BR70" s="18" t="str">
        <f t="shared" si="16"/>
        <v>N/A</v>
      </c>
      <c r="BS70" s="367"/>
      <c r="BT70" s="10">
        <f t="shared" si="102"/>
        <v>0</v>
      </c>
      <c r="BU70" s="18" t="str">
        <f t="shared" si="103"/>
        <v>N/A</v>
      </c>
      <c r="BV70" s="10" t="str">
        <f t="shared" si="17"/>
        <v/>
      </c>
      <c r="BW70" s="10" t="str">
        <f t="shared" si="104"/>
        <v/>
      </c>
      <c r="BX70" s="10" t="str">
        <f t="shared" si="19"/>
        <v/>
      </c>
      <c r="BY70" s="18" t="str">
        <f t="shared" si="105"/>
        <v>N/A</v>
      </c>
      <c r="BZ70" s="367"/>
      <c r="CA70" s="10">
        <f t="shared" si="106"/>
        <v>0</v>
      </c>
      <c r="CB70" s="18" t="str">
        <f t="shared" si="107"/>
        <v>N/A</v>
      </c>
      <c r="CC70" s="10" t="str">
        <f t="shared" si="21"/>
        <v/>
      </c>
      <c r="CD70" s="10" t="str">
        <f t="shared" si="22"/>
        <v/>
      </c>
      <c r="CE70" s="10" t="str">
        <f t="shared" si="23"/>
        <v/>
      </c>
      <c r="CF70" s="18" t="str">
        <f t="shared" si="108"/>
        <v>N/A</v>
      </c>
      <c r="CG70" s="365"/>
      <c r="CH70" s="10">
        <f t="shared" si="109"/>
        <v>0</v>
      </c>
      <c r="CI70" s="18" t="str">
        <f t="shared" si="115"/>
        <v>N/A</v>
      </c>
      <c r="CJ70" s="10" t="str">
        <f t="shared" si="26"/>
        <v/>
      </c>
      <c r="CK70" s="10" t="str">
        <f t="shared" si="27"/>
        <v/>
      </c>
      <c r="CL70" s="10" t="str">
        <f t="shared" si="28"/>
        <v/>
      </c>
      <c r="CM70" s="18" t="str">
        <f t="shared" si="29"/>
        <v>N/A</v>
      </c>
      <c r="CN70" s="365"/>
      <c r="CO70" s="10">
        <f t="shared" si="110"/>
        <v>0</v>
      </c>
      <c r="CP70" s="18" t="str">
        <f t="shared" si="111"/>
        <v>N/A</v>
      </c>
      <c r="CQ70" s="10" t="str">
        <f t="shared" si="30"/>
        <v/>
      </c>
      <c r="CR70" s="10" t="str">
        <f t="shared" si="31"/>
        <v/>
      </c>
      <c r="CS70" s="10" t="str">
        <f t="shared" si="32"/>
        <v/>
      </c>
      <c r="CT70" s="18" t="str">
        <f t="shared" si="112"/>
        <v>N/A</v>
      </c>
      <c r="CU70" s="377"/>
      <c r="CV70" s="10">
        <f t="shared" si="113"/>
        <v>0</v>
      </c>
      <c r="CW70" s="18" t="str">
        <f t="shared" si="114"/>
        <v>N/A</v>
      </c>
      <c r="CX70" s="10" t="str">
        <f t="shared" si="34"/>
        <v/>
      </c>
      <c r="CY70" s="10" t="str">
        <f t="shared" si="35"/>
        <v/>
      </c>
      <c r="CZ70" s="10" t="str">
        <f t="shared" si="36"/>
        <v/>
      </c>
      <c r="DA70" s="18" t="str">
        <f t="shared" si="37"/>
        <v>N/A</v>
      </c>
      <c r="DB70" s="367"/>
      <c r="DC70" s="367"/>
      <c r="DD70" s="367"/>
      <c r="DE70" s="367"/>
      <c r="DF70" s="367"/>
      <c r="DG70" s="40" t="b">
        <f t="shared" si="38"/>
        <v>0</v>
      </c>
      <c r="DH70" s="40" t="b">
        <f t="shared" si="39"/>
        <v>0</v>
      </c>
      <c r="DI70" s="40" t="b">
        <f t="shared" si="40"/>
        <v>0</v>
      </c>
      <c r="DJ70" s="40" t="b">
        <f t="shared" si="41"/>
        <v>0</v>
      </c>
      <c r="DK70" s="367"/>
      <c r="DL70" s="40" t="b">
        <f t="shared" si="42"/>
        <v>0</v>
      </c>
      <c r="DM70" s="40" t="b">
        <f t="shared" si="43"/>
        <v>0</v>
      </c>
      <c r="DN70" s="40" t="b">
        <f t="shared" si="44"/>
        <v>0</v>
      </c>
      <c r="DO70" s="40" t="b">
        <f t="shared" si="45"/>
        <v>0</v>
      </c>
      <c r="DP70" s="367"/>
      <c r="DQ70" s="40" t="b">
        <f t="shared" si="46"/>
        <v>0</v>
      </c>
      <c r="DR70" s="40" t="b">
        <f t="shared" si="47"/>
        <v>0</v>
      </c>
      <c r="DS70" s="40" t="b">
        <f t="shared" si="48"/>
        <v>0</v>
      </c>
      <c r="DT70" s="40" t="b">
        <f t="shared" si="49"/>
        <v>0</v>
      </c>
      <c r="DU70" s="367"/>
      <c r="DV70" s="40" t="b">
        <f t="shared" si="50"/>
        <v>0</v>
      </c>
      <c r="DW70" s="40" t="b">
        <f t="shared" si="51"/>
        <v>0</v>
      </c>
      <c r="DX70" s="40" t="b">
        <f t="shared" si="52"/>
        <v>0</v>
      </c>
      <c r="DY70" s="40" t="b">
        <f t="shared" si="53"/>
        <v>0</v>
      </c>
      <c r="DZ70" s="367"/>
      <c r="EA70" s="40" t="b">
        <f t="shared" si="54"/>
        <v>0</v>
      </c>
      <c r="EB70" s="40" t="b">
        <f t="shared" si="55"/>
        <v>0</v>
      </c>
      <c r="EC70" s="40" t="b">
        <f t="shared" si="56"/>
        <v>0</v>
      </c>
      <c r="ED70" s="40" t="b">
        <f t="shared" si="57"/>
        <v>0</v>
      </c>
      <c r="EE70" s="367"/>
      <c r="EF70" s="40" t="b">
        <f t="shared" si="58"/>
        <v>0</v>
      </c>
      <c r="EG70" s="40" t="b">
        <f t="shared" si="59"/>
        <v>0</v>
      </c>
      <c r="EH70" s="40" t="b">
        <f t="shared" si="60"/>
        <v>0</v>
      </c>
      <c r="EI70" s="40" t="b">
        <f t="shared" si="61"/>
        <v>0</v>
      </c>
      <c r="EJ70" s="367"/>
      <c r="EK70" s="40" t="b">
        <f t="shared" si="62"/>
        <v>0</v>
      </c>
      <c r="EL70" s="40" t="b">
        <f t="shared" si="63"/>
        <v>0</v>
      </c>
      <c r="EM70" s="40" t="b">
        <f t="shared" si="64"/>
        <v>0</v>
      </c>
      <c r="EN70" s="40" t="b">
        <f t="shared" si="65"/>
        <v>0</v>
      </c>
      <c r="EO70" s="367"/>
      <c r="EP70" s="40" t="b">
        <f t="shared" si="66"/>
        <v>0</v>
      </c>
      <c r="EQ70" s="40" t="b">
        <f t="shared" si="67"/>
        <v>0</v>
      </c>
      <c r="ER70" s="40" t="b">
        <f t="shared" si="68"/>
        <v>0</v>
      </c>
      <c r="ES70" s="40" t="b">
        <f t="shared" si="69"/>
        <v>0</v>
      </c>
      <c r="ET70" s="367"/>
      <c r="EU70" s="40" t="b">
        <f t="shared" si="70"/>
        <v>0</v>
      </c>
      <c r="EV70" s="40" t="b">
        <f t="shared" si="71"/>
        <v>0</v>
      </c>
      <c r="EW70" s="40" t="b">
        <f t="shared" si="72"/>
        <v>0</v>
      </c>
      <c r="EX70" s="40" t="b">
        <f t="shared" si="73"/>
        <v>0</v>
      </c>
      <c r="EY70" s="365"/>
      <c r="EZ70" s="40" t="b">
        <f t="shared" si="74"/>
        <v>0</v>
      </c>
      <c r="FA70" s="40" t="b">
        <f t="shared" si="75"/>
        <v>0</v>
      </c>
      <c r="FB70" s="40" t="b">
        <f t="shared" si="76"/>
        <v>0</v>
      </c>
      <c r="FC70" s="40" t="b">
        <f t="shared" si="77"/>
        <v>0</v>
      </c>
      <c r="FD70" s="367"/>
      <c r="FE70" s="40" t="b">
        <f t="shared" si="78"/>
        <v>0</v>
      </c>
      <c r="FF70" s="40" t="b">
        <f t="shared" si="79"/>
        <v>0</v>
      </c>
      <c r="FG70" s="40" t="b">
        <f t="shared" si="80"/>
        <v>0</v>
      </c>
      <c r="FH70" s="40" t="b">
        <f t="shared" si="81"/>
        <v>0</v>
      </c>
      <c r="FI70" s="365"/>
      <c r="FJ70" s="40" t="b">
        <f t="shared" si="82"/>
        <v>0</v>
      </c>
      <c r="FK70" s="40" t="b">
        <f t="shared" si="83"/>
        <v>0</v>
      </c>
      <c r="FL70" s="40" t="b">
        <f t="shared" si="84"/>
        <v>0</v>
      </c>
      <c r="FM70" s="40" t="b">
        <f t="shared" si="85"/>
        <v>0</v>
      </c>
      <c r="FN70" s="367"/>
      <c r="FO70" s="40" t="b">
        <f t="shared" si="86"/>
        <v>0</v>
      </c>
      <c r="FP70" s="40" t="b">
        <f t="shared" si="87"/>
        <v>0</v>
      </c>
      <c r="FQ70" s="40" t="b">
        <f t="shared" si="88"/>
        <v>0</v>
      </c>
      <c r="FR70" s="40" t="b">
        <f t="shared" si="89"/>
        <v>0</v>
      </c>
      <c r="FS70" s="365"/>
      <c r="FT70" s="40" t="b">
        <f t="shared" si="90"/>
        <v>0</v>
      </c>
      <c r="FU70" s="40" t="b">
        <f t="shared" si="91"/>
        <v>0</v>
      </c>
      <c r="FV70" s="40" t="b">
        <f t="shared" si="92"/>
        <v>0</v>
      </c>
      <c r="FW70" s="40" t="b">
        <f t="shared" si="93"/>
        <v>0</v>
      </c>
    </row>
    <row r="71" spans="2:179">
      <c r="B71" s="365">
        <v>62</v>
      </c>
      <c r="C71" s="196"/>
      <c r="D71" s="196"/>
      <c r="E71" s="196"/>
      <c r="F71" s="196"/>
      <c r="G71" s="367"/>
      <c r="H71" s="197"/>
      <c r="I71" s="197"/>
      <c r="J71" s="197"/>
      <c r="K71" s="197"/>
      <c r="L71" s="197"/>
      <c r="M71" s="197"/>
      <c r="N71" s="9"/>
      <c r="O71" s="198"/>
      <c r="P71" s="198"/>
      <c r="Q71" s="198"/>
      <c r="R71" s="198"/>
      <c r="S71" s="198"/>
      <c r="T71" s="198"/>
      <c r="U71" s="9"/>
      <c r="V71" s="306"/>
      <c r="W71" s="306"/>
      <c r="X71" s="306"/>
      <c r="Y71" s="306"/>
      <c r="Z71" s="306"/>
      <c r="AA71" s="283">
        <f>IFERROR(Z71*Inputs!$D$59*Inputs!$D$60,"")</f>
        <v>0</v>
      </c>
      <c r="AB71" s="9"/>
      <c r="AC71" s="303"/>
      <c r="AD71" s="304"/>
      <c r="AE71" s="304"/>
      <c r="AF71" s="304"/>
      <c r="AG71" s="9"/>
      <c r="AH71" s="283" t="str">
        <f>IFERROR(IF(Analysis!AC71="","",Analysis!AC71*Inputs!$D$33),"")</f>
        <v/>
      </c>
      <c r="AI71" s="292" t="str">
        <f>IFERROR(IF(Analysis!AD71="","",Analysis!AD71*Inputs!$D$37),"")</f>
        <v/>
      </c>
      <c r="AJ71" s="292" t="str">
        <f>IFERROR(IF(Analysis!AE71="","",Analysis!AE71*Inputs!$D$41),"")</f>
        <v/>
      </c>
      <c r="AK71" s="292" t="str">
        <f>IFERROR(IF(Analysis!AE71="","",Analysis!AE71*Inputs!$D$48),"")</f>
        <v/>
      </c>
      <c r="AL71" s="293" t="str">
        <f>IFERROR(IF(Analysis!AD71="","",Analysis!AD71*Inputs!$D$49*Inputs!$D$48),"")</f>
        <v/>
      </c>
      <c r="AM71" s="292" t="str">
        <f>IFERROR(AK71*Inputs!$D$50,"")</f>
        <v/>
      </c>
      <c r="AN71" s="292" t="str">
        <f t="shared" si="94"/>
        <v/>
      </c>
      <c r="AO71" s="292" t="str">
        <f>IFERROR(IF(AN71="","",AN71*Inputs!$D$52),"")</f>
        <v/>
      </c>
      <c r="AP71" s="283" t="str">
        <f>IFERROR(IF(Analysis!AF71="","",Analysis!AF71*Inputs!$D$58),"")</f>
        <v/>
      </c>
      <c r="AQ71" s="293" t="str">
        <f>IFERROR(AP71*Inputs!$D$59,"")</f>
        <v/>
      </c>
      <c r="AR71" s="283" t="str">
        <f>IFERROR(AQ71*Inputs!$D$60,"")</f>
        <v/>
      </c>
      <c r="AS71" s="9"/>
      <c r="AT71" s="279" t="str">
        <f>IF(Analysis!V71&lt;&gt;"",Analysis!V71,Analysis!$AH71)</f>
        <v/>
      </c>
      <c r="AU71" s="279" t="str">
        <f>IF(Analysis!W71&lt;&gt;"",Analysis!W71,Analysis!AI71)</f>
        <v/>
      </c>
      <c r="AV71" s="279" t="str">
        <f>IF(Analysis!X71&lt;&gt;"",Analysis!X71,$AJ71)</f>
        <v/>
      </c>
      <c r="AW71" s="279" t="str">
        <f>IF(Analysis!Y71&lt;&gt;"",Analysis!Y71,Analysis!AO71)</f>
        <v/>
      </c>
      <c r="AX71" s="279" t="str">
        <f>IF(Analysis!Z71&lt;&gt;"",Analysis!Z71,Analysis!AP71)</f>
        <v/>
      </c>
      <c r="AY71" s="279" t="str">
        <f>IF(Analysis!AA71&gt;0,Analysis!AA71,Analysis!AR71)</f>
        <v/>
      </c>
      <c r="AZ71" s="9"/>
      <c r="BA71" s="8">
        <f>SUM((($H71+$O71)*Inputs!$D$14*Inputs!$D$13/Hours_TB),(($I71+$P71)*Inputs!$D$14*Inputs!$D$13/Hours_TB),(($J71+$Q71)*Inputs!$D$14*Inputs!$D$13/Hours_TB),(($K71+$R71)*Inputs!$D$14*Inputs!$D$13/Hours_TB),(($L71+$S71)*Inputs!$D$14*Inputs!$D$13/Hours_TB),(($M71+$T71)*Inputs!$D$14*Inputs!$D$13/Hours_TB))</f>
        <v>0</v>
      </c>
      <c r="BB71" s="8">
        <f>SUM((($H71+$O71)*Inputs!$D$14*Inputs!$D$13/Hours_HIV),(($I71+$P71)*Inputs!$D$14*Inputs!$D$13/Hours_HIV),(($J71+$Q71)*Inputs!$D$14*Inputs!$D$13/Hours_HIV),(($K71+$R71)*Inputs!$D$14*Inputs!$D$13/Hours_HIV),(($L71+$S71)*Inputs!$D$14*Inputs!$D$13/Hours_HIV),(($M71+$T71)*Inputs!$D$14*Inputs!$D$13/Hours_HIV))</f>
        <v>0</v>
      </c>
      <c r="BC71" s="8">
        <f>SUM((($H71+$O71)*Inputs!$D$14*Inputs!$D$13/Hours_HPV),(($I71+$P71)*Inputs!$D$14*Inputs!$D$13/Hours_HPV),(($J71+$Q71)*Inputs!$D$14*Inputs!$D$13/Hours_HPV),(($K71+$R71)*Inputs!$D$14*Inputs!$D$13/Hours_HPV),(($L71+$S71)*Inputs!$D$14*Inputs!$D$13/Hours_HPV),(($M71+$T71)*Inputs!$D$14*Inputs!$D$13/Hours_HPV))</f>
        <v>0</v>
      </c>
      <c r="BD71" s="8">
        <f>SUM((($H71+$O71)*Inputs!$D$14*Inputs!$D$13/Hours_HCV),(($I71+$P71)*Inputs!$D$14*Inputs!$D$13/Hours_HCV),(($J71+$Q71)*Inputs!$D$14*Inputs!$D$13/Hours_HCV),(($K71+$R71)*Inputs!$D$14*Inputs!$D$13/Hours_HCV),(($L71+$S71)*Inputs!$D$14*Inputs!$D$13/Hours_HCV),(($M71+$T71)*Inputs!$D$14*Inputs!$D$13/Hours_HCV))</f>
        <v>0</v>
      </c>
      <c r="BE71" s="9"/>
      <c r="BF71" s="10" t="str">
        <f t="shared" si="95"/>
        <v/>
      </c>
      <c r="BG71" s="18" t="str">
        <f t="shared" si="96"/>
        <v>N/A</v>
      </c>
      <c r="BH71" s="10" t="str">
        <f t="shared" si="97"/>
        <v/>
      </c>
      <c r="BI71" s="10" t="str">
        <f t="shared" si="98"/>
        <v/>
      </c>
      <c r="BJ71" s="10" t="str">
        <f t="shared" si="12"/>
        <v/>
      </c>
      <c r="BK71" s="18" t="str">
        <f t="shared" si="99"/>
        <v>N/A</v>
      </c>
      <c r="BL71" s="367"/>
      <c r="BM71" s="10">
        <f t="shared" si="100"/>
        <v>0</v>
      </c>
      <c r="BN71" s="18" t="str">
        <f t="shared" si="101"/>
        <v>N/A</v>
      </c>
      <c r="BO71" s="10" t="str">
        <f t="shared" si="13"/>
        <v/>
      </c>
      <c r="BP71" s="10" t="str">
        <f t="shared" si="14"/>
        <v/>
      </c>
      <c r="BQ71" s="10" t="str">
        <f t="shared" si="15"/>
        <v/>
      </c>
      <c r="BR71" s="18" t="str">
        <f t="shared" si="16"/>
        <v>N/A</v>
      </c>
      <c r="BS71" s="367"/>
      <c r="BT71" s="10">
        <f t="shared" si="102"/>
        <v>0</v>
      </c>
      <c r="BU71" s="18" t="str">
        <f t="shared" si="103"/>
        <v>N/A</v>
      </c>
      <c r="BV71" s="10" t="str">
        <f t="shared" si="17"/>
        <v/>
      </c>
      <c r="BW71" s="10" t="str">
        <f t="shared" si="104"/>
        <v/>
      </c>
      <c r="BX71" s="10" t="str">
        <f t="shared" si="19"/>
        <v/>
      </c>
      <c r="BY71" s="18" t="str">
        <f t="shared" si="105"/>
        <v>N/A</v>
      </c>
      <c r="BZ71" s="367"/>
      <c r="CA71" s="10">
        <f t="shared" si="106"/>
        <v>0</v>
      </c>
      <c r="CB71" s="18" t="str">
        <f t="shared" si="107"/>
        <v>N/A</v>
      </c>
      <c r="CC71" s="10" t="str">
        <f t="shared" si="21"/>
        <v/>
      </c>
      <c r="CD71" s="10" t="str">
        <f t="shared" si="22"/>
        <v/>
      </c>
      <c r="CE71" s="10" t="str">
        <f t="shared" si="23"/>
        <v/>
      </c>
      <c r="CF71" s="18" t="str">
        <f t="shared" si="108"/>
        <v>N/A</v>
      </c>
      <c r="CG71" s="365"/>
      <c r="CH71" s="10">
        <f t="shared" si="109"/>
        <v>0</v>
      </c>
      <c r="CI71" s="18" t="str">
        <f t="shared" si="115"/>
        <v>N/A</v>
      </c>
      <c r="CJ71" s="10" t="str">
        <f t="shared" si="26"/>
        <v/>
      </c>
      <c r="CK71" s="10" t="str">
        <f t="shared" si="27"/>
        <v/>
      </c>
      <c r="CL71" s="10" t="str">
        <f t="shared" si="28"/>
        <v/>
      </c>
      <c r="CM71" s="18" t="str">
        <f t="shared" si="29"/>
        <v>N/A</v>
      </c>
      <c r="CN71" s="365"/>
      <c r="CO71" s="10">
        <f t="shared" si="110"/>
        <v>0</v>
      </c>
      <c r="CP71" s="18" t="str">
        <f t="shared" si="111"/>
        <v>N/A</v>
      </c>
      <c r="CQ71" s="10" t="str">
        <f t="shared" si="30"/>
        <v/>
      </c>
      <c r="CR71" s="10" t="str">
        <f t="shared" si="31"/>
        <v/>
      </c>
      <c r="CS71" s="10" t="str">
        <f t="shared" si="32"/>
        <v/>
      </c>
      <c r="CT71" s="18" t="str">
        <f t="shared" si="112"/>
        <v>N/A</v>
      </c>
      <c r="CU71" s="377"/>
      <c r="CV71" s="10">
        <f t="shared" si="113"/>
        <v>0</v>
      </c>
      <c r="CW71" s="18" t="str">
        <f t="shared" si="114"/>
        <v>N/A</v>
      </c>
      <c r="CX71" s="10" t="str">
        <f t="shared" si="34"/>
        <v/>
      </c>
      <c r="CY71" s="10" t="str">
        <f t="shared" si="35"/>
        <v/>
      </c>
      <c r="CZ71" s="10" t="str">
        <f t="shared" si="36"/>
        <v/>
      </c>
      <c r="DA71" s="18" t="str">
        <f t="shared" si="37"/>
        <v>N/A</v>
      </c>
      <c r="DB71" s="367"/>
      <c r="DC71" s="367"/>
      <c r="DD71" s="367"/>
      <c r="DE71" s="367"/>
      <c r="DF71" s="367"/>
      <c r="DG71" s="40" t="b">
        <f t="shared" si="38"/>
        <v>0</v>
      </c>
      <c r="DH71" s="40" t="b">
        <f t="shared" si="39"/>
        <v>0</v>
      </c>
      <c r="DI71" s="40" t="b">
        <f t="shared" si="40"/>
        <v>0</v>
      </c>
      <c r="DJ71" s="40" t="b">
        <f t="shared" si="41"/>
        <v>0</v>
      </c>
      <c r="DK71" s="367"/>
      <c r="DL71" s="40" t="b">
        <f t="shared" si="42"/>
        <v>0</v>
      </c>
      <c r="DM71" s="40" t="b">
        <f t="shared" si="43"/>
        <v>0</v>
      </c>
      <c r="DN71" s="40" t="b">
        <f t="shared" si="44"/>
        <v>0</v>
      </c>
      <c r="DO71" s="40" t="b">
        <f t="shared" si="45"/>
        <v>0</v>
      </c>
      <c r="DP71" s="367"/>
      <c r="DQ71" s="40" t="b">
        <f t="shared" si="46"/>
        <v>0</v>
      </c>
      <c r="DR71" s="40" t="b">
        <f t="shared" si="47"/>
        <v>0</v>
      </c>
      <c r="DS71" s="40" t="b">
        <f t="shared" si="48"/>
        <v>0</v>
      </c>
      <c r="DT71" s="40" t="b">
        <f t="shared" si="49"/>
        <v>0</v>
      </c>
      <c r="DU71" s="367"/>
      <c r="DV71" s="40" t="b">
        <f t="shared" si="50"/>
        <v>0</v>
      </c>
      <c r="DW71" s="40" t="b">
        <f t="shared" si="51"/>
        <v>0</v>
      </c>
      <c r="DX71" s="40" t="b">
        <f t="shared" si="52"/>
        <v>0</v>
      </c>
      <c r="DY71" s="40" t="b">
        <f t="shared" si="53"/>
        <v>0</v>
      </c>
      <c r="DZ71" s="367"/>
      <c r="EA71" s="40" t="b">
        <f t="shared" si="54"/>
        <v>0</v>
      </c>
      <c r="EB71" s="40" t="b">
        <f t="shared" si="55"/>
        <v>0</v>
      </c>
      <c r="EC71" s="40" t="b">
        <f t="shared" si="56"/>
        <v>0</v>
      </c>
      <c r="ED71" s="40" t="b">
        <f t="shared" si="57"/>
        <v>0</v>
      </c>
      <c r="EE71" s="367"/>
      <c r="EF71" s="40" t="b">
        <f t="shared" si="58"/>
        <v>0</v>
      </c>
      <c r="EG71" s="40" t="b">
        <f t="shared" si="59"/>
        <v>0</v>
      </c>
      <c r="EH71" s="40" t="b">
        <f t="shared" si="60"/>
        <v>0</v>
      </c>
      <c r="EI71" s="40" t="b">
        <f t="shared" si="61"/>
        <v>0</v>
      </c>
      <c r="EJ71" s="367"/>
      <c r="EK71" s="40" t="b">
        <f t="shared" si="62"/>
        <v>0</v>
      </c>
      <c r="EL71" s="40" t="b">
        <f t="shared" si="63"/>
        <v>0</v>
      </c>
      <c r="EM71" s="40" t="b">
        <f t="shared" si="64"/>
        <v>0</v>
      </c>
      <c r="EN71" s="40" t="b">
        <f t="shared" si="65"/>
        <v>0</v>
      </c>
      <c r="EO71" s="367"/>
      <c r="EP71" s="40" t="b">
        <f t="shared" si="66"/>
        <v>0</v>
      </c>
      <c r="EQ71" s="40" t="b">
        <f t="shared" si="67"/>
        <v>0</v>
      </c>
      <c r="ER71" s="40" t="b">
        <f t="shared" si="68"/>
        <v>0</v>
      </c>
      <c r="ES71" s="40" t="b">
        <f t="shared" si="69"/>
        <v>0</v>
      </c>
      <c r="ET71" s="367"/>
      <c r="EU71" s="40" t="b">
        <f t="shared" si="70"/>
        <v>0</v>
      </c>
      <c r="EV71" s="40" t="b">
        <f t="shared" si="71"/>
        <v>0</v>
      </c>
      <c r="EW71" s="40" t="b">
        <f t="shared" si="72"/>
        <v>0</v>
      </c>
      <c r="EX71" s="40" t="b">
        <f t="shared" si="73"/>
        <v>0</v>
      </c>
      <c r="EY71" s="365"/>
      <c r="EZ71" s="40" t="b">
        <f t="shared" si="74"/>
        <v>0</v>
      </c>
      <c r="FA71" s="40" t="b">
        <f t="shared" si="75"/>
        <v>0</v>
      </c>
      <c r="FB71" s="40" t="b">
        <f t="shared" si="76"/>
        <v>0</v>
      </c>
      <c r="FC71" s="40" t="b">
        <f t="shared" si="77"/>
        <v>0</v>
      </c>
      <c r="FD71" s="367"/>
      <c r="FE71" s="40" t="b">
        <f t="shared" si="78"/>
        <v>0</v>
      </c>
      <c r="FF71" s="40" t="b">
        <f t="shared" si="79"/>
        <v>0</v>
      </c>
      <c r="FG71" s="40" t="b">
        <f t="shared" si="80"/>
        <v>0</v>
      </c>
      <c r="FH71" s="40" t="b">
        <f t="shared" si="81"/>
        <v>0</v>
      </c>
      <c r="FI71" s="365"/>
      <c r="FJ71" s="40" t="b">
        <f t="shared" si="82"/>
        <v>0</v>
      </c>
      <c r="FK71" s="40" t="b">
        <f t="shared" si="83"/>
        <v>0</v>
      </c>
      <c r="FL71" s="40" t="b">
        <f t="shared" si="84"/>
        <v>0</v>
      </c>
      <c r="FM71" s="40" t="b">
        <f t="shared" si="85"/>
        <v>0</v>
      </c>
      <c r="FN71" s="367"/>
      <c r="FO71" s="40" t="b">
        <f t="shared" si="86"/>
        <v>0</v>
      </c>
      <c r="FP71" s="40" t="b">
        <f t="shared" si="87"/>
        <v>0</v>
      </c>
      <c r="FQ71" s="40" t="b">
        <f t="shared" si="88"/>
        <v>0</v>
      </c>
      <c r="FR71" s="40" t="b">
        <f t="shared" si="89"/>
        <v>0</v>
      </c>
      <c r="FS71" s="365"/>
      <c r="FT71" s="40" t="b">
        <f t="shared" si="90"/>
        <v>0</v>
      </c>
      <c r="FU71" s="40" t="b">
        <f t="shared" si="91"/>
        <v>0</v>
      </c>
      <c r="FV71" s="40" t="b">
        <f t="shared" si="92"/>
        <v>0</v>
      </c>
      <c r="FW71" s="40" t="b">
        <f t="shared" si="93"/>
        <v>0</v>
      </c>
    </row>
    <row r="72" spans="2:179">
      <c r="B72" s="365">
        <v>63</v>
      </c>
      <c r="C72" s="196"/>
      <c r="D72" s="196"/>
      <c r="E72" s="196"/>
      <c r="F72" s="196"/>
      <c r="G72" s="367"/>
      <c r="H72" s="197"/>
      <c r="I72" s="197"/>
      <c r="J72" s="197"/>
      <c r="K72" s="197"/>
      <c r="L72" s="197"/>
      <c r="M72" s="197"/>
      <c r="N72" s="9"/>
      <c r="O72" s="198"/>
      <c r="P72" s="198"/>
      <c r="Q72" s="198"/>
      <c r="R72" s="198"/>
      <c r="S72" s="198"/>
      <c r="T72" s="198"/>
      <c r="U72" s="9"/>
      <c r="V72" s="306"/>
      <c r="W72" s="306"/>
      <c r="X72" s="306"/>
      <c r="Y72" s="306"/>
      <c r="Z72" s="306"/>
      <c r="AA72" s="283">
        <f>IFERROR(Z72*Inputs!$D$59*Inputs!$D$60,"")</f>
        <v>0</v>
      </c>
      <c r="AB72" s="9"/>
      <c r="AC72" s="303"/>
      <c r="AD72" s="304"/>
      <c r="AE72" s="304"/>
      <c r="AF72" s="304"/>
      <c r="AG72" s="9"/>
      <c r="AH72" s="283" t="str">
        <f>IFERROR(IF(Analysis!AC72="","",Analysis!AC72*Inputs!$D$33),"")</f>
        <v/>
      </c>
      <c r="AI72" s="292" t="str">
        <f>IFERROR(IF(Analysis!AD72="","",Analysis!AD72*Inputs!$D$37),"")</f>
        <v/>
      </c>
      <c r="AJ72" s="292" t="str">
        <f>IFERROR(IF(Analysis!AE72="","",Analysis!AE72*Inputs!$D$41),"")</f>
        <v/>
      </c>
      <c r="AK72" s="292" t="str">
        <f>IFERROR(IF(Analysis!AE72="","",Analysis!AE72*Inputs!$D$48),"")</f>
        <v/>
      </c>
      <c r="AL72" s="293" t="str">
        <f>IFERROR(IF(Analysis!AD72="","",Analysis!AD72*Inputs!$D$49*Inputs!$D$48),"")</f>
        <v/>
      </c>
      <c r="AM72" s="292" t="str">
        <f>IFERROR(AK72*Inputs!$D$50,"")</f>
        <v/>
      </c>
      <c r="AN72" s="292" t="str">
        <f t="shared" si="94"/>
        <v/>
      </c>
      <c r="AO72" s="292" t="str">
        <f>IFERROR(IF(AN72="","",AN72*Inputs!$D$52),"")</f>
        <v/>
      </c>
      <c r="AP72" s="283" t="str">
        <f>IFERROR(IF(Analysis!AF72="","",Analysis!AF72*Inputs!$D$58),"")</f>
        <v/>
      </c>
      <c r="AQ72" s="293" t="str">
        <f>IFERROR(AP72*Inputs!$D$59,"")</f>
        <v/>
      </c>
      <c r="AR72" s="283" t="str">
        <f>IFERROR(AQ72*Inputs!$D$60,"")</f>
        <v/>
      </c>
      <c r="AS72" s="9"/>
      <c r="AT72" s="279" t="str">
        <f>IF(Analysis!V72&lt;&gt;"",Analysis!V72,Analysis!$AH72)</f>
        <v/>
      </c>
      <c r="AU72" s="279" t="str">
        <f>IF(Analysis!W72&lt;&gt;"",Analysis!W72,Analysis!AI72)</f>
        <v/>
      </c>
      <c r="AV72" s="279" t="str">
        <f>IF(Analysis!X72&lt;&gt;"",Analysis!X72,$AJ72)</f>
        <v/>
      </c>
      <c r="AW72" s="279" t="str">
        <f>IF(Analysis!Y72&lt;&gt;"",Analysis!Y72,Analysis!AO72)</f>
        <v/>
      </c>
      <c r="AX72" s="279" t="str">
        <f>IF(Analysis!Z72&lt;&gt;"",Analysis!Z72,Analysis!AP72)</f>
        <v/>
      </c>
      <c r="AY72" s="279" t="str">
        <f>IF(Analysis!AA72&gt;0,Analysis!AA72,Analysis!AR72)</f>
        <v/>
      </c>
      <c r="AZ72" s="9"/>
      <c r="BA72" s="8">
        <f>SUM((($H72+$O72)*Inputs!$D$14*Inputs!$D$13/Hours_TB),(($I72+$P72)*Inputs!$D$14*Inputs!$D$13/Hours_TB),(($J72+$Q72)*Inputs!$D$14*Inputs!$D$13/Hours_TB),(($K72+$R72)*Inputs!$D$14*Inputs!$D$13/Hours_TB),(($L72+$S72)*Inputs!$D$14*Inputs!$D$13/Hours_TB),(($M72+$T72)*Inputs!$D$14*Inputs!$D$13/Hours_TB))</f>
        <v>0</v>
      </c>
      <c r="BB72" s="8">
        <f>SUM((($H72+$O72)*Inputs!$D$14*Inputs!$D$13/Hours_HIV),(($I72+$P72)*Inputs!$D$14*Inputs!$D$13/Hours_HIV),(($J72+$Q72)*Inputs!$D$14*Inputs!$D$13/Hours_HIV),(($K72+$R72)*Inputs!$D$14*Inputs!$D$13/Hours_HIV),(($L72+$S72)*Inputs!$D$14*Inputs!$D$13/Hours_HIV),(($M72+$T72)*Inputs!$D$14*Inputs!$D$13/Hours_HIV))</f>
        <v>0</v>
      </c>
      <c r="BC72" s="8">
        <f>SUM((($H72+$O72)*Inputs!$D$14*Inputs!$D$13/Hours_HPV),(($I72+$P72)*Inputs!$D$14*Inputs!$D$13/Hours_HPV),(($J72+$Q72)*Inputs!$D$14*Inputs!$D$13/Hours_HPV),(($K72+$R72)*Inputs!$D$14*Inputs!$D$13/Hours_HPV),(($L72+$S72)*Inputs!$D$14*Inputs!$D$13/Hours_HPV),(($M72+$T72)*Inputs!$D$14*Inputs!$D$13/Hours_HPV))</f>
        <v>0</v>
      </c>
      <c r="BD72" s="8">
        <f>SUM((($H72+$O72)*Inputs!$D$14*Inputs!$D$13/Hours_HCV),(($I72+$P72)*Inputs!$D$14*Inputs!$D$13/Hours_HCV),(($J72+$Q72)*Inputs!$D$14*Inputs!$D$13/Hours_HCV),(($K72+$R72)*Inputs!$D$14*Inputs!$D$13/Hours_HCV),(($L72+$S72)*Inputs!$D$14*Inputs!$D$13/Hours_HCV),(($M72+$T72)*Inputs!$D$14*Inputs!$D$13/Hours_HCV))</f>
        <v>0</v>
      </c>
      <c r="BE72" s="9"/>
      <c r="BF72" s="10" t="str">
        <f t="shared" si="95"/>
        <v/>
      </c>
      <c r="BG72" s="18" t="str">
        <f t="shared" si="96"/>
        <v>N/A</v>
      </c>
      <c r="BH72" s="10" t="str">
        <f t="shared" si="97"/>
        <v/>
      </c>
      <c r="BI72" s="10" t="str">
        <f t="shared" si="98"/>
        <v/>
      </c>
      <c r="BJ72" s="10" t="str">
        <f t="shared" si="12"/>
        <v/>
      </c>
      <c r="BK72" s="18" t="str">
        <f t="shared" si="99"/>
        <v>N/A</v>
      </c>
      <c r="BL72" s="367"/>
      <c r="BM72" s="10">
        <f t="shared" si="100"/>
        <v>0</v>
      </c>
      <c r="BN72" s="18" t="str">
        <f t="shared" si="101"/>
        <v>N/A</v>
      </c>
      <c r="BO72" s="10" t="str">
        <f t="shared" si="13"/>
        <v/>
      </c>
      <c r="BP72" s="10" t="str">
        <f t="shared" si="14"/>
        <v/>
      </c>
      <c r="BQ72" s="10" t="str">
        <f t="shared" si="15"/>
        <v/>
      </c>
      <c r="BR72" s="18" t="str">
        <f t="shared" si="16"/>
        <v>N/A</v>
      </c>
      <c r="BS72" s="367"/>
      <c r="BT72" s="10">
        <f t="shared" si="102"/>
        <v>0</v>
      </c>
      <c r="BU72" s="18" t="str">
        <f t="shared" si="103"/>
        <v>N/A</v>
      </c>
      <c r="BV72" s="10" t="str">
        <f t="shared" si="17"/>
        <v/>
      </c>
      <c r="BW72" s="10" t="str">
        <f t="shared" si="104"/>
        <v/>
      </c>
      <c r="BX72" s="10" t="str">
        <f t="shared" si="19"/>
        <v/>
      </c>
      <c r="BY72" s="18" t="str">
        <f t="shared" si="105"/>
        <v>N/A</v>
      </c>
      <c r="BZ72" s="367"/>
      <c r="CA72" s="10">
        <f t="shared" si="106"/>
        <v>0</v>
      </c>
      <c r="CB72" s="18" t="str">
        <f t="shared" si="107"/>
        <v>N/A</v>
      </c>
      <c r="CC72" s="10" t="str">
        <f t="shared" si="21"/>
        <v/>
      </c>
      <c r="CD72" s="10" t="str">
        <f t="shared" si="22"/>
        <v/>
      </c>
      <c r="CE72" s="10" t="str">
        <f t="shared" si="23"/>
        <v/>
      </c>
      <c r="CF72" s="18" t="str">
        <f t="shared" si="108"/>
        <v>N/A</v>
      </c>
      <c r="CG72" s="365"/>
      <c r="CH72" s="10">
        <f t="shared" si="109"/>
        <v>0</v>
      </c>
      <c r="CI72" s="18" t="str">
        <f t="shared" si="115"/>
        <v>N/A</v>
      </c>
      <c r="CJ72" s="10" t="str">
        <f t="shared" si="26"/>
        <v/>
      </c>
      <c r="CK72" s="10" t="str">
        <f t="shared" si="27"/>
        <v/>
      </c>
      <c r="CL72" s="10" t="str">
        <f t="shared" si="28"/>
        <v/>
      </c>
      <c r="CM72" s="18" t="str">
        <f t="shared" si="29"/>
        <v>N/A</v>
      </c>
      <c r="CN72" s="365"/>
      <c r="CO72" s="10">
        <f t="shared" si="110"/>
        <v>0</v>
      </c>
      <c r="CP72" s="18" t="str">
        <f t="shared" si="111"/>
        <v>N/A</v>
      </c>
      <c r="CQ72" s="10" t="str">
        <f t="shared" si="30"/>
        <v/>
      </c>
      <c r="CR72" s="10" t="str">
        <f t="shared" si="31"/>
        <v/>
      </c>
      <c r="CS72" s="10" t="str">
        <f t="shared" si="32"/>
        <v/>
      </c>
      <c r="CT72" s="18" t="str">
        <f t="shared" si="112"/>
        <v>N/A</v>
      </c>
      <c r="CU72" s="377"/>
      <c r="CV72" s="10">
        <f t="shared" si="113"/>
        <v>0</v>
      </c>
      <c r="CW72" s="18" t="str">
        <f t="shared" si="114"/>
        <v>N/A</v>
      </c>
      <c r="CX72" s="10" t="str">
        <f t="shared" si="34"/>
        <v/>
      </c>
      <c r="CY72" s="10" t="str">
        <f t="shared" si="35"/>
        <v/>
      </c>
      <c r="CZ72" s="10" t="str">
        <f t="shared" si="36"/>
        <v/>
      </c>
      <c r="DA72" s="18" t="str">
        <f t="shared" si="37"/>
        <v>N/A</v>
      </c>
      <c r="DB72" s="367"/>
      <c r="DC72" s="367"/>
      <c r="DD72" s="367"/>
      <c r="DE72" s="367"/>
      <c r="DF72" s="367"/>
      <c r="DG72" s="40" t="b">
        <f t="shared" si="38"/>
        <v>0</v>
      </c>
      <c r="DH72" s="40" t="b">
        <f t="shared" si="39"/>
        <v>0</v>
      </c>
      <c r="DI72" s="40" t="b">
        <f t="shared" si="40"/>
        <v>0</v>
      </c>
      <c r="DJ72" s="40" t="b">
        <f t="shared" si="41"/>
        <v>0</v>
      </c>
      <c r="DK72" s="367"/>
      <c r="DL72" s="40" t="b">
        <f t="shared" si="42"/>
        <v>0</v>
      </c>
      <c r="DM72" s="40" t="b">
        <f t="shared" si="43"/>
        <v>0</v>
      </c>
      <c r="DN72" s="40" t="b">
        <f t="shared" si="44"/>
        <v>0</v>
      </c>
      <c r="DO72" s="40" t="b">
        <f t="shared" si="45"/>
        <v>0</v>
      </c>
      <c r="DP72" s="367"/>
      <c r="DQ72" s="40" t="b">
        <f t="shared" si="46"/>
        <v>0</v>
      </c>
      <c r="DR72" s="40" t="b">
        <f t="shared" si="47"/>
        <v>0</v>
      </c>
      <c r="DS72" s="40" t="b">
        <f t="shared" si="48"/>
        <v>0</v>
      </c>
      <c r="DT72" s="40" t="b">
        <f t="shared" si="49"/>
        <v>0</v>
      </c>
      <c r="DU72" s="367"/>
      <c r="DV72" s="40" t="b">
        <f t="shared" si="50"/>
        <v>0</v>
      </c>
      <c r="DW72" s="40" t="b">
        <f t="shared" si="51"/>
        <v>0</v>
      </c>
      <c r="DX72" s="40" t="b">
        <f t="shared" si="52"/>
        <v>0</v>
      </c>
      <c r="DY72" s="40" t="b">
        <f t="shared" si="53"/>
        <v>0</v>
      </c>
      <c r="DZ72" s="367"/>
      <c r="EA72" s="40" t="b">
        <f t="shared" si="54"/>
        <v>0</v>
      </c>
      <c r="EB72" s="40" t="b">
        <f t="shared" si="55"/>
        <v>0</v>
      </c>
      <c r="EC72" s="40" t="b">
        <f t="shared" si="56"/>
        <v>0</v>
      </c>
      <c r="ED72" s="40" t="b">
        <f t="shared" si="57"/>
        <v>0</v>
      </c>
      <c r="EE72" s="367"/>
      <c r="EF72" s="40" t="b">
        <f t="shared" si="58"/>
        <v>0</v>
      </c>
      <c r="EG72" s="40" t="b">
        <f t="shared" si="59"/>
        <v>0</v>
      </c>
      <c r="EH72" s="40" t="b">
        <f t="shared" si="60"/>
        <v>0</v>
      </c>
      <c r="EI72" s="40" t="b">
        <f t="shared" si="61"/>
        <v>0</v>
      </c>
      <c r="EJ72" s="367"/>
      <c r="EK72" s="40" t="b">
        <f t="shared" si="62"/>
        <v>0</v>
      </c>
      <c r="EL72" s="40" t="b">
        <f t="shared" si="63"/>
        <v>0</v>
      </c>
      <c r="EM72" s="40" t="b">
        <f t="shared" si="64"/>
        <v>0</v>
      </c>
      <c r="EN72" s="40" t="b">
        <f t="shared" si="65"/>
        <v>0</v>
      </c>
      <c r="EO72" s="367"/>
      <c r="EP72" s="40" t="b">
        <f t="shared" si="66"/>
        <v>0</v>
      </c>
      <c r="EQ72" s="40" t="b">
        <f t="shared" si="67"/>
        <v>0</v>
      </c>
      <c r="ER72" s="40" t="b">
        <f t="shared" si="68"/>
        <v>0</v>
      </c>
      <c r="ES72" s="40" t="b">
        <f t="shared" si="69"/>
        <v>0</v>
      </c>
      <c r="ET72" s="367"/>
      <c r="EU72" s="40" t="b">
        <f t="shared" si="70"/>
        <v>0</v>
      </c>
      <c r="EV72" s="40" t="b">
        <f t="shared" si="71"/>
        <v>0</v>
      </c>
      <c r="EW72" s="40" t="b">
        <f t="shared" si="72"/>
        <v>0</v>
      </c>
      <c r="EX72" s="40" t="b">
        <f t="shared" si="73"/>
        <v>0</v>
      </c>
      <c r="EY72" s="365"/>
      <c r="EZ72" s="40" t="b">
        <f t="shared" si="74"/>
        <v>0</v>
      </c>
      <c r="FA72" s="40" t="b">
        <f t="shared" si="75"/>
        <v>0</v>
      </c>
      <c r="FB72" s="40" t="b">
        <f t="shared" si="76"/>
        <v>0</v>
      </c>
      <c r="FC72" s="40" t="b">
        <f t="shared" si="77"/>
        <v>0</v>
      </c>
      <c r="FD72" s="367"/>
      <c r="FE72" s="40" t="b">
        <f t="shared" si="78"/>
        <v>0</v>
      </c>
      <c r="FF72" s="40" t="b">
        <f t="shared" si="79"/>
        <v>0</v>
      </c>
      <c r="FG72" s="40" t="b">
        <f t="shared" si="80"/>
        <v>0</v>
      </c>
      <c r="FH72" s="40" t="b">
        <f t="shared" si="81"/>
        <v>0</v>
      </c>
      <c r="FI72" s="365"/>
      <c r="FJ72" s="40" t="b">
        <f t="shared" si="82"/>
        <v>0</v>
      </c>
      <c r="FK72" s="40" t="b">
        <f t="shared" si="83"/>
        <v>0</v>
      </c>
      <c r="FL72" s="40" t="b">
        <f t="shared" si="84"/>
        <v>0</v>
      </c>
      <c r="FM72" s="40" t="b">
        <f t="shared" si="85"/>
        <v>0</v>
      </c>
      <c r="FN72" s="367"/>
      <c r="FO72" s="40" t="b">
        <f t="shared" si="86"/>
        <v>0</v>
      </c>
      <c r="FP72" s="40" t="b">
        <f t="shared" si="87"/>
        <v>0</v>
      </c>
      <c r="FQ72" s="40" t="b">
        <f t="shared" si="88"/>
        <v>0</v>
      </c>
      <c r="FR72" s="40" t="b">
        <f t="shared" si="89"/>
        <v>0</v>
      </c>
      <c r="FS72" s="365"/>
      <c r="FT72" s="40" t="b">
        <f t="shared" si="90"/>
        <v>0</v>
      </c>
      <c r="FU72" s="40" t="b">
        <f t="shared" si="91"/>
        <v>0</v>
      </c>
      <c r="FV72" s="40" t="b">
        <f t="shared" si="92"/>
        <v>0</v>
      </c>
      <c r="FW72" s="40" t="b">
        <f t="shared" si="93"/>
        <v>0</v>
      </c>
    </row>
    <row r="73" spans="2:179">
      <c r="B73" s="365">
        <v>64</v>
      </c>
      <c r="C73" s="196"/>
      <c r="D73" s="196"/>
      <c r="E73" s="196"/>
      <c r="F73" s="196"/>
      <c r="G73" s="367"/>
      <c r="H73" s="197"/>
      <c r="I73" s="197"/>
      <c r="J73" s="197"/>
      <c r="K73" s="197"/>
      <c r="L73" s="197"/>
      <c r="M73" s="197"/>
      <c r="N73" s="9"/>
      <c r="O73" s="198"/>
      <c r="P73" s="198"/>
      <c r="Q73" s="198"/>
      <c r="R73" s="198"/>
      <c r="S73" s="198"/>
      <c r="T73" s="198"/>
      <c r="U73" s="9"/>
      <c r="V73" s="306"/>
      <c r="W73" s="306"/>
      <c r="X73" s="306"/>
      <c r="Y73" s="306"/>
      <c r="Z73" s="306"/>
      <c r="AA73" s="283">
        <f>IFERROR(Z73*Inputs!$D$59*Inputs!$D$60,"")</f>
        <v>0</v>
      </c>
      <c r="AB73" s="9"/>
      <c r="AC73" s="303"/>
      <c r="AD73" s="304"/>
      <c r="AE73" s="304"/>
      <c r="AF73" s="304"/>
      <c r="AG73" s="9"/>
      <c r="AH73" s="283" t="str">
        <f>IFERROR(IF(Analysis!AC73="","",Analysis!AC73*Inputs!$D$33),"")</f>
        <v/>
      </c>
      <c r="AI73" s="292" t="str">
        <f>IFERROR(IF(Analysis!AD73="","",Analysis!AD73*Inputs!$D$37),"")</f>
        <v/>
      </c>
      <c r="AJ73" s="292" t="str">
        <f>IFERROR(IF(Analysis!AE73="","",Analysis!AE73*Inputs!$D$41),"")</f>
        <v/>
      </c>
      <c r="AK73" s="292" t="str">
        <f>IFERROR(IF(Analysis!AE73="","",Analysis!AE73*Inputs!$D$48),"")</f>
        <v/>
      </c>
      <c r="AL73" s="293" t="str">
        <f>IFERROR(IF(Analysis!AD73="","",Analysis!AD73*Inputs!$D$49*Inputs!$D$48),"")</f>
        <v/>
      </c>
      <c r="AM73" s="292" t="str">
        <f>IFERROR(AK73*Inputs!$D$50,"")</f>
        <v/>
      </c>
      <c r="AN73" s="292" t="str">
        <f t="shared" si="94"/>
        <v/>
      </c>
      <c r="AO73" s="292" t="str">
        <f>IFERROR(IF(AN73="","",AN73*Inputs!$D$52),"")</f>
        <v/>
      </c>
      <c r="AP73" s="283" t="str">
        <f>IFERROR(IF(Analysis!AF73="","",Analysis!AF73*Inputs!$D$58),"")</f>
        <v/>
      </c>
      <c r="AQ73" s="293" t="str">
        <f>IFERROR(AP73*Inputs!$D$59,"")</f>
        <v/>
      </c>
      <c r="AR73" s="283" t="str">
        <f>IFERROR(AQ73*Inputs!$D$60,"")</f>
        <v/>
      </c>
      <c r="AS73" s="9"/>
      <c r="AT73" s="279" t="str">
        <f>IF(Analysis!V73&lt;&gt;"",Analysis!V73,Analysis!$AH73)</f>
        <v/>
      </c>
      <c r="AU73" s="279" t="str">
        <f>IF(Analysis!W73&lt;&gt;"",Analysis!W73,Analysis!AI73)</f>
        <v/>
      </c>
      <c r="AV73" s="279" t="str">
        <f>IF(Analysis!X73&lt;&gt;"",Analysis!X73,$AJ73)</f>
        <v/>
      </c>
      <c r="AW73" s="279" t="str">
        <f>IF(Analysis!Y73&lt;&gt;"",Analysis!Y73,Analysis!AO73)</f>
        <v/>
      </c>
      <c r="AX73" s="279" t="str">
        <f>IF(Analysis!Z73&lt;&gt;"",Analysis!Z73,Analysis!AP73)</f>
        <v/>
      </c>
      <c r="AY73" s="279" t="str">
        <f>IF(Analysis!AA73&gt;0,Analysis!AA73,Analysis!AR73)</f>
        <v/>
      </c>
      <c r="AZ73" s="9"/>
      <c r="BA73" s="8">
        <f>SUM((($H73+$O73)*Inputs!$D$14*Inputs!$D$13/Hours_TB),(($I73+$P73)*Inputs!$D$14*Inputs!$D$13/Hours_TB),(($J73+$Q73)*Inputs!$D$14*Inputs!$D$13/Hours_TB),(($K73+$R73)*Inputs!$D$14*Inputs!$D$13/Hours_TB),(($L73+$S73)*Inputs!$D$14*Inputs!$D$13/Hours_TB),(($M73+$T73)*Inputs!$D$14*Inputs!$D$13/Hours_TB))</f>
        <v>0</v>
      </c>
      <c r="BB73" s="8">
        <f>SUM((($H73+$O73)*Inputs!$D$14*Inputs!$D$13/Hours_HIV),(($I73+$P73)*Inputs!$D$14*Inputs!$D$13/Hours_HIV),(($J73+$Q73)*Inputs!$D$14*Inputs!$D$13/Hours_HIV),(($K73+$R73)*Inputs!$D$14*Inputs!$D$13/Hours_HIV),(($L73+$S73)*Inputs!$D$14*Inputs!$D$13/Hours_HIV),(($M73+$T73)*Inputs!$D$14*Inputs!$D$13/Hours_HIV))</f>
        <v>0</v>
      </c>
      <c r="BC73" s="8">
        <f>SUM((($H73+$O73)*Inputs!$D$14*Inputs!$D$13/Hours_HPV),(($I73+$P73)*Inputs!$D$14*Inputs!$D$13/Hours_HPV),(($J73+$Q73)*Inputs!$D$14*Inputs!$D$13/Hours_HPV),(($K73+$R73)*Inputs!$D$14*Inputs!$D$13/Hours_HPV),(($L73+$S73)*Inputs!$D$14*Inputs!$D$13/Hours_HPV),(($M73+$T73)*Inputs!$D$14*Inputs!$D$13/Hours_HPV))</f>
        <v>0</v>
      </c>
      <c r="BD73" s="8">
        <f>SUM((($H73+$O73)*Inputs!$D$14*Inputs!$D$13/Hours_HCV),(($I73+$P73)*Inputs!$D$14*Inputs!$D$13/Hours_HCV),(($J73+$Q73)*Inputs!$D$14*Inputs!$D$13/Hours_HCV),(($K73+$R73)*Inputs!$D$14*Inputs!$D$13/Hours_HCV),(($L73+$S73)*Inputs!$D$14*Inputs!$D$13/Hours_HCV),(($M73+$T73)*Inputs!$D$14*Inputs!$D$13/Hours_HCV))</f>
        <v>0</v>
      </c>
      <c r="BE73" s="9"/>
      <c r="BF73" s="10" t="str">
        <f t="shared" si="95"/>
        <v/>
      </c>
      <c r="BG73" s="18" t="str">
        <f t="shared" si="96"/>
        <v>N/A</v>
      </c>
      <c r="BH73" s="10" t="str">
        <f t="shared" si="97"/>
        <v/>
      </c>
      <c r="BI73" s="10" t="str">
        <f t="shared" si="98"/>
        <v/>
      </c>
      <c r="BJ73" s="10" t="str">
        <f t="shared" si="12"/>
        <v/>
      </c>
      <c r="BK73" s="18" t="str">
        <f t="shared" si="99"/>
        <v>N/A</v>
      </c>
      <c r="BL73" s="367"/>
      <c r="BM73" s="10">
        <f t="shared" si="100"/>
        <v>0</v>
      </c>
      <c r="BN73" s="18" t="str">
        <f t="shared" si="101"/>
        <v>N/A</v>
      </c>
      <c r="BO73" s="10" t="str">
        <f t="shared" si="13"/>
        <v/>
      </c>
      <c r="BP73" s="10" t="str">
        <f t="shared" si="14"/>
        <v/>
      </c>
      <c r="BQ73" s="10" t="str">
        <f t="shared" si="15"/>
        <v/>
      </c>
      <c r="BR73" s="18" t="str">
        <f t="shared" si="16"/>
        <v>N/A</v>
      </c>
      <c r="BS73" s="367"/>
      <c r="BT73" s="10">
        <f t="shared" si="102"/>
        <v>0</v>
      </c>
      <c r="BU73" s="18" t="str">
        <f t="shared" si="103"/>
        <v>N/A</v>
      </c>
      <c r="BV73" s="10" t="str">
        <f t="shared" si="17"/>
        <v/>
      </c>
      <c r="BW73" s="10" t="str">
        <f t="shared" si="104"/>
        <v/>
      </c>
      <c r="BX73" s="10" t="str">
        <f t="shared" si="19"/>
        <v/>
      </c>
      <c r="BY73" s="18" t="str">
        <f t="shared" si="105"/>
        <v>N/A</v>
      </c>
      <c r="BZ73" s="367"/>
      <c r="CA73" s="10">
        <f t="shared" si="106"/>
        <v>0</v>
      </c>
      <c r="CB73" s="18" t="str">
        <f t="shared" si="107"/>
        <v>N/A</v>
      </c>
      <c r="CC73" s="10" t="str">
        <f t="shared" si="21"/>
        <v/>
      </c>
      <c r="CD73" s="10" t="str">
        <f t="shared" si="22"/>
        <v/>
      </c>
      <c r="CE73" s="10" t="str">
        <f t="shared" si="23"/>
        <v/>
      </c>
      <c r="CF73" s="18" t="str">
        <f t="shared" si="108"/>
        <v>N/A</v>
      </c>
      <c r="CG73" s="365"/>
      <c r="CH73" s="10">
        <f t="shared" si="109"/>
        <v>0</v>
      </c>
      <c r="CI73" s="18" t="str">
        <f t="shared" si="115"/>
        <v>N/A</v>
      </c>
      <c r="CJ73" s="10" t="str">
        <f t="shared" si="26"/>
        <v/>
      </c>
      <c r="CK73" s="10" t="str">
        <f t="shared" si="27"/>
        <v/>
      </c>
      <c r="CL73" s="10" t="str">
        <f t="shared" si="28"/>
        <v/>
      </c>
      <c r="CM73" s="18" t="str">
        <f t="shared" si="29"/>
        <v>N/A</v>
      </c>
      <c r="CN73" s="365"/>
      <c r="CO73" s="10">
        <f t="shared" si="110"/>
        <v>0</v>
      </c>
      <c r="CP73" s="18" t="str">
        <f t="shared" si="111"/>
        <v>N/A</v>
      </c>
      <c r="CQ73" s="10" t="str">
        <f t="shared" si="30"/>
        <v/>
      </c>
      <c r="CR73" s="10" t="str">
        <f t="shared" si="31"/>
        <v/>
      </c>
      <c r="CS73" s="10" t="str">
        <f t="shared" si="32"/>
        <v/>
      </c>
      <c r="CT73" s="18" t="str">
        <f t="shared" si="112"/>
        <v>N/A</v>
      </c>
      <c r="CU73" s="377"/>
      <c r="CV73" s="10">
        <f t="shared" si="113"/>
        <v>0</v>
      </c>
      <c r="CW73" s="18" t="str">
        <f t="shared" si="114"/>
        <v>N/A</v>
      </c>
      <c r="CX73" s="10" t="str">
        <f t="shared" si="34"/>
        <v/>
      </c>
      <c r="CY73" s="10" t="str">
        <f t="shared" si="35"/>
        <v/>
      </c>
      <c r="CZ73" s="10" t="str">
        <f t="shared" si="36"/>
        <v/>
      </c>
      <c r="DA73" s="18" t="str">
        <f t="shared" si="37"/>
        <v>N/A</v>
      </c>
      <c r="DB73" s="367"/>
      <c r="DC73" s="367"/>
      <c r="DD73" s="367"/>
      <c r="DE73" s="367"/>
      <c r="DF73" s="367"/>
      <c r="DG73" s="40" t="b">
        <f t="shared" si="38"/>
        <v>0</v>
      </c>
      <c r="DH73" s="40" t="b">
        <f t="shared" si="39"/>
        <v>0</v>
      </c>
      <c r="DI73" s="40" t="b">
        <f t="shared" si="40"/>
        <v>0</v>
      </c>
      <c r="DJ73" s="40" t="b">
        <f t="shared" si="41"/>
        <v>0</v>
      </c>
      <c r="DK73" s="367"/>
      <c r="DL73" s="40" t="b">
        <f t="shared" si="42"/>
        <v>0</v>
      </c>
      <c r="DM73" s="40" t="b">
        <f t="shared" si="43"/>
        <v>0</v>
      </c>
      <c r="DN73" s="40" t="b">
        <f t="shared" si="44"/>
        <v>0</v>
      </c>
      <c r="DO73" s="40" t="b">
        <f t="shared" si="45"/>
        <v>0</v>
      </c>
      <c r="DP73" s="367"/>
      <c r="DQ73" s="40" t="b">
        <f t="shared" si="46"/>
        <v>0</v>
      </c>
      <c r="DR73" s="40" t="b">
        <f t="shared" si="47"/>
        <v>0</v>
      </c>
      <c r="DS73" s="40" t="b">
        <f t="shared" si="48"/>
        <v>0</v>
      </c>
      <c r="DT73" s="40" t="b">
        <f t="shared" si="49"/>
        <v>0</v>
      </c>
      <c r="DU73" s="367"/>
      <c r="DV73" s="40" t="b">
        <f t="shared" si="50"/>
        <v>0</v>
      </c>
      <c r="DW73" s="40" t="b">
        <f t="shared" si="51"/>
        <v>0</v>
      </c>
      <c r="DX73" s="40" t="b">
        <f t="shared" si="52"/>
        <v>0</v>
      </c>
      <c r="DY73" s="40" t="b">
        <f t="shared" si="53"/>
        <v>0</v>
      </c>
      <c r="DZ73" s="367"/>
      <c r="EA73" s="40" t="b">
        <f t="shared" si="54"/>
        <v>0</v>
      </c>
      <c r="EB73" s="40" t="b">
        <f t="shared" si="55"/>
        <v>0</v>
      </c>
      <c r="EC73" s="40" t="b">
        <f t="shared" si="56"/>
        <v>0</v>
      </c>
      <c r="ED73" s="40" t="b">
        <f t="shared" si="57"/>
        <v>0</v>
      </c>
      <c r="EE73" s="367"/>
      <c r="EF73" s="40" t="b">
        <f t="shared" si="58"/>
        <v>0</v>
      </c>
      <c r="EG73" s="40" t="b">
        <f t="shared" si="59"/>
        <v>0</v>
      </c>
      <c r="EH73" s="40" t="b">
        <f t="shared" si="60"/>
        <v>0</v>
      </c>
      <c r="EI73" s="40" t="b">
        <f t="shared" si="61"/>
        <v>0</v>
      </c>
      <c r="EJ73" s="367"/>
      <c r="EK73" s="40" t="b">
        <f t="shared" si="62"/>
        <v>0</v>
      </c>
      <c r="EL73" s="40" t="b">
        <f t="shared" si="63"/>
        <v>0</v>
      </c>
      <c r="EM73" s="40" t="b">
        <f t="shared" si="64"/>
        <v>0</v>
      </c>
      <c r="EN73" s="40" t="b">
        <f t="shared" si="65"/>
        <v>0</v>
      </c>
      <c r="EO73" s="367"/>
      <c r="EP73" s="40" t="b">
        <f t="shared" si="66"/>
        <v>0</v>
      </c>
      <c r="EQ73" s="40" t="b">
        <f t="shared" si="67"/>
        <v>0</v>
      </c>
      <c r="ER73" s="40" t="b">
        <f t="shared" si="68"/>
        <v>0</v>
      </c>
      <c r="ES73" s="40" t="b">
        <f t="shared" si="69"/>
        <v>0</v>
      </c>
      <c r="ET73" s="367"/>
      <c r="EU73" s="40" t="b">
        <f t="shared" si="70"/>
        <v>0</v>
      </c>
      <c r="EV73" s="40" t="b">
        <f t="shared" si="71"/>
        <v>0</v>
      </c>
      <c r="EW73" s="40" t="b">
        <f t="shared" si="72"/>
        <v>0</v>
      </c>
      <c r="EX73" s="40" t="b">
        <f t="shared" si="73"/>
        <v>0</v>
      </c>
      <c r="EY73" s="365"/>
      <c r="EZ73" s="40" t="b">
        <f t="shared" si="74"/>
        <v>0</v>
      </c>
      <c r="FA73" s="40" t="b">
        <f t="shared" si="75"/>
        <v>0</v>
      </c>
      <c r="FB73" s="40" t="b">
        <f t="shared" si="76"/>
        <v>0</v>
      </c>
      <c r="FC73" s="40" t="b">
        <f t="shared" si="77"/>
        <v>0</v>
      </c>
      <c r="FD73" s="367"/>
      <c r="FE73" s="40" t="b">
        <f t="shared" si="78"/>
        <v>0</v>
      </c>
      <c r="FF73" s="40" t="b">
        <f t="shared" si="79"/>
        <v>0</v>
      </c>
      <c r="FG73" s="40" t="b">
        <f t="shared" si="80"/>
        <v>0</v>
      </c>
      <c r="FH73" s="40" t="b">
        <f t="shared" si="81"/>
        <v>0</v>
      </c>
      <c r="FI73" s="365"/>
      <c r="FJ73" s="40" t="b">
        <f t="shared" si="82"/>
        <v>0</v>
      </c>
      <c r="FK73" s="40" t="b">
        <f t="shared" si="83"/>
        <v>0</v>
      </c>
      <c r="FL73" s="40" t="b">
        <f t="shared" si="84"/>
        <v>0</v>
      </c>
      <c r="FM73" s="40" t="b">
        <f t="shared" si="85"/>
        <v>0</v>
      </c>
      <c r="FN73" s="367"/>
      <c r="FO73" s="40" t="b">
        <f t="shared" si="86"/>
        <v>0</v>
      </c>
      <c r="FP73" s="40" t="b">
        <f t="shared" si="87"/>
        <v>0</v>
      </c>
      <c r="FQ73" s="40" t="b">
        <f t="shared" si="88"/>
        <v>0</v>
      </c>
      <c r="FR73" s="40" t="b">
        <f t="shared" si="89"/>
        <v>0</v>
      </c>
      <c r="FS73" s="365"/>
      <c r="FT73" s="40" t="b">
        <f t="shared" si="90"/>
        <v>0</v>
      </c>
      <c r="FU73" s="40" t="b">
        <f t="shared" si="91"/>
        <v>0</v>
      </c>
      <c r="FV73" s="40" t="b">
        <f t="shared" si="92"/>
        <v>0</v>
      </c>
      <c r="FW73" s="40" t="b">
        <f t="shared" si="93"/>
        <v>0</v>
      </c>
    </row>
    <row r="74" spans="2:179">
      <c r="B74" s="365">
        <v>65</v>
      </c>
      <c r="C74" s="196"/>
      <c r="D74" s="196"/>
      <c r="E74" s="196"/>
      <c r="F74" s="196"/>
      <c r="G74" s="367"/>
      <c r="H74" s="197"/>
      <c r="I74" s="197"/>
      <c r="J74" s="197"/>
      <c r="K74" s="197"/>
      <c r="L74" s="197"/>
      <c r="M74" s="197"/>
      <c r="N74" s="9"/>
      <c r="O74" s="198"/>
      <c r="P74" s="198"/>
      <c r="Q74" s="198"/>
      <c r="R74" s="198"/>
      <c r="S74" s="198"/>
      <c r="T74" s="198"/>
      <c r="U74" s="9"/>
      <c r="V74" s="306"/>
      <c r="W74" s="306"/>
      <c r="X74" s="306"/>
      <c r="Y74" s="306"/>
      <c r="Z74" s="306"/>
      <c r="AA74" s="283">
        <f>IFERROR(Z74*Inputs!$D$59*Inputs!$D$60,"")</f>
        <v>0</v>
      </c>
      <c r="AB74" s="9"/>
      <c r="AC74" s="303"/>
      <c r="AD74" s="304"/>
      <c r="AE74" s="304"/>
      <c r="AF74" s="304"/>
      <c r="AG74" s="9"/>
      <c r="AH74" s="283" t="str">
        <f>IFERROR(IF(Analysis!AC74="","",Analysis!AC74*Inputs!$D$33),"")</f>
        <v/>
      </c>
      <c r="AI74" s="292" t="str">
        <f>IFERROR(IF(Analysis!AD74="","",Analysis!AD74*Inputs!$D$37),"")</f>
        <v/>
      </c>
      <c r="AJ74" s="292" t="str">
        <f>IFERROR(IF(Analysis!AE74="","",Analysis!AE74*Inputs!$D$41),"")</f>
        <v/>
      </c>
      <c r="AK74" s="292" t="str">
        <f>IFERROR(IF(Analysis!AE74="","",Analysis!AE74*Inputs!$D$48),"")</f>
        <v/>
      </c>
      <c r="AL74" s="293" t="str">
        <f>IFERROR(IF(Analysis!AD74="","",Analysis!AD74*Inputs!$D$49*Inputs!$D$48),"")</f>
        <v/>
      </c>
      <c r="AM74" s="292" t="str">
        <f>IFERROR(AK74*Inputs!$D$50,"")</f>
        <v/>
      </c>
      <c r="AN74" s="292" t="str">
        <f t="shared" si="94"/>
        <v/>
      </c>
      <c r="AO74" s="292" t="str">
        <f>IFERROR(IF(AN74="","",AN74*Inputs!$D$52),"")</f>
        <v/>
      </c>
      <c r="AP74" s="283" t="str">
        <f>IFERROR(IF(Analysis!AF74="","",Analysis!AF74*Inputs!$D$58),"")</f>
        <v/>
      </c>
      <c r="AQ74" s="293" t="str">
        <f>IFERROR(AP74*Inputs!$D$59,"")</f>
        <v/>
      </c>
      <c r="AR74" s="283" t="str">
        <f>IFERROR(AQ74*Inputs!$D$60,"")</f>
        <v/>
      </c>
      <c r="AS74" s="9"/>
      <c r="AT74" s="279" t="str">
        <f>IF(Analysis!V74&lt;&gt;"",Analysis!V74,Analysis!$AH74)</f>
        <v/>
      </c>
      <c r="AU74" s="279" t="str">
        <f>IF(Analysis!W74&lt;&gt;"",Analysis!W74,Analysis!AI74)</f>
        <v/>
      </c>
      <c r="AV74" s="279" t="str">
        <f>IF(Analysis!X74&lt;&gt;"",Analysis!X74,$AJ74)</f>
        <v/>
      </c>
      <c r="AW74" s="279" t="str">
        <f>IF(Analysis!Y74&lt;&gt;"",Analysis!Y74,Analysis!AO74)</f>
        <v/>
      </c>
      <c r="AX74" s="279" t="str">
        <f>IF(Analysis!Z74&lt;&gt;"",Analysis!Z74,Analysis!AP74)</f>
        <v/>
      </c>
      <c r="AY74" s="279" t="str">
        <f>IF(Analysis!AA74&gt;0,Analysis!AA74,Analysis!AR74)</f>
        <v/>
      </c>
      <c r="AZ74" s="9"/>
      <c r="BA74" s="8">
        <f>SUM((($H74+$O74)*Inputs!$D$14*Inputs!$D$13/Hours_TB),(($I74+$P74)*Inputs!$D$14*Inputs!$D$13/Hours_TB),(($J74+$Q74)*Inputs!$D$14*Inputs!$D$13/Hours_TB),(($K74+$R74)*Inputs!$D$14*Inputs!$D$13/Hours_TB),(($L74+$S74)*Inputs!$D$14*Inputs!$D$13/Hours_TB),(($M74+$T74)*Inputs!$D$14*Inputs!$D$13/Hours_TB))</f>
        <v>0</v>
      </c>
      <c r="BB74" s="8">
        <f>SUM((($H74+$O74)*Inputs!$D$14*Inputs!$D$13/Hours_HIV),(($I74+$P74)*Inputs!$D$14*Inputs!$D$13/Hours_HIV),(($J74+$Q74)*Inputs!$D$14*Inputs!$D$13/Hours_HIV),(($K74+$R74)*Inputs!$D$14*Inputs!$D$13/Hours_HIV),(($L74+$S74)*Inputs!$D$14*Inputs!$D$13/Hours_HIV),(($M74+$T74)*Inputs!$D$14*Inputs!$D$13/Hours_HIV))</f>
        <v>0</v>
      </c>
      <c r="BC74" s="8">
        <f>SUM((($H74+$O74)*Inputs!$D$14*Inputs!$D$13/Hours_HPV),(($I74+$P74)*Inputs!$D$14*Inputs!$D$13/Hours_HPV),(($J74+$Q74)*Inputs!$D$14*Inputs!$D$13/Hours_HPV),(($K74+$R74)*Inputs!$D$14*Inputs!$D$13/Hours_HPV),(($L74+$S74)*Inputs!$D$14*Inputs!$D$13/Hours_HPV),(($M74+$T74)*Inputs!$D$14*Inputs!$D$13/Hours_HPV))</f>
        <v>0</v>
      </c>
      <c r="BD74" s="8">
        <f>SUM((($H74+$O74)*Inputs!$D$14*Inputs!$D$13/Hours_HCV),(($I74+$P74)*Inputs!$D$14*Inputs!$D$13/Hours_HCV),(($J74+$Q74)*Inputs!$D$14*Inputs!$D$13/Hours_HCV),(($K74+$R74)*Inputs!$D$14*Inputs!$D$13/Hours_HCV),(($L74+$S74)*Inputs!$D$14*Inputs!$D$13/Hours_HCV),(($M74+$T74)*Inputs!$D$14*Inputs!$D$13/Hours_HCV))</f>
        <v>0</v>
      </c>
      <c r="BE74" s="9"/>
      <c r="BF74" s="10" t="str">
        <f t="shared" si="95"/>
        <v/>
      </c>
      <c r="BG74" s="18" t="str">
        <f t="shared" si="96"/>
        <v>N/A</v>
      </c>
      <c r="BH74" s="10" t="str">
        <f t="shared" si="97"/>
        <v/>
      </c>
      <c r="BI74" s="10" t="str">
        <f t="shared" si="98"/>
        <v/>
      </c>
      <c r="BJ74" s="10" t="str">
        <f t="shared" ref="BJ74:BJ137" si="116">IFERROR($AT74*(1+Vol_TB),"")</f>
        <v/>
      </c>
      <c r="BK74" s="18" t="str">
        <f t="shared" si="99"/>
        <v>N/A</v>
      </c>
      <c r="BL74" s="367"/>
      <c r="BM74" s="10">
        <f t="shared" si="100"/>
        <v>0</v>
      </c>
      <c r="BN74" s="18" t="str">
        <f t="shared" si="101"/>
        <v>N/A</v>
      </c>
      <c r="BO74" s="10" t="str">
        <f t="shared" ref="BO74:BO137" si="117">IFERROR(MAX(0,($BH74/Hours_HIV)-$AU74),"")</f>
        <v/>
      </c>
      <c r="BP74" s="10" t="str">
        <f t="shared" ref="BP74:BP137" si="118">IFERROR(BO74*Hours_HIV,"")</f>
        <v/>
      </c>
      <c r="BQ74" s="10" t="str">
        <f t="shared" ref="BQ74:BQ137" si="119">IFERROR($AT74*(1+Vol_TB)+$AU74*(1+Vol_HIV),"")</f>
        <v/>
      </c>
      <c r="BR74" s="18" t="str">
        <f t="shared" ref="BR74:BR137" si="120">IF($BA74=0,"N/A",IF(BQ74=0,1,1-($AT74*(1+Vol_TB)/$BA74)-$AU74*(1+Vol_HIV)/$BB74))</f>
        <v>N/A</v>
      </c>
      <c r="BS74" s="367"/>
      <c r="BT74" s="10">
        <f t="shared" si="102"/>
        <v>0</v>
      </c>
      <c r="BU74" s="18" t="str">
        <f t="shared" si="103"/>
        <v>N/A</v>
      </c>
      <c r="BV74" s="10" t="str">
        <f t="shared" ref="BV74:BV137" si="121">IFERROR(MAX(0,($BH74/Hours_HIV)-$AV74),"")</f>
        <v/>
      </c>
      <c r="BW74" s="10" t="str">
        <f t="shared" si="104"/>
        <v/>
      </c>
      <c r="BX74" s="10" t="str">
        <f t="shared" ref="BX74:BX137" si="122">IFERROR($AT74*(1+Vol_TB)+$AV74*(1+Vol_HIV),"")</f>
        <v/>
      </c>
      <c r="BY74" s="18" t="str">
        <f t="shared" si="105"/>
        <v>N/A</v>
      </c>
      <c r="BZ74" s="367"/>
      <c r="CA74" s="10">
        <f t="shared" si="106"/>
        <v>0</v>
      </c>
      <c r="CB74" s="18" t="str">
        <f t="shared" si="107"/>
        <v>N/A</v>
      </c>
      <c r="CC74" s="10" t="str">
        <f t="shared" ref="CC74:CC137" si="123">IFERROR(MAX(0,($BH74/Hours_HIV)-SUM($AU74:$AV74)),"")</f>
        <v/>
      </c>
      <c r="CD74" s="10" t="str">
        <f t="shared" ref="CD74:CD137" si="124">IFERROR(CC74*Hours_HIV,"")</f>
        <v/>
      </c>
      <c r="CE74" s="10" t="str">
        <f t="shared" ref="CE74:CE137" si="125">IFERROR($AT74*(1+Vol_TB)+SUM($AU74:$AV74)*(1+Vol_HIV),"")</f>
        <v/>
      </c>
      <c r="CF74" s="18" t="str">
        <f t="shared" si="108"/>
        <v>N/A</v>
      </c>
      <c r="CG74" s="365"/>
      <c r="CH74" s="10">
        <f t="shared" si="109"/>
        <v>0</v>
      </c>
      <c r="CI74" s="18" t="str">
        <f t="shared" ref="CI74" si="126">IFERROR(IF($BA74=0,"N/A",IF(CH74=0,1,1-($AT74/$BA74)-($AW74/$BC74))),"")</f>
        <v>N/A</v>
      </c>
      <c r="CJ74" s="10" t="str">
        <f t="shared" ref="CJ74:CJ137" si="127">IFERROR(MAX(0,($BH74/Hours_HPV)-$AW74),"")</f>
        <v/>
      </c>
      <c r="CK74" s="10" t="str">
        <f t="shared" ref="CK74:CK137" si="128">IFERROR(CJ74*Hours_HPV,"")</f>
        <v/>
      </c>
      <c r="CL74" s="10" t="str">
        <f t="shared" ref="CL74:CL137" si="129">IFERROR($AT74*(1+Vol_TB)+$AW74*(1+Vol_HPV),"")</f>
        <v/>
      </c>
      <c r="CM74" s="18" t="str">
        <f t="shared" ref="CM74:CM137" si="130">IF($BA74=0,"N/A",IF(CL74=0,1,1-($AT74*(1+Vol_TB)/$BA74)-$AW74*(1+Vol_HPV)/$BC74))</f>
        <v>N/A</v>
      </c>
      <c r="CN74" s="365"/>
      <c r="CO74" s="10">
        <f t="shared" si="110"/>
        <v>0</v>
      </c>
      <c r="CP74" s="18" t="str">
        <f t="shared" si="111"/>
        <v>N/A</v>
      </c>
      <c r="CQ74" s="10" t="str">
        <f t="shared" ref="CQ74:CQ137" si="131">IFERROR(MAX(0,($BH74/Hours_HCV)-SUM($AX74:$AY74)),"")</f>
        <v/>
      </c>
      <c r="CR74" s="10" t="str">
        <f t="shared" ref="CR74:CR137" si="132">IFERROR(CQ74*Hours_HCV,"")</f>
        <v/>
      </c>
      <c r="CS74" s="10" t="str">
        <f t="shared" ref="CS74:CS137" si="133">IFERROR($AT74*(1+Vol_TB)+SUM($AX74:$AY74)*(1+Vol_HCV),"")</f>
        <v/>
      </c>
      <c r="CT74" s="18" t="str">
        <f t="shared" si="112"/>
        <v>N/A</v>
      </c>
      <c r="CU74" s="377"/>
      <c r="CV74" s="10">
        <f t="shared" si="113"/>
        <v>0</v>
      </c>
      <c r="CW74" s="18" t="str">
        <f t="shared" si="114"/>
        <v>N/A</v>
      </c>
      <c r="CX74" s="10" t="str">
        <f t="shared" ref="CX74:CX137" si="134">IFERROR(MAX(0,($BH74/Hours_HIV)-SUM($AU74:$AV74),($BH74/Hours_HPV)-$AW74,($BH74/Hours_HCV)-SUM($AX74:$AY74)),"")</f>
        <v/>
      </c>
      <c r="CY74" s="10" t="str">
        <f t="shared" ref="CY74:CY137" si="135">IFERROR(CX74*Hours_HCV,"")</f>
        <v/>
      </c>
      <c r="CZ74" s="10" t="str">
        <f t="shared" ref="CZ74:CZ137" si="136">IFERROR($AT74*(1+Vol_TB)+SUM($AU74:$AV74)*(1+Vol_HIV)+$AW74*(1+Vol_HPV)+SUM($AX74:$AY74)*(1+Vol_HCV),"")</f>
        <v/>
      </c>
      <c r="DA74" s="18" t="str">
        <f t="shared" ref="DA74:DA137" si="137">IF($BA74=0,"N/A",IF(CZ74=0,1,1-($AT74*(1+Vol_TB)/$BA74)-SUM($AU74:$AV74)*(1+Vol_HIV)/$BB74-$AW74*(1+Vol_HPV)/$BC74-SUM($AX74:$AY74)*(1+Vol_HCV)/$BD74))</f>
        <v>N/A</v>
      </c>
      <c r="DB74" s="367"/>
      <c r="DC74" s="367"/>
      <c r="DD74" s="367"/>
      <c r="DE74" s="367"/>
      <c r="DF74" s="367"/>
      <c r="DG74" s="40" t="b">
        <f t="shared" ref="DG74:DG137" si="138">IF($BG74&lt;=Threshold_Low,$C74)</f>
        <v>0</v>
      </c>
      <c r="DH74" s="40" t="b">
        <f t="shared" ref="DH74:DH137" si="139">IF(AND($BG74&gt;Threshold_Low,$BG74&lt;=Threshold_Med),$C74)</f>
        <v>0</v>
      </c>
      <c r="DI74" s="40" t="b">
        <f t="shared" ref="DI74:DI137" si="140">IF(AND($BG74&gt;Threshold_Med,$BG74&lt;=Threshold_High),$C74)</f>
        <v>0</v>
      </c>
      <c r="DJ74" s="40" t="b">
        <f t="shared" ref="DJ74:DJ137" si="141">IF($BG74="N/A",FALSE,IF($BG74&gt;Threshold_High,$C74))</f>
        <v>0</v>
      </c>
      <c r="DK74" s="367"/>
      <c r="DL74" s="40" t="b">
        <f t="shared" ref="DL74:DL137" si="142">IF($BK74&lt;=Threshold_Low,$C74)</f>
        <v>0</v>
      </c>
      <c r="DM74" s="40" t="b">
        <f t="shared" ref="DM74:DM137" si="143">IF(AND($BK74&gt;Threshold_Low,$BK74&lt;=Threshold_Med),$C74)</f>
        <v>0</v>
      </c>
      <c r="DN74" s="40" t="b">
        <f t="shared" ref="DN74:DN137" si="144">IF(AND($BK74&gt;Threshold_Med,$BK74&lt;=Threshold_High),$C74)</f>
        <v>0</v>
      </c>
      <c r="DO74" s="40" t="b">
        <f t="shared" ref="DO74:DO137" si="145">IF($BK74="N/A",FALSE,IF($BK74&gt;Threshold_High,$C74))</f>
        <v>0</v>
      </c>
      <c r="DP74" s="367"/>
      <c r="DQ74" s="40" t="b">
        <f t="shared" ref="DQ74:DQ137" si="146">IF($BK74&lt;=Threshold_Low,$C74)</f>
        <v>0</v>
      </c>
      <c r="DR74" s="40" t="b">
        <f t="shared" ref="DR74:DR137" si="147">IF(AND($BK74&gt;Threshold_Low,$BK74&lt;=Threshold_Med),$C74)</f>
        <v>0</v>
      </c>
      <c r="DS74" s="40" t="b">
        <f t="shared" ref="DS74:DS137" si="148">IF(AND($BK74&gt;Threshold_Med,$BK74&lt;=Threshold_High),$C74)</f>
        <v>0</v>
      </c>
      <c r="DT74" s="40" t="b">
        <f t="shared" ref="DT74:DT137" si="149">IF($BK74="N/A",FALSE,IF($BK74&gt;Threshold_High,$C74))</f>
        <v>0</v>
      </c>
      <c r="DU74" s="367"/>
      <c r="DV74" s="40" t="b">
        <f t="shared" ref="DV74:DV137" si="150">IF($BR74&lt;=Threshold_Low,$C74)</f>
        <v>0</v>
      </c>
      <c r="DW74" s="40" t="b">
        <f t="shared" ref="DW74:DW137" si="151">IF(AND($BR74&gt;Threshold_Low,$BR74&lt;=Threshold_Med),$C74)</f>
        <v>0</v>
      </c>
      <c r="DX74" s="40" t="b">
        <f t="shared" ref="DX74:DX137" si="152">IF(AND($BR74&gt;Threshold_Med,$BR74&lt;=Threshold_High),$C74)</f>
        <v>0</v>
      </c>
      <c r="DY74" s="40" t="b">
        <f t="shared" ref="DY74:DY137" si="153">IF($BR74="N/A",FALSE,IF($BR74&gt;Threshold_High,$C74))</f>
        <v>0</v>
      </c>
      <c r="DZ74" s="367"/>
      <c r="EA74" s="40" t="b">
        <f t="shared" ref="EA74:EA137" si="154">IF($BU74&lt;=Threshold_Low,$C74)</f>
        <v>0</v>
      </c>
      <c r="EB74" s="40" t="b">
        <f t="shared" ref="EB74:EB137" si="155">IF(AND($BU74&gt;Threshold_Low,$BU74&lt;=Threshold_Med),$C74)</f>
        <v>0</v>
      </c>
      <c r="EC74" s="40" t="b">
        <f t="shared" ref="EC74:EC137" si="156">IF(AND($BU74&gt;Threshold_Med,$BU74&lt;=Threshold_High),$C74)</f>
        <v>0</v>
      </c>
      <c r="ED74" s="40" t="b">
        <f t="shared" ref="ED74:ED137" si="157">IF($BU74="N/A",FALSE,IF($BU74&gt;Threshold_High,$C74))</f>
        <v>0</v>
      </c>
      <c r="EE74" s="367"/>
      <c r="EF74" s="40" t="b">
        <f t="shared" ref="EF74:EF137" si="158">IF($BY74&lt;=Threshold_Low,$C74)</f>
        <v>0</v>
      </c>
      <c r="EG74" s="40" t="b">
        <f t="shared" ref="EG74:EG137" si="159">IF(AND($BY74&gt;Threshold_Low,$BY74&lt;=Threshold_Med),$C74)</f>
        <v>0</v>
      </c>
      <c r="EH74" s="40" t="b">
        <f t="shared" ref="EH74:EH137" si="160">IF(AND($BY74&gt;Threshold_Med,$BY74&lt;=Threshold_High),$C74)</f>
        <v>0</v>
      </c>
      <c r="EI74" s="40" t="b">
        <f t="shared" ref="EI74:EI137" si="161">IF($BY74="N/A",FALSE,IF($BY74&gt;Threshold_High,$C74))</f>
        <v>0</v>
      </c>
      <c r="EJ74" s="367"/>
      <c r="EK74" s="40" t="b">
        <f t="shared" ref="EK74:EK137" si="162">IF($CB74&lt;=Threshold_Low,$C74)</f>
        <v>0</v>
      </c>
      <c r="EL74" s="40" t="b">
        <f t="shared" ref="EL74:EL137" si="163">IF(AND($CB74&gt;Threshold_Low,$CB74&lt;=Threshold_Med),$C74)</f>
        <v>0</v>
      </c>
      <c r="EM74" s="40" t="b">
        <f t="shared" ref="EM74:EM137" si="164">IF(AND($CB74&gt;Threshold_Med,$CB74&lt;=Threshold_High),$C74)</f>
        <v>0</v>
      </c>
      <c r="EN74" s="40" t="b">
        <f t="shared" ref="EN74:EN137" si="165">IF($CB74="N/A",FALSE,IF($CB74&gt;Threshold_High,$C74))</f>
        <v>0</v>
      </c>
      <c r="EO74" s="367"/>
      <c r="EP74" s="40" t="b">
        <f t="shared" ref="EP74:EP137" si="166">IF($CF74&lt;=Threshold_Low,$C74)</f>
        <v>0</v>
      </c>
      <c r="EQ74" s="40" t="b">
        <f t="shared" ref="EQ74:EQ137" si="167">IF(AND($CF74&gt;Threshold_Low,$CF74&lt;=Threshold_Med),$C74)</f>
        <v>0</v>
      </c>
      <c r="ER74" s="40" t="b">
        <f t="shared" ref="ER74:ER137" si="168">IF(AND($CF74&gt;Threshold_Med,$CF74&lt;=Threshold_High),$C74)</f>
        <v>0</v>
      </c>
      <c r="ES74" s="40" t="b">
        <f t="shared" ref="ES74:ES137" si="169">IF($CF74="N/A",FALSE,IF($CF74&gt;Threshold_High,$C74))</f>
        <v>0</v>
      </c>
      <c r="ET74" s="367"/>
      <c r="EU74" s="40" t="b">
        <f t="shared" ref="EU74:EU137" si="170">IF($CI74&lt;=Threshold_Low,$C74)</f>
        <v>0</v>
      </c>
      <c r="EV74" s="40" t="b">
        <f t="shared" ref="EV74:EV137" si="171">IF(AND($CI74&gt;Threshold_Low,$CI74&lt;=Threshold_Med),$C74)</f>
        <v>0</v>
      </c>
      <c r="EW74" s="40" t="b">
        <f t="shared" ref="EW74:EW137" si="172">IF(AND($CI74&gt;Threshold_Med,$CI74&lt;=Threshold_High),$C74)</f>
        <v>0</v>
      </c>
      <c r="EX74" s="40" t="b">
        <f t="shared" ref="EX74:EX137" si="173">IF($CI74="N/A",FALSE,IF($CI74&gt;Threshold_High,$C74))</f>
        <v>0</v>
      </c>
      <c r="EY74" s="365"/>
      <c r="EZ74" s="40" t="b">
        <f t="shared" ref="EZ74:EZ137" si="174">IF($CM74&lt;=Threshold_Low,$C74)</f>
        <v>0</v>
      </c>
      <c r="FA74" s="40" t="b">
        <f t="shared" ref="FA74:FA137" si="175">IF(AND($CM74&gt;Threshold_Low,$CM74&lt;=Threshold_Med),$C74)</f>
        <v>0</v>
      </c>
      <c r="FB74" s="40" t="b">
        <f t="shared" ref="FB74:FB137" si="176">IF(AND($CM74&gt;Threshold_Med,$CM74&lt;=Threshold_High),$C74)</f>
        <v>0</v>
      </c>
      <c r="FC74" s="40" t="b">
        <f t="shared" ref="FC74:FC137" si="177">IF($CM74="N/A",FALSE,IF($CM74&gt;Threshold_High,$C74))</f>
        <v>0</v>
      </c>
      <c r="FD74" s="367"/>
      <c r="FE74" s="40" t="b">
        <f t="shared" ref="FE74:FE137" si="178">IF($CP74&lt;=Threshold_Low,$C74)</f>
        <v>0</v>
      </c>
      <c r="FF74" s="40" t="b">
        <f t="shared" ref="FF74:FF137" si="179">IF(AND($CP74&gt;Threshold_Low,$CP74&lt;=Threshold_Med),$C74)</f>
        <v>0</v>
      </c>
      <c r="FG74" s="40" t="b">
        <f t="shared" ref="FG74:FG137" si="180">IF(AND($CP74&gt;Threshold_Med,$CP74&lt;=Threshold_High),$C74)</f>
        <v>0</v>
      </c>
      <c r="FH74" s="40" t="b">
        <f t="shared" ref="FH74:FH137" si="181">IF($CP74="N/A",FALSE,IF($CP74&gt;Threshold_High,$C74))</f>
        <v>0</v>
      </c>
      <c r="FI74" s="365"/>
      <c r="FJ74" s="40" t="b">
        <f t="shared" ref="FJ74:FJ137" si="182">IF($CT74&lt;=Threshold_Low,$C74)</f>
        <v>0</v>
      </c>
      <c r="FK74" s="40" t="b">
        <f t="shared" ref="FK74:FK137" si="183">IF(AND($CT74&gt;Threshold_Low,$CT74&lt;=Threshold_Med),$C74)</f>
        <v>0</v>
      </c>
      <c r="FL74" s="40" t="b">
        <f t="shared" ref="FL74:FL137" si="184">IF(AND($CT74&gt;Threshold_Med,$CT74&lt;=Threshold_High),$C74)</f>
        <v>0</v>
      </c>
      <c r="FM74" s="40" t="b">
        <f t="shared" ref="FM74:FM137" si="185">IF($CT74="N/A",FALSE,IF($CT74&gt;Threshold_High,$C74))</f>
        <v>0</v>
      </c>
      <c r="FN74" s="367"/>
      <c r="FO74" s="40" t="b">
        <f t="shared" ref="FO74:FO137" si="186">IF($CW74&lt;=Threshold_Low,$C74)</f>
        <v>0</v>
      </c>
      <c r="FP74" s="40" t="b">
        <f t="shared" ref="FP74:FP137" si="187">IF(AND($CW74&gt;Threshold_Low,$CW74&lt;=Threshold_Med),$C74)</f>
        <v>0</v>
      </c>
      <c r="FQ74" s="40" t="b">
        <f t="shared" ref="FQ74:FQ137" si="188">IF(AND($CW74&gt;Threshold_Med,$CW74&lt;=Threshold_High),$C74)</f>
        <v>0</v>
      </c>
      <c r="FR74" s="40" t="b">
        <f t="shared" ref="FR74:FR137" si="189">IF($CW74="N/A",FALSE,IF($CW74&gt;Threshold_High,$C74))</f>
        <v>0</v>
      </c>
      <c r="FS74" s="365"/>
      <c r="FT74" s="40" t="b">
        <f t="shared" ref="FT74:FT137" si="190">IF($DA74&lt;=Threshold_Low,$C74)</f>
        <v>0</v>
      </c>
      <c r="FU74" s="40" t="b">
        <f t="shared" ref="FU74:FU137" si="191">IF(AND($DA74&gt;Threshold_Low,$DA74&lt;=Threshold_Med),$C74)</f>
        <v>0</v>
      </c>
      <c r="FV74" s="40" t="b">
        <f t="shared" ref="FV74:FV137" si="192">IF(AND($DA74&gt;Threshold_Med,$DA74&lt;=Threshold_High),$C74)</f>
        <v>0</v>
      </c>
      <c r="FW74" s="40" t="b">
        <f t="shared" ref="FW74:FW137" si="193">IF($DA74="N/A",FALSE,IF($DA74&gt;Threshold_High,$C74))</f>
        <v>0</v>
      </c>
    </row>
    <row r="75" spans="2:179">
      <c r="B75" s="365">
        <v>66</v>
      </c>
      <c r="C75" s="196"/>
      <c r="D75" s="196"/>
      <c r="E75" s="196"/>
      <c r="F75" s="196"/>
      <c r="G75" s="367"/>
      <c r="H75" s="197"/>
      <c r="I75" s="197"/>
      <c r="J75" s="197"/>
      <c r="K75" s="197"/>
      <c r="L75" s="197"/>
      <c r="M75" s="197"/>
      <c r="N75" s="9"/>
      <c r="O75" s="198"/>
      <c r="P75" s="198"/>
      <c r="Q75" s="198"/>
      <c r="R75" s="198"/>
      <c r="S75" s="198"/>
      <c r="T75" s="198"/>
      <c r="U75" s="9"/>
      <c r="V75" s="306"/>
      <c r="W75" s="306"/>
      <c r="X75" s="306"/>
      <c r="Y75" s="306"/>
      <c r="Z75" s="306"/>
      <c r="AA75" s="283">
        <f>IFERROR(Z75*Inputs!$D$59*Inputs!$D$60,"")</f>
        <v>0</v>
      </c>
      <c r="AB75" s="9"/>
      <c r="AC75" s="303"/>
      <c r="AD75" s="304"/>
      <c r="AE75" s="304"/>
      <c r="AF75" s="304"/>
      <c r="AG75" s="9"/>
      <c r="AH75" s="283" t="str">
        <f>IFERROR(IF(Analysis!AC75="","",Analysis!AC75*Inputs!$D$33),"")</f>
        <v/>
      </c>
      <c r="AI75" s="292" t="str">
        <f>IFERROR(IF(Analysis!AD75="","",Analysis!AD75*Inputs!$D$37),"")</f>
        <v/>
      </c>
      <c r="AJ75" s="292" t="str">
        <f>IFERROR(IF(Analysis!AE75="","",Analysis!AE75*Inputs!$D$41),"")</f>
        <v/>
      </c>
      <c r="AK75" s="292" t="str">
        <f>IFERROR(IF(Analysis!AE75="","",Analysis!AE75*Inputs!$D$48),"")</f>
        <v/>
      </c>
      <c r="AL75" s="293" t="str">
        <f>IFERROR(IF(Analysis!AD75="","",Analysis!AD75*Inputs!$D$49*Inputs!$D$48),"")</f>
        <v/>
      </c>
      <c r="AM75" s="292" t="str">
        <f>IFERROR(AK75*Inputs!$D$50,"")</f>
        <v/>
      </c>
      <c r="AN75" s="292" t="str">
        <f t="shared" ref="AN75:AN138" si="194">IFERROR((AK75-AL75-AM75),"")</f>
        <v/>
      </c>
      <c r="AO75" s="292" t="str">
        <f>IFERROR(IF(AN75="","",AN75*Inputs!$D$52),"")</f>
        <v/>
      </c>
      <c r="AP75" s="283" t="str">
        <f>IFERROR(IF(Analysis!AF75="","",Analysis!AF75*Inputs!$D$58),"")</f>
        <v/>
      </c>
      <c r="AQ75" s="293" t="str">
        <f>IFERROR(AP75*Inputs!$D$59,"")</f>
        <v/>
      </c>
      <c r="AR75" s="283" t="str">
        <f>IFERROR(AQ75*Inputs!$D$60,"")</f>
        <v/>
      </c>
      <c r="AS75" s="9"/>
      <c r="AT75" s="279" t="str">
        <f>IF(Analysis!V75&lt;&gt;"",Analysis!V75,Analysis!$AH75)</f>
        <v/>
      </c>
      <c r="AU75" s="279" t="str">
        <f>IF(Analysis!W75&lt;&gt;"",Analysis!W75,Analysis!AI75)</f>
        <v/>
      </c>
      <c r="AV75" s="279" t="str">
        <f>IF(Analysis!X75&lt;&gt;"",Analysis!X75,$AJ75)</f>
        <v/>
      </c>
      <c r="AW75" s="279" t="str">
        <f>IF(Analysis!Y75&lt;&gt;"",Analysis!Y75,Analysis!AO75)</f>
        <v/>
      </c>
      <c r="AX75" s="279" t="str">
        <f>IF(Analysis!Z75&lt;&gt;"",Analysis!Z75,Analysis!AP75)</f>
        <v/>
      </c>
      <c r="AY75" s="279" t="str">
        <f>IF(Analysis!AA75&gt;0,Analysis!AA75,Analysis!AR75)</f>
        <v/>
      </c>
      <c r="AZ75" s="9"/>
      <c r="BA75" s="8">
        <f>SUM((($H75+$O75)*Inputs!$D$14*Inputs!$D$13/Hours_TB),(($I75+$P75)*Inputs!$D$14*Inputs!$D$13/Hours_TB),(($J75+$Q75)*Inputs!$D$14*Inputs!$D$13/Hours_TB),(($K75+$R75)*Inputs!$D$14*Inputs!$D$13/Hours_TB),(($L75+$S75)*Inputs!$D$14*Inputs!$D$13/Hours_TB),(($M75+$T75)*Inputs!$D$14*Inputs!$D$13/Hours_TB))</f>
        <v>0</v>
      </c>
      <c r="BB75" s="8">
        <f>SUM((($H75+$O75)*Inputs!$D$14*Inputs!$D$13/Hours_HIV),(($I75+$P75)*Inputs!$D$14*Inputs!$D$13/Hours_HIV),(($J75+$Q75)*Inputs!$D$14*Inputs!$D$13/Hours_HIV),(($K75+$R75)*Inputs!$D$14*Inputs!$D$13/Hours_HIV),(($L75+$S75)*Inputs!$D$14*Inputs!$D$13/Hours_HIV),(($M75+$T75)*Inputs!$D$14*Inputs!$D$13/Hours_HIV))</f>
        <v>0</v>
      </c>
      <c r="BC75" s="8">
        <f>SUM((($H75+$O75)*Inputs!$D$14*Inputs!$D$13/Hours_HPV),(($I75+$P75)*Inputs!$D$14*Inputs!$D$13/Hours_HPV),(($J75+$Q75)*Inputs!$D$14*Inputs!$D$13/Hours_HPV),(($K75+$R75)*Inputs!$D$14*Inputs!$D$13/Hours_HPV),(($L75+$S75)*Inputs!$D$14*Inputs!$D$13/Hours_HPV),(($M75+$T75)*Inputs!$D$14*Inputs!$D$13/Hours_HPV))</f>
        <v>0</v>
      </c>
      <c r="BD75" s="8">
        <f>SUM((($H75+$O75)*Inputs!$D$14*Inputs!$D$13/Hours_HCV),(($I75+$P75)*Inputs!$D$14*Inputs!$D$13/Hours_HCV),(($J75+$Q75)*Inputs!$D$14*Inputs!$D$13/Hours_HCV),(($K75+$R75)*Inputs!$D$14*Inputs!$D$13/Hours_HCV),(($L75+$S75)*Inputs!$D$14*Inputs!$D$13/Hours_HCV),(($M75+$T75)*Inputs!$D$14*Inputs!$D$13/Hours_HCV))</f>
        <v>0</v>
      </c>
      <c r="BE75" s="9"/>
      <c r="BF75" s="10" t="str">
        <f t="shared" ref="BF75:BF138" si="195">$AT75</f>
        <v/>
      </c>
      <c r="BG75" s="18" t="str">
        <f t="shared" ref="BG75:BG138" si="196">IF($BA75=0,"N/A",IF(BF75=0,1,IF(BA75=0,"",1-($BF75/$BA75))))</f>
        <v>N/A</v>
      </c>
      <c r="BH75" s="10" t="str">
        <f t="shared" ref="BH75:BH138" si="197">IFERROR(MAX(0,$BA75-$AT75),"")</f>
        <v/>
      </c>
      <c r="BI75" s="10" t="str">
        <f t="shared" ref="BI75:BI138" si="198">IFERROR(BH75*Hours_TB,"")</f>
        <v/>
      </c>
      <c r="BJ75" s="10" t="str">
        <f t="shared" si="116"/>
        <v/>
      </c>
      <c r="BK75" s="18" t="str">
        <f t="shared" ref="BK75:BK138" si="199">IF($BA75=0,"N/A",IF($BJ75=0,1,1-($BJ75/$BA75)))</f>
        <v>N/A</v>
      </c>
      <c r="BL75" s="367"/>
      <c r="BM75" s="10">
        <f t="shared" ref="BM75:BM138" si="200">SUM(AT75:AU75)</f>
        <v>0</v>
      </c>
      <c r="BN75" s="18" t="str">
        <f t="shared" ref="BN75:BN138" si="201">IF($BA75=0,"N/A",IF(BM75=0,1,1-($AT75/$BA75)-($AU75/$BB75)))</f>
        <v>N/A</v>
      </c>
      <c r="BO75" s="10" t="str">
        <f t="shared" si="117"/>
        <v/>
      </c>
      <c r="BP75" s="10" t="str">
        <f t="shared" si="118"/>
        <v/>
      </c>
      <c r="BQ75" s="10" t="str">
        <f t="shared" si="119"/>
        <v/>
      </c>
      <c r="BR75" s="18" t="str">
        <f t="shared" si="120"/>
        <v>N/A</v>
      </c>
      <c r="BS75" s="367"/>
      <c r="BT75" s="10">
        <f t="shared" ref="BT75:BT138" si="202">SUM($AT75,$AV75)</f>
        <v>0</v>
      </c>
      <c r="BU75" s="18" t="str">
        <f t="shared" ref="BU75:BU138" si="203">IF($BA75=0,"N/A",IF(BT75=0,1,1-($AT75/$BA75)-($AV75/$BB75)))</f>
        <v>N/A</v>
      </c>
      <c r="BV75" s="10" t="str">
        <f t="shared" si="121"/>
        <v/>
      </c>
      <c r="BW75" s="10" t="str">
        <f t="shared" ref="BW75:BW138" si="204">IFERROR(BV75*Hours_HIV,"")</f>
        <v/>
      </c>
      <c r="BX75" s="10" t="str">
        <f t="shared" si="122"/>
        <v/>
      </c>
      <c r="BY75" s="18" t="str">
        <f t="shared" ref="BY75:BY138" si="205">IF($BA75=0,"N/A",IF(BX75=0,1,1-($AT75*(1+Vol_TB)/$BA75)-$AV75*(1+Vol_HIV)/$BB75))</f>
        <v>N/A</v>
      </c>
      <c r="BZ75" s="367"/>
      <c r="CA75" s="10">
        <f t="shared" ref="CA75:CA138" si="206">SUM(AT75:AV75)</f>
        <v>0</v>
      </c>
      <c r="CB75" s="18" t="str">
        <f t="shared" ref="CB75:CB138" si="207">IF($BA75=0,"N/A",IF(CA75=0,1,1-($AT75/$BA75)-SUM($AU75:$AV75)/$BB75))</f>
        <v>N/A</v>
      </c>
      <c r="CC75" s="10" t="str">
        <f t="shared" si="123"/>
        <v/>
      </c>
      <c r="CD75" s="10" t="str">
        <f t="shared" si="124"/>
        <v/>
      </c>
      <c r="CE75" s="10" t="str">
        <f t="shared" si="125"/>
        <v/>
      </c>
      <c r="CF75" s="18" t="str">
        <f t="shared" ref="CF75:CF138" si="208">IF($BA75=0,"N/A",IF(CE75=0,1,1-($AT75*(1+Vol_TB)/$BA75)-SUM($AU75:$AV75)*(1+Vol_HIV)/$BB75))</f>
        <v>N/A</v>
      </c>
      <c r="CG75" s="365"/>
      <c r="CH75" s="10">
        <f t="shared" ref="CH75:CH138" si="209">SUM($AT75,$AW75)</f>
        <v>0</v>
      </c>
      <c r="CI75" s="18" t="str">
        <f t="shared" ref="CI75:CI138" si="210">IFERROR(IF($BA75=0,"N/A",IF(CH75=0,1,1-($AT75/$BA75)-($AW75/$BC75))),"")</f>
        <v>N/A</v>
      </c>
      <c r="CJ75" s="10" t="str">
        <f t="shared" si="127"/>
        <v/>
      </c>
      <c r="CK75" s="10" t="str">
        <f t="shared" si="128"/>
        <v/>
      </c>
      <c r="CL75" s="10" t="str">
        <f t="shared" si="129"/>
        <v/>
      </c>
      <c r="CM75" s="18" t="str">
        <f t="shared" si="130"/>
        <v>N/A</v>
      </c>
      <c r="CN75" s="365"/>
      <c r="CO75" s="10">
        <f t="shared" ref="CO75:CO138" si="211">SUM($AT75,$AX75:$AY75)</f>
        <v>0</v>
      </c>
      <c r="CP75" s="18" t="str">
        <f t="shared" ref="CP75:CP138" si="212">IF($BA75=0,"N/A",IF(CO75=0,1,1-($AT75/$BA75)-SUM($AX75:$AY75)/$BD75))</f>
        <v>N/A</v>
      </c>
      <c r="CQ75" s="10" t="str">
        <f t="shared" si="131"/>
        <v/>
      </c>
      <c r="CR75" s="10" t="str">
        <f t="shared" si="132"/>
        <v/>
      </c>
      <c r="CS75" s="10" t="str">
        <f t="shared" si="133"/>
        <v/>
      </c>
      <c r="CT75" s="18" t="str">
        <f t="shared" ref="CT75:CT138" si="213">IF($BA75=0,"N/A",IF(CS75=0,1,1-($AT75*(1+Vol_TB)/$BA75)-SUM($AX75:$AY75)*(1+Vol_HCV)/$BD75))</f>
        <v>N/A</v>
      </c>
      <c r="CU75" s="377"/>
      <c r="CV75" s="10">
        <f t="shared" ref="CV75:CV138" si="214">SUM($AT75:$AY75)</f>
        <v>0</v>
      </c>
      <c r="CW75" s="18" t="str">
        <f t="shared" ref="CW75:CW138" si="215">IF($BA75=0,"N/A",IF(CV75=0,1,1-($AT75/$BA75)-SUM($AU75:$AV75)/$BB75-$AW75/$BC75-SUM($AX75:$AY75)/$BD75))</f>
        <v>N/A</v>
      </c>
      <c r="CX75" s="10" t="str">
        <f t="shared" si="134"/>
        <v/>
      </c>
      <c r="CY75" s="10" t="str">
        <f t="shared" si="135"/>
        <v/>
      </c>
      <c r="CZ75" s="10" t="str">
        <f t="shared" si="136"/>
        <v/>
      </c>
      <c r="DA75" s="18" t="str">
        <f t="shared" si="137"/>
        <v>N/A</v>
      </c>
      <c r="DB75" s="367"/>
      <c r="DC75" s="367"/>
      <c r="DD75" s="367"/>
      <c r="DE75" s="367"/>
      <c r="DF75" s="367"/>
      <c r="DG75" s="40" t="b">
        <f t="shared" si="138"/>
        <v>0</v>
      </c>
      <c r="DH75" s="40" t="b">
        <f t="shared" si="139"/>
        <v>0</v>
      </c>
      <c r="DI75" s="40" t="b">
        <f t="shared" si="140"/>
        <v>0</v>
      </c>
      <c r="DJ75" s="40" t="b">
        <f t="shared" si="141"/>
        <v>0</v>
      </c>
      <c r="DK75" s="367"/>
      <c r="DL75" s="40" t="b">
        <f t="shared" si="142"/>
        <v>0</v>
      </c>
      <c r="DM75" s="40" t="b">
        <f t="shared" si="143"/>
        <v>0</v>
      </c>
      <c r="DN75" s="40" t="b">
        <f t="shared" si="144"/>
        <v>0</v>
      </c>
      <c r="DO75" s="40" t="b">
        <f t="shared" si="145"/>
        <v>0</v>
      </c>
      <c r="DP75" s="367"/>
      <c r="DQ75" s="40" t="b">
        <f t="shared" si="146"/>
        <v>0</v>
      </c>
      <c r="DR75" s="40" t="b">
        <f t="shared" si="147"/>
        <v>0</v>
      </c>
      <c r="DS75" s="40" t="b">
        <f t="shared" si="148"/>
        <v>0</v>
      </c>
      <c r="DT75" s="40" t="b">
        <f t="shared" si="149"/>
        <v>0</v>
      </c>
      <c r="DU75" s="367"/>
      <c r="DV75" s="40" t="b">
        <f t="shared" si="150"/>
        <v>0</v>
      </c>
      <c r="DW75" s="40" t="b">
        <f t="shared" si="151"/>
        <v>0</v>
      </c>
      <c r="DX75" s="40" t="b">
        <f t="shared" si="152"/>
        <v>0</v>
      </c>
      <c r="DY75" s="40" t="b">
        <f t="shared" si="153"/>
        <v>0</v>
      </c>
      <c r="DZ75" s="367"/>
      <c r="EA75" s="40" t="b">
        <f t="shared" si="154"/>
        <v>0</v>
      </c>
      <c r="EB75" s="40" t="b">
        <f t="shared" si="155"/>
        <v>0</v>
      </c>
      <c r="EC75" s="40" t="b">
        <f t="shared" si="156"/>
        <v>0</v>
      </c>
      <c r="ED75" s="40" t="b">
        <f t="shared" si="157"/>
        <v>0</v>
      </c>
      <c r="EE75" s="367"/>
      <c r="EF75" s="40" t="b">
        <f t="shared" si="158"/>
        <v>0</v>
      </c>
      <c r="EG75" s="40" t="b">
        <f t="shared" si="159"/>
        <v>0</v>
      </c>
      <c r="EH75" s="40" t="b">
        <f t="shared" si="160"/>
        <v>0</v>
      </c>
      <c r="EI75" s="40" t="b">
        <f t="shared" si="161"/>
        <v>0</v>
      </c>
      <c r="EJ75" s="367"/>
      <c r="EK75" s="40" t="b">
        <f t="shared" si="162"/>
        <v>0</v>
      </c>
      <c r="EL75" s="40" t="b">
        <f t="shared" si="163"/>
        <v>0</v>
      </c>
      <c r="EM75" s="40" t="b">
        <f t="shared" si="164"/>
        <v>0</v>
      </c>
      <c r="EN75" s="40" t="b">
        <f t="shared" si="165"/>
        <v>0</v>
      </c>
      <c r="EO75" s="367"/>
      <c r="EP75" s="40" t="b">
        <f t="shared" si="166"/>
        <v>0</v>
      </c>
      <c r="EQ75" s="40" t="b">
        <f t="shared" si="167"/>
        <v>0</v>
      </c>
      <c r="ER75" s="40" t="b">
        <f t="shared" si="168"/>
        <v>0</v>
      </c>
      <c r="ES75" s="40" t="b">
        <f t="shared" si="169"/>
        <v>0</v>
      </c>
      <c r="ET75" s="367"/>
      <c r="EU75" s="40" t="b">
        <f t="shared" si="170"/>
        <v>0</v>
      </c>
      <c r="EV75" s="40" t="b">
        <f t="shared" si="171"/>
        <v>0</v>
      </c>
      <c r="EW75" s="40" t="b">
        <f t="shared" si="172"/>
        <v>0</v>
      </c>
      <c r="EX75" s="40" t="b">
        <f t="shared" si="173"/>
        <v>0</v>
      </c>
      <c r="EY75" s="365"/>
      <c r="EZ75" s="40" t="b">
        <f t="shared" si="174"/>
        <v>0</v>
      </c>
      <c r="FA75" s="40" t="b">
        <f t="shared" si="175"/>
        <v>0</v>
      </c>
      <c r="FB75" s="40" t="b">
        <f t="shared" si="176"/>
        <v>0</v>
      </c>
      <c r="FC75" s="40" t="b">
        <f t="shared" si="177"/>
        <v>0</v>
      </c>
      <c r="FD75" s="367"/>
      <c r="FE75" s="40" t="b">
        <f t="shared" si="178"/>
        <v>0</v>
      </c>
      <c r="FF75" s="40" t="b">
        <f t="shared" si="179"/>
        <v>0</v>
      </c>
      <c r="FG75" s="40" t="b">
        <f t="shared" si="180"/>
        <v>0</v>
      </c>
      <c r="FH75" s="40" t="b">
        <f t="shared" si="181"/>
        <v>0</v>
      </c>
      <c r="FI75" s="365"/>
      <c r="FJ75" s="40" t="b">
        <f t="shared" si="182"/>
        <v>0</v>
      </c>
      <c r="FK75" s="40" t="b">
        <f t="shared" si="183"/>
        <v>0</v>
      </c>
      <c r="FL75" s="40" t="b">
        <f t="shared" si="184"/>
        <v>0</v>
      </c>
      <c r="FM75" s="40" t="b">
        <f t="shared" si="185"/>
        <v>0</v>
      </c>
      <c r="FN75" s="367"/>
      <c r="FO75" s="40" t="b">
        <f t="shared" si="186"/>
        <v>0</v>
      </c>
      <c r="FP75" s="40" t="b">
        <f t="shared" si="187"/>
        <v>0</v>
      </c>
      <c r="FQ75" s="40" t="b">
        <f t="shared" si="188"/>
        <v>0</v>
      </c>
      <c r="FR75" s="40" t="b">
        <f t="shared" si="189"/>
        <v>0</v>
      </c>
      <c r="FS75" s="365"/>
      <c r="FT75" s="40" t="b">
        <f t="shared" si="190"/>
        <v>0</v>
      </c>
      <c r="FU75" s="40" t="b">
        <f t="shared" si="191"/>
        <v>0</v>
      </c>
      <c r="FV75" s="40" t="b">
        <f t="shared" si="192"/>
        <v>0</v>
      </c>
      <c r="FW75" s="40" t="b">
        <f t="shared" si="193"/>
        <v>0</v>
      </c>
    </row>
    <row r="76" spans="2:179">
      <c r="B76" s="365">
        <v>67</v>
      </c>
      <c r="C76" s="196"/>
      <c r="D76" s="196"/>
      <c r="E76" s="196"/>
      <c r="F76" s="196"/>
      <c r="G76" s="367"/>
      <c r="H76" s="197"/>
      <c r="I76" s="197"/>
      <c r="J76" s="197"/>
      <c r="K76" s="197"/>
      <c r="L76" s="197"/>
      <c r="M76" s="197"/>
      <c r="N76" s="9"/>
      <c r="O76" s="198"/>
      <c r="P76" s="198"/>
      <c r="Q76" s="198"/>
      <c r="R76" s="198"/>
      <c r="S76" s="198"/>
      <c r="T76" s="198"/>
      <c r="U76" s="9"/>
      <c r="V76" s="306"/>
      <c r="W76" s="306"/>
      <c r="X76" s="306"/>
      <c r="Y76" s="306"/>
      <c r="Z76" s="306"/>
      <c r="AA76" s="283">
        <f>IFERROR(Z76*Inputs!$D$59*Inputs!$D$60,"")</f>
        <v>0</v>
      </c>
      <c r="AB76" s="9"/>
      <c r="AC76" s="303"/>
      <c r="AD76" s="304"/>
      <c r="AE76" s="304"/>
      <c r="AF76" s="304"/>
      <c r="AG76" s="9"/>
      <c r="AH76" s="283" t="str">
        <f>IFERROR(IF(Analysis!AC76="","",Analysis!AC76*Inputs!$D$33),"")</f>
        <v/>
      </c>
      <c r="AI76" s="292" t="str">
        <f>IFERROR(IF(Analysis!AD76="","",Analysis!AD76*Inputs!$D$37),"")</f>
        <v/>
      </c>
      <c r="AJ76" s="292" t="str">
        <f>IFERROR(IF(Analysis!AE76="","",Analysis!AE76*Inputs!$D$41),"")</f>
        <v/>
      </c>
      <c r="AK76" s="292" t="str">
        <f>IFERROR(IF(Analysis!AE76="","",Analysis!AE76*Inputs!$D$48),"")</f>
        <v/>
      </c>
      <c r="AL76" s="293" t="str">
        <f>IFERROR(IF(Analysis!AD76="","",Analysis!AD76*Inputs!$D$49*Inputs!$D$48),"")</f>
        <v/>
      </c>
      <c r="AM76" s="292" t="str">
        <f>IFERROR(AK76*Inputs!$D$50,"")</f>
        <v/>
      </c>
      <c r="AN76" s="292" t="str">
        <f t="shared" si="194"/>
        <v/>
      </c>
      <c r="AO76" s="292" t="str">
        <f>IFERROR(IF(AN76="","",AN76*Inputs!$D$52),"")</f>
        <v/>
      </c>
      <c r="AP76" s="283" t="str">
        <f>IFERROR(IF(Analysis!AF76="","",Analysis!AF76*Inputs!$D$58),"")</f>
        <v/>
      </c>
      <c r="AQ76" s="293" t="str">
        <f>IFERROR(AP76*Inputs!$D$59,"")</f>
        <v/>
      </c>
      <c r="AR76" s="283" t="str">
        <f>IFERROR(AQ76*Inputs!$D$60,"")</f>
        <v/>
      </c>
      <c r="AS76" s="9"/>
      <c r="AT76" s="279" t="str">
        <f>IF(Analysis!V76&lt;&gt;"",Analysis!V76,Analysis!$AH76)</f>
        <v/>
      </c>
      <c r="AU76" s="279" t="str">
        <f>IF(Analysis!W76&lt;&gt;"",Analysis!W76,Analysis!AI76)</f>
        <v/>
      </c>
      <c r="AV76" s="279" t="str">
        <f>IF(Analysis!X76&lt;&gt;"",Analysis!X76,$AJ76)</f>
        <v/>
      </c>
      <c r="AW76" s="279" t="str">
        <f>IF(Analysis!Y76&lt;&gt;"",Analysis!Y76,Analysis!AO76)</f>
        <v/>
      </c>
      <c r="AX76" s="279" t="str">
        <f>IF(Analysis!Z76&lt;&gt;"",Analysis!Z76,Analysis!AP76)</f>
        <v/>
      </c>
      <c r="AY76" s="279" t="str">
        <f>IF(Analysis!AA76&gt;0,Analysis!AA76,Analysis!AR76)</f>
        <v/>
      </c>
      <c r="AZ76" s="9"/>
      <c r="BA76" s="8">
        <f>SUM((($H76+$O76)*Inputs!$D$14*Inputs!$D$13/Hours_TB),(($I76+$P76)*Inputs!$D$14*Inputs!$D$13/Hours_TB),(($J76+$Q76)*Inputs!$D$14*Inputs!$D$13/Hours_TB),(($K76+$R76)*Inputs!$D$14*Inputs!$D$13/Hours_TB),(($L76+$S76)*Inputs!$D$14*Inputs!$D$13/Hours_TB),(($M76+$T76)*Inputs!$D$14*Inputs!$D$13/Hours_TB))</f>
        <v>0</v>
      </c>
      <c r="BB76" s="8">
        <f>SUM((($H76+$O76)*Inputs!$D$14*Inputs!$D$13/Hours_HIV),(($I76+$P76)*Inputs!$D$14*Inputs!$D$13/Hours_HIV),(($J76+$Q76)*Inputs!$D$14*Inputs!$D$13/Hours_HIV),(($K76+$R76)*Inputs!$D$14*Inputs!$D$13/Hours_HIV),(($L76+$S76)*Inputs!$D$14*Inputs!$D$13/Hours_HIV),(($M76+$T76)*Inputs!$D$14*Inputs!$D$13/Hours_HIV))</f>
        <v>0</v>
      </c>
      <c r="BC76" s="8">
        <f>SUM((($H76+$O76)*Inputs!$D$14*Inputs!$D$13/Hours_HPV),(($I76+$P76)*Inputs!$D$14*Inputs!$D$13/Hours_HPV),(($J76+$Q76)*Inputs!$D$14*Inputs!$D$13/Hours_HPV),(($K76+$R76)*Inputs!$D$14*Inputs!$D$13/Hours_HPV),(($L76+$S76)*Inputs!$D$14*Inputs!$D$13/Hours_HPV),(($M76+$T76)*Inputs!$D$14*Inputs!$D$13/Hours_HPV))</f>
        <v>0</v>
      </c>
      <c r="BD76" s="8">
        <f>SUM((($H76+$O76)*Inputs!$D$14*Inputs!$D$13/Hours_HCV),(($I76+$P76)*Inputs!$D$14*Inputs!$D$13/Hours_HCV),(($J76+$Q76)*Inputs!$D$14*Inputs!$D$13/Hours_HCV),(($K76+$R76)*Inputs!$D$14*Inputs!$D$13/Hours_HCV),(($L76+$S76)*Inputs!$D$14*Inputs!$D$13/Hours_HCV),(($M76+$T76)*Inputs!$D$14*Inputs!$D$13/Hours_HCV))</f>
        <v>0</v>
      </c>
      <c r="BE76" s="9"/>
      <c r="BF76" s="10" t="str">
        <f t="shared" si="195"/>
        <v/>
      </c>
      <c r="BG76" s="18" t="str">
        <f t="shared" si="196"/>
        <v>N/A</v>
      </c>
      <c r="BH76" s="10" t="str">
        <f t="shared" si="197"/>
        <v/>
      </c>
      <c r="BI76" s="10" t="str">
        <f t="shared" si="198"/>
        <v/>
      </c>
      <c r="BJ76" s="10" t="str">
        <f t="shared" si="116"/>
        <v/>
      </c>
      <c r="BK76" s="18" t="str">
        <f t="shared" si="199"/>
        <v>N/A</v>
      </c>
      <c r="BL76" s="367"/>
      <c r="BM76" s="10">
        <f t="shared" si="200"/>
        <v>0</v>
      </c>
      <c r="BN76" s="18" t="str">
        <f t="shared" si="201"/>
        <v>N/A</v>
      </c>
      <c r="BO76" s="10" t="str">
        <f t="shared" si="117"/>
        <v/>
      </c>
      <c r="BP76" s="10" t="str">
        <f t="shared" si="118"/>
        <v/>
      </c>
      <c r="BQ76" s="10" t="str">
        <f t="shared" si="119"/>
        <v/>
      </c>
      <c r="BR76" s="18" t="str">
        <f t="shared" si="120"/>
        <v>N/A</v>
      </c>
      <c r="BS76" s="367"/>
      <c r="BT76" s="10">
        <f t="shared" si="202"/>
        <v>0</v>
      </c>
      <c r="BU76" s="18" t="str">
        <f t="shared" si="203"/>
        <v>N/A</v>
      </c>
      <c r="BV76" s="10" t="str">
        <f t="shared" si="121"/>
        <v/>
      </c>
      <c r="BW76" s="10" t="str">
        <f t="shared" si="204"/>
        <v/>
      </c>
      <c r="BX76" s="10" t="str">
        <f t="shared" si="122"/>
        <v/>
      </c>
      <c r="BY76" s="18" t="str">
        <f t="shared" si="205"/>
        <v>N/A</v>
      </c>
      <c r="BZ76" s="367"/>
      <c r="CA76" s="10">
        <f t="shared" si="206"/>
        <v>0</v>
      </c>
      <c r="CB76" s="18" t="str">
        <f t="shared" si="207"/>
        <v>N/A</v>
      </c>
      <c r="CC76" s="10" t="str">
        <f t="shared" si="123"/>
        <v/>
      </c>
      <c r="CD76" s="10" t="str">
        <f t="shared" si="124"/>
        <v/>
      </c>
      <c r="CE76" s="10" t="str">
        <f t="shared" si="125"/>
        <v/>
      </c>
      <c r="CF76" s="18" t="str">
        <f t="shared" si="208"/>
        <v>N/A</v>
      </c>
      <c r="CG76" s="365"/>
      <c r="CH76" s="10">
        <f t="shared" si="209"/>
        <v>0</v>
      </c>
      <c r="CI76" s="18" t="str">
        <f t="shared" si="210"/>
        <v>N/A</v>
      </c>
      <c r="CJ76" s="10" t="str">
        <f t="shared" si="127"/>
        <v/>
      </c>
      <c r="CK76" s="10" t="str">
        <f t="shared" si="128"/>
        <v/>
      </c>
      <c r="CL76" s="10" t="str">
        <f t="shared" si="129"/>
        <v/>
      </c>
      <c r="CM76" s="18" t="str">
        <f t="shared" si="130"/>
        <v>N/A</v>
      </c>
      <c r="CN76" s="365"/>
      <c r="CO76" s="10">
        <f t="shared" si="211"/>
        <v>0</v>
      </c>
      <c r="CP76" s="18" t="str">
        <f t="shared" si="212"/>
        <v>N/A</v>
      </c>
      <c r="CQ76" s="10" t="str">
        <f t="shared" si="131"/>
        <v/>
      </c>
      <c r="CR76" s="10" t="str">
        <f t="shared" si="132"/>
        <v/>
      </c>
      <c r="CS76" s="10" t="str">
        <f t="shared" si="133"/>
        <v/>
      </c>
      <c r="CT76" s="18" t="str">
        <f t="shared" si="213"/>
        <v>N/A</v>
      </c>
      <c r="CU76" s="377"/>
      <c r="CV76" s="10">
        <f t="shared" si="214"/>
        <v>0</v>
      </c>
      <c r="CW76" s="18" t="str">
        <f t="shared" si="215"/>
        <v>N/A</v>
      </c>
      <c r="CX76" s="10" t="str">
        <f t="shared" si="134"/>
        <v/>
      </c>
      <c r="CY76" s="10" t="str">
        <f t="shared" si="135"/>
        <v/>
      </c>
      <c r="CZ76" s="10" t="str">
        <f t="shared" si="136"/>
        <v/>
      </c>
      <c r="DA76" s="18" t="str">
        <f t="shared" si="137"/>
        <v>N/A</v>
      </c>
      <c r="DB76" s="367"/>
      <c r="DC76" s="367"/>
      <c r="DD76" s="367"/>
      <c r="DE76" s="367"/>
      <c r="DF76" s="367"/>
      <c r="DG76" s="40" t="b">
        <f t="shared" si="138"/>
        <v>0</v>
      </c>
      <c r="DH76" s="40" t="b">
        <f t="shared" si="139"/>
        <v>0</v>
      </c>
      <c r="DI76" s="40" t="b">
        <f t="shared" si="140"/>
        <v>0</v>
      </c>
      <c r="DJ76" s="40" t="b">
        <f t="shared" si="141"/>
        <v>0</v>
      </c>
      <c r="DK76" s="367"/>
      <c r="DL76" s="40" t="b">
        <f t="shared" si="142"/>
        <v>0</v>
      </c>
      <c r="DM76" s="40" t="b">
        <f t="shared" si="143"/>
        <v>0</v>
      </c>
      <c r="DN76" s="40" t="b">
        <f t="shared" si="144"/>
        <v>0</v>
      </c>
      <c r="DO76" s="40" t="b">
        <f t="shared" si="145"/>
        <v>0</v>
      </c>
      <c r="DP76" s="367"/>
      <c r="DQ76" s="40" t="b">
        <f t="shared" si="146"/>
        <v>0</v>
      </c>
      <c r="DR76" s="40" t="b">
        <f t="shared" si="147"/>
        <v>0</v>
      </c>
      <c r="DS76" s="40" t="b">
        <f t="shared" si="148"/>
        <v>0</v>
      </c>
      <c r="DT76" s="40" t="b">
        <f t="shared" si="149"/>
        <v>0</v>
      </c>
      <c r="DU76" s="367"/>
      <c r="DV76" s="40" t="b">
        <f t="shared" si="150"/>
        <v>0</v>
      </c>
      <c r="DW76" s="40" t="b">
        <f t="shared" si="151"/>
        <v>0</v>
      </c>
      <c r="DX76" s="40" t="b">
        <f t="shared" si="152"/>
        <v>0</v>
      </c>
      <c r="DY76" s="40" t="b">
        <f t="shared" si="153"/>
        <v>0</v>
      </c>
      <c r="DZ76" s="367"/>
      <c r="EA76" s="40" t="b">
        <f t="shared" si="154"/>
        <v>0</v>
      </c>
      <c r="EB76" s="40" t="b">
        <f t="shared" si="155"/>
        <v>0</v>
      </c>
      <c r="EC76" s="40" t="b">
        <f t="shared" si="156"/>
        <v>0</v>
      </c>
      <c r="ED76" s="40" t="b">
        <f t="shared" si="157"/>
        <v>0</v>
      </c>
      <c r="EE76" s="367"/>
      <c r="EF76" s="40" t="b">
        <f t="shared" si="158"/>
        <v>0</v>
      </c>
      <c r="EG76" s="40" t="b">
        <f t="shared" si="159"/>
        <v>0</v>
      </c>
      <c r="EH76" s="40" t="b">
        <f t="shared" si="160"/>
        <v>0</v>
      </c>
      <c r="EI76" s="40" t="b">
        <f t="shared" si="161"/>
        <v>0</v>
      </c>
      <c r="EJ76" s="367"/>
      <c r="EK76" s="40" t="b">
        <f t="shared" si="162"/>
        <v>0</v>
      </c>
      <c r="EL76" s="40" t="b">
        <f t="shared" si="163"/>
        <v>0</v>
      </c>
      <c r="EM76" s="40" t="b">
        <f t="shared" si="164"/>
        <v>0</v>
      </c>
      <c r="EN76" s="40" t="b">
        <f t="shared" si="165"/>
        <v>0</v>
      </c>
      <c r="EO76" s="367"/>
      <c r="EP76" s="40" t="b">
        <f t="shared" si="166"/>
        <v>0</v>
      </c>
      <c r="EQ76" s="40" t="b">
        <f t="shared" si="167"/>
        <v>0</v>
      </c>
      <c r="ER76" s="40" t="b">
        <f t="shared" si="168"/>
        <v>0</v>
      </c>
      <c r="ES76" s="40" t="b">
        <f t="shared" si="169"/>
        <v>0</v>
      </c>
      <c r="ET76" s="367"/>
      <c r="EU76" s="40" t="b">
        <f t="shared" si="170"/>
        <v>0</v>
      </c>
      <c r="EV76" s="40" t="b">
        <f t="shared" si="171"/>
        <v>0</v>
      </c>
      <c r="EW76" s="40" t="b">
        <f t="shared" si="172"/>
        <v>0</v>
      </c>
      <c r="EX76" s="40" t="b">
        <f t="shared" si="173"/>
        <v>0</v>
      </c>
      <c r="EY76" s="365"/>
      <c r="EZ76" s="40" t="b">
        <f t="shared" si="174"/>
        <v>0</v>
      </c>
      <c r="FA76" s="40" t="b">
        <f t="shared" si="175"/>
        <v>0</v>
      </c>
      <c r="FB76" s="40" t="b">
        <f t="shared" si="176"/>
        <v>0</v>
      </c>
      <c r="FC76" s="40" t="b">
        <f t="shared" si="177"/>
        <v>0</v>
      </c>
      <c r="FD76" s="367"/>
      <c r="FE76" s="40" t="b">
        <f t="shared" si="178"/>
        <v>0</v>
      </c>
      <c r="FF76" s="40" t="b">
        <f t="shared" si="179"/>
        <v>0</v>
      </c>
      <c r="FG76" s="40" t="b">
        <f t="shared" si="180"/>
        <v>0</v>
      </c>
      <c r="FH76" s="40" t="b">
        <f t="shared" si="181"/>
        <v>0</v>
      </c>
      <c r="FI76" s="365"/>
      <c r="FJ76" s="40" t="b">
        <f t="shared" si="182"/>
        <v>0</v>
      </c>
      <c r="FK76" s="40" t="b">
        <f t="shared" si="183"/>
        <v>0</v>
      </c>
      <c r="FL76" s="40" t="b">
        <f t="shared" si="184"/>
        <v>0</v>
      </c>
      <c r="FM76" s="40" t="b">
        <f t="shared" si="185"/>
        <v>0</v>
      </c>
      <c r="FN76" s="367"/>
      <c r="FO76" s="40" t="b">
        <f t="shared" si="186"/>
        <v>0</v>
      </c>
      <c r="FP76" s="40" t="b">
        <f t="shared" si="187"/>
        <v>0</v>
      </c>
      <c r="FQ76" s="40" t="b">
        <f t="shared" si="188"/>
        <v>0</v>
      </c>
      <c r="FR76" s="40" t="b">
        <f t="shared" si="189"/>
        <v>0</v>
      </c>
      <c r="FS76" s="365"/>
      <c r="FT76" s="40" t="b">
        <f t="shared" si="190"/>
        <v>0</v>
      </c>
      <c r="FU76" s="40" t="b">
        <f t="shared" si="191"/>
        <v>0</v>
      </c>
      <c r="FV76" s="40" t="b">
        <f t="shared" si="192"/>
        <v>0</v>
      </c>
      <c r="FW76" s="40" t="b">
        <f t="shared" si="193"/>
        <v>0</v>
      </c>
    </row>
    <row r="77" spans="2:179">
      <c r="B77" s="365">
        <v>68</v>
      </c>
      <c r="C77" s="196"/>
      <c r="D77" s="196"/>
      <c r="E77" s="196"/>
      <c r="F77" s="196"/>
      <c r="G77" s="367"/>
      <c r="H77" s="197"/>
      <c r="I77" s="197"/>
      <c r="J77" s="197"/>
      <c r="K77" s="197"/>
      <c r="L77" s="197"/>
      <c r="M77" s="197"/>
      <c r="N77" s="9"/>
      <c r="O77" s="198"/>
      <c r="P77" s="198"/>
      <c r="Q77" s="198"/>
      <c r="R77" s="198"/>
      <c r="S77" s="198"/>
      <c r="T77" s="198"/>
      <c r="U77" s="9"/>
      <c r="V77" s="306"/>
      <c r="W77" s="306"/>
      <c r="X77" s="306"/>
      <c r="Y77" s="306"/>
      <c r="Z77" s="306"/>
      <c r="AA77" s="283">
        <f>IFERROR(Z77*Inputs!$D$59*Inputs!$D$60,"")</f>
        <v>0</v>
      </c>
      <c r="AB77" s="9"/>
      <c r="AC77" s="303"/>
      <c r="AD77" s="304"/>
      <c r="AE77" s="304"/>
      <c r="AF77" s="304"/>
      <c r="AG77" s="9"/>
      <c r="AH77" s="283" t="str">
        <f>IFERROR(IF(Analysis!AC77="","",Analysis!AC77*Inputs!$D$33),"")</f>
        <v/>
      </c>
      <c r="AI77" s="292" t="str">
        <f>IFERROR(IF(Analysis!AD77="","",Analysis!AD77*Inputs!$D$37),"")</f>
        <v/>
      </c>
      <c r="AJ77" s="292" t="str">
        <f>IFERROR(IF(Analysis!AE77="","",Analysis!AE77*Inputs!$D$41),"")</f>
        <v/>
      </c>
      <c r="AK77" s="292" t="str">
        <f>IFERROR(IF(Analysis!AE77="","",Analysis!AE77*Inputs!$D$48),"")</f>
        <v/>
      </c>
      <c r="AL77" s="293" t="str">
        <f>IFERROR(IF(Analysis!AD77="","",Analysis!AD77*Inputs!$D$49*Inputs!$D$48),"")</f>
        <v/>
      </c>
      <c r="AM77" s="292" t="str">
        <f>IFERROR(AK77*Inputs!$D$50,"")</f>
        <v/>
      </c>
      <c r="AN77" s="292" t="str">
        <f t="shared" si="194"/>
        <v/>
      </c>
      <c r="AO77" s="292" t="str">
        <f>IFERROR(IF(AN77="","",AN77*Inputs!$D$52),"")</f>
        <v/>
      </c>
      <c r="AP77" s="283" t="str">
        <f>IFERROR(IF(Analysis!AF77="","",Analysis!AF77*Inputs!$D$58),"")</f>
        <v/>
      </c>
      <c r="AQ77" s="293" t="str">
        <f>IFERROR(AP77*Inputs!$D$59,"")</f>
        <v/>
      </c>
      <c r="AR77" s="283" t="str">
        <f>IFERROR(AQ77*Inputs!$D$60,"")</f>
        <v/>
      </c>
      <c r="AS77" s="9"/>
      <c r="AT77" s="279" t="str">
        <f>IF(Analysis!V77&lt;&gt;"",Analysis!V77,Analysis!$AH77)</f>
        <v/>
      </c>
      <c r="AU77" s="279" t="str">
        <f>IF(Analysis!W77&lt;&gt;"",Analysis!W77,Analysis!AI77)</f>
        <v/>
      </c>
      <c r="AV77" s="279" t="str">
        <f>IF(Analysis!X77&lt;&gt;"",Analysis!X77,$AJ77)</f>
        <v/>
      </c>
      <c r="AW77" s="279" t="str">
        <f>IF(Analysis!Y77&lt;&gt;"",Analysis!Y77,Analysis!AO77)</f>
        <v/>
      </c>
      <c r="AX77" s="279" t="str">
        <f>IF(Analysis!Z77&lt;&gt;"",Analysis!Z77,Analysis!AP77)</f>
        <v/>
      </c>
      <c r="AY77" s="279" t="str">
        <f>IF(Analysis!AA77&gt;0,Analysis!AA77,Analysis!AR77)</f>
        <v/>
      </c>
      <c r="AZ77" s="9"/>
      <c r="BA77" s="8">
        <f>SUM((($H77+$O77)*Inputs!$D$14*Inputs!$D$13/Hours_TB),(($I77+$P77)*Inputs!$D$14*Inputs!$D$13/Hours_TB),(($J77+$Q77)*Inputs!$D$14*Inputs!$D$13/Hours_TB),(($K77+$R77)*Inputs!$D$14*Inputs!$D$13/Hours_TB),(($L77+$S77)*Inputs!$D$14*Inputs!$D$13/Hours_TB),(($M77+$T77)*Inputs!$D$14*Inputs!$D$13/Hours_TB))</f>
        <v>0</v>
      </c>
      <c r="BB77" s="8">
        <f>SUM((($H77+$O77)*Inputs!$D$14*Inputs!$D$13/Hours_HIV),(($I77+$P77)*Inputs!$D$14*Inputs!$D$13/Hours_HIV),(($J77+$Q77)*Inputs!$D$14*Inputs!$D$13/Hours_HIV),(($K77+$R77)*Inputs!$D$14*Inputs!$D$13/Hours_HIV),(($L77+$S77)*Inputs!$D$14*Inputs!$D$13/Hours_HIV),(($M77+$T77)*Inputs!$D$14*Inputs!$D$13/Hours_HIV))</f>
        <v>0</v>
      </c>
      <c r="BC77" s="8">
        <f>SUM((($H77+$O77)*Inputs!$D$14*Inputs!$D$13/Hours_HPV),(($I77+$P77)*Inputs!$D$14*Inputs!$D$13/Hours_HPV),(($J77+$Q77)*Inputs!$D$14*Inputs!$D$13/Hours_HPV),(($K77+$R77)*Inputs!$D$14*Inputs!$D$13/Hours_HPV),(($L77+$S77)*Inputs!$D$14*Inputs!$D$13/Hours_HPV),(($M77+$T77)*Inputs!$D$14*Inputs!$D$13/Hours_HPV))</f>
        <v>0</v>
      </c>
      <c r="BD77" s="8">
        <f>SUM((($H77+$O77)*Inputs!$D$14*Inputs!$D$13/Hours_HCV),(($I77+$P77)*Inputs!$D$14*Inputs!$D$13/Hours_HCV),(($J77+$Q77)*Inputs!$D$14*Inputs!$D$13/Hours_HCV),(($K77+$R77)*Inputs!$D$14*Inputs!$D$13/Hours_HCV),(($L77+$S77)*Inputs!$D$14*Inputs!$D$13/Hours_HCV),(($M77+$T77)*Inputs!$D$14*Inputs!$D$13/Hours_HCV))</f>
        <v>0</v>
      </c>
      <c r="BE77" s="9"/>
      <c r="BF77" s="10" t="str">
        <f t="shared" si="195"/>
        <v/>
      </c>
      <c r="BG77" s="18" t="str">
        <f t="shared" si="196"/>
        <v>N/A</v>
      </c>
      <c r="BH77" s="10" t="str">
        <f t="shared" si="197"/>
        <v/>
      </c>
      <c r="BI77" s="10" t="str">
        <f t="shared" si="198"/>
        <v/>
      </c>
      <c r="BJ77" s="10" t="str">
        <f t="shared" si="116"/>
        <v/>
      </c>
      <c r="BK77" s="18" t="str">
        <f t="shared" si="199"/>
        <v>N/A</v>
      </c>
      <c r="BL77" s="367"/>
      <c r="BM77" s="10">
        <f t="shared" si="200"/>
        <v>0</v>
      </c>
      <c r="BN77" s="18" t="str">
        <f t="shared" si="201"/>
        <v>N/A</v>
      </c>
      <c r="BO77" s="10" t="str">
        <f t="shared" si="117"/>
        <v/>
      </c>
      <c r="BP77" s="10" t="str">
        <f t="shared" si="118"/>
        <v/>
      </c>
      <c r="BQ77" s="10" t="str">
        <f t="shared" si="119"/>
        <v/>
      </c>
      <c r="BR77" s="18" t="str">
        <f t="shared" si="120"/>
        <v>N/A</v>
      </c>
      <c r="BS77" s="367"/>
      <c r="BT77" s="10">
        <f t="shared" si="202"/>
        <v>0</v>
      </c>
      <c r="BU77" s="18" t="str">
        <f t="shared" si="203"/>
        <v>N/A</v>
      </c>
      <c r="BV77" s="10" t="str">
        <f t="shared" si="121"/>
        <v/>
      </c>
      <c r="BW77" s="10" t="str">
        <f t="shared" si="204"/>
        <v/>
      </c>
      <c r="BX77" s="10" t="str">
        <f t="shared" si="122"/>
        <v/>
      </c>
      <c r="BY77" s="18" t="str">
        <f t="shared" si="205"/>
        <v>N/A</v>
      </c>
      <c r="BZ77" s="367"/>
      <c r="CA77" s="10">
        <f t="shared" si="206"/>
        <v>0</v>
      </c>
      <c r="CB77" s="18" t="str">
        <f t="shared" si="207"/>
        <v>N/A</v>
      </c>
      <c r="CC77" s="10" t="str">
        <f t="shared" si="123"/>
        <v/>
      </c>
      <c r="CD77" s="10" t="str">
        <f t="shared" si="124"/>
        <v/>
      </c>
      <c r="CE77" s="10" t="str">
        <f t="shared" si="125"/>
        <v/>
      </c>
      <c r="CF77" s="18" t="str">
        <f t="shared" si="208"/>
        <v>N/A</v>
      </c>
      <c r="CG77" s="365"/>
      <c r="CH77" s="10">
        <f t="shared" si="209"/>
        <v>0</v>
      </c>
      <c r="CI77" s="18" t="str">
        <f t="shared" si="210"/>
        <v>N/A</v>
      </c>
      <c r="CJ77" s="10" t="str">
        <f t="shared" si="127"/>
        <v/>
      </c>
      <c r="CK77" s="10" t="str">
        <f t="shared" si="128"/>
        <v/>
      </c>
      <c r="CL77" s="10" t="str">
        <f t="shared" si="129"/>
        <v/>
      </c>
      <c r="CM77" s="18" t="str">
        <f t="shared" si="130"/>
        <v>N/A</v>
      </c>
      <c r="CN77" s="365"/>
      <c r="CO77" s="10">
        <f t="shared" si="211"/>
        <v>0</v>
      </c>
      <c r="CP77" s="18" t="str">
        <f t="shared" si="212"/>
        <v>N/A</v>
      </c>
      <c r="CQ77" s="10" t="str">
        <f t="shared" si="131"/>
        <v/>
      </c>
      <c r="CR77" s="10" t="str">
        <f t="shared" si="132"/>
        <v/>
      </c>
      <c r="CS77" s="10" t="str">
        <f t="shared" si="133"/>
        <v/>
      </c>
      <c r="CT77" s="18" t="str">
        <f t="shared" si="213"/>
        <v>N/A</v>
      </c>
      <c r="CU77" s="377"/>
      <c r="CV77" s="10">
        <f t="shared" si="214"/>
        <v>0</v>
      </c>
      <c r="CW77" s="18" t="str">
        <f t="shared" si="215"/>
        <v>N/A</v>
      </c>
      <c r="CX77" s="10" t="str">
        <f t="shared" si="134"/>
        <v/>
      </c>
      <c r="CY77" s="10" t="str">
        <f t="shared" si="135"/>
        <v/>
      </c>
      <c r="CZ77" s="10" t="str">
        <f t="shared" si="136"/>
        <v/>
      </c>
      <c r="DA77" s="18" t="str">
        <f t="shared" si="137"/>
        <v>N/A</v>
      </c>
      <c r="DB77" s="367"/>
      <c r="DC77" s="367"/>
      <c r="DD77" s="367"/>
      <c r="DE77" s="367"/>
      <c r="DF77" s="367"/>
      <c r="DG77" s="40" t="b">
        <f t="shared" si="138"/>
        <v>0</v>
      </c>
      <c r="DH77" s="40" t="b">
        <f t="shared" si="139"/>
        <v>0</v>
      </c>
      <c r="DI77" s="40" t="b">
        <f t="shared" si="140"/>
        <v>0</v>
      </c>
      <c r="DJ77" s="40" t="b">
        <f t="shared" si="141"/>
        <v>0</v>
      </c>
      <c r="DK77" s="367"/>
      <c r="DL77" s="40" t="b">
        <f t="shared" si="142"/>
        <v>0</v>
      </c>
      <c r="DM77" s="40" t="b">
        <f t="shared" si="143"/>
        <v>0</v>
      </c>
      <c r="DN77" s="40" t="b">
        <f t="shared" si="144"/>
        <v>0</v>
      </c>
      <c r="DO77" s="40" t="b">
        <f t="shared" si="145"/>
        <v>0</v>
      </c>
      <c r="DP77" s="367"/>
      <c r="DQ77" s="40" t="b">
        <f t="shared" si="146"/>
        <v>0</v>
      </c>
      <c r="DR77" s="40" t="b">
        <f t="shared" si="147"/>
        <v>0</v>
      </c>
      <c r="DS77" s="40" t="b">
        <f t="shared" si="148"/>
        <v>0</v>
      </c>
      <c r="DT77" s="40" t="b">
        <f t="shared" si="149"/>
        <v>0</v>
      </c>
      <c r="DU77" s="367"/>
      <c r="DV77" s="40" t="b">
        <f t="shared" si="150"/>
        <v>0</v>
      </c>
      <c r="DW77" s="40" t="b">
        <f t="shared" si="151"/>
        <v>0</v>
      </c>
      <c r="DX77" s="40" t="b">
        <f t="shared" si="152"/>
        <v>0</v>
      </c>
      <c r="DY77" s="40" t="b">
        <f t="shared" si="153"/>
        <v>0</v>
      </c>
      <c r="DZ77" s="367"/>
      <c r="EA77" s="40" t="b">
        <f t="shared" si="154"/>
        <v>0</v>
      </c>
      <c r="EB77" s="40" t="b">
        <f t="shared" si="155"/>
        <v>0</v>
      </c>
      <c r="EC77" s="40" t="b">
        <f t="shared" si="156"/>
        <v>0</v>
      </c>
      <c r="ED77" s="40" t="b">
        <f t="shared" si="157"/>
        <v>0</v>
      </c>
      <c r="EE77" s="367"/>
      <c r="EF77" s="40" t="b">
        <f t="shared" si="158"/>
        <v>0</v>
      </c>
      <c r="EG77" s="40" t="b">
        <f t="shared" si="159"/>
        <v>0</v>
      </c>
      <c r="EH77" s="40" t="b">
        <f t="shared" si="160"/>
        <v>0</v>
      </c>
      <c r="EI77" s="40" t="b">
        <f t="shared" si="161"/>
        <v>0</v>
      </c>
      <c r="EJ77" s="367"/>
      <c r="EK77" s="40" t="b">
        <f t="shared" si="162"/>
        <v>0</v>
      </c>
      <c r="EL77" s="40" t="b">
        <f t="shared" si="163"/>
        <v>0</v>
      </c>
      <c r="EM77" s="40" t="b">
        <f t="shared" si="164"/>
        <v>0</v>
      </c>
      <c r="EN77" s="40" t="b">
        <f t="shared" si="165"/>
        <v>0</v>
      </c>
      <c r="EO77" s="367"/>
      <c r="EP77" s="40" t="b">
        <f t="shared" si="166"/>
        <v>0</v>
      </c>
      <c r="EQ77" s="40" t="b">
        <f t="shared" si="167"/>
        <v>0</v>
      </c>
      <c r="ER77" s="40" t="b">
        <f t="shared" si="168"/>
        <v>0</v>
      </c>
      <c r="ES77" s="40" t="b">
        <f t="shared" si="169"/>
        <v>0</v>
      </c>
      <c r="ET77" s="367"/>
      <c r="EU77" s="40" t="b">
        <f t="shared" si="170"/>
        <v>0</v>
      </c>
      <c r="EV77" s="40" t="b">
        <f t="shared" si="171"/>
        <v>0</v>
      </c>
      <c r="EW77" s="40" t="b">
        <f t="shared" si="172"/>
        <v>0</v>
      </c>
      <c r="EX77" s="40" t="b">
        <f t="shared" si="173"/>
        <v>0</v>
      </c>
      <c r="EY77" s="365"/>
      <c r="EZ77" s="40" t="b">
        <f t="shared" si="174"/>
        <v>0</v>
      </c>
      <c r="FA77" s="40" t="b">
        <f t="shared" si="175"/>
        <v>0</v>
      </c>
      <c r="FB77" s="40" t="b">
        <f t="shared" si="176"/>
        <v>0</v>
      </c>
      <c r="FC77" s="40" t="b">
        <f t="shared" si="177"/>
        <v>0</v>
      </c>
      <c r="FD77" s="367"/>
      <c r="FE77" s="40" t="b">
        <f t="shared" si="178"/>
        <v>0</v>
      </c>
      <c r="FF77" s="40" t="b">
        <f t="shared" si="179"/>
        <v>0</v>
      </c>
      <c r="FG77" s="40" t="b">
        <f t="shared" si="180"/>
        <v>0</v>
      </c>
      <c r="FH77" s="40" t="b">
        <f t="shared" si="181"/>
        <v>0</v>
      </c>
      <c r="FI77" s="365"/>
      <c r="FJ77" s="40" t="b">
        <f t="shared" si="182"/>
        <v>0</v>
      </c>
      <c r="FK77" s="40" t="b">
        <f t="shared" si="183"/>
        <v>0</v>
      </c>
      <c r="FL77" s="40" t="b">
        <f t="shared" si="184"/>
        <v>0</v>
      </c>
      <c r="FM77" s="40" t="b">
        <f t="shared" si="185"/>
        <v>0</v>
      </c>
      <c r="FN77" s="367"/>
      <c r="FO77" s="40" t="b">
        <f t="shared" si="186"/>
        <v>0</v>
      </c>
      <c r="FP77" s="40" t="b">
        <f t="shared" si="187"/>
        <v>0</v>
      </c>
      <c r="FQ77" s="40" t="b">
        <f t="shared" si="188"/>
        <v>0</v>
      </c>
      <c r="FR77" s="40" t="b">
        <f t="shared" si="189"/>
        <v>0</v>
      </c>
      <c r="FS77" s="365"/>
      <c r="FT77" s="40" t="b">
        <f t="shared" si="190"/>
        <v>0</v>
      </c>
      <c r="FU77" s="40" t="b">
        <f t="shared" si="191"/>
        <v>0</v>
      </c>
      <c r="FV77" s="40" t="b">
        <f t="shared" si="192"/>
        <v>0</v>
      </c>
      <c r="FW77" s="40" t="b">
        <f t="shared" si="193"/>
        <v>0</v>
      </c>
    </row>
    <row r="78" spans="2:179">
      <c r="B78" s="365">
        <v>69</v>
      </c>
      <c r="C78" s="196"/>
      <c r="D78" s="196"/>
      <c r="E78" s="196"/>
      <c r="F78" s="196"/>
      <c r="G78" s="367"/>
      <c r="H78" s="197"/>
      <c r="I78" s="197"/>
      <c r="J78" s="197"/>
      <c r="K78" s="197"/>
      <c r="L78" s="197"/>
      <c r="M78" s="197"/>
      <c r="N78" s="9"/>
      <c r="O78" s="198"/>
      <c r="P78" s="198"/>
      <c r="Q78" s="198"/>
      <c r="R78" s="198"/>
      <c r="S78" s="198"/>
      <c r="T78" s="198"/>
      <c r="U78" s="9"/>
      <c r="V78" s="306"/>
      <c r="W78" s="306"/>
      <c r="X78" s="306"/>
      <c r="Y78" s="306"/>
      <c r="Z78" s="306"/>
      <c r="AA78" s="283">
        <f>IFERROR(Z78*Inputs!$D$59*Inputs!$D$60,"")</f>
        <v>0</v>
      </c>
      <c r="AB78" s="9"/>
      <c r="AC78" s="303"/>
      <c r="AD78" s="304"/>
      <c r="AE78" s="304"/>
      <c r="AF78" s="304"/>
      <c r="AG78" s="9"/>
      <c r="AH78" s="283" t="str">
        <f>IFERROR(IF(Analysis!AC78="","",Analysis!AC78*Inputs!$D$33),"")</f>
        <v/>
      </c>
      <c r="AI78" s="292" t="str">
        <f>IFERROR(IF(Analysis!AD78="","",Analysis!AD78*Inputs!$D$37),"")</f>
        <v/>
      </c>
      <c r="AJ78" s="292" t="str">
        <f>IFERROR(IF(Analysis!AE78="","",Analysis!AE78*Inputs!$D$41),"")</f>
        <v/>
      </c>
      <c r="AK78" s="292" t="str">
        <f>IFERROR(IF(Analysis!AE78="","",Analysis!AE78*Inputs!$D$48),"")</f>
        <v/>
      </c>
      <c r="AL78" s="293" t="str">
        <f>IFERROR(IF(Analysis!AD78="","",Analysis!AD78*Inputs!$D$49*Inputs!$D$48),"")</f>
        <v/>
      </c>
      <c r="AM78" s="292" t="str">
        <f>IFERROR(AK78*Inputs!$D$50,"")</f>
        <v/>
      </c>
      <c r="AN78" s="292" t="str">
        <f t="shared" si="194"/>
        <v/>
      </c>
      <c r="AO78" s="292" t="str">
        <f>IFERROR(IF(AN78="","",AN78*Inputs!$D$52),"")</f>
        <v/>
      </c>
      <c r="AP78" s="283" t="str">
        <f>IFERROR(IF(Analysis!AF78="","",Analysis!AF78*Inputs!$D$58),"")</f>
        <v/>
      </c>
      <c r="AQ78" s="293" t="str">
        <f>IFERROR(AP78*Inputs!$D$59,"")</f>
        <v/>
      </c>
      <c r="AR78" s="283" t="str">
        <f>IFERROR(AQ78*Inputs!$D$60,"")</f>
        <v/>
      </c>
      <c r="AS78" s="9"/>
      <c r="AT78" s="279" t="str">
        <f>IF(Analysis!V78&lt;&gt;"",Analysis!V78,Analysis!$AH78)</f>
        <v/>
      </c>
      <c r="AU78" s="279" t="str">
        <f>IF(Analysis!W78&lt;&gt;"",Analysis!W78,Analysis!AI78)</f>
        <v/>
      </c>
      <c r="AV78" s="279" t="str">
        <f>IF(Analysis!X78&lt;&gt;"",Analysis!X78,$AJ78)</f>
        <v/>
      </c>
      <c r="AW78" s="279" t="str">
        <f>IF(Analysis!Y78&lt;&gt;"",Analysis!Y78,Analysis!AO78)</f>
        <v/>
      </c>
      <c r="AX78" s="279" t="str">
        <f>IF(Analysis!Z78&lt;&gt;"",Analysis!Z78,Analysis!AP78)</f>
        <v/>
      </c>
      <c r="AY78" s="279" t="str">
        <f>IF(Analysis!AA78&gt;0,Analysis!AA78,Analysis!AR78)</f>
        <v/>
      </c>
      <c r="AZ78" s="9"/>
      <c r="BA78" s="8">
        <f>SUM((($H78+$O78)*Inputs!$D$14*Inputs!$D$13/Hours_TB),(($I78+$P78)*Inputs!$D$14*Inputs!$D$13/Hours_TB),(($J78+$Q78)*Inputs!$D$14*Inputs!$D$13/Hours_TB),(($K78+$R78)*Inputs!$D$14*Inputs!$D$13/Hours_TB),(($L78+$S78)*Inputs!$D$14*Inputs!$D$13/Hours_TB),(($M78+$T78)*Inputs!$D$14*Inputs!$D$13/Hours_TB))</f>
        <v>0</v>
      </c>
      <c r="BB78" s="8">
        <f>SUM((($H78+$O78)*Inputs!$D$14*Inputs!$D$13/Hours_HIV),(($I78+$P78)*Inputs!$D$14*Inputs!$D$13/Hours_HIV),(($J78+$Q78)*Inputs!$D$14*Inputs!$D$13/Hours_HIV),(($K78+$R78)*Inputs!$D$14*Inputs!$D$13/Hours_HIV),(($L78+$S78)*Inputs!$D$14*Inputs!$D$13/Hours_HIV),(($M78+$T78)*Inputs!$D$14*Inputs!$D$13/Hours_HIV))</f>
        <v>0</v>
      </c>
      <c r="BC78" s="8">
        <f>SUM((($H78+$O78)*Inputs!$D$14*Inputs!$D$13/Hours_HPV),(($I78+$P78)*Inputs!$D$14*Inputs!$D$13/Hours_HPV),(($J78+$Q78)*Inputs!$D$14*Inputs!$D$13/Hours_HPV),(($K78+$R78)*Inputs!$D$14*Inputs!$D$13/Hours_HPV),(($L78+$S78)*Inputs!$D$14*Inputs!$D$13/Hours_HPV),(($M78+$T78)*Inputs!$D$14*Inputs!$D$13/Hours_HPV))</f>
        <v>0</v>
      </c>
      <c r="BD78" s="8">
        <f>SUM((($H78+$O78)*Inputs!$D$14*Inputs!$D$13/Hours_HCV),(($I78+$P78)*Inputs!$D$14*Inputs!$D$13/Hours_HCV),(($J78+$Q78)*Inputs!$D$14*Inputs!$D$13/Hours_HCV),(($K78+$R78)*Inputs!$D$14*Inputs!$D$13/Hours_HCV),(($L78+$S78)*Inputs!$D$14*Inputs!$D$13/Hours_HCV),(($M78+$T78)*Inputs!$D$14*Inputs!$D$13/Hours_HCV))</f>
        <v>0</v>
      </c>
      <c r="BE78" s="9"/>
      <c r="BF78" s="10" t="str">
        <f t="shared" si="195"/>
        <v/>
      </c>
      <c r="BG78" s="18" t="str">
        <f t="shared" si="196"/>
        <v>N/A</v>
      </c>
      <c r="BH78" s="10" t="str">
        <f t="shared" si="197"/>
        <v/>
      </c>
      <c r="BI78" s="10" t="str">
        <f t="shared" si="198"/>
        <v/>
      </c>
      <c r="BJ78" s="10" t="str">
        <f t="shared" si="116"/>
        <v/>
      </c>
      <c r="BK78" s="18" t="str">
        <f t="shared" si="199"/>
        <v>N/A</v>
      </c>
      <c r="BL78" s="367"/>
      <c r="BM78" s="10">
        <f t="shared" si="200"/>
        <v>0</v>
      </c>
      <c r="BN78" s="18" t="str">
        <f t="shared" si="201"/>
        <v>N/A</v>
      </c>
      <c r="BO78" s="10" t="str">
        <f t="shared" si="117"/>
        <v/>
      </c>
      <c r="BP78" s="10" t="str">
        <f t="shared" si="118"/>
        <v/>
      </c>
      <c r="BQ78" s="10" t="str">
        <f t="shared" si="119"/>
        <v/>
      </c>
      <c r="BR78" s="18" t="str">
        <f t="shared" si="120"/>
        <v>N/A</v>
      </c>
      <c r="BS78" s="367"/>
      <c r="BT78" s="10">
        <f t="shared" si="202"/>
        <v>0</v>
      </c>
      <c r="BU78" s="18" t="str">
        <f t="shared" si="203"/>
        <v>N/A</v>
      </c>
      <c r="BV78" s="10" t="str">
        <f t="shared" si="121"/>
        <v/>
      </c>
      <c r="BW78" s="10" t="str">
        <f t="shared" si="204"/>
        <v/>
      </c>
      <c r="BX78" s="10" t="str">
        <f t="shared" si="122"/>
        <v/>
      </c>
      <c r="BY78" s="18" t="str">
        <f t="shared" si="205"/>
        <v>N/A</v>
      </c>
      <c r="BZ78" s="367"/>
      <c r="CA78" s="10">
        <f t="shared" si="206"/>
        <v>0</v>
      </c>
      <c r="CB78" s="18" t="str">
        <f t="shared" si="207"/>
        <v>N/A</v>
      </c>
      <c r="CC78" s="10" t="str">
        <f t="shared" si="123"/>
        <v/>
      </c>
      <c r="CD78" s="10" t="str">
        <f t="shared" si="124"/>
        <v/>
      </c>
      <c r="CE78" s="10" t="str">
        <f t="shared" si="125"/>
        <v/>
      </c>
      <c r="CF78" s="18" t="str">
        <f t="shared" si="208"/>
        <v>N/A</v>
      </c>
      <c r="CG78" s="365"/>
      <c r="CH78" s="10">
        <f t="shared" si="209"/>
        <v>0</v>
      </c>
      <c r="CI78" s="18" t="str">
        <f t="shared" si="210"/>
        <v>N/A</v>
      </c>
      <c r="CJ78" s="10" t="str">
        <f t="shared" si="127"/>
        <v/>
      </c>
      <c r="CK78" s="10" t="str">
        <f t="shared" si="128"/>
        <v/>
      </c>
      <c r="CL78" s="10" t="str">
        <f t="shared" si="129"/>
        <v/>
      </c>
      <c r="CM78" s="18" t="str">
        <f t="shared" si="130"/>
        <v>N/A</v>
      </c>
      <c r="CN78" s="365"/>
      <c r="CO78" s="10">
        <f t="shared" si="211"/>
        <v>0</v>
      </c>
      <c r="CP78" s="18" t="str">
        <f t="shared" si="212"/>
        <v>N/A</v>
      </c>
      <c r="CQ78" s="10" t="str">
        <f t="shared" si="131"/>
        <v/>
      </c>
      <c r="CR78" s="10" t="str">
        <f t="shared" si="132"/>
        <v/>
      </c>
      <c r="CS78" s="10" t="str">
        <f t="shared" si="133"/>
        <v/>
      </c>
      <c r="CT78" s="18" t="str">
        <f t="shared" si="213"/>
        <v>N/A</v>
      </c>
      <c r="CU78" s="377"/>
      <c r="CV78" s="10">
        <f t="shared" si="214"/>
        <v>0</v>
      </c>
      <c r="CW78" s="18" t="str">
        <f t="shared" si="215"/>
        <v>N/A</v>
      </c>
      <c r="CX78" s="10" t="str">
        <f t="shared" si="134"/>
        <v/>
      </c>
      <c r="CY78" s="10" t="str">
        <f t="shared" si="135"/>
        <v/>
      </c>
      <c r="CZ78" s="10" t="str">
        <f t="shared" si="136"/>
        <v/>
      </c>
      <c r="DA78" s="18" t="str">
        <f t="shared" si="137"/>
        <v>N/A</v>
      </c>
      <c r="DB78" s="367"/>
      <c r="DC78" s="367"/>
      <c r="DD78" s="367"/>
      <c r="DE78" s="367"/>
      <c r="DF78" s="367"/>
      <c r="DG78" s="40" t="b">
        <f t="shared" si="138"/>
        <v>0</v>
      </c>
      <c r="DH78" s="40" t="b">
        <f t="shared" si="139"/>
        <v>0</v>
      </c>
      <c r="DI78" s="40" t="b">
        <f t="shared" si="140"/>
        <v>0</v>
      </c>
      <c r="DJ78" s="40" t="b">
        <f t="shared" si="141"/>
        <v>0</v>
      </c>
      <c r="DK78" s="367"/>
      <c r="DL78" s="40" t="b">
        <f t="shared" si="142"/>
        <v>0</v>
      </c>
      <c r="DM78" s="40" t="b">
        <f t="shared" si="143"/>
        <v>0</v>
      </c>
      <c r="DN78" s="40" t="b">
        <f t="shared" si="144"/>
        <v>0</v>
      </c>
      <c r="DO78" s="40" t="b">
        <f t="shared" si="145"/>
        <v>0</v>
      </c>
      <c r="DP78" s="367"/>
      <c r="DQ78" s="40" t="b">
        <f t="shared" si="146"/>
        <v>0</v>
      </c>
      <c r="DR78" s="40" t="b">
        <f t="shared" si="147"/>
        <v>0</v>
      </c>
      <c r="DS78" s="40" t="b">
        <f t="shared" si="148"/>
        <v>0</v>
      </c>
      <c r="DT78" s="40" t="b">
        <f t="shared" si="149"/>
        <v>0</v>
      </c>
      <c r="DU78" s="367"/>
      <c r="DV78" s="40" t="b">
        <f t="shared" si="150"/>
        <v>0</v>
      </c>
      <c r="DW78" s="40" t="b">
        <f t="shared" si="151"/>
        <v>0</v>
      </c>
      <c r="DX78" s="40" t="b">
        <f t="shared" si="152"/>
        <v>0</v>
      </c>
      <c r="DY78" s="40" t="b">
        <f t="shared" si="153"/>
        <v>0</v>
      </c>
      <c r="DZ78" s="367"/>
      <c r="EA78" s="40" t="b">
        <f t="shared" si="154"/>
        <v>0</v>
      </c>
      <c r="EB78" s="40" t="b">
        <f t="shared" si="155"/>
        <v>0</v>
      </c>
      <c r="EC78" s="40" t="b">
        <f t="shared" si="156"/>
        <v>0</v>
      </c>
      <c r="ED78" s="40" t="b">
        <f t="shared" si="157"/>
        <v>0</v>
      </c>
      <c r="EE78" s="367"/>
      <c r="EF78" s="40" t="b">
        <f t="shared" si="158"/>
        <v>0</v>
      </c>
      <c r="EG78" s="40" t="b">
        <f t="shared" si="159"/>
        <v>0</v>
      </c>
      <c r="EH78" s="40" t="b">
        <f t="shared" si="160"/>
        <v>0</v>
      </c>
      <c r="EI78" s="40" t="b">
        <f t="shared" si="161"/>
        <v>0</v>
      </c>
      <c r="EJ78" s="367"/>
      <c r="EK78" s="40" t="b">
        <f t="shared" si="162"/>
        <v>0</v>
      </c>
      <c r="EL78" s="40" t="b">
        <f t="shared" si="163"/>
        <v>0</v>
      </c>
      <c r="EM78" s="40" t="b">
        <f t="shared" si="164"/>
        <v>0</v>
      </c>
      <c r="EN78" s="40" t="b">
        <f t="shared" si="165"/>
        <v>0</v>
      </c>
      <c r="EO78" s="367"/>
      <c r="EP78" s="40" t="b">
        <f t="shared" si="166"/>
        <v>0</v>
      </c>
      <c r="EQ78" s="40" t="b">
        <f t="shared" si="167"/>
        <v>0</v>
      </c>
      <c r="ER78" s="40" t="b">
        <f t="shared" si="168"/>
        <v>0</v>
      </c>
      <c r="ES78" s="40" t="b">
        <f t="shared" si="169"/>
        <v>0</v>
      </c>
      <c r="ET78" s="367"/>
      <c r="EU78" s="40" t="b">
        <f t="shared" si="170"/>
        <v>0</v>
      </c>
      <c r="EV78" s="40" t="b">
        <f t="shared" si="171"/>
        <v>0</v>
      </c>
      <c r="EW78" s="40" t="b">
        <f t="shared" si="172"/>
        <v>0</v>
      </c>
      <c r="EX78" s="40" t="b">
        <f t="shared" si="173"/>
        <v>0</v>
      </c>
      <c r="EY78" s="365"/>
      <c r="EZ78" s="40" t="b">
        <f t="shared" si="174"/>
        <v>0</v>
      </c>
      <c r="FA78" s="40" t="b">
        <f t="shared" si="175"/>
        <v>0</v>
      </c>
      <c r="FB78" s="40" t="b">
        <f t="shared" si="176"/>
        <v>0</v>
      </c>
      <c r="FC78" s="40" t="b">
        <f t="shared" si="177"/>
        <v>0</v>
      </c>
      <c r="FD78" s="367"/>
      <c r="FE78" s="40" t="b">
        <f t="shared" si="178"/>
        <v>0</v>
      </c>
      <c r="FF78" s="40" t="b">
        <f t="shared" si="179"/>
        <v>0</v>
      </c>
      <c r="FG78" s="40" t="b">
        <f t="shared" si="180"/>
        <v>0</v>
      </c>
      <c r="FH78" s="40" t="b">
        <f t="shared" si="181"/>
        <v>0</v>
      </c>
      <c r="FI78" s="365"/>
      <c r="FJ78" s="40" t="b">
        <f t="shared" si="182"/>
        <v>0</v>
      </c>
      <c r="FK78" s="40" t="b">
        <f t="shared" si="183"/>
        <v>0</v>
      </c>
      <c r="FL78" s="40" t="b">
        <f t="shared" si="184"/>
        <v>0</v>
      </c>
      <c r="FM78" s="40" t="b">
        <f t="shared" si="185"/>
        <v>0</v>
      </c>
      <c r="FN78" s="367"/>
      <c r="FO78" s="40" t="b">
        <f t="shared" si="186"/>
        <v>0</v>
      </c>
      <c r="FP78" s="40" t="b">
        <f t="shared" si="187"/>
        <v>0</v>
      </c>
      <c r="FQ78" s="40" t="b">
        <f t="shared" si="188"/>
        <v>0</v>
      </c>
      <c r="FR78" s="40" t="b">
        <f t="shared" si="189"/>
        <v>0</v>
      </c>
      <c r="FS78" s="365"/>
      <c r="FT78" s="40" t="b">
        <f t="shared" si="190"/>
        <v>0</v>
      </c>
      <c r="FU78" s="40" t="b">
        <f t="shared" si="191"/>
        <v>0</v>
      </c>
      <c r="FV78" s="40" t="b">
        <f t="shared" si="192"/>
        <v>0</v>
      </c>
      <c r="FW78" s="40" t="b">
        <f t="shared" si="193"/>
        <v>0</v>
      </c>
    </row>
    <row r="79" spans="2:179">
      <c r="B79" s="365">
        <v>70</v>
      </c>
      <c r="C79" s="196"/>
      <c r="D79" s="196"/>
      <c r="E79" s="196"/>
      <c r="F79" s="196"/>
      <c r="G79" s="367"/>
      <c r="H79" s="197"/>
      <c r="I79" s="197"/>
      <c r="J79" s="197"/>
      <c r="K79" s="197"/>
      <c r="L79" s="197"/>
      <c r="M79" s="197"/>
      <c r="N79" s="9"/>
      <c r="O79" s="198"/>
      <c r="P79" s="198"/>
      <c r="Q79" s="198"/>
      <c r="R79" s="198"/>
      <c r="S79" s="198"/>
      <c r="T79" s="198"/>
      <c r="U79" s="9"/>
      <c r="V79" s="306"/>
      <c r="W79" s="306"/>
      <c r="X79" s="306"/>
      <c r="Y79" s="306"/>
      <c r="Z79" s="306"/>
      <c r="AA79" s="283">
        <f>IFERROR(Z79*Inputs!$D$59*Inputs!$D$60,"")</f>
        <v>0</v>
      </c>
      <c r="AB79" s="9"/>
      <c r="AC79" s="303"/>
      <c r="AD79" s="304"/>
      <c r="AE79" s="304"/>
      <c r="AF79" s="304"/>
      <c r="AG79" s="9"/>
      <c r="AH79" s="283" t="str">
        <f>IFERROR(IF(Analysis!AC79="","",Analysis!AC79*Inputs!$D$33),"")</f>
        <v/>
      </c>
      <c r="AI79" s="292" t="str">
        <f>IFERROR(IF(Analysis!AD79="","",Analysis!AD79*Inputs!$D$37),"")</f>
        <v/>
      </c>
      <c r="AJ79" s="292" t="str">
        <f>IFERROR(IF(Analysis!AE79="","",Analysis!AE79*Inputs!$D$41),"")</f>
        <v/>
      </c>
      <c r="AK79" s="292" t="str">
        <f>IFERROR(IF(Analysis!AE79="","",Analysis!AE79*Inputs!$D$48),"")</f>
        <v/>
      </c>
      <c r="AL79" s="293" t="str">
        <f>IFERROR(IF(Analysis!AD79="","",Analysis!AD79*Inputs!$D$49*Inputs!$D$48),"")</f>
        <v/>
      </c>
      <c r="AM79" s="292" t="str">
        <f>IFERROR(AK79*Inputs!$D$50,"")</f>
        <v/>
      </c>
      <c r="AN79" s="292" t="str">
        <f t="shared" si="194"/>
        <v/>
      </c>
      <c r="AO79" s="292" t="str">
        <f>IFERROR(IF(AN79="","",AN79*Inputs!$D$52),"")</f>
        <v/>
      </c>
      <c r="AP79" s="283" t="str">
        <f>IFERROR(IF(Analysis!AF79="","",Analysis!AF79*Inputs!$D$58),"")</f>
        <v/>
      </c>
      <c r="AQ79" s="293" t="str">
        <f>IFERROR(AP79*Inputs!$D$59,"")</f>
        <v/>
      </c>
      <c r="AR79" s="283" t="str">
        <f>IFERROR(AQ79*Inputs!$D$60,"")</f>
        <v/>
      </c>
      <c r="AS79" s="9"/>
      <c r="AT79" s="279" t="str">
        <f>IF(Analysis!V79&lt;&gt;"",Analysis!V79,Analysis!$AH79)</f>
        <v/>
      </c>
      <c r="AU79" s="279" t="str">
        <f>IF(Analysis!W79&lt;&gt;"",Analysis!W79,Analysis!AI79)</f>
        <v/>
      </c>
      <c r="AV79" s="279" t="str">
        <f>IF(Analysis!X79&lt;&gt;"",Analysis!X79,$AJ79)</f>
        <v/>
      </c>
      <c r="AW79" s="279" t="str">
        <f>IF(Analysis!Y79&lt;&gt;"",Analysis!Y79,Analysis!AO79)</f>
        <v/>
      </c>
      <c r="AX79" s="279" t="str">
        <f>IF(Analysis!Z79&lt;&gt;"",Analysis!Z79,Analysis!AP79)</f>
        <v/>
      </c>
      <c r="AY79" s="279" t="str">
        <f>IF(Analysis!AA79&gt;0,Analysis!AA79,Analysis!AR79)</f>
        <v/>
      </c>
      <c r="AZ79" s="9"/>
      <c r="BA79" s="8">
        <f>SUM((($H79+$O79)*Inputs!$D$14*Inputs!$D$13/Hours_TB),(($I79+$P79)*Inputs!$D$14*Inputs!$D$13/Hours_TB),(($J79+$Q79)*Inputs!$D$14*Inputs!$D$13/Hours_TB),(($K79+$R79)*Inputs!$D$14*Inputs!$D$13/Hours_TB),(($L79+$S79)*Inputs!$D$14*Inputs!$D$13/Hours_TB),(($M79+$T79)*Inputs!$D$14*Inputs!$D$13/Hours_TB))</f>
        <v>0</v>
      </c>
      <c r="BB79" s="8">
        <f>SUM((($H79+$O79)*Inputs!$D$14*Inputs!$D$13/Hours_HIV),(($I79+$P79)*Inputs!$D$14*Inputs!$D$13/Hours_HIV),(($J79+$Q79)*Inputs!$D$14*Inputs!$D$13/Hours_HIV),(($K79+$R79)*Inputs!$D$14*Inputs!$D$13/Hours_HIV),(($L79+$S79)*Inputs!$D$14*Inputs!$D$13/Hours_HIV),(($M79+$T79)*Inputs!$D$14*Inputs!$D$13/Hours_HIV))</f>
        <v>0</v>
      </c>
      <c r="BC79" s="8">
        <f>SUM((($H79+$O79)*Inputs!$D$14*Inputs!$D$13/Hours_HPV),(($I79+$P79)*Inputs!$D$14*Inputs!$D$13/Hours_HPV),(($J79+$Q79)*Inputs!$D$14*Inputs!$D$13/Hours_HPV),(($K79+$R79)*Inputs!$D$14*Inputs!$D$13/Hours_HPV),(($L79+$S79)*Inputs!$D$14*Inputs!$D$13/Hours_HPV),(($M79+$T79)*Inputs!$D$14*Inputs!$D$13/Hours_HPV))</f>
        <v>0</v>
      </c>
      <c r="BD79" s="8">
        <f>SUM((($H79+$O79)*Inputs!$D$14*Inputs!$D$13/Hours_HCV),(($I79+$P79)*Inputs!$D$14*Inputs!$D$13/Hours_HCV),(($J79+$Q79)*Inputs!$D$14*Inputs!$D$13/Hours_HCV),(($K79+$R79)*Inputs!$D$14*Inputs!$D$13/Hours_HCV),(($L79+$S79)*Inputs!$D$14*Inputs!$D$13/Hours_HCV),(($M79+$T79)*Inputs!$D$14*Inputs!$D$13/Hours_HCV))</f>
        <v>0</v>
      </c>
      <c r="BE79" s="9"/>
      <c r="BF79" s="10" t="str">
        <f t="shared" si="195"/>
        <v/>
      </c>
      <c r="BG79" s="18" t="str">
        <f t="shared" si="196"/>
        <v>N/A</v>
      </c>
      <c r="BH79" s="10" t="str">
        <f t="shared" si="197"/>
        <v/>
      </c>
      <c r="BI79" s="10" t="str">
        <f t="shared" si="198"/>
        <v/>
      </c>
      <c r="BJ79" s="10" t="str">
        <f t="shared" si="116"/>
        <v/>
      </c>
      <c r="BK79" s="18" t="str">
        <f t="shared" si="199"/>
        <v>N/A</v>
      </c>
      <c r="BL79" s="367"/>
      <c r="BM79" s="10">
        <f t="shared" si="200"/>
        <v>0</v>
      </c>
      <c r="BN79" s="18" t="str">
        <f t="shared" si="201"/>
        <v>N/A</v>
      </c>
      <c r="BO79" s="10" t="str">
        <f t="shared" si="117"/>
        <v/>
      </c>
      <c r="BP79" s="10" t="str">
        <f t="shared" si="118"/>
        <v/>
      </c>
      <c r="BQ79" s="10" t="str">
        <f t="shared" si="119"/>
        <v/>
      </c>
      <c r="BR79" s="18" t="str">
        <f t="shared" si="120"/>
        <v>N/A</v>
      </c>
      <c r="BS79" s="367"/>
      <c r="BT79" s="10">
        <f t="shared" si="202"/>
        <v>0</v>
      </c>
      <c r="BU79" s="18" t="str">
        <f t="shared" si="203"/>
        <v>N/A</v>
      </c>
      <c r="BV79" s="10" t="str">
        <f t="shared" si="121"/>
        <v/>
      </c>
      <c r="BW79" s="10" t="str">
        <f t="shared" si="204"/>
        <v/>
      </c>
      <c r="BX79" s="10" t="str">
        <f t="shared" si="122"/>
        <v/>
      </c>
      <c r="BY79" s="18" t="str">
        <f t="shared" si="205"/>
        <v>N/A</v>
      </c>
      <c r="BZ79" s="367"/>
      <c r="CA79" s="10">
        <f t="shared" si="206"/>
        <v>0</v>
      </c>
      <c r="CB79" s="18" t="str">
        <f t="shared" si="207"/>
        <v>N/A</v>
      </c>
      <c r="CC79" s="10" t="str">
        <f t="shared" si="123"/>
        <v/>
      </c>
      <c r="CD79" s="10" t="str">
        <f t="shared" si="124"/>
        <v/>
      </c>
      <c r="CE79" s="10" t="str">
        <f t="shared" si="125"/>
        <v/>
      </c>
      <c r="CF79" s="18" t="str">
        <f t="shared" si="208"/>
        <v>N/A</v>
      </c>
      <c r="CG79" s="365"/>
      <c r="CH79" s="10">
        <f t="shared" si="209"/>
        <v>0</v>
      </c>
      <c r="CI79" s="18" t="str">
        <f t="shared" si="210"/>
        <v>N/A</v>
      </c>
      <c r="CJ79" s="10" t="str">
        <f t="shared" si="127"/>
        <v/>
      </c>
      <c r="CK79" s="10" t="str">
        <f t="shared" si="128"/>
        <v/>
      </c>
      <c r="CL79" s="10" t="str">
        <f t="shared" si="129"/>
        <v/>
      </c>
      <c r="CM79" s="18" t="str">
        <f t="shared" si="130"/>
        <v>N/A</v>
      </c>
      <c r="CN79" s="365"/>
      <c r="CO79" s="10">
        <f t="shared" si="211"/>
        <v>0</v>
      </c>
      <c r="CP79" s="18" t="str">
        <f t="shared" si="212"/>
        <v>N/A</v>
      </c>
      <c r="CQ79" s="10" t="str">
        <f t="shared" si="131"/>
        <v/>
      </c>
      <c r="CR79" s="10" t="str">
        <f t="shared" si="132"/>
        <v/>
      </c>
      <c r="CS79" s="10" t="str">
        <f t="shared" si="133"/>
        <v/>
      </c>
      <c r="CT79" s="18" t="str">
        <f t="shared" si="213"/>
        <v>N/A</v>
      </c>
      <c r="CU79" s="377"/>
      <c r="CV79" s="10">
        <f t="shared" si="214"/>
        <v>0</v>
      </c>
      <c r="CW79" s="18" t="str">
        <f t="shared" si="215"/>
        <v>N/A</v>
      </c>
      <c r="CX79" s="10" t="str">
        <f t="shared" si="134"/>
        <v/>
      </c>
      <c r="CY79" s="10" t="str">
        <f t="shared" si="135"/>
        <v/>
      </c>
      <c r="CZ79" s="10" t="str">
        <f t="shared" si="136"/>
        <v/>
      </c>
      <c r="DA79" s="18" t="str">
        <f t="shared" si="137"/>
        <v>N/A</v>
      </c>
      <c r="DB79" s="367"/>
      <c r="DC79" s="367"/>
      <c r="DD79" s="367"/>
      <c r="DE79" s="367"/>
      <c r="DF79" s="367"/>
      <c r="DG79" s="40" t="b">
        <f t="shared" si="138"/>
        <v>0</v>
      </c>
      <c r="DH79" s="40" t="b">
        <f t="shared" si="139"/>
        <v>0</v>
      </c>
      <c r="DI79" s="40" t="b">
        <f t="shared" si="140"/>
        <v>0</v>
      </c>
      <c r="DJ79" s="40" t="b">
        <f t="shared" si="141"/>
        <v>0</v>
      </c>
      <c r="DK79" s="367"/>
      <c r="DL79" s="40" t="b">
        <f t="shared" si="142"/>
        <v>0</v>
      </c>
      <c r="DM79" s="40" t="b">
        <f t="shared" si="143"/>
        <v>0</v>
      </c>
      <c r="DN79" s="40" t="b">
        <f t="shared" si="144"/>
        <v>0</v>
      </c>
      <c r="DO79" s="40" t="b">
        <f t="shared" si="145"/>
        <v>0</v>
      </c>
      <c r="DP79" s="367"/>
      <c r="DQ79" s="40" t="b">
        <f t="shared" si="146"/>
        <v>0</v>
      </c>
      <c r="DR79" s="40" t="b">
        <f t="shared" si="147"/>
        <v>0</v>
      </c>
      <c r="DS79" s="40" t="b">
        <f t="shared" si="148"/>
        <v>0</v>
      </c>
      <c r="DT79" s="40" t="b">
        <f t="shared" si="149"/>
        <v>0</v>
      </c>
      <c r="DU79" s="367"/>
      <c r="DV79" s="40" t="b">
        <f t="shared" si="150"/>
        <v>0</v>
      </c>
      <c r="DW79" s="40" t="b">
        <f t="shared" si="151"/>
        <v>0</v>
      </c>
      <c r="DX79" s="40" t="b">
        <f t="shared" si="152"/>
        <v>0</v>
      </c>
      <c r="DY79" s="40" t="b">
        <f t="shared" si="153"/>
        <v>0</v>
      </c>
      <c r="DZ79" s="367"/>
      <c r="EA79" s="40" t="b">
        <f t="shared" si="154"/>
        <v>0</v>
      </c>
      <c r="EB79" s="40" t="b">
        <f t="shared" si="155"/>
        <v>0</v>
      </c>
      <c r="EC79" s="40" t="b">
        <f t="shared" si="156"/>
        <v>0</v>
      </c>
      <c r="ED79" s="40" t="b">
        <f t="shared" si="157"/>
        <v>0</v>
      </c>
      <c r="EE79" s="367"/>
      <c r="EF79" s="40" t="b">
        <f t="shared" si="158"/>
        <v>0</v>
      </c>
      <c r="EG79" s="40" t="b">
        <f t="shared" si="159"/>
        <v>0</v>
      </c>
      <c r="EH79" s="40" t="b">
        <f t="shared" si="160"/>
        <v>0</v>
      </c>
      <c r="EI79" s="40" t="b">
        <f t="shared" si="161"/>
        <v>0</v>
      </c>
      <c r="EJ79" s="367"/>
      <c r="EK79" s="40" t="b">
        <f t="shared" si="162"/>
        <v>0</v>
      </c>
      <c r="EL79" s="40" t="b">
        <f t="shared" si="163"/>
        <v>0</v>
      </c>
      <c r="EM79" s="40" t="b">
        <f t="shared" si="164"/>
        <v>0</v>
      </c>
      <c r="EN79" s="40" t="b">
        <f t="shared" si="165"/>
        <v>0</v>
      </c>
      <c r="EO79" s="367"/>
      <c r="EP79" s="40" t="b">
        <f t="shared" si="166"/>
        <v>0</v>
      </c>
      <c r="EQ79" s="40" t="b">
        <f t="shared" si="167"/>
        <v>0</v>
      </c>
      <c r="ER79" s="40" t="b">
        <f t="shared" si="168"/>
        <v>0</v>
      </c>
      <c r="ES79" s="40" t="b">
        <f t="shared" si="169"/>
        <v>0</v>
      </c>
      <c r="ET79" s="367"/>
      <c r="EU79" s="40" t="b">
        <f t="shared" si="170"/>
        <v>0</v>
      </c>
      <c r="EV79" s="40" t="b">
        <f t="shared" si="171"/>
        <v>0</v>
      </c>
      <c r="EW79" s="40" t="b">
        <f t="shared" si="172"/>
        <v>0</v>
      </c>
      <c r="EX79" s="40" t="b">
        <f t="shared" si="173"/>
        <v>0</v>
      </c>
      <c r="EY79" s="365"/>
      <c r="EZ79" s="40" t="b">
        <f t="shared" si="174"/>
        <v>0</v>
      </c>
      <c r="FA79" s="40" t="b">
        <f t="shared" si="175"/>
        <v>0</v>
      </c>
      <c r="FB79" s="40" t="b">
        <f t="shared" si="176"/>
        <v>0</v>
      </c>
      <c r="FC79" s="40" t="b">
        <f t="shared" si="177"/>
        <v>0</v>
      </c>
      <c r="FD79" s="367"/>
      <c r="FE79" s="40" t="b">
        <f t="shared" si="178"/>
        <v>0</v>
      </c>
      <c r="FF79" s="40" t="b">
        <f t="shared" si="179"/>
        <v>0</v>
      </c>
      <c r="FG79" s="40" t="b">
        <f t="shared" si="180"/>
        <v>0</v>
      </c>
      <c r="FH79" s="40" t="b">
        <f t="shared" si="181"/>
        <v>0</v>
      </c>
      <c r="FI79" s="365"/>
      <c r="FJ79" s="40" t="b">
        <f t="shared" si="182"/>
        <v>0</v>
      </c>
      <c r="FK79" s="40" t="b">
        <f t="shared" si="183"/>
        <v>0</v>
      </c>
      <c r="FL79" s="40" t="b">
        <f t="shared" si="184"/>
        <v>0</v>
      </c>
      <c r="FM79" s="40" t="b">
        <f t="shared" si="185"/>
        <v>0</v>
      </c>
      <c r="FN79" s="367"/>
      <c r="FO79" s="40" t="b">
        <f t="shared" si="186"/>
        <v>0</v>
      </c>
      <c r="FP79" s="40" t="b">
        <f t="shared" si="187"/>
        <v>0</v>
      </c>
      <c r="FQ79" s="40" t="b">
        <f t="shared" si="188"/>
        <v>0</v>
      </c>
      <c r="FR79" s="40" t="b">
        <f t="shared" si="189"/>
        <v>0</v>
      </c>
      <c r="FS79" s="365"/>
      <c r="FT79" s="40" t="b">
        <f t="shared" si="190"/>
        <v>0</v>
      </c>
      <c r="FU79" s="40" t="b">
        <f t="shared" si="191"/>
        <v>0</v>
      </c>
      <c r="FV79" s="40" t="b">
        <f t="shared" si="192"/>
        <v>0</v>
      </c>
      <c r="FW79" s="40" t="b">
        <f t="shared" si="193"/>
        <v>0</v>
      </c>
    </row>
    <row r="80" spans="2:179">
      <c r="B80" s="365">
        <v>71</v>
      </c>
      <c r="C80" s="196"/>
      <c r="D80" s="196"/>
      <c r="E80" s="196"/>
      <c r="F80" s="196"/>
      <c r="G80" s="367"/>
      <c r="H80" s="197"/>
      <c r="I80" s="197"/>
      <c r="J80" s="197"/>
      <c r="K80" s="197"/>
      <c r="L80" s="197"/>
      <c r="M80" s="197"/>
      <c r="N80" s="9"/>
      <c r="O80" s="198"/>
      <c r="P80" s="198"/>
      <c r="Q80" s="198"/>
      <c r="R80" s="198"/>
      <c r="S80" s="198"/>
      <c r="T80" s="198"/>
      <c r="U80" s="9"/>
      <c r="V80" s="306"/>
      <c r="W80" s="306"/>
      <c r="X80" s="306"/>
      <c r="Y80" s="306"/>
      <c r="Z80" s="306"/>
      <c r="AA80" s="283">
        <f>IFERROR(Z80*Inputs!$D$59*Inputs!$D$60,"")</f>
        <v>0</v>
      </c>
      <c r="AB80" s="9"/>
      <c r="AC80" s="303"/>
      <c r="AD80" s="304"/>
      <c r="AE80" s="304"/>
      <c r="AF80" s="304"/>
      <c r="AG80" s="9"/>
      <c r="AH80" s="283" t="str">
        <f>IFERROR(IF(Analysis!AC80="","",Analysis!AC80*Inputs!$D$33),"")</f>
        <v/>
      </c>
      <c r="AI80" s="292" t="str">
        <f>IFERROR(IF(Analysis!AD80="","",Analysis!AD80*Inputs!$D$37),"")</f>
        <v/>
      </c>
      <c r="AJ80" s="292" t="str">
        <f>IFERROR(IF(Analysis!AE80="","",Analysis!AE80*Inputs!$D$41),"")</f>
        <v/>
      </c>
      <c r="AK80" s="292" t="str">
        <f>IFERROR(IF(Analysis!AE80="","",Analysis!AE80*Inputs!$D$48),"")</f>
        <v/>
      </c>
      <c r="AL80" s="293" t="str">
        <f>IFERROR(IF(Analysis!AD80="","",Analysis!AD80*Inputs!$D$49*Inputs!$D$48),"")</f>
        <v/>
      </c>
      <c r="AM80" s="292" t="str">
        <f>IFERROR(AK80*Inputs!$D$50,"")</f>
        <v/>
      </c>
      <c r="AN80" s="292" t="str">
        <f t="shared" si="194"/>
        <v/>
      </c>
      <c r="AO80" s="292" t="str">
        <f>IFERROR(IF(AN80="","",AN80*Inputs!$D$52),"")</f>
        <v/>
      </c>
      <c r="AP80" s="283" t="str">
        <f>IFERROR(IF(Analysis!AF80="","",Analysis!AF80*Inputs!$D$58),"")</f>
        <v/>
      </c>
      <c r="AQ80" s="293" t="str">
        <f>IFERROR(AP80*Inputs!$D$59,"")</f>
        <v/>
      </c>
      <c r="AR80" s="283" t="str">
        <f>IFERROR(AQ80*Inputs!$D$60,"")</f>
        <v/>
      </c>
      <c r="AS80" s="9"/>
      <c r="AT80" s="279" t="str">
        <f>IF(Analysis!V80&lt;&gt;"",Analysis!V80,Analysis!$AH80)</f>
        <v/>
      </c>
      <c r="AU80" s="279" t="str">
        <f>IF(Analysis!W80&lt;&gt;"",Analysis!W80,Analysis!AI80)</f>
        <v/>
      </c>
      <c r="AV80" s="279" t="str">
        <f>IF(Analysis!X80&lt;&gt;"",Analysis!X80,$AJ80)</f>
        <v/>
      </c>
      <c r="AW80" s="279" t="str">
        <f>IF(Analysis!Y80&lt;&gt;"",Analysis!Y80,Analysis!AO80)</f>
        <v/>
      </c>
      <c r="AX80" s="279" t="str">
        <f>IF(Analysis!Z80&lt;&gt;"",Analysis!Z80,Analysis!AP80)</f>
        <v/>
      </c>
      <c r="AY80" s="279" t="str">
        <f>IF(Analysis!AA80&gt;0,Analysis!AA80,Analysis!AR80)</f>
        <v/>
      </c>
      <c r="AZ80" s="9"/>
      <c r="BA80" s="8">
        <f>SUM((($H80+$O80)*Inputs!$D$14*Inputs!$D$13/Hours_TB),(($I80+$P80)*Inputs!$D$14*Inputs!$D$13/Hours_TB),(($J80+$Q80)*Inputs!$D$14*Inputs!$D$13/Hours_TB),(($K80+$R80)*Inputs!$D$14*Inputs!$D$13/Hours_TB),(($L80+$S80)*Inputs!$D$14*Inputs!$D$13/Hours_TB),(($M80+$T80)*Inputs!$D$14*Inputs!$D$13/Hours_TB))</f>
        <v>0</v>
      </c>
      <c r="BB80" s="8">
        <f>SUM((($H80+$O80)*Inputs!$D$14*Inputs!$D$13/Hours_HIV),(($I80+$P80)*Inputs!$D$14*Inputs!$D$13/Hours_HIV),(($J80+$Q80)*Inputs!$D$14*Inputs!$D$13/Hours_HIV),(($K80+$R80)*Inputs!$D$14*Inputs!$D$13/Hours_HIV),(($L80+$S80)*Inputs!$D$14*Inputs!$D$13/Hours_HIV),(($M80+$T80)*Inputs!$D$14*Inputs!$D$13/Hours_HIV))</f>
        <v>0</v>
      </c>
      <c r="BC80" s="8">
        <f>SUM((($H80+$O80)*Inputs!$D$14*Inputs!$D$13/Hours_HPV),(($I80+$P80)*Inputs!$D$14*Inputs!$D$13/Hours_HPV),(($J80+$Q80)*Inputs!$D$14*Inputs!$D$13/Hours_HPV),(($K80+$R80)*Inputs!$D$14*Inputs!$D$13/Hours_HPV),(($L80+$S80)*Inputs!$D$14*Inputs!$D$13/Hours_HPV),(($M80+$T80)*Inputs!$D$14*Inputs!$D$13/Hours_HPV))</f>
        <v>0</v>
      </c>
      <c r="BD80" s="8">
        <f>SUM((($H80+$O80)*Inputs!$D$14*Inputs!$D$13/Hours_HCV),(($I80+$P80)*Inputs!$D$14*Inputs!$D$13/Hours_HCV),(($J80+$Q80)*Inputs!$D$14*Inputs!$D$13/Hours_HCV),(($K80+$R80)*Inputs!$D$14*Inputs!$D$13/Hours_HCV),(($L80+$S80)*Inputs!$D$14*Inputs!$D$13/Hours_HCV),(($M80+$T80)*Inputs!$D$14*Inputs!$D$13/Hours_HCV))</f>
        <v>0</v>
      </c>
      <c r="BE80" s="9"/>
      <c r="BF80" s="10" t="str">
        <f t="shared" si="195"/>
        <v/>
      </c>
      <c r="BG80" s="18" t="str">
        <f t="shared" si="196"/>
        <v>N/A</v>
      </c>
      <c r="BH80" s="10" t="str">
        <f t="shared" si="197"/>
        <v/>
      </c>
      <c r="BI80" s="10" t="str">
        <f t="shared" si="198"/>
        <v/>
      </c>
      <c r="BJ80" s="10" t="str">
        <f t="shared" si="116"/>
        <v/>
      </c>
      <c r="BK80" s="18" t="str">
        <f t="shared" si="199"/>
        <v>N/A</v>
      </c>
      <c r="BL80" s="367"/>
      <c r="BM80" s="10">
        <f t="shared" si="200"/>
        <v>0</v>
      </c>
      <c r="BN80" s="18" t="str">
        <f t="shared" si="201"/>
        <v>N/A</v>
      </c>
      <c r="BO80" s="10" t="str">
        <f t="shared" si="117"/>
        <v/>
      </c>
      <c r="BP80" s="10" t="str">
        <f t="shared" si="118"/>
        <v/>
      </c>
      <c r="BQ80" s="10" t="str">
        <f t="shared" si="119"/>
        <v/>
      </c>
      <c r="BR80" s="18" t="str">
        <f t="shared" si="120"/>
        <v>N/A</v>
      </c>
      <c r="BS80" s="367"/>
      <c r="BT80" s="10">
        <f t="shared" si="202"/>
        <v>0</v>
      </c>
      <c r="BU80" s="18" t="str">
        <f t="shared" si="203"/>
        <v>N/A</v>
      </c>
      <c r="BV80" s="10" t="str">
        <f t="shared" si="121"/>
        <v/>
      </c>
      <c r="BW80" s="10" t="str">
        <f t="shared" si="204"/>
        <v/>
      </c>
      <c r="BX80" s="10" t="str">
        <f t="shared" si="122"/>
        <v/>
      </c>
      <c r="BY80" s="18" t="str">
        <f t="shared" si="205"/>
        <v>N/A</v>
      </c>
      <c r="BZ80" s="367"/>
      <c r="CA80" s="10">
        <f t="shared" si="206"/>
        <v>0</v>
      </c>
      <c r="CB80" s="18" t="str">
        <f t="shared" si="207"/>
        <v>N/A</v>
      </c>
      <c r="CC80" s="10" t="str">
        <f t="shared" si="123"/>
        <v/>
      </c>
      <c r="CD80" s="10" t="str">
        <f t="shared" si="124"/>
        <v/>
      </c>
      <c r="CE80" s="10" t="str">
        <f t="shared" si="125"/>
        <v/>
      </c>
      <c r="CF80" s="18" t="str">
        <f t="shared" si="208"/>
        <v>N/A</v>
      </c>
      <c r="CG80" s="365"/>
      <c r="CH80" s="10">
        <f t="shared" si="209"/>
        <v>0</v>
      </c>
      <c r="CI80" s="18" t="str">
        <f t="shared" si="210"/>
        <v>N/A</v>
      </c>
      <c r="CJ80" s="10" t="str">
        <f t="shared" si="127"/>
        <v/>
      </c>
      <c r="CK80" s="10" t="str">
        <f t="shared" si="128"/>
        <v/>
      </c>
      <c r="CL80" s="10" t="str">
        <f t="shared" si="129"/>
        <v/>
      </c>
      <c r="CM80" s="18" t="str">
        <f t="shared" si="130"/>
        <v>N/A</v>
      </c>
      <c r="CN80" s="365"/>
      <c r="CO80" s="10">
        <f t="shared" si="211"/>
        <v>0</v>
      </c>
      <c r="CP80" s="18" t="str">
        <f t="shared" si="212"/>
        <v>N/A</v>
      </c>
      <c r="CQ80" s="10" t="str">
        <f t="shared" si="131"/>
        <v/>
      </c>
      <c r="CR80" s="10" t="str">
        <f t="shared" si="132"/>
        <v/>
      </c>
      <c r="CS80" s="10" t="str">
        <f t="shared" si="133"/>
        <v/>
      </c>
      <c r="CT80" s="18" t="str">
        <f t="shared" si="213"/>
        <v>N/A</v>
      </c>
      <c r="CU80" s="377"/>
      <c r="CV80" s="10">
        <f t="shared" si="214"/>
        <v>0</v>
      </c>
      <c r="CW80" s="18" t="str">
        <f t="shared" si="215"/>
        <v>N/A</v>
      </c>
      <c r="CX80" s="10" t="str">
        <f t="shared" si="134"/>
        <v/>
      </c>
      <c r="CY80" s="10" t="str">
        <f t="shared" si="135"/>
        <v/>
      </c>
      <c r="CZ80" s="10" t="str">
        <f t="shared" si="136"/>
        <v/>
      </c>
      <c r="DA80" s="18" t="str">
        <f t="shared" si="137"/>
        <v>N/A</v>
      </c>
      <c r="DB80" s="367"/>
      <c r="DC80" s="367"/>
      <c r="DD80" s="367"/>
      <c r="DE80" s="367"/>
      <c r="DF80" s="367"/>
      <c r="DG80" s="40" t="b">
        <f t="shared" si="138"/>
        <v>0</v>
      </c>
      <c r="DH80" s="40" t="b">
        <f t="shared" si="139"/>
        <v>0</v>
      </c>
      <c r="DI80" s="40" t="b">
        <f t="shared" si="140"/>
        <v>0</v>
      </c>
      <c r="DJ80" s="40" t="b">
        <f t="shared" si="141"/>
        <v>0</v>
      </c>
      <c r="DK80" s="367"/>
      <c r="DL80" s="40" t="b">
        <f t="shared" si="142"/>
        <v>0</v>
      </c>
      <c r="DM80" s="40" t="b">
        <f t="shared" si="143"/>
        <v>0</v>
      </c>
      <c r="DN80" s="40" t="b">
        <f t="shared" si="144"/>
        <v>0</v>
      </c>
      <c r="DO80" s="40" t="b">
        <f t="shared" si="145"/>
        <v>0</v>
      </c>
      <c r="DP80" s="367"/>
      <c r="DQ80" s="40" t="b">
        <f t="shared" si="146"/>
        <v>0</v>
      </c>
      <c r="DR80" s="40" t="b">
        <f t="shared" si="147"/>
        <v>0</v>
      </c>
      <c r="DS80" s="40" t="b">
        <f t="shared" si="148"/>
        <v>0</v>
      </c>
      <c r="DT80" s="40" t="b">
        <f t="shared" si="149"/>
        <v>0</v>
      </c>
      <c r="DU80" s="367"/>
      <c r="DV80" s="40" t="b">
        <f t="shared" si="150"/>
        <v>0</v>
      </c>
      <c r="DW80" s="40" t="b">
        <f t="shared" si="151"/>
        <v>0</v>
      </c>
      <c r="DX80" s="40" t="b">
        <f t="shared" si="152"/>
        <v>0</v>
      </c>
      <c r="DY80" s="40" t="b">
        <f t="shared" si="153"/>
        <v>0</v>
      </c>
      <c r="DZ80" s="367"/>
      <c r="EA80" s="40" t="b">
        <f t="shared" si="154"/>
        <v>0</v>
      </c>
      <c r="EB80" s="40" t="b">
        <f t="shared" si="155"/>
        <v>0</v>
      </c>
      <c r="EC80" s="40" t="b">
        <f t="shared" si="156"/>
        <v>0</v>
      </c>
      <c r="ED80" s="40" t="b">
        <f t="shared" si="157"/>
        <v>0</v>
      </c>
      <c r="EE80" s="367"/>
      <c r="EF80" s="40" t="b">
        <f t="shared" si="158"/>
        <v>0</v>
      </c>
      <c r="EG80" s="40" t="b">
        <f t="shared" si="159"/>
        <v>0</v>
      </c>
      <c r="EH80" s="40" t="b">
        <f t="shared" si="160"/>
        <v>0</v>
      </c>
      <c r="EI80" s="40" t="b">
        <f t="shared" si="161"/>
        <v>0</v>
      </c>
      <c r="EJ80" s="367"/>
      <c r="EK80" s="40" t="b">
        <f t="shared" si="162"/>
        <v>0</v>
      </c>
      <c r="EL80" s="40" t="b">
        <f t="shared" si="163"/>
        <v>0</v>
      </c>
      <c r="EM80" s="40" t="b">
        <f t="shared" si="164"/>
        <v>0</v>
      </c>
      <c r="EN80" s="40" t="b">
        <f t="shared" si="165"/>
        <v>0</v>
      </c>
      <c r="EO80" s="367"/>
      <c r="EP80" s="40" t="b">
        <f t="shared" si="166"/>
        <v>0</v>
      </c>
      <c r="EQ80" s="40" t="b">
        <f t="shared" si="167"/>
        <v>0</v>
      </c>
      <c r="ER80" s="40" t="b">
        <f t="shared" si="168"/>
        <v>0</v>
      </c>
      <c r="ES80" s="40" t="b">
        <f t="shared" si="169"/>
        <v>0</v>
      </c>
      <c r="ET80" s="367"/>
      <c r="EU80" s="40" t="b">
        <f t="shared" si="170"/>
        <v>0</v>
      </c>
      <c r="EV80" s="40" t="b">
        <f t="shared" si="171"/>
        <v>0</v>
      </c>
      <c r="EW80" s="40" t="b">
        <f t="shared" si="172"/>
        <v>0</v>
      </c>
      <c r="EX80" s="40" t="b">
        <f t="shared" si="173"/>
        <v>0</v>
      </c>
      <c r="EY80" s="365"/>
      <c r="EZ80" s="40" t="b">
        <f t="shared" si="174"/>
        <v>0</v>
      </c>
      <c r="FA80" s="40" t="b">
        <f t="shared" si="175"/>
        <v>0</v>
      </c>
      <c r="FB80" s="40" t="b">
        <f t="shared" si="176"/>
        <v>0</v>
      </c>
      <c r="FC80" s="40" t="b">
        <f t="shared" si="177"/>
        <v>0</v>
      </c>
      <c r="FD80" s="367"/>
      <c r="FE80" s="40" t="b">
        <f t="shared" si="178"/>
        <v>0</v>
      </c>
      <c r="FF80" s="40" t="b">
        <f t="shared" si="179"/>
        <v>0</v>
      </c>
      <c r="FG80" s="40" t="b">
        <f t="shared" si="180"/>
        <v>0</v>
      </c>
      <c r="FH80" s="40" t="b">
        <f t="shared" si="181"/>
        <v>0</v>
      </c>
      <c r="FI80" s="365"/>
      <c r="FJ80" s="40" t="b">
        <f t="shared" si="182"/>
        <v>0</v>
      </c>
      <c r="FK80" s="40" t="b">
        <f t="shared" si="183"/>
        <v>0</v>
      </c>
      <c r="FL80" s="40" t="b">
        <f t="shared" si="184"/>
        <v>0</v>
      </c>
      <c r="FM80" s="40" t="b">
        <f t="shared" si="185"/>
        <v>0</v>
      </c>
      <c r="FN80" s="367"/>
      <c r="FO80" s="40" t="b">
        <f t="shared" si="186"/>
        <v>0</v>
      </c>
      <c r="FP80" s="40" t="b">
        <f t="shared" si="187"/>
        <v>0</v>
      </c>
      <c r="FQ80" s="40" t="b">
        <f t="shared" si="188"/>
        <v>0</v>
      </c>
      <c r="FR80" s="40" t="b">
        <f t="shared" si="189"/>
        <v>0</v>
      </c>
      <c r="FS80" s="365"/>
      <c r="FT80" s="40" t="b">
        <f t="shared" si="190"/>
        <v>0</v>
      </c>
      <c r="FU80" s="40" t="b">
        <f t="shared" si="191"/>
        <v>0</v>
      </c>
      <c r="FV80" s="40" t="b">
        <f t="shared" si="192"/>
        <v>0</v>
      </c>
      <c r="FW80" s="40" t="b">
        <f t="shared" si="193"/>
        <v>0</v>
      </c>
    </row>
    <row r="81" spans="2:179">
      <c r="B81" s="365">
        <v>72</v>
      </c>
      <c r="C81" s="196"/>
      <c r="D81" s="196"/>
      <c r="E81" s="196"/>
      <c r="F81" s="196"/>
      <c r="G81" s="367"/>
      <c r="H81" s="197"/>
      <c r="I81" s="197"/>
      <c r="J81" s="197"/>
      <c r="K81" s="197"/>
      <c r="L81" s="197"/>
      <c r="M81" s="197"/>
      <c r="N81" s="9"/>
      <c r="O81" s="198"/>
      <c r="P81" s="198"/>
      <c r="Q81" s="198"/>
      <c r="R81" s="198"/>
      <c r="S81" s="198"/>
      <c r="T81" s="198"/>
      <c r="U81" s="9"/>
      <c r="V81" s="306"/>
      <c r="W81" s="306"/>
      <c r="X81" s="306"/>
      <c r="Y81" s="306"/>
      <c r="Z81" s="306"/>
      <c r="AA81" s="283">
        <f>IFERROR(Z81*Inputs!$D$59*Inputs!$D$60,"")</f>
        <v>0</v>
      </c>
      <c r="AB81" s="9"/>
      <c r="AC81" s="303"/>
      <c r="AD81" s="304"/>
      <c r="AE81" s="304"/>
      <c r="AF81" s="304"/>
      <c r="AG81" s="9"/>
      <c r="AH81" s="283" t="str">
        <f>IFERROR(IF(Analysis!AC81="","",Analysis!AC81*Inputs!$D$33),"")</f>
        <v/>
      </c>
      <c r="AI81" s="292" t="str">
        <f>IFERROR(IF(Analysis!AD81="","",Analysis!AD81*Inputs!$D$37),"")</f>
        <v/>
      </c>
      <c r="AJ81" s="292" t="str">
        <f>IFERROR(IF(Analysis!AE81="","",Analysis!AE81*Inputs!$D$41),"")</f>
        <v/>
      </c>
      <c r="AK81" s="292" t="str">
        <f>IFERROR(IF(Analysis!AE81="","",Analysis!AE81*Inputs!$D$48),"")</f>
        <v/>
      </c>
      <c r="AL81" s="293" t="str">
        <f>IFERROR(IF(Analysis!AD81="","",Analysis!AD81*Inputs!$D$49*Inputs!$D$48),"")</f>
        <v/>
      </c>
      <c r="AM81" s="292" t="str">
        <f>IFERROR(AK81*Inputs!$D$50,"")</f>
        <v/>
      </c>
      <c r="AN81" s="292" t="str">
        <f t="shared" si="194"/>
        <v/>
      </c>
      <c r="AO81" s="292" t="str">
        <f>IFERROR(IF(AN81="","",AN81*Inputs!$D$52),"")</f>
        <v/>
      </c>
      <c r="AP81" s="283" t="str">
        <f>IFERROR(IF(Analysis!AF81="","",Analysis!AF81*Inputs!$D$58),"")</f>
        <v/>
      </c>
      <c r="AQ81" s="293" t="str">
        <f>IFERROR(AP81*Inputs!$D$59,"")</f>
        <v/>
      </c>
      <c r="AR81" s="283" t="str">
        <f>IFERROR(AQ81*Inputs!$D$60,"")</f>
        <v/>
      </c>
      <c r="AS81" s="9"/>
      <c r="AT81" s="279" t="str">
        <f>IF(Analysis!V81&lt;&gt;"",Analysis!V81,Analysis!$AH81)</f>
        <v/>
      </c>
      <c r="AU81" s="279" t="str">
        <f>IF(Analysis!W81&lt;&gt;"",Analysis!W81,Analysis!AI81)</f>
        <v/>
      </c>
      <c r="AV81" s="279" t="str">
        <f>IF(Analysis!X81&lt;&gt;"",Analysis!X81,$AJ81)</f>
        <v/>
      </c>
      <c r="AW81" s="279" t="str">
        <f>IF(Analysis!Y81&lt;&gt;"",Analysis!Y81,Analysis!AO81)</f>
        <v/>
      </c>
      <c r="AX81" s="279" t="str">
        <f>IF(Analysis!Z81&lt;&gt;"",Analysis!Z81,Analysis!AP81)</f>
        <v/>
      </c>
      <c r="AY81" s="279" t="str">
        <f>IF(Analysis!AA81&gt;0,Analysis!AA81,Analysis!AR81)</f>
        <v/>
      </c>
      <c r="AZ81" s="9"/>
      <c r="BA81" s="8">
        <f>SUM((($H81+$O81)*Inputs!$D$14*Inputs!$D$13/Hours_TB),(($I81+$P81)*Inputs!$D$14*Inputs!$D$13/Hours_TB),(($J81+$Q81)*Inputs!$D$14*Inputs!$D$13/Hours_TB),(($K81+$R81)*Inputs!$D$14*Inputs!$D$13/Hours_TB),(($L81+$S81)*Inputs!$D$14*Inputs!$D$13/Hours_TB),(($M81+$T81)*Inputs!$D$14*Inputs!$D$13/Hours_TB))</f>
        <v>0</v>
      </c>
      <c r="BB81" s="8">
        <f>SUM((($H81+$O81)*Inputs!$D$14*Inputs!$D$13/Hours_HIV),(($I81+$P81)*Inputs!$D$14*Inputs!$D$13/Hours_HIV),(($J81+$Q81)*Inputs!$D$14*Inputs!$D$13/Hours_HIV),(($K81+$R81)*Inputs!$D$14*Inputs!$D$13/Hours_HIV),(($L81+$S81)*Inputs!$D$14*Inputs!$D$13/Hours_HIV),(($M81+$T81)*Inputs!$D$14*Inputs!$D$13/Hours_HIV))</f>
        <v>0</v>
      </c>
      <c r="BC81" s="8">
        <f>SUM((($H81+$O81)*Inputs!$D$14*Inputs!$D$13/Hours_HPV),(($I81+$P81)*Inputs!$D$14*Inputs!$D$13/Hours_HPV),(($J81+$Q81)*Inputs!$D$14*Inputs!$D$13/Hours_HPV),(($K81+$R81)*Inputs!$D$14*Inputs!$D$13/Hours_HPV),(($L81+$S81)*Inputs!$D$14*Inputs!$D$13/Hours_HPV),(($M81+$T81)*Inputs!$D$14*Inputs!$D$13/Hours_HPV))</f>
        <v>0</v>
      </c>
      <c r="BD81" s="8">
        <f>SUM((($H81+$O81)*Inputs!$D$14*Inputs!$D$13/Hours_HCV),(($I81+$P81)*Inputs!$D$14*Inputs!$D$13/Hours_HCV),(($J81+$Q81)*Inputs!$D$14*Inputs!$D$13/Hours_HCV),(($K81+$R81)*Inputs!$D$14*Inputs!$D$13/Hours_HCV),(($L81+$S81)*Inputs!$D$14*Inputs!$D$13/Hours_HCV),(($M81+$T81)*Inputs!$D$14*Inputs!$D$13/Hours_HCV))</f>
        <v>0</v>
      </c>
      <c r="BE81" s="9"/>
      <c r="BF81" s="10" t="str">
        <f t="shared" si="195"/>
        <v/>
      </c>
      <c r="BG81" s="18" t="str">
        <f t="shared" si="196"/>
        <v>N/A</v>
      </c>
      <c r="BH81" s="10" t="str">
        <f t="shared" si="197"/>
        <v/>
      </c>
      <c r="BI81" s="10" t="str">
        <f t="shared" si="198"/>
        <v/>
      </c>
      <c r="BJ81" s="10" t="str">
        <f t="shared" si="116"/>
        <v/>
      </c>
      <c r="BK81" s="18" t="str">
        <f t="shared" si="199"/>
        <v>N/A</v>
      </c>
      <c r="BL81" s="367"/>
      <c r="BM81" s="10">
        <f t="shared" si="200"/>
        <v>0</v>
      </c>
      <c r="BN81" s="18" t="str">
        <f t="shared" si="201"/>
        <v>N/A</v>
      </c>
      <c r="BO81" s="10" t="str">
        <f t="shared" si="117"/>
        <v/>
      </c>
      <c r="BP81" s="10" t="str">
        <f t="shared" si="118"/>
        <v/>
      </c>
      <c r="BQ81" s="10" t="str">
        <f t="shared" si="119"/>
        <v/>
      </c>
      <c r="BR81" s="18" t="str">
        <f t="shared" si="120"/>
        <v>N/A</v>
      </c>
      <c r="BS81" s="367"/>
      <c r="BT81" s="10">
        <f t="shared" si="202"/>
        <v>0</v>
      </c>
      <c r="BU81" s="18" t="str">
        <f t="shared" si="203"/>
        <v>N/A</v>
      </c>
      <c r="BV81" s="10" t="str">
        <f t="shared" si="121"/>
        <v/>
      </c>
      <c r="BW81" s="10" t="str">
        <f t="shared" si="204"/>
        <v/>
      </c>
      <c r="BX81" s="10" t="str">
        <f t="shared" si="122"/>
        <v/>
      </c>
      <c r="BY81" s="18" t="str">
        <f t="shared" si="205"/>
        <v>N/A</v>
      </c>
      <c r="BZ81" s="367"/>
      <c r="CA81" s="10">
        <f t="shared" si="206"/>
        <v>0</v>
      </c>
      <c r="CB81" s="18" t="str">
        <f t="shared" si="207"/>
        <v>N/A</v>
      </c>
      <c r="CC81" s="10" t="str">
        <f t="shared" si="123"/>
        <v/>
      </c>
      <c r="CD81" s="10" t="str">
        <f t="shared" si="124"/>
        <v/>
      </c>
      <c r="CE81" s="10" t="str">
        <f t="shared" si="125"/>
        <v/>
      </c>
      <c r="CF81" s="18" t="str">
        <f t="shared" si="208"/>
        <v>N/A</v>
      </c>
      <c r="CG81" s="365"/>
      <c r="CH81" s="10">
        <f t="shared" si="209"/>
        <v>0</v>
      </c>
      <c r="CI81" s="18" t="str">
        <f t="shared" si="210"/>
        <v>N/A</v>
      </c>
      <c r="CJ81" s="10" t="str">
        <f t="shared" si="127"/>
        <v/>
      </c>
      <c r="CK81" s="10" t="str">
        <f t="shared" si="128"/>
        <v/>
      </c>
      <c r="CL81" s="10" t="str">
        <f t="shared" si="129"/>
        <v/>
      </c>
      <c r="CM81" s="18" t="str">
        <f t="shared" si="130"/>
        <v>N/A</v>
      </c>
      <c r="CN81" s="365"/>
      <c r="CO81" s="10">
        <f t="shared" si="211"/>
        <v>0</v>
      </c>
      <c r="CP81" s="18" t="str">
        <f t="shared" si="212"/>
        <v>N/A</v>
      </c>
      <c r="CQ81" s="10" t="str">
        <f t="shared" si="131"/>
        <v/>
      </c>
      <c r="CR81" s="10" t="str">
        <f t="shared" si="132"/>
        <v/>
      </c>
      <c r="CS81" s="10" t="str">
        <f t="shared" si="133"/>
        <v/>
      </c>
      <c r="CT81" s="18" t="str">
        <f t="shared" si="213"/>
        <v>N/A</v>
      </c>
      <c r="CU81" s="377"/>
      <c r="CV81" s="10">
        <f t="shared" si="214"/>
        <v>0</v>
      </c>
      <c r="CW81" s="18" t="str">
        <f t="shared" si="215"/>
        <v>N/A</v>
      </c>
      <c r="CX81" s="10" t="str">
        <f t="shared" si="134"/>
        <v/>
      </c>
      <c r="CY81" s="10" t="str">
        <f t="shared" si="135"/>
        <v/>
      </c>
      <c r="CZ81" s="10" t="str">
        <f t="shared" si="136"/>
        <v/>
      </c>
      <c r="DA81" s="18" t="str">
        <f t="shared" si="137"/>
        <v>N/A</v>
      </c>
      <c r="DB81" s="367"/>
      <c r="DC81" s="367"/>
      <c r="DD81" s="367"/>
      <c r="DE81" s="367"/>
      <c r="DF81" s="367"/>
      <c r="DG81" s="40" t="b">
        <f t="shared" si="138"/>
        <v>0</v>
      </c>
      <c r="DH81" s="40" t="b">
        <f t="shared" si="139"/>
        <v>0</v>
      </c>
      <c r="DI81" s="40" t="b">
        <f t="shared" si="140"/>
        <v>0</v>
      </c>
      <c r="DJ81" s="40" t="b">
        <f t="shared" si="141"/>
        <v>0</v>
      </c>
      <c r="DK81" s="367"/>
      <c r="DL81" s="40" t="b">
        <f t="shared" si="142"/>
        <v>0</v>
      </c>
      <c r="DM81" s="40" t="b">
        <f t="shared" si="143"/>
        <v>0</v>
      </c>
      <c r="DN81" s="40" t="b">
        <f t="shared" si="144"/>
        <v>0</v>
      </c>
      <c r="DO81" s="40" t="b">
        <f t="shared" si="145"/>
        <v>0</v>
      </c>
      <c r="DP81" s="367"/>
      <c r="DQ81" s="40" t="b">
        <f t="shared" si="146"/>
        <v>0</v>
      </c>
      <c r="DR81" s="40" t="b">
        <f t="shared" si="147"/>
        <v>0</v>
      </c>
      <c r="DS81" s="40" t="b">
        <f t="shared" si="148"/>
        <v>0</v>
      </c>
      <c r="DT81" s="40" t="b">
        <f t="shared" si="149"/>
        <v>0</v>
      </c>
      <c r="DU81" s="367"/>
      <c r="DV81" s="40" t="b">
        <f t="shared" si="150"/>
        <v>0</v>
      </c>
      <c r="DW81" s="40" t="b">
        <f t="shared" si="151"/>
        <v>0</v>
      </c>
      <c r="DX81" s="40" t="b">
        <f t="shared" si="152"/>
        <v>0</v>
      </c>
      <c r="DY81" s="40" t="b">
        <f t="shared" si="153"/>
        <v>0</v>
      </c>
      <c r="DZ81" s="367"/>
      <c r="EA81" s="40" t="b">
        <f t="shared" si="154"/>
        <v>0</v>
      </c>
      <c r="EB81" s="40" t="b">
        <f t="shared" si="155"/>
        <v>0</v>
      </c>
      <c r="EC81" s="40" t="b">
        <f t="shared" si="156"/>
        <v>0</v>
      </c>
      <c r="ED81" s="40" t="b">
        <f t="shared" si="157"/>
        <v>0</v>
      </c>
      <c r="EE81" s="367"/>
      <c r="EF81" s="40" t="b">
        <f t="shared" si="158"/>
        <v>0</v>
      </c>
      <c r="EG81" s="40" t="b">
        <f t="shared" si="159"/>
        <v>0</v>
      </c>
      <c r="EH81" s="40" t="b">
        <f t="shared" si="160"/>
        <v>0</v>
      </c>
      <c r="EI81" s="40" t="b">
        <f t="shared" si="161"/>
        <v>0</v>
      </c>
      <c r="EJ81" s="367"/>
      <c r="EK81" s="40" t="b">
        <f t="shared" si="162"/>
        <v>0</v>
      </c>
      <c r="EL81" s="40" t="b">
        <f t="shared" si="163"/>
        <v>0</v>
      </c>
      <c r="EM81" s="40" t="b">
        <f t="shared" si="164"/>
        <v>0</v>
      </c>
      <c r="EN81" s="40" t="b">
        <f t="shared" si="165"/>
        <v>0</v>
      </c>
      <c r="EO81" s="367"/>
      <c r="EP81" s="40" t="b">
        <f t="shared" si="166"/>
        <v>0</v>
      </c>
      <c r="EQ81" s="40" t="b">
        <f t="shared" si="167"/>
        <v>0</v>
      </c>
      <c r="ER81" s="40" t="b">
        <f t="shared" si="168"/>
        <v>0</v>
      </c>
      <c r="ES81" s="40" t="b">
        <f t="shared" si="169"/>
        <v>0</v>
      </c>
      <c r="ET81" s="367"/>
      <c r="EU81" s="40" t="b">
        <f t="shared" si="170"/>
        <v>0</v>
      </c>
      <c r="EV81" s="40" t="b">
        <f t="shared" si="171"/>
        <v>0</v>
      </c>
      <c r="EW81" s="40" t="b">
        <f t="shared" si="172"/>
        <v>0</v>
      </c>
      <c r="EX81" s="40" t="b">
        <f t="shared" si="173"/>
        <v>0</v>
      </c>
      <c r="EY81" s="365"/>
      <c r="EZ81" s="40" t="b">
        <f t="shared" si="174"/>
        <v>0</v>
      </c>
      <c r="FA81" s="40" t="b">
        <f t="shared" si="175"/>
        <v>0</v>
      </c>
      <c r="FB81" s="40" t="b">
        <f t="shared" si="176"/>
        <v>0</v>
      </c>
      <c r="FC81" s="40" t="b">
        <f t="shared" si="177"/>
        <v>0</v>
      </c>
      <c r="FD81" s="367"/>
      <c r="FE81" s="40" t="b">
        <f t="shared" si="178"/>
        <v>0</v>
      </c>
      <c r="FF81" s="40" t="b">
        <f t="shared" si="179"/>
        <v>0</v>
      </c>
      <c r="FG81" s="40" t="b">
        <f t="shared" si="180"/>
        <v>0</v>
      </c>
      <c r="FH81" s="40" t="b">
        <f t="shared" si="181"/>
        <v>0</v>
      </c>
      <c r="FI81" s="365"/>
      <c r="FJ81" s="40" t="b">
        <f t="shared" si="182"/>
        <v>0</v>
      </c>
      <c r="FK81" s="40" t="b">
        <f t="shared" si="183"/>
        <v>0</v>
      </c>
      <c r="FL81" s="40" t="b">
        <f t="shared" si="184"/>
        <v>0</v>
      </c>
      <c r="FM81" s="40" t="b">
        <f t="shared" si="185"/>
        <v>0</v>
      </c>
      <c r="FN81" s="367"/>
      <c r="FO81" s="40" t="b">
        <f t="shared" si="186"/>
        <v>0</v>
      </c>
      <c r="FP81" s="40" t="b">
        <f t="shared" si="187"/>
        <v>0</v>
      </c>
      <c r="FQ81" s="40" t="b">
        <f t="shared" si="188"/>
        <v>0</v>
      </c>
      <c r="FR81" s="40" t="b">
        <f t="shared" si="189"/>
        <v>0</v>
      </c>
      <c r="FS81" s="365"/>
      <c r="FT81" s="40" t="b">
        <f t="shared" si="190"/>
        <v>0</v>
      </c>
      <c r="FU81" s="40" t="b">
        <f t="shared" si="191"/>
        <v>0</v>
      </c>
      <c r="FV81" s="40" t="b">
        <f t="shared" si="192"/>
        <v>0</v>
      </c>
      <c r="FW81" s="40" t="b">
        <f t="shared" si="193"/>
        <v>0</v>
      </c>
    </row>
    <row r="82" spans="2:179">
      <c r="B82" s="365">
        <v>73</v>
      </c>
      <c r="C82" s="196"/>
      <c r="D82" s="196"/>
      <c r="E82" s="196"/>
      <c r="F82" s="196"/>
      <c r="G82" s="367"/>
      <c r="H82" s="197"/>
      <c r="I82" s="197"/>
      <c r="J82" s="197"/>
      <c r="K82" s="197"/>
      <c r="L82" s="197"/>
      <c r="M82" s="197"/>
      <c r="N82" s="9"/>
      <c r="O82" s="198"/>
      <c r="P82" s="198"/>
      <c r="Q82" s="198"/>
      <c r="R82" s="198"/>
      <c r="S82" s="198"/>
      <c r="T82" s="198"/>
      <c r="U82" s="9"/>
      <c r="V82" s="306"/>
      <c r="W82" s="306"/>
      <c r="X82" s="306"/>
      <c r="Y82" s="306"/>
      <c r="Z82" s="306"/>
      <c r="AA82" s="283">
        <f>IFERROR(Z82*Inputs!$D$59*Inputs!$D$60,"")</f>
        <v>0</v>
      </c>
      <c r="AB82" s="9"/>
      <c r="AC82" s="303"/>
      <c r="AD82" s="304"/>
      <c r="AE82" s="304"/>
      <c r="AF82" s="304"/>
      <c r="AG82" s="9"/>
      <c r="AH82" s="283" t="str">
        <f>IFERROR(IF(Analysis!AC82="","",Analysis!AC82*Inputs!$D$33),"")</f>
        <v/>
      </c>
      <c r="AI82" s="292" t="str">
        <f>IFERROR(IF(Analysis!AD82="","",Analysis!AD82*Inputs!$D$37),"")</f>
        <v/>
      </c>
      <c r="AJ82" s="292" t="str">
        <f>IFERROR(IF(Analysis!AE82="","",Analysis!AE82*Inputs!$D$41),"")</f>
        <v/>
      </c>
      <c r="AK82" s="292" t="str">
        <f>IFERROR(IF(Analysis!AE82="","",Analysis!AE82*Inputs!$D$48),"")</f>
        <v/>
      </c>
      <c r="AL82" s="293" t="str">
        <f>IFERROR(IF(Analysis!AD82="","",Analysis!AD82*Inputs!$D$49*Inputs!$D$48),"")</f>
        <v/>
      </c>
      <c r="AM82" s="292" t="str">
        <f>IFERROR(AK82*Inputs!$D$50,"")</f>
        <v/>
      </c>
      <c r="AN82" s="292" t="str">
        <f t="shared" si="194"/>
        <v/>
      </c>
      <c r="AO82" s="292" t="str">
        <f>IFERROR(IF(AN82="","",AN82*Inputs!$D$52),"")</f>
        <v/>
      </c>
      <c r="AP82" s="283" t="str">
        <f>IFERROR(IF(Analysis!AF82="","",Analysis!AF82*Inputs!$D$58),"")</f>
        <v/>
      </c>
      <c r="AQ82" s="293" t="str">
        <f>IFERROR(AP82*Inputs!$D$59,"")</f>
        <v/>
      </c>
      <c r="AR82" s="283" t="str">
        <f>IFERROR(AQ82*Inputs!$D$60,"")</f>
        <v/>
      </c>
      <c r="AS82" s="9"/>
      <c r="AT82" s="279" t="str">
        <f>IF(Analysis!V82&lt;&gt;"",Analysis!V82,Analysis!$AH82)</f>
        <v/>
      </c>
      <c r="AU82" s="279" t="str">
        <f>IF(Analysis!W82&lt;&gt;"",Analysis!W82,Analysis!AI82)</f>
        <v/>
      </c>
      <c r="AV82" s="279" t="str">
        <f>IF(Analysis!X82&lt;&gt;"",Analysis!X82,$AJ82)</f>
        <v/>
      </c>
      <c r="AW82" s="279" t="str">
        <f>IF(Analysis!Y82&lt;&gt;"",Analysis!Y82,Analysis!AO82)</f>
        <v/>
      </c>
      <c r="AX82" s="279" t="str">
        <f>IF(Analysis!Z82&lt;&gt;"",Analysis!Z82,Analysis!AP82)</f>
        <v/>
      </c>
      <c r="AY82" s="279" t="str">
        <f>IF(Analysis!AA82&gt;0,Analysis!AA82,Analysis!AR82)</f>
        <v/>
      </c>
      <c r="AZ82" s="9"/>
      <c r="BA82" s="8">
        <f>SUM((($H82+$O82)*Inputs!$D$14*Inputs!$D$13/Hours_TB),(($I82+$P82)*Inputs!$D$14*Inputs!$D$13/Hours_TB),(($J82+$Q82)*Inputs!$D$14*Inputs!$D$13/Hours_TB),(($K82+$R82)*Inputs!$D$14*Inputs!$D$13/Hours_TB),(($L82+$S82)*Inputs!$D$14*Inputs!$D$13/Hours_TB),(($M82+$T82)*Inputs!$D$14*Inputs!$D$13/Hours_TB))</f>
        <v>0</v>
      </c>
      <c r="BB82" s="8">
        <f>SUM((($H82+$O82)*Inputs!$D$14*Inputs!$D$13/Hours_HIV),(($I82+$P82)*Inputs!$D$14*Inputs!$D$13/Hours_HIV),(($J82+$Q82)*Inputs!$D$14*Inputs!$D$13/Hours_HIV),(($K82+$R82)*Inputs!$D$14*Inputs!$D$13/Hours_HIV),(($L82+$S82)*Inputs!$D$14*Inputs!$D$13/Hours_HIV),(($M82+$T82)*Inputs!$D$14*Inputs!$D$13/Hours_HIV))</f>
        <v>0</v>
      </c>
      <c r="BC82" s="8">
        <f>SUM((($H82+$O82)*Inputs!$D$14*Inputs!$D$13/Hours_HPV),(($I82+$P82)*Inputs!$D$14*Inputs!$D$13/Hours_HPV),(($J82+$Q82)*Inputs!$D$14*Inputs!$D$13/Hours_HPV),(($K82+$R82)*Inputs!$D$14*Inputs!$D$13/Hours_HPV),(($L82+$S82)*Inputs!$D$14*Inputs!$D$13/Hours_HPV),(($M82+$T82)*Inputs!$D$14*Inputs!$D$13/Hours_HPV))</f>
        <v>0</v>
      </c>
      <c r="BD82" s="8">
        <f>SUM((($H82+$O82)*Inputs!$D$14*Inputs!$D$13/Hours_HCV),(($I82+$P82)*Inputs!$D$14*Inputs!$D$13/Hours_HCV),(($J82+$Q82)*Inputs!$D$14*Inputs!$D$13/Hours_HCV),(($K82+$R82)*Inputs!$D$14*Inputs!$D$13/Hours_HCV),(($L82+$S82)*Inputs!$D$14*Inputs!$D$13/Hours_HCV),(($M82+$T82)*Inputs!$D$14*Inputs!$D$13/Hours_HCV))</f>
        <v>0</v>
      </c>
      <c r="BE82" s="9"/>
      <c r="BF82" s="10" t="str">
        <f t="shared" si="195"/>
        <v/>
      </c>
      <c r="BG82" s="18" t="str">
        <f t="shared" si="196"/>
        <v>N/A</v>
      </c>
      <c r="BH82" s="10" t="str">
        <f t="shared" si="197"/>
        <v/>
      </c>
      <c r="BI82" s="10" t="str">
        <f t="shared" si="198"/>
        <v/>
      </c>
      <c r="BJ82" s="10" t="str">
        <f t="shared" si="116"/>
        <v/>
      </c>
      <c r="BK82" s="18" t="str">
        <f t="shared" si="199"/>
        <v>N/A</v>
      </c>
      <c r="BL82" s="367"/>
      <c r="BM82" s="10">
        <f t="shared" si="200"/>
        <v>0</v>
      </c>
      <c r="BN82" s="18" t="str">
        <f t="shared" si="201"/>
        <v>N/A</v>
      </c>
      <c r="BO82" s="10" t="str">
        <f t="shared" si="117"/>
        <v/>
      </c>
      <c r="BP82" s="10" t="str">
        <f t="shared" si="118"/>
        <v/>
      </c>
      <c r="BQ82" s="10" t="str">
        <f t="shared" si="119"/>
        <v/>
      </c>
      <c r="BR82" s="18" t="str">
        <f t="shared" si="120"/>
        <v>N/A</v>
      </c>
      <c r="BS82" s="367"/>
      <c r="BT82" s="10">
        <f t="shared" si="202"/>
        <v>0</v>
      </c>
      <c r="BU82" s="18" t="str">
        <f t="shared" si="203"/>
        <v>N/A</v>
      </c>
      <c r="BV82" s="10" t="str">
        <f t="shared" si="121"/>
        <v/>
      </c>
      <c r="BW82" s="10" t="str">
        <f t="shared" si="204"/>
        <v/>
      </c>
      <c r="BX82" s="10" t="str">
        <f t="shared" si="122"/>
        <v/>
      </c>
      <c r="BY82" s="18" t="str">
        <f t="shared" si="205"/>
        <v>N/A</v>
      </c>
      <c r="BZ82" s="367"/>
      <c r="CA82" s="10">
        <f t="shared" si="206"/>
        <v>0</v>
      </c>
      <c r="CB82" s="18" t="str">
        <f t="shared" si="207"/>
        <v>N/A</v>
      </c>
      <c r="CC82" s="10" t="str">
        <f t="shared" si="123"/>
        <v/>
      </c>
      <c r="CD82" s="10" t="str">
        <f t="shared" si="124"/>
        <v/>
      </c>
      <c r="CE82" s="10" t="str">
        <f t="shared" si="125"/>
        <v/>
      </c>
      <c r="CF82" s="18" t="str">
        <f t="shared" si="208"/>
        <v>N/A</v>
      </c>
      <c r="CG82" s="365"/>
      <c r="CH82" s="10">
        <f t="shared" si="209"/>
        <v>0</v>
      </c>
      <c r="CI82" s="18" t="str">
        <f t="shared" si="210"/>
        <v>N/A</v>
      </c>
      <c r="CJ82" s="10" t="str">
        <f t="shared" si="127"/>
        <v/>
      </c>
      <c r="CK82" s="10" t="str">
        <f t="shared" si="128"/>
        <v/>
      </c>
      <c r="CL82" s="10" t="str">
        <f t="shared" si="129"/>
        <v/>
      </c>
      <c r="CM82" s="18" t="str">
        <f t="shared" si="130"/>
        <v>N/A</v>
      </c>
      <c r="CN82" s="365"/>
      <c r="CO82" s="10">
        <f t="shared" si="211"/>
        <v>0</v>
      </c>
      <c r="CP82" s="18" t="str">
        <f t="shared" si="212"/>
        <v>N/A</v>
      </c>
      <c r="CQ82" s="10" t="str">
        <f t="shared" si="131"/>
        <v/>
      </c>
      <c r="CR82" s="10" t="str">
        <f t="shared" si="132"/>
        <v/>
      </c>
      <c r="CS82" s="10" t="str">
        <f t="shared" si="133"/>
        <v/>
      </c>
      <c r="CT82" s="18" t="str">
        <f t="shared" si="213"/>
        <v>N/A</v>
      </c>
      <c r="CU82" s="377"/>
      <c r="CV82" s="10">
        <f t="shared" si="214"/>
        <v>0</v>
      </c>
      <c r="CW82" s="18" t="str">
        <f t="shared" si="215"/>
        <v>N/A</v>
      </c>
      <c r="CX82" s="10" t="str">
        <f t="shared" si="134"/>
        <v/>
      </c>
      <c r="CY82" s="10" t="str">
        <f t="shared" si="135"/>
        <v/>
      </c>
      <c r="CZ82" s="10" t="str">
        <f t="shared" si="136"/>
        <v/>
      </c>
      <c r="DA82" s="18" t="str">
        <f t="shared" si="137"/>
        <v>N/A</v>
      </c>
      <c r="DB82" s="367"/>
      <c r="DC82" s="367"/>
      <c r="DD82" s="367"/>
      <c r="DE82" s="367"/>
      <c r="DF82" s="367"/>
      <c r="DG82" s="40" t="b">
        <f t="shared" si="138"/>
        <v>0</v>
      </c>
      <c r="DH82" s="40" t="b">
        <f t="shared" si="139"/>
        <v>0</v>
      </c>
      <c r="DI82" s="40" t="b">
        <f t="shared" si="140"/>
        <v>0</v>
      </c>
      <c r="DJ82" s="40" t="b">
        <f t="shared" si="141"/>
        <v>0</v>
      </c>
      <c r="DK82" s="367"/>
      <c r="DL82" s="40" t="b">
        <f t="shared" si="142"/>
        <v>0</v>
      </c>
      <c r="DM82" s="40" t="b">
        <f t="shared" si="143"/>
        <v>0</v>
      </c>
      <c r="DN82" s="40" t="b">
        <f t="shared" si="144"/>
        <v>0</v>
      </c>
      <c r="DO82" s="40" t="b">
        <f t="shared" si="145"/>
        <v>0</v>
      </c>
      <c r="DP82" s="367"/>
      <c r="DQ82" s="40" t="b">
        <f t="shared" si="146"/>
        <v>0</v>
      </c>
      <c r="DR82" s="40" t="b">
        <f t="shared" si="147"/>
        <v>0</v>
      </c>
      <c r="DS82" s="40" t="b">
        <f t="shared" si="148"/>
        <v>0</v>
      </c>
      <c r="DT82" s="40" t="b">
        <f t="shared" si="149"/>
        <v>0</v>
      </c>
      <c r="DU82" s="367"/>
      <c r="DV82" s="40" t="b">
        <f t="shared" si="150"/>
        <v>0</v>
      </c>
      <c r="DW82" s="40" t="b">
        <f t="shared" si="151"/>
        <v>0</v>
      </c>
      <c r="DX82" s="40" t="b">
        <f t="shared" si="152"/>
        <v>0</v>
      </c>
      <c r="DY82" s="40" t="b">
        <f t="shared" si="153"/>
        <v>0</v>
      </c>
      <c r="DZ82" s="367"/>
      <c r="EA82" s="40" t="b">
        <f t="shared" si="154"/>
        <v>0</v>
      </c>
      <c r="EB82" s="40" t="b">
        <f t="shared" si="155"/>
        <v>0</v>
      </c>
      <c r="EC82" s="40" t="b">
        <f t="shared" si="156"/>
        <v>0</v>
      </c>
      <c r="ED82" s="40" t="b">
        <f t="shared" si="157"/>
        <v>0</v>
      </c>
      <c r="EE82" s="367"/>
      <c r="EF82" s="40" t="b">
        <f t="shared" si="158"/>
        <v>0</v>
      </c>
      <c r="EG82" s="40" t="b">
        <f t="shared" si="159"/>
        <v>0</v>
      </c>
      <c r="EH82" s="40" t="b">
        <f t="shared" si="160"/>
        <v>0</v>
      </c>
      <c r="EI82" s="40" t="b">
        <f t="shared" si="161"/>
        <v>0</v>
      </c>
      <c r="EJ82" s="367"/>
      <c r="EK82" s="40" t="b">
        <f t="shared" si="162"/>
        <v>0</v>
      </c>
      <c r="EL82" s="40" t="b">
        <f t="shared" si="163"/>
        <v>0</v>
      </c>
      <c r="EM82" s="40" t="b">
        <f t="shared" si="164"/>
        <v>0</v>
      </c>
      <c r="EN82" s="40" t="b">
        <f t="shared" si="165"/>
        <v>0</v>
      </c>
      <c r="EO82" s="367"/>
      <c r="EP82" s="40" t="b">
        <f t="shared" si="166"/>
        <v>0</v>
      </c>
      <c r="EQ82" s="40" t="b">
        <f t="shared" si="167"/>
        <v>0</v>
      </c>
      <c r="ER82" s="40" t="b">
        <f t="shared" si="168"/>
        <v>0</v>
      </c>
      <c r="ES82" s="40" t="b">
        <f t="shared" si="169"/>
        <v>0</v>
      </c>
      <c r="ET82" s="367"/>
      <c r="EU82" s="40" t="b">
        <f t="shared" si="170"/>
        <v>0</v>
      </c>
      <c r="EV82" s="40" t="b">
        <f t="shared" si="171"/>
        <v>0</v>
      </c>
      <c r="EW82" s="40" t="b">
        <f t="shared" si="172"/>
        <v>0</v>
      </c>
      <c r="EX82" s="40" t="b">
        <f t="shared" si="173"/>
        <v>0</v>
      </c>
      <c r="EY82" s="365"/>
      <c r="EZ82" s="40" t="b">
        <f t="shared" si="174"/>
        <v>0</v>
      </c>
      <c r="FA82" s="40" t="b">
        <f t="shared" si="175"/>
        <v>0</v>
      </c>
      <c r="FB82" s="40" t="b">
        <f t="shared" si="176"/>
        <v>0</v>
      </c>
      <c r="FC82" s="40" t="b">
        <f t="shared" si="177"/>
        <v>0</v>
      </c>
      <c r="FD82" s="367"/>
      <c r="FE82" s="40" t="b">
        <f t="shared" si="178"/>
        <v>0</v>
      </c>
      <c r="FF82" s="40" t="b">
        <f t="shared" si="179"/>
        <v>0</v>
      </c>
      <c r="FG82" s="40" t="b">
        <f t="shared" si="180"/>
        <v>0</v>
      </c>
      <c r="FH82" s="40" t="b">
        <f t="shared" si="181"/>
        <v>0</v>
      </c>
      <c r="FI82" s="365"/>
      <c r="FJ82" s="40" t="b">
        <f t="shared" si="182"/>
        <v>0</v>
      </c>
      <c r="FK82" s="40" t="b">
        <f t="shared" si="183"/>
        <v>0</v>
      </c>
      <c r="FL82" s="40" t="b">
        <f t="shared" si="184"/>
        <v>0</v>
      </c>
      <c r="FM82" s="40" t="b">
        <f t="shared" si="185"/>
        <v>0</v>
      </c>
      <c r="FN82" s="367"/>
      <c r="FO82" s="40" t="b">
        <f t="shared" si="186"/>
        <v>0</v>
      </c>
      <c r="FP82" s="40" t="b">
        <f t="shared" si="187"/>
        <v>0</v>
      </c>
      <c r="FQ82" s="40" t="b">
        <f t="shared" si="188"/>
        <v>0</v>
      </c>
      <c r="FR82" s="40" t="b">
        <f t="shared" si="189"/>
        <v>0</v>
      </c>
      <c r="FS82" s="365"/>
      <c r="FT82" s="40" t="b">
        <f t="shared" si="190"/>
        <v>0</v>
      </c>
      <c r="FU82" s="40" t="b">
        <f t="shared" si="191"/>
        <v>0</v>
      </c>
      <c r="FV82" s="40" t="b">
        <f t="shared" si="192"/>
        <v>0</v>
      </c>
      <c r="FW82" s="40" t="b">
        <f t="shared" si="193"/>
        <v>0</v>
      </c>
    </row>
    <row r="83" spans="2:179">
      <c r="B83" s="365">
        <v>74</v>
      </c>
      <c r="C83" s="196"/>
      <c r="D83" s="196"/>
      <c r="E83" s="196"/>
      <c r="F83" s="196"/>
      <c r="G83" s="367"/>
      <c r="H83" s="197"/>
      <c r="I83" s="197"/>
      <c r="J83" s="197"/>
      <c r="K83" s="197"/>
      <c r="L83" s="197"/>
      <c r="M83" s="197"/>
      <c r="N83" s="9"/>
      <c r="O83" s="198"/>
      <c r="P83" s="198"/>
      <c r="Q83" s="198"/>
      <c r="R83" s="198"/>
      <c r="S83" s="198"/>
      <c r="T83" s="198"/>
      <c r="U83" s="9"/>
      <c r="V83" s="306"/>
      <c r="W83" s="306"/>
      <c r="X83" s="306"/>
      <c r="Y83" s="306"/>
      <c r="Z83" s="306"/>
      <c r="AA83" s="283">
        <f>IFERROR(Z83*Inputs!$D$59*Inputs!$D$60,"")</f>
        <v>0</v>
      </c>
      <c r="AB83" s="9"/>
      <c r="AC83" s="303"/>
      <c r="AD83" s="304"/>
      <c r="AE83" s="304"/>
      <c r="AF83" s="304"/>
      <c r="AG83" s="9"/>
      <c r="AH83" s="283" t="str">
        <f>IFERROR(IF(Analysis!AC83="","",Analysis!AC83*Inputs!$D$33),"")</f>
        <v/>
      </c>
      <c r="AI83" s="292" t="str">
        <f>IFERROR(IF(Analysis!AD83="","",Analysis!AD83*Inputs!$D$37),"")</f>
        <v/>
      </c>
      <c r="AJ83" s="292" t="str">
        <f>IFERROR(IF(Analysis!AE83="","",Analysis!AE83*Inputs!$D$41),"")</f>
        <v/>
      </c>
      <c r="AK83" s="292" t="str">
        <f>IFERROR(IF(Analysis!AE83="","",Analysis!AE83*Inputs!$D$48),"")</f>
        <v/>
      </c>
      <c r="AL83" s="293" t="str">
        <f>IFERROR(IF(Analysis!AD83="","",Analysis!AD83*Inputs!$D$49*Inputs!$D$48),"")</f>
        <v/>
      </c>
      <c r="AM83" s="292" t="str">
        <f>IFERROR(AK83*Inputs!$D$50,"")</f>
        <v/>
      </c>
      <c r="AN83" s="292" t="str">
        <f t="shared" si="194"/>
        <v/>
      </c>
      <c r="AO83" s="292" t="str">
        <f>IFERROR(IF(AN83="","",AN83*Inputs!$D$52),"")</f>
        <v/>
      </c>
      <c r="AP83" s="283" t="str">
        <f>IFERROR(IF(Analysis!AF83="","",Analysis!AF83*Inputs!$D$58),"")</f>
        <v/>
      </c>
      <c r="AQ83" s="293" t="str">
        <f>IFERROR(AP83*Inputs!$D$59,"")</f>
        <v/>
      </c>
      <c r="AR83" s="283" t="str">
        <f>IFERROR(AQ83*Inputs!$D$60,"")</f>
        <v/>
      </c>
      <c r="AS83" s="9"/>
      <c r="AT83" s="279" t="str">
        <f>IF(Analysis!V83&lt;&gt;"",Analysis!V83,Analysis!$AH83)</f>
        <v/>
      </c>
      <c r="AU83" s="279" t="str">
        <f>IF(Analysis!W83&lt;&gt;"",Analysis!W83,Analysis!AI83)</f>
        <v/>
      </c>
      <c r="AV83" s="279" t="str">
        <f>IF(Analysis!X83&lt;&gt;"",Analysis!X83,$AJ83)</f>
        <v/>
      </c>
      <c r="AW83" s="279" t="str">
        <f>IF(Analysis!Y83&lt;&gt;"",Analysis!Y83,Analysis!AO83)</f>
        <v/>
      </c>
      <c r="AX83" s="279" t="str">
        <f>IF(Analysis!Z83&lt;&gt;"",Analysis!Z83,Analysis!AP83)</f>
        <v/>
      </c>
      <c r="AY83" s="279" t="str">
        <f>IF(Analysis!AA83&gt;0,Analysis!AA83,Analysis!AR83)</f>
        <v/>
      </c>
      <c r="AZ83" s="9"/>
      <c r="BA83" s="8">
        <f>SUM((($H83+$O83)*Inputs!$D$14*Inputs!$D$13/Hours_TB),(($I83+$P83)*Inputs!$D$14*Inputs!$D$13/Hours_TB),(($J83+$Q83)*Inputs!$D$14*Inputs!$D$13/Hours_TB),(($K83+$R83)*Inputs!$D$14*Inputs!$D$13/Hours_TB),(($L83+$S83)*Inputs!$D$14*Inputs!$D$13/Hours_TB),(($M83+$T83)*Inputs!$D$14*Inputs!$D$13/Hours_TB))</f>
        <v>0</v>
      </c>
      <c r="BB83" s="8">
        <f>SUM((($H83+$O83)*Inputs!$D$14*Inputs!$D$13/Hours_HIV),(($I83+$P83)*Inputs!$D$14*Inputs!$D$13/Hours_HIV),(($J83+$Q83)*Inputs!$D$14*Inputs!$D$13/Hours_HIV),(($K83+$R83)*Inputs!$D$14*Inputs!$D$13/Hours_HIV),(($L83+$S83)*Inputs!$D$14*Inputs!$D$13/Hours_HIV),(($M83+$T83)*Inputs!$D$14*Inputs!$D$13/Hours_HIV))</f>
        <v>0</v>
      </c>
      <c r="BC83" s="8">
        <f>SUM((($H83+$O83)*Inputs!$D$14*Inputs!$D$13/Hours_HPV),(($I83+$P83)*Inputs!$D$14*Inputs!$D$13/Hours_HPV),(($J83+$Q83)*Inputs!$D$14*Inputs!$D$13/Hours_HPV),(($K83+$R83)*Inputs!$D$14*Inputs!$D$13/Hours_HPV),(($L83+$S83)*Inputs!$D$14*Inputs!$D$13/Hours_HPV),(($M83+$T83)*Inputs!$D$14*Inputs!$D$13/Hours_HPV))</f>
        <v>0</v>
      </c>
      <c r="BD83" s="8">
        <f>SUM((($H83+$O83)*Inputs!$D$14*Inputs!$D$13/Hours_HCV),(($I83+$P83)*Inputs!$D$14*Inputs!$D$13/Hours_HCV),(($J83+$Q83)*Inputs!$D$14*Inputs!$D$13/Hours_HCV),(($K83+$R83)*Inputs!$D$14*Inputs!$D$13/Hours_HCV),(($L83+$S83)*Inputs!$D$14*Inputs!$D$13/Hours_HCV),(($M83+$T83)*Inputs!$D$14*Inputs!$D$13/Hours_HCV))</f>
        <v>0</v>
      </c>
      <c r="BE83" s="9"/>
      <c r="BF83" s="10" t="str">
        <f t="shared" si="195"/>
        <v/>
      </c>
      <c r="BG83" s="18" t="str">
        <f t="shared" si="196"/>
        <v>N/A</v>
      </c>
      <c r="BH83" s="10" t="str">
        <f t="shared" si="197"/>
        <v/>
      </c>
      <c r="BI83" s="10" t="str">
        <f t="shared" si="198"/>
        <v/>
      </c>
      <c r="BJ83" s="10" t="str">
        <f t="shared" si="116"/>
        <v/>
      </c>
      <c r="BK83" s="18" t="str">
        <f t="shared" si="199"/>
        <v>N/A</v>
      </c>
      <c r="BL83" s="367"/>
      <c r="BM83" s="10">
        <f t="shared" si="200"/>
        <v>0</v>
      </c>
      <c r="BN83" s="18" t="str">
        <f t="shared" si="201"/>
        <v>N/A</v>
      </c>
      <c r="BO83" s="10" t="str">
        <f t="shared" si="117"/>
        <v/>
      </c>
      <c r="BP83" s="10" t="str">
        <f t="shared" si="118"/>
        <v/>
      </c>
      <c r="BQ83" s="10" t="str">
        <f t="shared" si="119"/>
        <v/>
      </c>
      <c r="BR83" s="18" t="str">
        <f t="shared" si="120"/>
        <v>N/A</v>
      </c>
      <c r="BS83" s="367"/>
      <c r="BT83" s="10">
        <f t="shared" si="202"/>
        <v>0</v>
      </c>
      <c r="BU83" s="18" t="str">
        <f t="shared" si="203"/>
        <v>N/A</v>
      </c>
      <c r="BV83" s="10" t="str">
        <f t="shared" si="121"/>
        <v/>
      </c>
      <c r="BW83" s="10" t="str">
        <f t="shared" si="204"/>
        <v/>
      </c>
      <c r="BX83" s="10" t="str">
        <f t="shared" si="122"/>
        <v/>
      </c>
      <c r="BY83" s="18" t="str">
        <f t="shared" si="205"/>
        <v>N/A</v>
      </c>
      <c r="BZ83" s="367"/>
      <c r="CA83" s="10">
        <f t="shared" si="206"/>
        <v>0</v>
      </c>
      <c r="CB83" s="18" t="str">
        <f t="shared" si="207"/>
        <v>N/A</v>
      </c>
      <c r="CC83" s="10" t="str">
        <f t="shared" si="123"/>
        <v/>
      </c>
      <c r="CD83" s="10" t="str">
        <f t="shared" si="124"/>
        <v/>
      </c>
      <c r="CE83" s="10" t="str">
        <f t="shared" si="125"/>
        <v/>
      </c>
      <c r="CF83" s="18" t="str">
        <f t="shared" si="208"/>
        <v>N/A</v>
      </c>
      <c r="CG83" s="365"/>
      <c r="CH83" s="10">
        <f t="shared" si="209"/>
        <v>0</v>
      </c>
      <c r="CI83" s="18" t="str">
        <f t="shared" si="210"/>
        <v>N/A</v>
      </c>
      <c r="CJ83" s="10" t="str">
        <f t="shared" si="127"/>
        <v/>
      </c>
      <c r="CK83" s="10" t="str">
        <f t="shared" si="128"/>
        <v/>
      </c>
      <c r="CL83" s="10" t="str">
        <f t="shared" si="129"/>
        <v/>
      </c>
      <c r="CM83" s="18" t="str">
        <f t="shared" si="130"/>
        <v>N/A</v>
      </c>
      <c r="CN83" s="365"/>
      <c r="CO83" s="10">
        <f t="shared" si="211"/>
        <v>0</v>
      </c>
      <c r="CP83" s="18" t="str">
        <f t="shared" si="212"/>
        <v>N/A</v>
      </c>
      <c r="CQ83" s="10" t="str">
        <f t="shared" si="131"/>
        <v/>
      </c>
      <c r="CR83" s="10" t="str">
        <f t="shared" si="132"/>
        <v/>
      </c>
      <c r="CS83" s="10" t="str">
        <f t="shared" si="133"/>
        <v/>
      </c>
      <c r="CT83" s="18" t="str">
        <f t="shared" si="213"/>
        <v>N/A</v>
      </c>
      <c r="CU83" s="377"/>
      <c r="CV83" s="10">
        <f t="shared" si="214"/>
        <v>0</v>
      </c>
      <c r="CW83" s="18" t="str">
        <f t="shared" si="215"/>
        <v>N/A</v>
      </c>
      <c r="CX83" s="10" t="str">
        <f t="shared" si="134"/>
        <v/>
      </c>
      <c r="CY83" s="10" t="str">
        <f t="shared" si="135"/>
        <v/>
      </c>
      <c r="CZ83" s="10" t="str">
        <f t="shared" si="136"/>
        <v/>
      </c>
      <c r="DA83" s="18" t="str">
        <f t="shared" si="137"/>
        <v>N/A</v>
      </c>
      <c r="DB83" s="367"/>
      <c r="DC83" s="367"/>
      <c r="DD83" s="367"/>
      <c r="DE83" s="367"/>
      <c r="DF83" s="367"/>
      <c r="DG83" s="40" t="b">
        <f t="shared" si="138"/>
        <v>0</v>
      </c>
      <c r="DH83" s="40" t="b">
        <f t="shared" si="139"/>
        <v>0</v>
      </c>
      <c r="DI83" s="40" t="b">
        <f t="shared" si="140"/>
        <v>0</v>
      </c>
      <c r="DJ83" s="40" t="b">
        <f t="shared" si="141"/>
        <v>0</v>
      </c>
      <c r="DK83" s="367"/>
      <c r="DL83" s="40" t="b">
        <f t="shared" si="142"/>
        <v>0</v>
      </c>
      <c r="DM83" s="40" t="b">
        <f t="shared" si="143"/>
        <v>0</v>
      </c>
      <c r="DN83" s="40" t="b">
        <f t="shared" si="144"/>
        <v>0</v>
      </c>
      <c r="DO83" s="40" t="b">
        <f t="shared" si="145"/>
        <v>0</v>
      </c>
      <c r="DP83" s="367"/>
      <c r="DQ83" s="40" t="b">
        <f t="shared" si="146"/>
        <v>0</v>
      </c>
      <c r="DR83" s="40" t="b">
        <f t="shared" si="147"/>
        <v>0</v>
      </c>
      <c r="DS83" s="40" t="b">
        <f t="shared" si="148"/>
        <v>0</v>
      </c>
      <c r="DT83" s="40" t="b">
        <f t="shared" si="149"/>
        <v>0</v>
      </c>
      <c r="DU83" s="367"/>
      <c r="DV83" s="40" t="b">
        <f t="shared" si="150"/>
        <v>0</v>
      </c>
      <c r="DW83" s="40" t="b">
        <f t="shared" si="151"/>
        <v>0</v>
      </c>
      <c r="DX83" s="40" t="b">
        <f t="shared" si="152"/>
        <v>0</v>
      </c>
      <c r="DY83" s="40" t="b">
        <f t="shared" si="153"/>
        <v>0</v>
      </c>
      <c r="DZ83" s="367"/>
      <c r="EA83" s="40" t="b">
        <f t="shared" si="154"/>
        <v>0</v>
      </c>
      <c r="EB83" s="40" t="b">
        <f t="shared" si="155"/>
        <v>0</v>
      </c>
      <c r="EC83" s="40" t="b">
        <f t="shared" si="156"/>
        <v>0</v>
      </c>
      <c r="ED83" s="40" t="b">
        <f t="shared" si="157"/>
        <v>0</v>
      </c>
      <c r="EE83" s="367"/>
      <c r="EF83" s="40" t="b">
        <f t="shared" si="158"/>
        <v>0</v>
      </c>
      <c r="EG83" s="40" t="b">
        <f t="shared" si="159"/>
        <v>0</v>
      </c>
      <c r="EH83" s="40" t="b">
        <f t="shared" si="160"/>
        <v>0</v>
      </c>
      <c r="EI83" s="40" t="b">
        <f t="shared" si="161"/>
        <v>0</v>
      </c>
      <c r="EJ83" s="367"/>
      <c r="EK83" s="40" t="b">
        <f t="shared" si="162"/>
        <v>0</v>
      </c>
      <c r="EL83" s="40" t="b">
        <f t="shared" si="163"/>
        <v>0</v>
      </c>
      <c r="EM83" s="40" t="b">
        <f t="shared" si="164"/>
        <v>0</v>
      </c>
      <c r="EN83" s="40" t="b">
        <f t="shared" si="165"/>
        <v>0</v>
      </c>
      <c r="EO83" s="367"/>
      <c r="EP83" s="40" t="b">
        <f t="shared" si="166"/>
        <v>0</v>
      </c>
      <c r="EQ83" s="40" t="b">
        <f t="shared" si="167"/>
        <v>0</v>
      </c>
      <c r="ER83" s="40" t="b">
        <f t="shared" si="168"/>
        <v>0</v>
      </c>
      <c r="ES83" s="40" t="b">
        <f t="shared" si="169"/>
        <v>0</v>
      </c>
      <c r="ET83" s="367"/>
      <c r="EU83" s="40" t="b">
        <f t="shared" si="170"/>
        <v>0</v>
      </c>
      <c r="EV83" s="40" t="b">
        <f t="shared" si="171"/>
        <v>0</v>
      </c>
      <c r="EW83" s="40" t="b">
        <f t="shared" si="172"/>
        <v>0</v>
      </c>
      <c r="EX83" s="40" t="b">
        <f t="shared" si="173"/>
        <v>0</v>
      </c>
      <c r="EY83" s="365"/>
      <c r="EZ83" s="40" t="b">
        <f t="shared" si="174"/>
        <v>0</v>
      </c>
      <c r="FA83" s="40" t="b">
        <f t="shared" si="175"/>
        <v>0</v>
      </c>
      <c r="FB83" s="40" t="b">
        <f t="shared" si="176"/>
        <v>0</v>
      </c>
      <c r="FC83" s="40" t="b">
        <f t="shared" si="177"/>
        <v>0</v>
      </c>
      <c r="FD83" s="367"/>
      <c r="FE83" s="40" t="b">
        <f t="shared" si="178"/>
        <v>0</v>
      </c>
      <c r="FF83" s="40" t="b">
        <f t="shared" si="179"/>
        <v>0</v>
      </c>
      <c r="FG83" s="40" t="b">
        <f t="shared" si="180"/>
        <v>0</v>
      </c>
      <c r="FH83" s="40" t="b">
        <f t="shared" si="181"/>
        <v>0</v>
      </c>
      <c r="FI83" s="365"/>
      <c r="FJ83" s="40" t="b">
        <f t="shared" si="182"/>
        <v>0</v>
      </c>
      <c r="FK83" s="40" t="b">
        <f t="shared" si="183"/>
        <v>0</v>
      </c>
      <c r="FL83" s="40" t="b">
        <f t="shared" si="184"/>
        <v>0</v>
      </c>
      <c r="FM83" s="40" t="b">
        <f t="shared" si="185"/>
        <v>0</v>
      </c>
      <c r="FN83" s="367"/>
      <c r="FO83" s="40" t="b">
        <f t="shared" si="186"/>
        <v>0</v>
      </c>
      <c r="FP83" s="40" t="b">
        <f t="shared" si="187"/>
        <v>0</v>
      </c>
      <c r="FQ83" s="40" t="b">
        <f t="shared" si="188"/>
        <v>0</v>
      </c>
      <c r="FR83" s="40" t="b">
        <f t="shared" si="189"/>
        <v>0</v>
      </c>
      <c r="FS83" s="365"/>
      <c r="FT83" s="40" t="b">
        <f t="shared" si="190"/>
        <v>0</v>
      </c>
      <c r="FU83" s="40" t="b">
        <f t="shared" si="191"/>
        <v>0</v>
      </c>
      <c r="FV83" s="40" t="b">
        <f t="shared" si="192"/>
        <v>0</v>
      </c>
      <c r="FW83" s="40" t="b">
        <f t="shared" si="193"/>
        <v>0</v>
      </c>
    </row>
    <row r="84" spans="2:179">
      <c r="B84" s="365">
        <v>75</v>
      </c>
      <c r="C84" s="196"/>
      <c r="D84" s="196"/>
      <c r="E84" s="196"/>
      <c r="F84" s="196"/>
      <c r="G84" s="367"/>
      <c r="H84" s="197"/>
      <c r="I84" s="197"/>
      <c r="J84" s="197"/>
      <c r="K84" s="197"/>
      <c r="L84" s="197"/>
      <c r="M84" s="197"/>
      <c r="N84" s="9"/>
      <c r="O84" s="198"/>
      <c r="P84" s="198"/>
      <c r="Q84" s="198"/>
      <c r="R84" s="198"/>
      <c r="S84" s="198"/>
      <c r="T84" s="198"/>
      <c r="U84" s="9"/>
      <c r="V84" s="306"/>
      <c r="W84" s="306"/>
      <c r="X84" s="306"/>
      <c r="Y84" s="306"/>
      <c r="Z84" s="306"/>
      <c r="AA84" s="283">
        <f>IFERROR(Z84*Inputs!$D$59*Inputs!$D$60,"")</f>
        <v>0</v>
      </c>
      <c r="AB84" s="9"/>
      <c r="AC84" s="303"/>
      <c r="AD84" s="304"/>
      <c r="AE84" s="304"/>
      <c r="AF84" s="304"/>
      <c r="AG84" s="9"/>
      <c r="AH84" s="283" t="str">
        <f>IFERROR(IF(Analysis!AC84="","",Analysis!AC84*Inputs!$D$33),"")</f>
        <v/>
      </c>
      <c r="AI84" s="292" t="str">
        <f>IFERROR(IF(Analysis!AD84="","",Analysis!AD84*Inputs!$D$37),"")</f>
        <v/>
      </c>
      <c r="AJ84" s="292" t="str">
        <f>IFERROR(IF(Analysis!AE84="","",Analysis!AE84*Inputs!$D$41),"")</f>
        <v/>
      </c>
      <c r="AK84" s="292" t="str">
        <f>IFERROR(IF(Analysis!AE84="","",Analysis!AE84*Inputs!$D$48),"")</f>
        <v/>
      </c>
      <c r="AL84" s="293" t="str">
        <f>IFERROR(IF(Analysis!AD84="","",Analysis!AD84*Inputs!$D$49*Inputs!$D$48),"")</f>
        <v/>
      </c>
      <c r="AM84" s="292" t="str">
        <f>IFERROR(AK84*Inputs!$D$50,"")</f>
        <v/>
      </c>
      <c r="AN84" s="292" t="str">
        <f t="shared" si="194"/>
        <v/>
      </c>
      <c r="AO84" s="292" t="str">
        <f>IFERROR(IF(AN84="","",AN84*Inputs!$D$52),"")</f>
        <v/>
      </c>
      <c r="AP84" s="283" t="str">
        <f>IFERROR(IF(Analysis!AF84="","",Analysis!AF84*Inputs!$D$58),"")</f>
        <v/>
      </c>
      <c r="AQ84" s="293" t="str">
        <f>IFERROR(AP84*Inputs!$D$59,"")</f>
        <v/>
      </c>
      <c r="AR84" s="283" t="str">
        <f>IFERROR(AQ84*Inputs!$D$60,"")</f>
        <v/>
      </c>
      <c r="AS84" s="9"/>
      <c r="AT84" s="279" t="str">
        <f>IF(Analysis!V84&lt;&gt;"",Analysis!V84,Analysis!$AH84)</f>
        <v/>
      </c>
      <c r="AU84" s="279" t="str">
        <f>IF(Analysis!W84&lt;&gt;"",Analysis!W84,Analysis!AI84)</f>
        <v/>
      </c>
      <c r="AV84" s="279" t="str">
        <f>IF(Analysis!X84&lt;&gt;"",Analysis!X84,$AJ84)</f>
        <v/>
      </c>
      <c r="AW84" s="279" t="str">
        <f>IF(Analysis!Y84&lt;&gt;"",Analysis!Y84,Analysis!AO84)</f>
        <v/>
      </c>
      <c r="AX84" s="279" t="str">
        <f>IF(Analysis!Z84&lt;&gt;"",Analysis!Z84,Analysis!AP84)</f>
        <v/>
      </c>
      <c r="AY84" s="279" t="str">
        <f>IF(Analysis!AA84&gt;0,Analysis!AA84,Analysis!AR84)</f>
        <v/>
      </c>
      <c r="AZ84" s="9"/>
      <c r="BA84" s="8">
        <f>SUM((($H84+$O84)*Inputs!$D$14*Inputs!$D$13/Hours_TB),(($I84+$P84)*Inputs!$D$14*Inputs!$D$13/Hours_TB),(($J84+$Q84)*Inputs!$D$14*Inputs!$D$13/Hours_TB),(($K84+$R84)*Inputs!$D$14*Inputs!$D$13/Hours_TB),(($L84+$S84)*Inputs!$D$14*Inputs!$D$13/Hours_TB),(($M84+$T84)*Inputs!$D$14*Inputs!$D$13/Hours_TB))</f>
        <v>0</v>
      </c>
      <c r="BB84" s="8">
        <f>SUM((($H84+$O84)*Inputs!$D$14*Inputs!$D$13/Hours_HIV),(($I84+$P84)*Inputs!$D$14*Inputs!$D$13/Hours_HIV),(($J84+$Q84)*Inputs!$D$14*Inputs!$D$13/Hours_HIV),(($K84+$R84)*Inputs!$D$14*Inputs!$D$13/Hours_HIV),(($L84+$S84)*Inputs!$D$14*Inputs!$D$13/Hours_HIV),(($M84+$T84)*Inputs!$D$14*Inputs!$D$13/Hours_HIV))</f>
        <v>0</v>
      </c>
      <c r="BC84" s="8">
        <f>SUM((($H84+$O84)*Inputs!$D$14*Inputs!$D$13/Hours_HPV),(($I84+$P84)*Inputs!$D$14*Inputs!$D$13/Hours_HPV),(($J84+$Q84)*Inputs!$D$14*Inputs!$D$13/Hours_HPV),(($K84+$R84)*Inputs!$D$14*Inputs!$D$13/Hours_HPV),(($L84+$S84)*Inputs!$D$14*Inputs!$D$13/Hours_HPV),(($M84+$T84)*Inputs!$D$14*Inputs!$D$13/Hours_HPV))</f>
        <v>0</v>
      </c>
      <c r="BD84" s="8">
        <f>SUM((($H84+$O84)*Inputs!$D$14*Inputs!$D$13/Hours_HCV),(($I84+$P84)*Inputs!$D$14*Inputs!$D$13/Hours_HCV),(($J84+$Q84)*Inputs!$D$14*Inputs!$D$13/Hours_HCV),(($K84+$R84)*Inputs!$D$14*Inputs!$D$13/Hours_HCV),(($L84+$S84)*Inputs!$D$14*Inputs!$D$13/Hours_HCV),(($M84+$T84)*Inputs!$D$14*Inputs!$D$13/Hours_HCV))</f>
        <v>0</v>
      </c>
      <c r="BE84" s="9"/>
      <c r="BF84" s="10" t="str">
        <f t="shared" si="195"/>
        <v/>
      </c>
      <c r="BG84" s="18" t="str">
        <f t="shared" si="196"/>
        <v>N/A</v>
      </c>
      <c r="BH84" s="10" t="str">
        <f t="shared" si="197"/>
        <v/>
      </c>
      <c r="BI84" s="10" t="str">
        <f t="shared" si="198"/>
        <v/>
      </c>
      <c r="BJ84" s="10" t="str">
        <f t="shared" si="116"/>
        <v/>
      </c>
      <c r="BK84" s="18" t="str">
        <f t="shared" si="199"/>
        <v>N/A</v>
      </c>
      <c r="BL84" s="367"/>
      <c r="BM84" s="10">
        <f t="shared" si="200"/>
        <v>0</v>
      </c>
      <c r="BN84" s="18" t="str">
        <f t="shared" si="201"/>
        <v>N/A</v>
      </c>
      <c r="BO84" s="10" t="str">
        <f t="shared" si="117"/>
        <v/>
      </c>
      <c r="BP84" s="10" t="str">
        <f t="shared" si="118"/>
        <v/>
      </c>
      <c r="BQ84" s="10" t="str">
        <f t="shared" si="119"/>
        <v/>
      </c>
      <c r="BR84" s="18" t="str">
        <f t="shared" si="120"/>
        <v>N/A</v>
      </c>
      <c r="BS84" s="367"/>
      <c r="BT84" s="10">
        <f t="shared" si="202"/>
        <v>0</v>
      </c>
      <c r="BU84" s="18" t="str">
        <f t="shared" si="203"/>
        <v>N/A</v>
      </c>
      <c r="BV84" s="10" t="str">
        <f t="shared" si="121"/>
        <v/>
      </c>
      <c r="BW84" s="10" t="str">
        <f t="shared" si="204"/>
        <v/>
      </c>
      <c r="BX84" s="10" t="str">
        <f t="shared" si="122"/>
        <v/>
      </c>
      <c r="BY84" s="18" t="str">
        <f t="shared" si="205"/>
        <v>N/A</v>
      </c>
      <c r="BZ84" s="367"/>
      <c r="CA84" s="10">
        <f t="shared" si="206"/>
        <v>0</v>
      </c>
      <c r="CB84" s="18" t="str">
        <f t="shared" si="207"/>
        <v>N/A</v>
      </c>
      <c r="CC84" s="10" t="str">
        <f t="shared" si="123"/>
        <v/>
      </c>
      <c r="CD84" s="10" t="str">
        <f t="shared" si="124"/>
        <v/>
      </c>
      <c r="CE84" s="10" t="str">
        <f t="shared" si="125"/>
        <v/>
      </c>
      <c r="CF84" s="18" t="str">
        <f t="shared" si="208"/>
        <v>N/A</v>
      </c>
      <c r="CG84" s="365"/>
      <c r="CH84" s="10">
        <f t="shared" si="209"/>
        <v>0</v>
      </c>
      <c r="CI84" s="18" t="str">
        <f t="shared" si="210"/>
        <v>N/A</v>
      </c>
      <c r="CJ84" s="10" t="str">
        <f t="shared" si="127"/>
        <v/>
      </c>
      <c r="CK84" s="10" t="str">
        <f t="shared" si="128"/>
        <v/>
      </c>
      <c r="CL84" s="10" t="str">
        <f t="shared" si="129"/>
        <v/>
      </c>
      <c r="CM84" s="18" t="str">
        <f t="shared" si="130"/>
        <v>N/A</v>
      </c>
      <c r="CN84" s="365"/>
      <c r="CO84" s="10">
        <f t="shared" si="211"/>
        <v>0</v>
      </c>
      <c r="CP84" s="18" t="str">
        <f t="shared" si="212"/>
        <v>N/A</v>
      </c>
      <c r="CQ84" s="10" t="str">
        <f t="shared" si="131"/>
        <v/>
      </c>
      <c r="CR84" s="10" t="str">
        <f t="shared" si="132"/>
        <v/>
      </c>
      <c r="CS84" s="10" t="str">
        <f t="shared" si="133"/>
        <v/>
      </c>
      <c r="CT84" s="18" t="str">
        <f t="shared" si="213"/>
        <v>N/A</v>
      </c>
      <c r="CU84" s="377"/>
      <c r="CV84" s="10">
        <f t="shared" si="214"/>
        <v>0</v>
      </c>
      <c r="CW84" s="18" t="str">
        <f t="shared" si="215"/>
        <v>N/A</v>
      </c>
      <c r="CX84" s="10" t="str">
        <f t="shared" si="134"/>
        <v/>
      </c>
      <c r="CY84" s="10" t="str">
        <f t="shared" si="135"/>
        <v/>
      </c>
      <c r="CZ84" s="10" t="str">
        <f t="shared" si="136"/>
        <v/>
      </c>
      <c r="DA84" s="18" t="str">
        <f t="shared" si="137"/>
        <v>N/A</v>
      </c>
      <c r="DB84" s="367"/>
      <c r="DC84" s="367"/>
      <c r="DD84" s="367"/>
      <c r="DE84" s="367"/>
      <c r="DF84" s="367"/>
      <c r="DG84" s="40" t="b">
        <f t="shared" si="138"/>
        <v>0</v>
      </c>
      <c r="DH84" s="40" t="b">
        <f t="shared" si="139"/>
        <v>0</v>
      </c>
      <c r="DI84" s="40" t="b">
        <f t="shared" si="140"/>
        <v>0</v>
      </c>
      <c r="DJ84" s="40" t="b">
        <f t="shared" si="141"/>
        <v>0</v>
      </c>
      <c r="DK84" s="367"/>
      <c r="DL84" s="40" t="b">
        <f t="shared" si="142"/>
        <v>0</v>
      </c>
      <c r="DM84" s="40" t="b">
        <f t="shared" si="143"/>
        <v>0</v>
      </c>
      <c r="DN84" s="40" t="b">
        <f t="shared" si="144"/>
        <v>0</v>
      </c>
      <c r="DO84" s="40" t="b">
        <f t="shared" si="145"/>
        <v>0</v>
      </c>
      <c r="DP84" s="367"/>
      <c r="DQ84" s="40" t="b">
        <f t="shared" si="146"/>
        <v>0</v>
      </c>
      <c r="DR84" s="40" t="b">
        <f t="shared" si="147"/>
        <v>0</v>
      </c>
      <c r="DS84" s="40" t="b">
        <f t="shared" si="148"/>
        <v>0</v>
      </c>
      <c r="DT84" s="40" t="b">
        <f t="shared" si="149"/>
        <v>0</v>
      </c>
      <c r="DU84" s="367"/>
      <c r="DV84" s="40" t="b">
        <f t="shared" si="150"/>
        <v>0</v>
      </c>
      <c r="DW84" s="40" t="b">
        <f t="shared" si="151"/>
        <v>0</v>
      </c>
      <c r="DX84" s="40" t="b">
        <f t="shared" si="152"/>
        <v>0</v>
      </c>
      <c r="DY84" s="40" t="b">
        <f t="shared" si="153"/>
        <v>0</v>
      </c>
      <c r="DZ84" s="367"/>
      <c r="EA84" s="40" t="b">
        <f t="shared" si="154"/>
        <v>0</v>
      </c>
      <c r="EB84" s="40" t="b">
        <f t="shared" si="155"/>
        <v>0</v>
      </c>
      <c r="EC84" s="40" t="b">
        <f t="shared" si="156"/>
        <v>0</v>
      </c>
      <c r="ED84" s="40" t="b">
        <f t="shared" si="157"/>
        <v>0</v>
      </c>
      <c r="EE84" s="367"/>
      <c r="EF84" s="40" t="b">
        <f t="shared" si="158"/>
        <v>0</v>
      </c>
      <c r="EG84" s="40" t="b">
        <f t="shared" si="159"/>
        <v>0</v>
      </c>
      <c r="EH84" s="40" t="b">
        <f t="shared" si="160"/>
        <v>0</v>
      </c>
      <c r="EI84" s="40" t="b">
        <f t="shared" si="161"/>
        <v>0</v>
      </c>
      <c r="EJ84" s="367"/>
      <c r="EK84" s="40" t="b">
        <f t="shared" si="162"/>
        <v>0</v>
      </c>
      <c r="EL84" s="40" t="b">
        <f t="shared" si="163"/>
        <v>0</v>
      </c>
      <c r="EM84" s="40" t="b">
        <f t="shared" si="164"/>
        <v>0</v>
      </c>
      <c r="EN84" s="40" t="b">
        <f t="shared" si="165"/>
        <v>0</v>
      </c>
      <c r="EO84" s="367"/>
      <c r="EP84" s="40" t="b">
        <f t="shared" si="166"/>
        <v>0</v>
      </c>
      <c r="EQ84" s="40" t="b">
        <f t="shared" si="167"/>
        <v>0</v>
      </c>
      <c r="ER84" s="40" t="b">
        <f t="shared" si="168"/>
        <v>0</v>
      </c>
      <c r="ES84" s="40" t="b">
        <f t="shared" si="169"/>
        <v>0</v>
      </c>
      <c r="ET84" s="367"/>
      <c r="EU84" s="40" t="b">
        <f t="shared" si="170"/>
        <v>0</v>
      </c>
      <c r="EV84" s="40" t="b">
        <f t="shared" si="171"/>
        <v>0</v>
      </c>
      <c r="EW84" s="40" t="b">
        <f t="shared" si="172"/>
        <v>0</v>
      </c>
      <c r="EX84" s="40" t="b">
        <f t="shared" si="173"/>
        <v>0</v>
      </c>
      <c r="EY84" s="365"/>
      <c r="EZ84" s="40" t="b">
        <f t="shared" si="174"/>
        <v>0</v>
      </c>
      <c r="FA84" s="40" t="b">
        <f t="shared" si="175"/>
        <v>0</v>
      </c>
      <c r="FB84" s="40" t="b">
        <f t="shared" si="176"/>
        <v>0</v>
      </c>
      <c r="FC84" s="40" t="b">
        <f t="shared" si="177"/>
        <v>0</v>
      </c>
      <c r="FD84" s="367"/>
      <c r="FE84" s="40" t="b">
        <f t="shared" si="178"/>
        <v>0</v>
      </c>
      <c r="FF84" s="40" t="b">
        <f t="shared" si="179"/>
        <v>0</v>
      </c>
      <c r="FG84" s="40" t="b">
        <f t="shared" si="180"/>
        <v>0</v>
      </c>
      <c r="FH84" s="40" t="b">
        <f t="shared" si="181"/>
        <v>0</v>
      </c>
      <c r="FI84" s="365"/>
      <c r="FJ84" s="40" t="b">
        <f t="shared" si="182"/>
        <v>0</v>
      </c>
      <c r="FK84" s="40" t="b">
        <f t="shared" si="183"/>
        <v>0</v>
      </c>
      <c r="FL84" s="40" t="b">
        <f t="shared" si="184"/>
        <v>0</v>
      </c>
      <c r="FM84" s="40" t="b">
        <f t="shared" si="185"/>
        <v>0</v>
      </c>
      <c r="FN84" s="367"/>
      <c r="FO84" s="40" t="b">
        <f t="shared" si="186"/>
        <v>0</v>
      </c>
      <c r="FP84" s="40" t="b">
        <f t="shared" si="187"/>
        <v>0</v>
      </c>
      <c r="FQ84" s="40" t="b">
        <f t="shared" si="188"/>
        <v>0</v>
      </c>
      <c r="FR84" s="40" t="b">
        <f t="shared" si="189"/>
        <v>0</v>
      </c>
      <c r="FS84" s="365"/>
      <c r="FT84" s="40" t="b">
        <f t="shared" si="190"/>
        <v>0</v>
      </c>
      <c r="FU84" s="40" t="b">
        <f t="shared" si="191"/>
        <v>0</v>
      </c>
      <c r="FV84" s="40" t="b">
        <f t="shared" si="192"/>
        <v>0</v>
      </c>
      <c r="FW84" s="40" t="b">
        <f t="shared" si="193"/>
        <v>0</v>
      </c>
    </row>
    <row r="85" spans="2:179">
      <c r="B85" s="365">
        <v>76</v>
      </c>
      <c r="C85" s="196"/>
      <c r="D85" s="196"/>
      <c r="E85" s="196"/>
      <c r="F85" s="196"/>
      <c r="G85" s="367"/>
      <c r="H85" s="197"/>
      <c r="I85" s="197"/>
      <c r="J85" s="197"/>
      <c r="K85" s="197"/>
      <c r="L85" s="197"/>
      <c r="M85" s="197"/>
      <c r="N85" s="9"/>
      <c r="O85" s="198"/>
      <c r="P85" s="198"/>
      <c r="Q85" s="198"/>
      <c r="R85" s="198"/>
      <c r="S85" s="198"/>
      <c r="T85" s="198"/>
      <c r="U85" s="9"/>
      <c r="V85" s="306"/>
      <c r="W85" s="306"/>
      <c r="X85" s="306"/>
      <c r="Y85" s="306"/>
      <c r="Z85" s="306"/>
      <c r="AA85" s="283">
        <f>IFERROR(Z85*Inputs!$D$59*Inputs!$D$60,"")</f>
        <v>0</v>
      </c>
      <c r="AB85" s="9"/>
      <c r="AC85" s="303"/>
      <c r="AD85" s="304"/>
      <c r="AE85" s="304"/>
      <c r="AF85" s="304"/>
      <c r="AG85" s="9"/>
      <c r="AH85" s="283" t="str">
        <f>IFERROR(IF(Analysis!AC85="","",Analysis!AC85*Inputs!$D$33),"")</f>
        <v/>
      </c>
      <c r="AI85" s="292" t="str">
        <f>IFERROR(IF(Analysis!AD85="","",Analysis!AD85*Inputs!$D$37),"")</f>
        <v/>
      </c>
      <c r="AJ85" s="292" t="str">
        <f>IFERROR(IF(Analysis!AE85="","",Analysis!AE85*Inputs!$D$41),"")</f>
        <v/>
      </c>
      <c r="AK85" s="292" t="str">
        <f>IFERROR(IF(Analysis!AE85="","",Analysis!AE85*Inputs!$D$48),"")</f>
        <v/>
      </c>
      <c r="AL85" s="293" t="str">
        <f>IFERROR(IF(Analysis!AD85="","",Analysis!AD85*Inputs!$D$49*Inputs!$D$48),"")</f>
        <v/>
      </c>
      <c r="AM85" s="292" t="str">
        <f>IFERROR(AK85*Inputs!$D$50,"")</f>
        <v/>
      </c>
      <c r="AN85" s="292" t="str">
        <f t="shared" si="194"/>
        <v/>
      </c>
      <c r="AO85" s="292" t="str">
        <f>IFERROR(IF(AN85="","",AN85*Inputs!$D$52),"")</f>
        <v/>
      </c>
      <c r="AP85" s="283" t="str">
        <f>IFERROR(IF(Analysis!AF85="","",Analysis!AF85*Inputs!$D$58),"")</f>
        <v/>
      </c>
      <c r="AQ85" s="293" t="str">
        <f>IFERROR(AP85*Inputs!$D$59,"")</f>
        <v/>
      </c>
      <c r="AR85" s="283" t="str">
        <f>IFERROR(AQ85*Inputs!$D$60,"")</f>
        <v/>
      </c>
      <c r="AS85" s="9"/>
      <c r="AT85" s="279" t="str">
        <f>IF(Analysis!V85&lt;&gt;"",Analysis!V85,Analysis!$AH85)</f>
        <v/>
      </c>
      <c r="AU85" s="279" t="str">
        <f>IF(Analysis!W85&lt;&gt;"",Analysis!W85,Analysis!AI85)</f>
        <v/>
      </c>
      <c r="AV85" s="279" t="str">
        <f>IF(Analysis!X85&lt;&gt;"",Analysis!X85,$AJ85)</f>
        <v/>
      </c>
      <c r="AW85" s="279" t="str">
        <f>IF(Analysis!Y85&lt;&gt;"",Analysis!Y85,Analysis!AO85)</f>
        <v/>
      </c>
      <c r="AX85" s="279" t="str">
        <f>IF(Analysis!Z85&lt;&gt;"",Analysis!Z85,Analysis!AP85)</f>
        <v/>
      </c>
      <c r="AY85" s="279" t="str">
        <f>IF(Analysis!AA85&gt;0,Analysis!AA85,Analysis!AR85)</f>
        <v/>
      </c>
      <c r="AZ85" s="9"/>
      <c r="BA85" s="8">
        <f>SUM((($H85+$O85)*Inputs!$D$14*Inputs!$D$13/Hours_TB),(($I85+$P85)*Inputs!$D$14*Inputs!$D$13/Hours_TB),(($J85+$Q85)*Inputs!$D$14*Inputs!$D$13/Hours_TB),(($K85+$R85)*Inputs!$D$14*Inputs!$D$13/Hours_TB),(($L85+$S85)*Inputs!$D$14*Inputs!$D$13/Hours_TB),(($M85+$T85)*Inputs!$D$14*Inputs!$D$13/Hours_TB))</f>
        <v>0</v>
      </c>
      <c r="BB85" s="8">
        <f>SUM((($H85+$O85)*Inputs!$D$14*Inputs!$D$13/Hours_HIV),(($I85+$P85)*Inputs!$D$14*Inputs!$D$13/Hours_HIV),(($J85+$Q85)*Inputs!$D$14*Inputs!$D$13/Hours_HIV),(($K85+$R85)*Inputs!$D$14*Inputs!$D$13/Hours_HIV),(($L85+$S85)*Inputs!$D$14*Inputs!$D$13/Hours_HIV),(($M85+$T85)*Inputs!$D$14*Inputs!$D$13/Hours_HIV))</f>
        <v>0</v>
      </c>
      <c r="BC85" s="8">
        <f>SUM((($H85+$O85)*Inputs!$D$14*Inputs!$D$13/Hours_HPV),(($I85+$P85)*Inputs!$D$14*Inputs!$D$13/Hours_HPV),(($J85+$Q85)*Inputs!$D$14*Inputs!$D$13/Hours_HPV),(($K85+$R85)*Inputs!$D$14*Inputs!$D$13/Hours_HPV),(($L85+$S85)*Inputs!$D$14*Inputs!$D$13/Hours_HPV),(($M85+$T85)*Inputs!$D$14*Inputs!$D$13/Hours_HPV))</f>
        <v>0</v>
      </c>
      <c r="BD85" s="8">
        <f>SUM((($H85+$O85)*Inputs!$D$14*Inputs!$D$13/Hours_HCV),(($I85+$P85)*Inputs!$D$14*Inputs!$D$13/Hours_HCV),(($J85+$Q85)*Inputs!$D$14*Inputs!$D$13/Hours_HCV),(($K85+$R85)*Inputs!$D$14*Inputs!$D$13/Hours_HCV),(($L85+$S85)*Inputs!$D$14*Inputs!$D$13/Hours_HCV),(($M85+$T85)*Inputs!$D$14*Inputs!$D$13/Hours_HCV))</f>
        <v>0</v>
      </c>
      <c r="BE85" s="9"/>
      <c r="BF85" s="10" t="str">
        <f t="shared" si="195"/>
        <v/>
      </c>
      <c r="BG85" s="18" t="str">
        <f t="shared" si="196"/>
        <v>N/A</v>
      </c>
      <c r="BH85" s="10" t="str">
        <f t="shared" si="197"/>
        <v/>
      </c>
      <c r="BI85" s="10" t="str">
        <f t="shared" si="198"/>
        <v/>
      </c>
      <c r="BJ85" s="10" t="str">
        <f t="shared" si="116"/>
        <v/>
      </c>
      <c r="BK85" s="18" t="str">
        <f t="shared" si="199"/>
        <v>N/A</v>
      </c>
      <c r="BL85" s="367"/>
      <c r="BM85" s="10">
        <f t="shared" si="200"/>
        <v>0</v>
      </c>
      <c r="BN85" s="18" t="str">
        <f t="shared" si="201"/>
        <v>N/A</v>
      </c>
      <c r="BO85" s="10" t="str">
        <f t="shared" si="117"/>
        <v/>
      </c>
      <c r="BP85" s="10" t="str">
        <f t="shared" si="118"/>
        <v/>
      </c>
      <c r="BQ85" s="10" t="str">
        <f t="shared" si="119"/>
        <v/>
      </c>
      <c r="BR85" s="18" t="str">
        <f t="shared" si="120"/>
        <v>N/A</v>
      </c>
      <c r="BS85" s="367"/>
      <c r="BT85" s="10">
        <f t="shared" si="202"/>
        <v>0</v>
      </c>
      <c r="BU85" s="18" t="str">
        <f t="shared" si="203"/>
        <v>N/A</v>
      </c>
      <c r="BV85" s="10" t="str">
        <f t="shared" si="121"/>
        <v/>
      </c>
      <c r="BW85" s="10" t="str">
        <f t="shared" si="204"/>
        <v/>
      </c>
      <c r="BX85" s="10" t="str">
        <f t="shared" si="122"/>
        <v/>
      </c>
      <c r="BY85" s="18" t="str">
        <f t="shared" si="205"/>
        <v>N/A</v>
      </c>
      <c r="BZ85" s="367"/>
      <c r="CA85" s="10">
        <f t="shared" si="206"/>
        <v>0</v>
      </c>
      <c r="CB85" s="18" t="str">
        <f t="shared" si="207"/>
        <v>N/A</v>
      </c>
      <c r="CC85" s="10" t="str">
        <f t="shared" si="123"/>
        <v/>
      </c>
      <c r="CD85" s="10" t="str">
        <f t="shared" si="124"/>
        <v/>
      </c>
      <c r="CE85" s="10" t="str">
        <f t="shared" si="125"/>
        <v/>
      </c>
      <c r="CF85" s="18" t="str">
        <f t="shared" si="208"/>
        <v>N/A</v>
      </c>
      <c r="CG85" s="365"/>
      <c r="CH85" s="10">
        <f t="shared" si="209"/>
        <v>0</v>
      </c>
      <c r="CI85" s="18" t="str">
        <f t="shared" si="210"/>
        <v>N/A</v>
      </c>
      <c r="CJ85" s="10" t="str">
        <f t="shared" si="127"/>
        <v/>
      </c>
      <c r="CK85" s="10" t="str">
        <f t="shared" si="128"/>
        <v/>
      </c>
      <c r="CL85" s="10" t="str">
        <f t="shared" si="129"/>
        <v/>
      </c>
      <c r="CM85" s="18" t="str">
        <f t="shared" si="130"/>
        <v>N/A</v>
      </c>
      <c r="CN85" s="365"/>
      <c r="CO85" s="10">
        <f t="shared" si="211"/>
        <v>0</v>
      </c>
      <c r="CP85" s="18" t="str">
        <f t="shared" si="212"/>
        <v>N/A</v>
      </c>
      <c r="CQ85" s="10" t="str">
        <f t="shared" si="131"/>
        <v/>
      </c>
      <c r="CR85" s="10" t="str">
        <f t="shared" si="132"/>
        <v/>
      </c>
      <c r="CS85" s="10" t="str">
        <f t="shared" si="133"/>
        <v/>
      </c>
      <c r="CT85" s="18" t="str">
        <f t="shared" si="213"/>
        <v>N/A</v>
      </c>
      <c r="CU85" s="377"/>
      <c r="CV85" s="10">
        <f t="shared" si="214"/>
        <v>0</v>
      </c>
      <c r="CW85" s="18" t="str">
        <f t="shared" si="215"/>
        <v>N/A</v>
      </c>
      <c r="CX85" s="10" t="str">
        <f t="shared" si="134"/>
        <v/>
      </c>
      <c r="CY85" s="10" t="str">
        <f t="shared" si="135"/>
        <v/>
      </c>
      <c r="CZ85" s="10" t="str">
        <f t="shared" si="136"/>
        <v/>
      </c>
      <c r="DA85" s="18" t="str">
        <f t="shared" si="137"/>
        <v>N/A</v>
      </c>
      <c r="DB85" s="367"/>
      <c r="DC85" s="367"/>
      <c r="DD85" s="367"/>
      <c r="DE85" s="367"/>
      <c r="DF85" s="367"/>
      <c r="DG85" s="40" t="b">
        <f t="shared" si="138"/>
        <v>0</v>
      </c>
      <c r="DH85" s="40" t="b">
        <f t="shared" si="139"/>
        <v>0</v>
      </c>
      <c r="DI85" s="40" t="b">
        <f t="shared" si="140"/>
        <v>0</v>
      </c>
      <c r="DJ85" s="40" t="b">
        <f t="shared" si="141"/>
        <v>0</v>
      </c>
      <c r="DK85" s="367"/>
      <c r="DL85" s="40" t="b">
        <f t="shared" si="142"/>
        <v>0</v>
      </c>
      <c r="DM85" s="40" t="b">
        <f t="shared" si="143"/>
        <v>0</v>
      </c>
      <c r="DN85" s="40" t="b">
        <f t="shared" si="144"/>
        <v>0</v>
      </c>
      <c r="DO85" s="40" t="b">
        <f t="shared" si="145"/>
        <v>0</v>
      </c>
      <c r="DP85" s="367"/>
      <c r="DQ85" s="40" t="b">
        <f t="shared" si="146"/>
        <v>0</v>
      </c>
      <c r="DR85" s="40" t="b">
        <f t="shared" si="147"/>
        <v>0</v>
      </c>
      <c r="DS85" s="40" t="b">
        <f t="shared" si="148"/>
        <v>0</v>
      </c>
      <c r="DT85" s="40" t="b">
        <f t="shared" si="149"/>
        <v>0</v>
      </c>
      <c r="DU85" s="367"/>
      <c r="DV85" s="40" t="b">
        <f t="shared" si="150"/>
        <v>0</v>
      </c>
      <c r="DW85" s="40" t="b">
        <f t="shared" si="151"/>
        <v>0</v>
      </c>
      <c r="DX85" s="40" t="b">
        <f t="shared" si="152"/>
        <v>0</v>
      </c>
      <c r="DY85" s="40" t="b">
        <f t="shared" si="153"/>
        <v>0</v>
      </c>
      <c r="DZ85" s="367"/>
      <c r="EA85" s="40" t="b">
        <f t="shared" si="154"/>
        <v>0</v>
      </c>
      <c r="EB85" s="40" t="b">
        <f t="shared" si="155"/>
        <v>0</v>
      </c>
      <c r="EC85" s="40" t="b">
        <f t="shared" si="156"/>
        <v>0</v>
      </c>
      <c r="ED85" s="40" t="b">
        <f t="shared" si="157"/>
        <v>0</v>
      </c>
      <c r="EE85" s="367"/>
      <c r="EF85" s="40" t="b">
        <f t="shared" si="158"/>
        <v>0</v>
      </c>
      <c r="EG85" s="40" t="b">
        <f t="shared" si="159"/>
        <v>0</v>
      </c>
      <c r="EH85" s="40" t="b">
        <f t="shared" si="160"/>
        <v>0</v>
      </c>
      <c r="EI85" s="40" t="b">
        <f t="shared" si="161"/>
        <v>0</v>
      </c>
      <c r="EJ85" s="367"/>
      <c r="EK85" s="40" t="b">
        <f t="shared" si="162"/>
        <v>0</v>
      </c>
      <c r="EL85" s="40" t="b">
        <f t="shared" si="163"/>
        <v>0</v>
      </c>
      <c r="EM85" s="40" t="b">
        <f t="shared" si="164"/>
        <v>0</v>
      </c>
      <c r="EN85" s="40" t="b">
        <f t="shared" si="165"/>
        <v>0</v>
      </c>
      <c r="EO85" s="367"/>
      <c r="EP85" s="40" t="b">
        <f t="shared" si="166"/>
        <v>0</v>
      </c>
      <c r="EQ85" s="40" t="b">
        <f t="shared" si="167"/>
        <v>0</v>
      </c>
      <c r="ER85" s="40" t="b">
        <f t="shared" si="168"/>
        <v>0</v>
      </c>
      <c r="ES85" s="40" t="b">
        <f t="shared" si="169"/>
        <v>0</v>
      </c>
      <c r="ET85" s="367"/>
      <c r="EU85" s="40" t="b">
        <f t="shared" si="170"/>
        <v>0</v>
      </c>
      <c r="EV85" s="40" t="b">
        <f t="shared" si="171"/>
        <v>0</v>
      </c>
      <c r="EW85" s="40" t="b">
        <f t="shared" si="172"/>
        <v>0</v>
      </c>
      <c r="EX85" s="40" t="b">
        <f t="shared" si="173"/>
        <v>0</v>
      </c>
      <c r="EY85" s="365"/>
      <c r="EZ85" s="40" t="b">
        <f t="shared" si="174"/>
        <v>0</v>
      </c>
      <c r="FA85" s="40" t="b">
        <f t="shared" si="175"/>
        <v>0</v>
      </c>
      <c r="FB85" s="40" t="b">
        <f t="shared" si="176"/>
        <v>0</v>
      </c>
      <c r="FC85" s="40" t="b">
        <f t="shared" si="177"/>
        <v>0</v>
      </c>
      <c r="FD85" s="367"/>
      <c r="FE85" s="40" t="b">
        <f t="shared" si="178"/>
        <v>0</v>
      </c>
      <c r="FF85" s="40" t="b">
        <f t="shared" si="179"/>
        <v>0</v>
      </c>
      <c r="FG85" s="40" t="b">
        <f t="shared" si="180"/>
        <v>0</v>
      </c>
      <c r="FH85" s="40" t="b">
        <f t="shared" si="181"/>
        <v>0</v>
      </c>
      <c r="FI85" s="365"/>
      <c r="FJ85" s="40" t="b">
        <f t="shared" si="182"/>
        <v>0</v>
      </c>
      <c r="FK85" s="40" t="b">
        <f t="shared" si="183"/>
        <v>0</v>
      </c>
      <c r="FL85" s="40" t="b">
        <f t="shared" si="184"/>
        <v>0</v>
      </c>
      <c r="FM85" s="40" t="b">
        <f t="shared" si="185"/>
        <v>0</v>
      </c>
      <c r="FN85" s="367"/>
      <c r="FO85" s="40" t="b">
        <f t="shared" si="186"/>
        <v>0</v>
      </c>
      <c r="FP85" s="40" t="b">
        <f t="shared" si="187"/>
        <v>0</v>
      </c>
      <c r="FQ85" s="40" t="b">
        <f t="shared" si="188"/>
        <v>0</v>
      </c>
      <c r="FR85" s="40" t="b">
        <f t="shared" si="189"/>
        <v>0</v>
      </c>
      <c r="FS85" s="365"/>
      <c r="FT85" s="40" t="b">
        <f t="shared" si="190"/>
        <v>0</v>
      </c>
      <c r="FU85" s="40" t="b">
        <f t="shared" si="191"/>
        <v>0</v>
      </c>
      <c r="FV85" s="40" t="b">
        <f t="shared" si="192"/>
        <v>0</v>
      </c>
      <c r="FW85" s="40" t="b">
        <f t="shared" si="193"/>
        <v>0</v>
      </c>
    </row>
    <row r="86" spans="2:179">
      <c r="B86" s="365">
        <v>77</v>
      </c>
      <c r="C86" s="196"/>
      <c r="D86" s="196"/>
      <c r="E86" s="196"/>
      <c r="F86" s="196"/>
      <c r="G86" s="367"/>
      <c r="H86" s="197"/>
      <c r="I86" s="197"/>
      <c r="J86" s="197"/>
      <c r="K86" s="197"/>
      <c r="L86" s="197"/>
      <c r="M86" s="197"/>
      <c r="N86" s="9"/>
      <c r="O86" s="198"/>
      <c r="P86" s="198"/>
      <c r="Q86" s="198"/>
      <c r="R86" s="198"/>
      <c r="S86" s="198"/>
      <c r="T86" s="198"/>
      <c r="U86" s="9"/>
      <c r="V86" s="306"/>
      <c r="W86" s="306"/>
      <c r="X86" s="306"/>
      <c r="Y86" s="306"/>
      <c r="Z86" s="306"/>
      <c r="AA86" s="283">
        <f>IFERROR(Z86*Inputs!$D$59*Inputs!$D$60,"")</f>
        <v>0</v>
      </c>
      <c r="AB86" s="9"/>
      <c r="AC86" s="303"/>
      <c r="AD86" s="304"/>
      <c r="AE86" s="304"/>
      <c r="AF86" s="304"/>
      <c r="AG86" s="9"/>
      <c r="AH86" s="283" t="str">
        <f>IFERROR(IF(Analysis!AC86="","",Analysis!AC86*Inputs!$D$33),"")</f>
        <v/>
      </c>
      <c r="AI86" s="292" t="str">
        <f>IFERROR(IF(Analysis!AD86="","",Analysis!AD86*Inputs!$D$37),"")</f>
        <v/>
      </c>
      <c r="AJ86" s="292" t="str">
        <f>IFERROR(IF(Analysis!AE86="","",Analysis!AE86*Inputs!$D$41),"")</f>
        <v/>
      </c>
      <c r="AK86" s="292" t="str">
        <f>IFERROR(IF(Analysis!AE86="","",Analysis!AE86*Inputs!$D$48),"")</f>
        <v/>
      </c>
      <c r="AL86" s="293" t="str">
        <f>IFERROR(IF(Analysis!AD86="","",Analysis!AD86*Inputs!$D$49*Inputs!$D$48),"")</f>
        <v/>
      </c>
      <c r="AM86" s="292" t="str">
        <f>IFERROR(AK86*Inputs!$D$50,"")</f>
        <v/>
      </c>
      <c r="AN86" s="292" t="str">
        <f t="shared" si="194"/>
        <v/>
      </c>
      <c r="AO86" s="292" t="str">
        <f>IFERROR(IF(AN86="","",AN86*Inputs!$D$52),"")</f>
        <v/>
      </c>
      <c r="AP86" s="283" t="str">
        <f>IFERROR(IF(Analysis!AF86="","",Analysis!AF86*Inputs!$D$58),"")</f>
        <v/>
      </c>
      <c r="AQ86" s="293" t="str">
        <f>IFERROR(AP86*Inputs!$D$59,"")</f>
        <v/>
      </c>
      <c r="AR86" s="283" t="str">
        <f>IFERROR(AQ86*Inputs!$D$60,"")</f>
        <v/>
      </c>
      <c r="AS86" s="9"/>
      <c r="AT86" s="279" t="str">
        <f>IF(Analysis!V86&lt;&gt;"",Analysis!V86,Analysis!$AH86)</f>
        <v/>
      </c>
      <c r="AU86" s="279" t="str">
        <f>IF(Analysis!W86&lt;&gt;"",Analysis!W86,Analysis!AI86)</f>
        <v/>
      </c>
      <c r="AV86" s="279" t="str">
        <f>IF(Analysis!X86&lt;&gt;"",Analysis!X86,$AJ86)</f>
        <v/>
      </c>
      <c r="AW86" s="279" t="str">
        <f>IF(Analysis!Y86&lt;&gt;"",Analysis!Y86,Analysis!AO86)</f>
        <v/>
      </c>
      <c r="AX86" s="279" t="str">
        <f>IF(Analysis!Z86&lt;&gt;"",Analysis!Z86,Analysis!AP86)</f>
        <v/>
      </c>
      <c r="AY86" s="279" t="str">
        <f>IF(Analysis!AA86&gt;0,Analysis!AA86,Analysis!AR86)</f>
        <v/>
      </c>
      <c r="AZ86" s="9"/>
      <c r="BA86" s="8">
        <f>SUM((($H86+$O86)*Inputs!$D$14*Inputs!$D$13/Hours_TB),(($I86+$P86)*Inputs!$D$14*Inputs!$D$13/Hours_TB),(($J86+$Q86)*Inputs!$D$14*Inputs!$D$13/Hours_TB),(($K86+$R86)*Inputs!$D$14*Inputs!$D$13/Hours_TB),(($L86+$S86)*Inputs!$D$14*Inputs!$D$13/Hours_TB),(($M86+$T86)*Inputs!$D$14*Inputs!$D$13/Hours_TB))</f>
        <v>0</v>
      </c>
      <c r="BB86" s="8">
        <f>SUM((($H86+$O86)*Inputs!$D$14*Inputs!$D$13/Hours_HIV),(($I86+$P86)*Inputs!$D$14*Inputs!$D$13/Hours_HIV),(($J86+$Q86)*Inputs!$D$14*Inputs!$D$13/Hours_HIV),(($K86+$R86)*Inputs!$D$14*Inputs!$D$13/Hours_HIV),(($L86+$S86)*Inputs!$D$14*Inputs!$D$13/Hours_HIV),(($M86+$T86)*Inputs!$D$14*Inputs!$D$13/Hours_HIV))</f>
        <v>0</v>
      </c>
      <c r="BC86" s="8">
        <f>SUM((($H86+$O86)*Inputs!$D$14*Inputs!$D$13/Hours_HPV),(($I86+$P86)*Inputs!$D$14*Inputs!$D$13/Hours_HPV),(($J86+$Q86)*Inputs!$D$14*Inputs!$D$13/Hours_HPV),(($K86+$R86)*Inputs!$D$14*Inputs!$D$13/Hours_HPV),(($L86+$S86)*Inputs!$D$14*Inputs!$D$13/Hours_HPV),(($M86+$T86)*Inputs!$D$14*Inputs!$D$13/Hours_HPV))</f>
        <v>0</v>
      </c>
      <c r="BD86" s="8">
        <f>SUM((($H86+$O86)*Inputs!$D$14*Inputs!$D$13/Hours_HCV),(($I86+$P86)*Inputs!$D$14*Inputs!$D$13/Hours_HCV),(($J86+$Q86)*Inputs!$D$14*Inputs!$D$13/Hours_HCV),(($K86+$R86)*Inputs!$D$14*Inputs!$D$13/Hours_HCV),(($L86+$S86)*Inputs!$D$14*Inputs!$D$13/Hours_HCV),(($M86+$T86)*Inputs!$D$14*Inputs!$D$13/Hours_HCV))</f>
        <v>0</v>
      </c>
      <c r="BE86" s="9"/>
      <c r="BF86" s="10" t="str">
        <f t="shared" si="195"/>
        <v/>
      </c>
      <c r="BG86" s="18" t="str">
        <f t="shared" si="196"/>
        <v>N/A</v>
      </c>
      <c r="BH86" s="10" t="str">
        <f t="shared" si="197"/>
        <v/>
      </c>
      <c r="BI86" s="10" t="str">
        <f t="shared" si="198"/>
        <v/>
      </c>
      <c r="BJ86" s="10" t="str">
        <f t="shared" si="116"/>
        <v/>
      </c>
      <c r="BK86" s="18" t="str">
        <f t="shared" si="199"/>
        <v>N/A</v>
      </c>
      <c r="BL86" s="367"/>
      <c r="BM86" s="10">
        <f t="shared" si="200"/>
        <v>0</v>
      </c>
      <c r="BN86" s="18" t="str">
        <f t="shared" si="201"/>
        <v>N/A</v>
      </c>
      <c r="BO86" s="10" t="str">
        <f t="shared" si="117"/>
        <v/>
      </c>
      <c r="BP86" s="10" t="str">
        <f t="shared" si="118"/>
        <v/>
      </c>
      <c r="BQ86" s="10" t="str">
        <f t="shared" si="119"/>
        <v/>
      </c>
      <c r="BR86" s="18" t="str">
        <f t="shared" si="120"/>
        <v>N/A</v>
      </c>
      <c r="BS86" s="367"/>
      <c r="BT86" s="10">
        <f t="shared" si="202"/>
        <v>0</v>
      </c>
      <c r="BU86" s="18" t="str">
        <f t="shared" si="203"/>
        <v>N/A</v>
      </c>
      <c r="BV86" s="10" t="str">
        <f t="shared" si="121"/>
        <v/>
      </c>
      <c r="BW86" s="10" t="str">
        <f t="shared" si="204"/>
        <v/>
      </c>
      <c r="BX86" s="10" t="str">
        <f t="shared" si="122"/>
        <v/>
      </c>
      <c r="BY86" s="18" t="str">
        <f t="shared" si="205"/>
        <v>N/A</v>
      </c>
      <c r="BZ86" s="367"/>
      <c r="CA86" s="10">
        <f t="shared" si="206"/>
        <v>0</v>
      </c>
      <c r="CB86" s="18" t="str">
        <f t="shared" si="207"/>
        <v>N/A</v>
      </c>
      <c r="CC86" s="10" t="str">
        <f t="shared" si="123"/>
        <v/>
      </c>
      <c r="CD86" s="10" t="str">
        <f t="shared" si="124"/>
        <v/>
      </c>
      <c r="CE86" s="10" t="str">
        <f t="shared" si="125"/>
        <v/>
      </c>
      <c r="CF86" s="18" t="str">
        <f t="shared" si="208"/>
        <v>N/A</v>
      </c>
      <c r="CG86" s="365"/>
      <c r="CH86" s="10">
        <f t="shared" si="209"/>
        <v>0</v>
      </c>
      <c r="CI86" s="18" t="str">
        <f t="shared" si="210"/>
        <v>N/A</v>
      </c>
      <c r="CJ86" s="10" t="str">
        <f t="shared" si="127"/>
        <v/>
      </c>
      <c r="CK86" s="10" t="str">
        <f t="shared" si="128"/>
        <v/>
      </c>
      <c r="CL86" s="10" t="str">
        <f t="shared" si="129"/>
        <v/>
      </c>
      <c r="CM86" s="18" t="str">
        <f t="shared" si="130"/>
        <v>N/A</v>
      </c>
      <c r="CN86" s="365"/>
      <c r="CO86" s="10">
        <f t="shared" si="211"/>
        <v>0</v>
      </c>
      <c r="CP86" s="18" t="str">
        <f t="shared" si="212"/>
        <v>N/A</v>
      </c>
      <c r="CQ86" s="10" t="str">
        <f t="shared" si="131"/>
        <v/>
      </c>
      <c r="CR86" s="10" t="str">
        <f t="shared" si="132"/>
        <v/>
      </c>
      <c r="CS86" s="10" t="str">
        <f t="shared" si="133"/>
        <v/>
      </c>
      <c r="CT86" s="18" t="str">
        <f t="shared" si="213"/>
        <v>N/A</v>
      </c>
      <c r="CU86" s="377"/>
      <c r="CV86" s="10">
        <f t="shared" si="214"/>
        <v>0</v>
      </c>
      <c r="CW86" s="18" t="str">
        <f t="shared" si="215"/>
        <v>N/A</v>
      </c>
      <c r="CX86" s="10" t="str">
        <f t="shared" si="134"/>
        <v/>
      </c>
      <c r="CY86" s="10" t="str">
        <f t="shared" si="135"/>
        <v/>
      </c>
      <c r="CZ86" s="10" t="str">
        <f t="shared" si="136"/>
        <v/>
      </c>
      <c r="DA86" s="18" t="str">
        <f t="shared" si="137"/>
        <v>N/A</v>
      </c>
      <c r="DB86" s="367"/>
      <c r="DC86" s="367"/>
      <c r="DD86" s="367"/>
      <c r="DE86" s="367"/>
      <c r="DF86" s="367"/>
      <c r="DG86" s="40" t="b">
        <f t="shared" si="138"/>
        <v>0</v>
      </c>
      <c r="DH86" s="40" t="b">
        <f t="shared" si="139"/>
        <v>0</v>
      </c>
      <c r="DI86" s="40" t="b">
        <f t="shared" si="140"/>
        <v>0</v>
      </c>
      <c r="DJ86" s="40" t="b">
        <f t="shared" si="141"/>
        <v>0</v>
      </c>
      <c r="DK86" s="367"/>
      <c r="DL86" s="40" t="b">
        <f t="shared" si="142"/>
        <v>0</v>
      </c>
      <c r="DM86" s="40" t="b">
        <f t="shared" si="143"/>
        <v>0</v>
      </c>
      <c r="DN86" s="40" t="b">
        <f t="shared" si="144"/>
        <v>0</v>
      </c>
      <c r="DO86" s="40" t="b">
        <f t="shared" si="145"/>
        <v>0</v>
      </c>
      <c r="DP86" s="367"/>
      <c r="DQ86" s="40" t="b">
        <f t="shared" si="146"/>
        <v>0</v>
      </c>
      <c r="DR86" s="40" t="b">
        <f t="shared" si="147"/>
        <v>0</v>
      </c>
      <c r="DS86" s="40" t="b">
        <f t="shared" si="148"/>
        <v>0</v>
      </c>
      <c r="DT86" s="40" t="b">
        <f t="shared" si="149"/>
        <v>0</v>
      </c>
      <c r="DU86" s="367"/>
      <c r="DV86" s="40" t="b">
        <f t="shared" si="150"/>
        <v>0</v>
      </c>
      <c r="DW86" s="40" t="b">
        <f t="shared" si="151"/>
        <v>0</v>
      </c>
      <c r="DX86" s="40" t="b">
        <f t="shared" si="152"/>
        <v>0</v>
      </c>
      <c r="DY86" s="40" t="b">
        <f t="shared" si="153"/>
        <v>0</v>
      </c>
      <c r="DZ86" s="367"/>
      <c r="EA86" s="40" t="b">
        <f t="shared" si="154"/>
        <v>0</v>
      </c>
      <c r="EB86" s="40" t="b">
        <f t="shared" si="155"/>
        <v>0</v>
      </c>
      <c r="EC86" s="40" t="b">
        <f t="shared" si="156"/>
        <v>0</v>
      </c>
      <c r="ED86" s="40" t="b">
        <f t="shared" si="157"/>
        <v>0</v>
      </c>
      <c r="EE86" s="367"/>
      <c r="EF86" s="40" t="b">
        <f t="shared" si="158"/>
        <v>0</v>
      </c>
      <c r="EG86" s="40" t="b">
        <f t="shared" si="159"/>
        <v>0</v>
      </c>
      <c r="EH86" s="40" t="b">
        <f t="shared" si="160"/>
        <v>0</v>
      </c>
      <c r="EI86" s="40" t="b">
        <f t="shared" si="161"/>
        <v>0</v>
      </c>
      <c r="EJ86" s="367"/>
      <c r="EK86" s="40" t="b">
        <f t="shared" si="162"/>
        <v>0</v>
      </c>
      <c r="EL86" s="40" t="b">
        <f t="shared" si="163"/>
        <v>0</v>
      </c>
      <c r="EM86" s="40" t="b">
        <f t="shared" si="164"/>
        <v>0</v>
      </c>
      <c r="EN86" s="40" t="b">
        <f t="shared" si="165"/>
        <v>0</v>
      </c>
      <c r="EO86" s="367"/>
      <c r="EP86" s="40" t="b">
        <f t="shared" si="166"/>
        <v>0</v>
      </c>
      <c r="EQ86" s="40" t="b">
        <f t="shared" si="167"/>
        <v>0</v>
      </c>
      <c r="ER86" s="40" t="b">
        <f t="shared" si="168"/>
        <v>0</v>
      </c>
      <c r="ES86" s="40" t="b">
        <f t="shared" si="169"/>
        <v>0</v>
      </c>
      <c r="ET86" s="367"/>
      <c r="EU86" s="40" t="b">
        <f t="shared" si="170"/>
        <v>0</v>
      </c>
      <c r="EV86" s="40" t="b">
        <f t="shared" si="171"/>
        <v>0</v>
      </c>
      <c r="EW86" s="40" t="b">
        <f t="shared" si="172"/>
        <v>0</v>
      </c>
      <c r="EX86" s="40" t="b">
        <f t="shared" si="173"/>
        <v>0</v>
      </c>
      <c r="EY86" s="365"/>
      <c r="EZ86" s="40" t="b">
        <f t="shared" si="174"/>
        <v>0</v>
      </c>
      <c r="FA86" s="40" t="b">
        <f t="shared" si="175"/>
        <v>0</v>
      </c>
      <c r="FB86" s="40" t="b">
        <f t="shared" si="176"/>
        <v>0</v>
      </c>
      <c r="FC86" s="40" t="b">
        <f t="shared" si="177"/>
        <v>0</v>
      </c>
      <c r="FD86" s="367"/>
      <c r="FE86" s="40" t="b">
        <f t="shared" si="178"/>
        <v>0</v>
      </c>
      <c r="FF86" s="40" t="b">
        <f t="shared" si="179"/>
        <v>0</v>
      </c>
      <c r="FG86" s="40" t="b">
        <f t="shared" si="180"/>
        <v>0</v>
      </c>
      <c r="FH86" s="40" t="b">
        <f t="shared" si="181"/>
        <v>0</v>
      </c>
      <c r="FI86" s="365"/>
      <c r="FJ86" s="40" t="b">
        <f t="shared" si="182"/>
        <v>0</v>
      </c>
      <c r="FK86" s="40" t="b">
        <f t="shared" si="183"/>
        <v>0</v>
      </c>
      <c r="FL86" s="40" t="b">
        <f t="shared" si="184"/>
        <v>0</v>
      </c>
      <c r="FM86" s="40" t="b">
        <f t="shared" si="185"/>
        <v>0</v>
      </c>
      <c r="FN86" s="367"/>
      <c r="FO86" s="40" t="b">
        <f t="shared" si="186"/>
        <v>0</v>
      </c>
      <c r="FP86" s="40" t="b">
        <f t="shared" si="187"/>
        <v>0</v>
      </c>
      <c r="FQ86" s="40" t="b">
        <f t="shared" si="188"/>
        <v>0</v>
      </c>
      <c r="FR86" s="40" t="b">
        <f t="shared" si="189"/>
        <v>0</v>
      </c>
      <c r="FS86" s="365"/>
      <c r="FT86" s="40" t="b">
        <f t="shared" si="190"/>
        <v>0</v>
      </c>
      <c r="FU86" s="40" t="b">
        <f t="shared" si="191"/>
        <v>0</v>
      </c>
      <c r="FV86" s="40" t="b">
        <f t="shared" si="192"/>
        <v>0</v>
      </c>
      <c r="FW86" s="40" t="b">
        <f t="shared" si="193"/>
        <v>0</v>
      </c>
    </row>
    <row r="87" spans="2:179">
      <c r="B87" s="365">
        <v>78</v>
      </c>
      <c r="C87" s="196"/>
      <c r="D87" s="196"/>
      <c r="E87" s="196"/>
      <c r="F87" s="196"/>
      <c r="G87" s="367"/>
      <c r="H87" s="197"/>
      <c r="I87" s="197"/>
      <c r="J87" s="197"/>
      <c r="K87" s="197"/>
      <c r="L87" s="197"/>
      <c r="M87" s="197"/>
      <c r="N87" s="9"/>
      <c r="O87" s="198"/>
      <c r="P87" s="198"/>
      <c r="Q87" s="198"/>
      <c r="R87" s="198"/>
      <c r="S87" s="198"/>
      <c r="T87" s="198"/>
      <c r="U87" s="9"/>
      <c r="V87" s="306"/>
      <c r="W87" s="306"/>
      <c r="X87" s="306"/>
      <c r="Y87" s="306"/>
      <c r="Z87" s="306"/>
      <c r="AA87" s="283">
        <f>IFERROR(Z87*Inputs!$D$59*Inputs!$D$60,"")</f>
        <v>0</v>
      </c>
      <c r="AB87" s="9"/>
      <c r="AC87" s="303"/>
      <c r="AD87" s="304"/>
      <c r="AE87" s="304"/>
      <c r="AF87" s="304"/>
      <c r="AG87" s="9"/>
      <c r="AH87" s="283" t="str">
        <f>IFERROR(IF(Analysis!AC87="","",Analysis!AC87*Inputs!$D$33),"")</f>
        <v/>
      </c>
      <c r="AI87" s="292" t="str">
        <f>IFERROR(IF(Analysis!AD87="","",Analysis!AD87*Inputs!$D$37),"")</f>
        <v/>
      </c>
      <c r="AJ87" s="292" t="str">
        <f>IFERROR(IF(Analysis!AE87="","",Analysis!AE87*Inputs!$D$41),"")</f>
        <v/>
      </c>
      <c r="AK87" s="292" t="str">
        <f>IFERROR(IF(Analysis!AE87="","",Analysis!AE87*Inputs!$D$48),"")</f>
        <v/>
      </c>
      <c r="AL87" s="293" t="str">
        <f>IFERROR(IF(Analysis!AD87="","",Analysis!AD87*Inputs!$D$49*Inputs!$D$48),"")</f>
        <v/>
      </c>
      <c r="AM87" s="292" t="str">
        <f>IFERROR(AK87*Inputs!$D$50,"")</f>
        <v/>
      </c>
      <c r="AN87" s="292" t="str">
        <f t="shared" si="194"/>
        <v/>
      </c>
      <c r="AO87" s="292" t="str">
        <f>IFERROR(IF(AN87="","",AN87*Inputs!$D$52),"")</f>
        <v/>
      </c>
      <c r="AP87" s="283" t="str">
        <f>IFERROR(IF(Analysis!AF87="","",Analysis!AF87*Inputs!$D$58),"")</f>
        <v/>
      </c>
      <c r="AQ87" s="293" t="str">
        <f>IFERROR(AP87*Inputs!$D$59,"")</f>
        <v/>
      </c>
      <c r="AR87" s="283" t="str">
        <f>IFERROR(AQ87*Inputs!$D$60,"")</f>
        <v/>
      </c>
      <c r="AS87" s="9"/>
      <c r="AT87" s="279" t="str">
        <f>IF(Analysis!V87&lt;&gt;"",Analysis!V87,Analysis!$AH87)</f>
        <v/>
      </c>
      <c r="AU87" s="279" t="str">
        <f>IF(Analysis!W87&lt;&gt;"",Analysis!W87,Analysis!AI87)</f>
        <v/>
      </c>
      <c r="AV87" s="279" t="str">
        <f>IF(Analysis!X87&lt;&gt;"",Analysis!X87,$AJ87)</f>
        <v/>
      </c>
      <c r="AW87" s="279" t="str">
        <f>IF(Analysis!Y87&lt;&gt;"",Analysis!Y87,Analysis!AO87)</f>
        <v/>
      </c>
      <c r="AX87" s="279" t="str">
        <f>IF(Analysis!Z87&lt;&gt;"",Analysis!Z87,Analysis!AP87)</f>
        <v/>
      </c>
      <c r="AY87" s="279" t="str">
        <f>IF(Analysis!AA87&gt;0,Analysis!AA87,Analysis!AR87)</f>
        <v/>
      </c>
      <c r="AZ87" s="9"/>
      <c r="BA87" s="8">
        <f>SUM((($H87+$O87)*Inputs!$D$14*Inputs!$D$13/Hours_TB),(($I87+$P87)*Inputs!$D$14*Inputs!$D$13/Hours_TB),(($J87+$Q87)*Inputs!$D$14*Inputs!$D$13/Hours_TB),(($K87+$R87)*Inputs!$D$14*Inputs!$D$13/Hours_TB),(($L87+$S87)*Inputs!$D$14*Inputs!$D$13/Hours_TB),(($M87+$T87)*Inputs!$D$14*Inputs!$D$13/Hours_TB))</f>
        <v>0</v>
      </c>
      <c r="BB87" s="8">
        <f>SUM((($H87+$O87)*Inputs!$D$14*Inputs!$D$13/Hours_HIV),(($I87+$P87)*Inputs!$D$14*Inputs!$D$13/Hours_HIV),(($J87+$Q87)*Inputs!$D$14*Inputs!$D$13/Hours_HIV),(($K87+$R87)*Inputs!$D$14*Inputs!$D$13/Hours_HIV),(($L87+$S87)*Inputs!$D$14*Inputs!$D$13/Hours_HIV),(($M87+$T87)*Inputs!$D$14*Inputs!$D$13/Hours_HIV))</f>
        <v>0</v>
      </c>
      <c r="BC87" s="8">
        <f>SUM((($H87+$O87)*Inputs!$D$14*Inputs!$D$13/Hours_HPV),(($I87+$P87)*Inputs!$D$14*Inputs!$D$13/Hours_HPV),(($J87+$Q87)*Inputs!$D$14*Inputs!$D$13/Hours_HPV),(($K87+$R87)*Inputs!$D$14*Inputs!$D$13/Hours_HPV),(($L87+$S87)*Inputs!$D$14*Inputs!$D$13/Hours_HPV),(($M87+$T87)*Inputs!$D$14*Inputs!$D$13/Hours_HPV))</f>
        <v>0</v>
      </c>
      <c r="BD87" s="8">
        <f>SUM((($H87+$O87)*Inputs!$D$14*Inputs!$D$13/Hours_HCV),(($I87+$P87)*Inputs!$D$14*Inputs!$D$13/Hours_HCV),(($J87+$Q87)*Inputs!$D$14*Inputs!$D$13/Hours_HCV),(($K87+$R87)*Inputs!$D$14*Inputs!$D$13/Hours_HCV),(($L87+$S87)*Inputs!$D$14*Inputs!$D$13/Hours_HCV),(($M87+$T87)*Inputs!$D$14*Inputs!$D$13/Hours_HCV))</f>
        <v>0</v>
      </c>
      <c r="BE87" s="9"/>
      <c r="BF87" s="10" t="str">
        <f t="shared" si="195"/>
        <v/>
      </c>
      <c r="BG87" s="18" t="str">
        <f t="shared" si="196"/>
        <v>N/A</v>
      </c>
      <c r="BH87" s="10" t="str">
        <f t="shared" si="197"/>
        <v/>
      </c>
      <c r="BI87" s="10" t="str">
        <f t="shared" si="198"/>
        <v/>
      </c>
      <c r="BJ87" s="10" t="str">
        <f t="shared" si="116"/>
        <v/>
      </c>
      <c r="BK87" s="18" t="str">
        <f t="shared" si="199"/>
        <v>N/A</v>
      </c>
      <c r="BL87" s="367"/>
      <c r="BM87" s="10">
        <f t="shared" si="200"/>
        <v>0</v>
      </c>
      <c r="BN87" s="18" t="str">
        <f t="shared" si="201"/>
        <v>N/A</v>
      </c>
      <c r="BO87" s="10" t="str">
        <f t="shared" si="117"/>
        <v/>
      </c>
      <c r="BP87" s="10" t="str">
        <f t="shared" si="118"/>
        <v/>
      </c>
      <c r="BQ87" s="10" t="str">
        <f t="shared" si="119"/>
        <v/>
      </c>
      <c r="BR87" s="18" t="str">
        <f t="shared" si="120"/>
        <v>N/A</v>
      </c>
      <c r="BS87" s="367"/>
      <c r="BT87" s="10">
        <f t="shared" si="202"/>
        <v>0</v>
      </c>
      <c r="BU87" s="18" t="str">
        <f t="shared" si="203"/>
        <v>N/A</v>
      </c>
      <c r="BV87" s="10" t="str">
        <f t="shared" si="121"/>
        <v/>
      </c>
      <c r="BW87" s="10" t="str">
        <f t="shared" si="204"/>
        <v/>
      </c>
      <c r="BX87" s="10" t="str">
        <f t="shared" si="122"/>
        <v/>
      </c>
      <c r="BY87" s="18" t="str">
        <f t="shared" si="205"/>
        <v>N/A</v>
      </c>
      <c r="BZ87" s="367"/>
      <c r="CA87" s="10">
        <f t="shared" si="206"/>
        <v>0</v>
      </c>
      <c r="CB87" s="18" t="str">
        <f t="shared" si="207"/>
        <v>N/A</v>
      </c>
      <c r="CC87" s="10" t="str">
        <f t="shared" si="123"/>
        <v/>
      </c>
      <c r="CD87" s="10" t="str">
        <f t="shared" si="124"/>
        <v/>
      </c>
      <c r="CE87" s="10" t="str">
        <f t="shared" si="125"/>
        <v/>
      </c>
      <c r="CF87" s="18" t="str">
        <f t="shared" si="208"/>
        <v>N/A</v>
      </c>
      <c r="CG87" s="365"/>
      <c r="CH87" s="10">
        <f t="shared" si="209"/>
        <v>0</v>
      </c>
      <c r="CI87" s="18" t="str">
        <f t="shared" si="210"/>
        <v>N/A</v>
      </c>
      <c r="CJ87" s="10" t="str">
        <f t="shared" si="127"/>
        <v/>
      </c>
      <c r="CK87" s="10" t="str">
        <f t="shared" si="128"/>
        <v/>
      </c>
      <c r="CL87" s="10" t="str">
        <f t="shared" si="129"/>
        <v/>
      </c>
      <c r="CM87" s="18" t="str">
        <f t="shared" si="130"/>
        <v>N/A</v>
      </c>
      <c r="CN87" s="365"/>
      <c r="CO87" s="10">
        <f t="shared" si="211"/>
        <v>0</v>
      </c>
      <c r="CP87" s="18" t="str">
        <f t="shared" si="212"/>
        <v>N/A</v>
      </c>
      <c r="CQ87" s="10" t="str">
        <f t="shared" si="131"/>
        <v/>
      </c>
      <c r="CR87" s="10" t="str">
        <f t="shared" si="132"/>
        <v/>
      </c>
      <c r="CS87" s="10" t="str">
        <f t="shared" si="133"/>
        <v/>
      </c>
      <c r="CT87" s="18" t="str">
        <f t="shared" si="213"/>
        <v>N/A</v>
      </c>
      <c r="CU87" s="377"/>
      <c r="CV87" s="10">
        <f t="shared" si="214"/>
        <v>0</v>
      </c>
      <c r="CW87" s="18" t="str">
        <f t="shared" si="215"/>
        <v>N/A</v>
      </c>
      <c r="CX87" s="10" t="str">
        <f t="shared" si="134"/>
        <v/>
      </c>
      <c r="CY87" s="10" t="str">
        <f t="shared" si="135"/>
        <v/>
      </c>
      <c r="CZ87" s="10" t="str">
        <f t="shared" si="136"/>
        <v/>
      </c>
      <c r="DA87" s="18" t="str">
        <f t="shared" si="137"/>
        <v>N/A</v>
      </c>
      <c r="DB87" s="367"/>
      <c r="DC87" s="367"/>
      <c r="DD87" s="367"/>
      <c r="DE87" s="367"/>
      <c r="DF87" s="367"/>
      <c r="DG87" s="40" t="b">
        <f t="shared" si="138"/>
        <v>0</v>
      </c>
      <c r="DH87" s="40" t="b">
        <f t="shared" si="139"/>
        <v>0</v>
      </c>
      <c r="DI87" s="40" t="b">
        <f t="shared" si="140"/>
        <v>0</v>
      </c>
      <c r="DJ87" s="40" t="b">
        <f t="shared" si="141"/>
        <v>0</v>
      </c>
      <c r="DK87" s="367"/>
      <c r="DL87" s="40" t="b">
        <f t="shared" si="142"/>
        <v>0</v>
      </c>
      <c r="DM87" s="40" t="b">
        <f t="shared" si="143"/>
        <v>0</v>
      </c>
      <c r="DN87" s="40" t="b">
        <f t="shared" si="144"/>
        <v>0</v>
      </c>
      <c r="DO87" s="40" t="b">
        <f t="shared" si="145"/>
        <v>0</v>
      </c>
      <c r="DP87" s="367"/>
      <c r="DQ87" s="40" t="b">
        <f t="shared" si="146"/>
        <v>0</v>
      </c>
      <c r="DR87" s="40" t="b">
        <f t="shared" si="147"/>
        <v>0</v>
      </c>
      <c r="DS87" s="40" t="b">
        <f t="shared" si="148"/>
        <v>0</v>
      </c>
      <c r="DT87" s="40" t="b">
        <f t="shared" si="149"/>
        <v>0</v>
      </c>
      <c r="DU87" s="367"/>
      <c r="DV87" s="40" t="b">
        <f t="shared" si="150"/>
        <v>0</v>
      </c>
      <c r="DW87" s="40" t="b">
        <f t="shared" si="151"/>
        <v>0</v>
      </c>
      <c r="DX87" s="40" t="b">
        <f t="shared" si="152"/>
        <v>0</v>
      </c>
      <c r="DY87" s="40" t="b">
        <f t="shared" si="153"/>
        <v>0</v>
      </c>
      <c r="DZ87" s="367"/>
      <c r="EA87" s="40" t="b">
        <f t="shared" si="154"/>
        <v>0</v>
      </c>
      <c r="EB87" s="40" t="b">
        <f t="shared" si="155"/>
        <v>0</v>
      </c>
      <c r="EC87" s="40" t="b">
        <f t="shared" si="156"/>
        <v>0</v>
      </c>
      <c r="ED87" s="40" t="b">
        <f t="shared" si="157"/>
        <v>0</v>
      </c>
      <c r="EE87" s="367"/>
      <c r="EF87" s="40" t="b">
        <f t="shared" si="158"/>
        <v>0</v>
      </c>
      <c r="EG87" s="40" t="b">
        <f t="shared" si="159"/>
        <v>0</v>
      </c>
      <c r="EH87" s="40" t="b">
        <f t="shared" si="160"/>
        <v>0</v>
      </c>
      <c r="EI87" s="40" t="b">
        <f t="shared" si="161"/>
        <v>0</v>
      </c>
      <c r="EJ87" s="367"/>
      <c r="EK87" s="40" t="b">
        <f t="shared" si="162"/>
        <v>0</v>
      </c>
      <c r="EL87" s="40" t="b">
        <f t="shared" si="163"/>
        <v>0</v>
      </c>
      <c r="EM87" s="40" t="b">
        <f t="shared" si="164"/>
        <v>0</v>
      </c>
      <c r="EN87" s="40" t="b">
        <f t="shared" si="165"/>
        <v>0</v>
      </c>
      <c r="EO87" s="367"/>
      <c r="EP87" s="40" t="b">
        <f t="shared" si="166"/>
        <v>0</v>
      </c>
      <c r="EQ87" s="40" t="b">
        <f t="shared" si="167"/>
        <v>0</v>
      </c>
      <c r="ER87" s="40" t="b">
        <f t="shared" si="168"/>
        <v>0</v>
      </c>
      <c r="ES87" s="40" t="b">
        <f t="shared" si="169"/>
        <v>0</v>
      </c>
      <c r="ET87" s="367"/>
      <c r="EU87" s="40" t="b">
        <f t="shared" si="170"/>
        <v>0</v>
      </c>
      <c r="EV87" s="40" t="b">
        <f t="shared" si="171"/>
        <v>0</v>
      </c>
      <c r="EW87" s="40" t="b">
        <f t="shared" si="172"/>
        <v>0</v>
      </c>
      <c r="EX87" s="40" t="b">
        <f t="shared" si="173"/>
        <v>0</v>
      </c>
      <c r="EY87" s="365"/>
      <c r="EZ87" s="40" t="b">
        <f t="shared" si="174"/>
        <v>0</v>
      </c>
      <c r="FA87" s="40" t="b">
        <f t="shared" si="175"/>
        <v>0</v>
      </c>
      <c r="FB87" s="40" t="b">
        <f t="shared" si="176"/>
        <v>0</v>
      </c>
      <c r="FC87" s="40" t="b">
        <f t="shared" si="177"/>
        <v>0</v>
      </c>
      <c r="FD87" s="367"/>
      <c r="FE87" s="40" t="b">
        <f t="shared" si="178"/>
        <v>0</v>
      </c>
      <c r="FF87" s="40" t="b">
        <f t="shared" si="179"/>
        <v>0</v>
      </c>
      <c r="FG87" s="40" t="b">
        <f t="shared" si="180"/>
        <v>0</v>
      </c>
      <c r="FH87" s="40" t="b">
        <f t="shared" si="181"/>
        <v>0</v>
      </c>
      <c r="FI87" s="365"/>
      <c r="FJ87" s="40" t="b">
        <f t="shared" si="182"/>
        <v>0</v>
      </c>
      <c r="FK87" s="40" t="b">
        <f t="shared" si="183"/>
        <v>0</v>
      </c>
      <c r="FL87" s="40" t="b">
        <f t="shared" si="184"/>
        <v>0</v>
      </c>
      <c r="FM87" s="40" t="b">
        <f t="shared" si="185"/>
        <v>0</v>
      </c>
      <c r="FN87" s="367"/>
      <c r="FO87" s="40" t="b">
        <f t="shared" si="186"/>
        <v>0</v>
      </c>
      <c r="FP87" s="40" t="b">
        <f t="shared" si="187"/>
        <v>0</v>
      </c>
      <c r="FQ87" s="40" t="b">
        <f t="shared" si="188"/>
        <v>0</v>
      </c>
      <c r="FR87" s="40" t="b">
        <f t="shared" si="189"/>
        <v>0</v>
      </c>
      <c r="FS87" s="365"/>
      <c r="FT87" s="40" t="b">
        <f t="shared" si="190"/>
        <v>0</v>
      </c>
      <c r="FU87" s="40" t="b">
        <f t="shared" si="191"/>
        <v>0</v>
      </c>
      <c r="FV87" s="40" t="b">
        <f t="shared" si="192"/>
        <v>0</v>
      </c>
      <c r="FW87" s="40" t="b">
        <f t="shared" si="193"/>
        <v>0</v>
      </c>
    </row>
    <row r="88" spans="2:179">
      <c r="B88" s="365">
        <v>79</v>
      </c>
      <c r="C88" s="196"/>
      <c r="D88" s="196"/>
      <c r="E88" s="196"/>
      <c r="F88" s="196"/>
      <c r="G88" s="367"/>
      <c r="H88" s="197"/>
      <c r="I88" s="197"/>
      <c r="J88" s="197"/>
      <c r="K88" s="197"/>
      <c r="L88" s="197"/>
      <c r="M88" s="197"/>
      <c r="N88" s="9"/>
      <c r="O88" s="198"/>
      <c r="P88" s="198"/>
      <c r="Q88" s="198"/>
      <c r="R88" s="198"/>
      <c r="S88" s="198"/>
      <c r="T88" s="198"/>
      <c r="U88" s="9"/>
      <c r="V88" s="306"/>
      <c r="W88" s="306"/>
      <c r="X88" s="306"/>
      <c r="Y88" s="306"/>
      <c r="Z88" s="306"/>
      <c r="AA88" s="283">
        <f>IFERROR(Z88*Inputs!$D$59*Inputs!$D$60,"")</f>
        <v>0</v>
      </c>
      <c r="AB88" s="9"/>
      <c r="AC88" s="303"/>
      <c r="AD88" s="304"/>
      <c r="AE88" s="304"/>
      <c r="AF88" s="304"/>
      <c r="AG88" s="9"/>
      <c r="AH88" s="283" t="str">
        <f>IFERROR(IF(Analysis!AC88="","",Analysis!AC88*Inputs!$D$33),"")</f>
        <v/>
      </c>
      <c r="AI88" s="292" t="str">
        <f>IFERROR(IF(Analysis!AD88="","",Analysis!AD88*Inputs!$D$37),"")</f>
        <v/>
      </c>
      <c r="AJ88" s="292" t="str">
        <f>IFERROR(IF(Analysis!AE88="","",Analysis!AE88*Inputs!$D$41),"")</f>
        <v/>
      </c>
      <c r="AK88" s="292" t="str">
        <f>IFERROR(IF(Analysis!AE88="","",Analysis!AE88*Inputs!$D$48),"")</f>
        <v/>
      </c>
      <c r="AL88" s="293" t="str">
        <f>IFERROR(IF(Analysis!AD88="","",Analysis!AD88*Inputs!$D$49*Inputs!$D$48),"")</f>
        <v/>
      </c>
      <c r="AM88" s="292" t="str">
        <f>IFERROR(AK88*Inputs!$D$50,"")</f>
        <v/>
      </c>
      <c r="AN88" s="292" t="str">
        <f t="shared" si="194"/>
        <v/>
      </c>
      <c r="AO88" s="292" t="str">
        <f>IFERROR(IF(AN88="","",AN88*Inputs!$D$52),"")</f>
        <v/>
      </c>
      <c r="AP88" s="283" t="str">
        <f>IFERROR(IF(Analysis!AF88="","",Analysis!AF88*Inputs!$D$58),"")</f>
        <v/>
      </c>
      <c r="AQ88" s="293" t="str">
        <f>IFERROR(AP88*Inputs!$D$59,"")</f>
        <v/>
      </c>
      <c r="AR88" s="283" t="str">
        <f>IFERROR(AQ88*Inputs!$D$60,"")</f>
        <v/>
      </c>
      <c r="AS88" s="9"/>
      <c r="AT88" s="279" t="str">
        <f>IF(Analysis!V88&lt;&gt;"",Analysis!V88,Analysis!$AH88)</f>
        <v/>
      </c>
      <c r="AU88" s="279" t="str">
        <f>IF(Analysis!W88&lt;&gt;"",Analysis!W88,Analysis!AI88)</f>
        <v/>
      </c>
      <c r="AV88" s="279" t="str">
        <f>IF(Analysis!X88&lt;&gt;"",Analysis!X88,$AJ88)</f>
        <v/>
      </c>
      <c r="AW88" s="279" t="str">
        <f>IF(Analysis!Y88&lt;&gt;"",Analysis!Y88,Analysis!AO88)</f>
        <v/>
      </c>
      <c r="AX88" s="279" t="str">
        <f>IF(Analysis!Z88&lt;&gt;"",Analysis!Z88,Analysis!AP88)</f>
        <v/>
      </c>
      <c r="AY88" s="279" t="str">
        <f>IF(Analysis!AA88&gt;0,Analysis!AA88,Analysis!AR88)</f>
        <v/>
      </c>
      <c r="AZ88" s="9"/>
      <c r="BA88" s="8">
        <f>SUM((($H88+$O88)*Inputs!$D$14*Inputs!$D$13/Hours_TB),(($I88+$P88)*Inputs!$D$14*Inputs!$D$13/Hours_TB),(($J88+$Q88)*Inputs!$D$14*Inputs!$D$13/Hours_TB),(($K88+$R88)*Inputs!$D$14*Inputs!$D$13/Hours_TB),(($L88+$S88)*Inputs!$D$14*Inputs!$D$13/Hours_TB),(($M88+$T88)*Inputs!$D$14*Inputs!$D$13/Hours_TB))</f>
        <v>0</v>
      </c>
      <c r="BB88" s="8">
        <f>SUM((($H88+$O88)*Inputs!$D$14*Inputs!$D$13/Hours_HIV),(($I88+$P88)*Inputs!$D$14*Inputs!$D$13/Hours_HIV),(($J88+$Q88)*Inputs!$D$14*Inputs!$D$13/Hours_HIV),(($K88+$R88)*Inputs!$D$14*Inputs!$D$13/Hours_HIV),(($L88+$S88)*Inputs!$D$14*Inputs!$D$13/Hours_HIV),(($M88+$T88)*Inputs!$D$14*Inputs!$D$13/Hours_HIV))</f>
        <v>0</v>
      </c>
      <c r="BC88" s="8">
        <f>SUM((($H88+$O88)*Inputs!$D$14*Inputs!$D$13/Hours_HPV),(($I88+$P88)*Inputs!$D$14*Inputs!$D$13/Hours_HPV),(($J88+$Q88)*Inputs!$D$14*Inputs!$D$13/Hours_HPV),(($K88+$R88)*Inputs!$D$14*Inputs!$D$13/Hours_HPV),(($L88+$S88)*Inputs!$D$14*Inputs!$D$13/Hours_HPV),(($M88+$T88)*Inputs!$D$14*Inputs!$D$13/Hours_HPV))</f>
        <v>0</v>
      </c>
      <c r="BD88" s="8">
        <f>SUM((($H88+$O88)*Inputs!$D$14*Inputs!$D$13/Hours_HCV),(($I88+$P88)*Inputs!$D$14*Inputs!$D$13/Hours_HCV),(($J88+$Q88)*Inputs!$D$14*Inputs!$D$13/Hours_HCV),(($K88+$R88)*Inputs!$D$14*Inputs!$D$13/Hours_HCV),(($L88+$S88)*Inputs!$D$14*Inputs!$D$13/Hours_HCV),(($M88+$T88)*Inputs!$D$14*Inputs!$D$13/Hours_HCV))</f>
        <v>0</v>
      </c>
      <c r="BE88" s="9"/>
      <c r="BF88" s="10" t="str">
        <f t="shared" si="195"/>
        <v/>
      </c>
      <c r="BG88" s="18" t="str">
        <f t="shared" si="196"/>
        <v>N/A</v>
      </c>
      <c r="BH88" s="10" t="str">
        <f t="shared" si="197"/>
        <v/>
      </c>
      <c r="BI88" s="10" t="str">
        <f t="shared" si="198"/>
        <v/>
      </c>
      <c r="BJ88" s="10" t="str">
        <f t="shared" si="116"/>
        <v/>
      </c>
      <c r="BK88" s="18" t="str">
        <f t="shared" si="199"/>
        <v>N/A</v>
      </c>
      <c r="BL88" s="367"/>
      <c r="BM88" s="10">
        <f t="shared" si="200"/>
        <v>0</v>
      </c>
      <c r="BN88" s="18" t="str">
        <f t="shared" si="201"/>
        <v>N/A</v>
      </c>
      <c r="BO88" s="10" t="str">
        <f t="shared" si="117"/>
        <v/>
      </c>
      <c r="BP88" s="10" t="str">
        <f t="shared" si="118"/>
        <v/>
      </c>
      <c r="BQ88" s="10" t="str">
        <f t="shared" si="119"/>
        <v/>
      </c>
      <c r="BR88" s="18" t="str">
        <f t="shared" si="120"/>
        <v>N/A</v>
      </c>
      <c r="BS88" s="367"/>
      <c r="BT88" s="10">
        <f t="shared" si="202"/>
        <v>0</v>
      </c>
      <c r="BU88" s="18" t="str">
        <f t="shared" si="203"/>
        <v>N/A</v>
      </c>
      <c r="BV88" s="10" t="str">
        <f t="shared" si="121"/>
        <v/>
      </c>
      <c r="BW88" s="10" t="str">
        <f t="shared" si="204"/>
        <v/>
      </c>
      <c r="BX88" s="10" t="str">
        <f t="shared" si="122"/>
        <v/>
      </c>
      <c r="BY88" s="18" t="str">
        <f t="shared" si="205"/>
        <v>N/A</v>
      </c>
      <c r="BZ88" s="367"/>
      <c r="CA88" s="10">
        <f t="shared" si="206"/>
        <v>0</v>
      </c>
      <c r="CB88" s="18" t="str">
        <f t="shared" si="207"/>
        <v>N/A</v>
      </c>
      <c r="CC88" s="10" t="str">
        <f t="shared" si="123"/>
        <v/>
      </c>
      <c r="CD88" s="10" t="str">
        <f t="shared" si="124"/>
        <v/>
      </c>
      <c r="CE88" s="10" t="str">
        <f t="shared" si="125"/>
        <v/>
      </c>
      <c r="CF88" s="18" t="str">
        <f t="shared" si="208"/>
        <v>N/A</v>
      </c>
      <c r="CG88" s="365"/>
      <c r="CH88" s="10">
        <f t="shared" si="209"/>
        <v>0</v>
      </c>
      <c r="CI88" s="18" t="str">
        <f t="shared" si="210"/>
        <v>N/A</v>
      </c>
      <c r="CJ88" s="10" t="str">
        <f t="shared" si="127"/>
        <v/>
      </c>
      <c r="CK88" s="10" t="str">
        <f t="shared" si="128"/>
        <v/>
      </c>
      <c r="CL88" s="10" t="str">
        <f t="shared" si="129"/>
        <v/>
      </c>
      <c r="CM88" s="18" t="str">
        <f t="shared" si="130"/>
        <v>N/A</v>
      </c>
      <c r="CN88" s="365"/>
      <c r="CO88" s="10">
        <f t="shared" si="211"/>
        <v>0</v>
      </c>
      <c r="CP88" s="18" t="str">
        <f t="shared" si="212"/>
        <v>N/A</v>
      </c>
      <c r="CQ88" s="10" t="str">
        <f t="shared" si="131"/>
        <v/>
      </c>
      <c r="CR88" s="10" t="str">
        <f t="shared" si="132"/>
        <v/>
      </c>
      <c r="CS88" s="10" t="str">
        <f t="shared" si="133"/>
        <v/>
      </c>
      <c r="CT88" s="18" t="str">
        <f t="shared" si="213"/>
        <v>N/A</v>
      </c>
      <c r="CU88" s="377"/>
      <c r="CV88" s="10">
        <f t="shared" si="214"/>
        <v>0</v>
      </c>
      <c r="CW88" s="18" t="str">
        <f t="shared" si="215"/>
        <v>N/A</v>
      </c>
      <c r="CX88" s="10" t="str">
        <f t="shared" si="134"/>
        <v/>
      </c>
      <c r="CY88" s="10" t="str">
        <f t="shared" si="135"/>
        <v/>
      </c>
      <c r="CZ88" s="10" t="str">
        <f t="shared" si="136"/>
        <v/>
      </c>
      <c r="DA88" s="18" t="str">
        <f t="shared" si="137"/>
        <v>N/A</v>
      </c>
      <c r="DB88" s="367"/>
      <c r="DC88" s="367"/>
      <c r="DD88" s="367"/>
      <c r="DE88" s="367"/>
      <c r="DF88" s="367"/>
      <c r="DG88" s="40" t="b">
        <f t="shared" si="138"/>
        <v>0</v>
      </c>
      <c r="DH88" s="40" t="b">
        <f t="shared" si="139"/>
        <v>0</v>
      </c>
      <c r="DI88" s="40" t="b">
        <f t="shared" si="140"/>
        <v>0</v>
      </c>
      <c r="DJ88" s="40" t="b">
        <f t="shared" si="141"/>
        <v>0</v>
      </c>
      <c r="DK88" s="367"/>
      <c r="DL88" s="40" t="b">
        <f t="shared" si="142"/>
        <v>0</v>
      </c>
      <c r="DM88" s="40" t="b">
        <f t="shared" si="143"/>
        <v>0</v>
      </c>
      <c r="DN88" s="40" t="b">
        <f t="shared" si="144"/>
        <v>0</v>
      </c>
      <c r="DO88" s="40" t="b">
        <f t="shared" si="145"/>
        <v>0</v>
      </c>
      <c r="DP88" s="367"/>
      <c r="DQ88" s="40" t="b">
        <f t="shared" si="146"/>
        <v>0</v>
      </c>
      <c r="DR88" s="40" t="b">
        <f t="shared" si="147"/>
        <v>0</v>
      </c>
      <c r="DS88" s="40" t="b">
        <f t="shared" si="148"/>
        <v>0</v>
      </c>
      <c r="DT88" s="40" t="b">
        <f t="shared" si="149"/>
        <v>0</v>
      </c>
      <c r="DU88" s="367"/>
      <c r="DV88" s="40" t="b">
        <f t="shared" si="150"/>
        <v>0</v>
      </c>
      <c r="DW88" s="40" t="b">
        <f t="shared" si="151"/>
        <v>0</v>
      </c>
      <c r="DX88" s="40" t="b">
        <f t="shared" si="152"/>
        <v>0</v>
      </c>
      <c r="DY88" s="40" t="b">
        <f t="shared" si="153"/>
        <v>0</v>
      </c>
      <c r="DZ88" s="367"/>
      <c r="EA88" s="40" t="b">
        <f t="shared" si="154"/>
        <v>0</v>
      </c>
      <c r="EB88" s="40" t="b">
        <f t="shared" si="155"/>
        <v>0</v>
      </c>
      <c r="EC88" s="40" t="b">
        <f t="shared" si="156"/>
        <v>0</v>
      </c>
      <c r="ED88" s="40" t="b">
        <f t="shared" si="157"/>
        <v>0</v>
      </c>
      <c r="EE88" s="367"/>
      <c r="EF88" s="40" t="b">
        <f t="shared" si="158"/>
        <v>0</v>
      </c>
      <c r="EG88" s="40" t="b">
        <f t="shared" si="159"/>
        <v>0</v>
      </c>
      <c r="EH88" s="40" t="b">
        <f t="shared" si="160"/>
        <v>0</v>
      </c>
      <c r="EI88" s="40" t="b">
        <f t="shared" si="161"/>
        <v>0</v>
      </c>
      <c r="EJ88" s="367"/>
      <c r="EK88" s="40" t="b">
        <f t="shared" si="162"/>
        <v>0</v>
      </c>
      <c r="EL88" s="40" t="b">
        <f t="shared" si="163"/>
        <v>0</v>
      </c>
      <c r="EM88" s="40" t="b">
        <f t="shared" si="164"/>
        <v>0</v>
      </c>
      <c r="EN88" s="40" t="b">
        <f t="shared" si="165"/>
        <v>0</v>
      </c>
      <c r="EO88" s="367"/>
      <c r="EP88" s="40" t="b">
        <f t="shared" si="166"/>
        <v>0</v>
      </c>
      <c r="EQ88" s="40" t="b">
        <f t="shared" si="167"/>
        <v>0</v>
      </c>
      <c r="ER88" s="40" t="b">
        <f t="shared" si="168"/>
        <v>0</v>
      </c>
      <c r="ES88" s="40" t="b">
        <f t="shared" si="169"/>
        <v>0</v>
      </c>
      <c r="ET88" s="367"/>
      <c r="EU88" s="40" t="b">
        <f t="shared" si="170"/>
        <v>0</v>
      </c>
      <c r="EV88" s="40" t="b">
        <f t="shared" si="171"/>
        <v>0</v>
      </c>
      <c r="EW88" s="40" t="b">
        <f t="shared" si="172"/>
        <v>0</v>
      </c>
      <c r="EX88" s="40" t="b">
        <f t="shared" si="173"/>
        <v>0</v>
      </c>
      <c r="EY88" s="365"/>
      <c r="EZ88" s="40" t="b">
        <f t="shared" si="174"/>
        <v>0</v>
      </c>
      <c r="FA88" s="40" t="b">
        <f t="shared" si="175"/>
        <v>0</v>
      </c>
      <c r="FB88" s="40" t="b">
        <f t="shared" si="176"/>
        <v>0</v>
      </c>
      <c r="FC88" s="40" t="b">
        <f t="shared" si="177"/>
        <v>0</v>
      </c>
      <c r="FD88" s="367"/>
      <c r="FE88" s="40" t="b">
        <f t="shared" si="178"/>
        <v>0</v>
      </c>
      <c r="FF88" s="40" t="b">
        <f t="shared" si="179"/>
        <v>0</v>
      </c>
      <c r="FG88" s="40" t="b">
        <f t="shared" si="180"/>
        <v>0</v>
      </c>
      <c r="FH88" s="40" t="b">
        <f t="shared" si="181"/>
        <v>0</v>
      </c>
      <c r="FI88" s="365"/>
      <c r="FJ88" s="40" t="b">
        <f t="shared" si="182"/>
        <v>0</v>
      </c>
      <c r="FK88" s="40" t="b">
        <f t="shared" si="183"/>
        <v>0</v>
      </c>
      <c r="FL88" s="40" t="b">
        <f t="shared" si="184"/>
        <v>0</v>
      </c>
      <c r="FM88" s="40" t="b">
        <f t="shared" si="185"/>
        <v>0</v>
      </c>
      <c r="FN88" s="367"/>
      <c r="FO88" s="40" t="b">
        <f t="shared" si="186"/>
        <v>0</v>
      </c>
      <c r="FP88" s="40" t="b">
        <f t="shared" si="187"/>
        <v>0</v>
      </c>
      <c r="FQ88" s="40" t="b">
        <f t="shared" si="188"/>
        <v>0</v>
      </c>
      <c r="FR88" s="40" t="b">
        <f t="shared" si="189"/>
        <v>0</v>
      </c>
      <c r="FS88" s="365"/>
      <c r="FT88" s="40" t="b">
        <f t="shared" si="190"/>
        <v>0</v>
      </c>
      <c r="FU88" s="40" t="b">
        <f t="shared" si="191"/>
        <v>0</v>
      </c>
      <c r="FV88" s="40" t="b">
        <f t="shared" si="192"/>
        <v>0</v>
      </c>
      <c r="FW88" s="40" t="b">
        <f t="shared" si="193"/>
        <v>0</v>
      </c>
    </row>
    <row r="89" spans="2:179">
      <c r="B89" s="365">
        <v>80</v>
      </c>
      <c r="C89" s="196"/>
      <c r="D89" s="196"/>
      <c r="E89" s="196"/>
      <c r="F89" s="196"/>
      <c r="G89" s="367"/>
      <c r="H89" s="197"/>
      <c r="I89" s="197"/>
      <c r="J89" s="197"/>
      <c r="K89" s="197"/>
      <c r="L89" s="197"/>
      <c r="M89" s="197"/>
      <c r="N89" s="9"/>
      <c r="O89" s="198"/>
      <c r="P89" s="198"/>
      <c r="Q89" s="198"/>
      <c r="R89" s="198"/>
      <c r="S89" s="198"/>
      <c r="T89" s="198"/>
      <c r="U89" s="9"/>
      <c r="V89" s="306"/>
      <c r="W89" s="306"/>
      <c r="X89" s="306"/>
      <c r="Y89" s="306"/>
      <c r="Z89" s="306"/>
      <c r="AA89" s="283">
        <f>IFERROR(Z89*Inputs!$D$59*Inputs!$D$60,"")</f>
        <v>0</v>
      </c>
      <c r="AB89" s="9"/>
      <c r="AC89" s="303"/>
      <c r="AD89" s="304"/>
      <c r="AE89" s="304"/>
      <c r="AF89" s="304"/>
      <c r="AG89" s="9"/>
      <c r="AH89" s="283" t="str">
        <f>IFERROR(IF(Analysis!AC89="","",Analysis!AC89*Inputs!$D$33),"")</f>
        <v/>
      </c>
      <c r="AI89" s="292" t="str">
        <f>IFERROR(IF(Analysis!AD89="","",Analysis!AD89*Inputs!$D$37),"")</f>
        <v/>
      </c>
      <c r="AJ89" s="292" t="str">
        <f>IFERROR(IF(Analysis!AE89="","",Analysis!AE89*Inputs!$D$41),"")</f>
        <v/>
      </c>
      <c r="AK89" s="292" t="str">
        <f>IFERROR(IF(Analysis!AE89="","",Analysis!AE89*Inputs!$D$48),"")</f>
        <v/>
      </c>
      <c r="AL89" s="293" t="str">
        <f>IFERROR(IF(Analysis!AD89="","",Analysis!AD89*Inputs!$D$49*Inputs!$D$48),"")</f>
        <v/>
      </c>
      <c r="AM89" s="292" t="str">
        <f>IFERROR(AK89*Inputs!$D$50,"")</f>
        <v/>
      </c>
      <c r="AN89" s="292" t="str">
        <f t="shared" si="194"/>
        <v/>
      </c>
      <c r="AO89" s="292" t="str">
        <f>IFERROR(IF(AN89="","",AN89*Inputs!$D$52),"")</f>
        <v/>
      </c>
      <c r="AP89" s="283" t="str">
        <f>IFERROR(IF(Analysis!AF89="","",Analysis!AF89*Inputs!$D$58),"")</f>
        <v/>
      </c>
      <c r="AQ89" s="293" t="str">
        <f>IFERROR(AP89*Inputs!$D$59,"")</f>
        <v/>
      </c>
      <c r="AR89" s="283" t="str">
        <f>IFERROR(AQ89*Inputs!$D$60,"")</f>
        <v/>
      </c>
      <c r="AS89" s="9"/>
      <c r="AT89" s="279" t="str">
        <f>IF(Analysis!V89&lt;&gt;"",Analysis!V89,Analysis!$AH89)</f>
        <v/>
      </c>
      <c r="AU89" s="279" t="str">
        <f>IF(Analysis!W89&lt;&gt;"",Analysis!W89,Analysis!AI89)</f>
        <v/>
      </c>
      <c r="AV89" s="279" t="str">
        <f>IF(Analysis!X89&lt;&gt;"",Analysis!X89,$AJ89)</f>
        <v/>
      </c>
      <c r="AW89" s="279" t="str">
        <f>IF(Analysis!Y89&lt;&gt;"",Analysis!Y89,Analysis!AO89)</f>
        <v/>
      </c>
      <c r="AX89" s="279" t="str">
        <f>IF(Analysis!Z89&lt;&gt;"",Analysis!Z89,Analysis!AP89)</f>
        <v/>
      </c>
      <c r="AY89" s="279" t="str">
        <f>IF(Analysis!AA89&gt;0,Analysis!AA89,Analysis!AR89)</f>
        <v/>
      </c>
      <c r="AZ89" s="9"/>
      <c r="BA89" s="8">
        <f>SUM((($H89+$O89)*Inputs!$D$14*Inputs!$D$13/Hours_TB),(($I89+$P89)*Inputs!$D$14*Inputs!$D$13/Hours_TB),(($J89+$Q89)*Inputs!$D$14*Inputs!$D$13/Hours_TB),(($K89+$R89)*Inputs!$D$14*Inputs!$D$13/Hours_TB),(($L89+$S89)*Inputs!$D$14*Inputs!$D$13/Hours_TB),(($M89+$T89)*Inputs!$D$14*Inputs!$D$13/Hours_TB))</f>
        <v>0</v>
      </c>
      <c r="BB89" s="8">
        <f>SUM((($H89+$O89)*Inputs!$D$14*Inputs!$D$13/Hours_HIV),(($I89+$P89)*Inputs!$D$14*Inputs!$D$13/Hours_HIV),(($J89+$Q89)*Inputs!$D$14*Inputs!$D$13/Hours_HIV),(($K89+$R89)*Inputs!$D$14*Inputs!$D$13/Hours_HIV),(($L89+$S89)*Inputs!$D$14*Inputs!$D$13/Hours_HIV),(($M89+$T89)*Inputs!$D$14*Inputs!$D$13/Hours_HIV))</f>
        <v>0</v>
      </c>
      <c r="BC89" s="8">
        <f>SUM((($H89+$O89)*Inputs!$D$14*Inputs!$D$13/Hours_HPV),(($I89+$P89)*Inputs!$D$14*Inputs!$D$13/Hours_HPV),(($J89+$Q89)*Inputs!$D$14*Inputs!$D$13/Hours_HPV),(($K89+$R89)*Inputs!$D$14*Inputs!$D$13/Hours_HPV),(($L89+$S89)*Inputs!$D$14*Inputs!$D$13/Hours_HPV),(($M89+$T89)*Inputs!$D$14*Inputs!$D$13/Hours_HPV))</f>
        <v>0</v>
      </c>
      <c r="BD89" s="8">
        <f>SUM((($H89+$O89)*Inputs!$D$14*Inputs!$D$13/Hours_HCV),(($I89+$P89)*Inputs!$D$14*Inputs!$D$13/Hours_HCV),(($J89+$Q89)*Inputs!$D$14*Inputs!$D$13/Hours_HCV),(($K89+$R89)*Inputs!$D$14*Inputs!$D$13/Hours_HCV),(($L89+$S89)*Inputs!$D$14*Inputs!$D$13/Hours_HCV),(($M89+$T89)*Inputs!$D$14*Inputs!$D$13/Hours_HCV))</f>
        <v>0</v>
      </c>
      <c r="BE89" s="9"/>
      <c r="BF89" s="10" t="str">
        <f t="shared" si="195"/>
        <v/>
      </c>
      <c r="BG89" s="18" t="str">
        <f t="shared" si="196"/>
        <v>N/A</v>
      </c>
      <c r="BH89" s="10" t="str">
        <f t="shared" si="197"/>
        <v/>
      </c>
      <c r="BI89" s="10" t="str">
        <f t="shared" si="198"/>
        <v/>
      </c>
      <c r="BJ89" s="10" t="str">
        <f t="shared" si="116"/>
        <v/>
      </c>
      <c r="BK89" s="18" t="str">
        <f t="shared" si="199"/>
        <v>N/A</v>
      </c>
      <c r="BL89" s="367"/>
      <c r="BM89" s="10">
        <f t="shared" si="200"/>
        <v>0</v>
      </c>
      <c r="BN89" s="18" t="str">
        <f t="shared" si="201"/>
        <v>N/A</v>
      </c>
      <c r="BO89" s="10" t="str">
        <f t="shared" si="117"/>
        <v/>
      </c>
      <c r="BP89" s="10" t="str">
        <f t="shared" si="118"/>
        <v/>
      </c>
      <c r="BQ89" s="10" t="str">
        <f t="shared" si="119"/>
        <v/>
      </c>
      <c r="BR89" s="18" t="str">
        <f t="shared" si="120"/>
        <v>N/A</v>
      </c>
      <c r="BS89" s="367"/>
      <c r="BT89" s="10">
        <f t="shared" si="202"/>
        <v>0</v>
      </c>
      <c r="BU89" s="18" t="str">
        <f t="shared" si="203"/>
        <v>N/A</v>
      </c>
      <c r="BV89" s="10" t="str">
        <f t="shared" si="121"/>
        <v/>
      </c>
      <c r="BW89" s="10" t="str">
        <f t="shared" si="204"/>
        <v/>
      </c>
      <c r="BX89" s="10" t="str">
        <f t="shared" si="122"/>
        <v/>
      </c>
      <c r="BY89" s="18" t="str">
        <f t="shared" si="205"/>
        <v>N/A</v>
      </c>
      <c r="BZ89" s="367"/>
      <c r="CA89" s="10">
        <f t="shared" si="206"/>
        <v>0</v>
      </c>
      <c r="CB89" s="18" t="str">
        <f t="shared" si="207"/>
        <v>N/A</v>
      </c>
      <c r="CC89" s="10" t="str">
        <f t="shared" si="123"/>
        <v/>
      </c>
      <c r="CD89" s="10" t="str">
        <f t="shared" si="124"/>
        <v/>
      </c>
      <c r="CE89" s="10" t="str">
        <f t="shared" si="125"/>
        <v/>
      </c>
      <c r="CF89" s="18" t="str">
        <f t="shared" si="208"/>
        <v>N/A</v>
      </c>
      <c r="CG89" s="365"/>
      <c r="CH89" s="10">
        <f t="shared" si="209"/>
        <v>0</v>
      </c>
      <c r="CI89" s="18" t="str">
        <f t="shared" si="210"/>
        <v>N/A</v>
      </c>
      <c r="CJ89" s="10" t="str">
        <f t="shared" si="127"/>
        <v/>
      </c>
      <c r="CK89" s="10" t="str">
        <f t="shared" si="128"/>
        <v/>
      </c>
      <c r="CL89" s="10" t="str">
        <f t="shared" si="129"/>
        <v/>
      </c>
      <c r="CM89" s="18" t="str">
        <f t="shared" si="130"/>
        <v>N/A</v>
      </c>
      <c r="CN89" s="365"/>
      <c r="CO89" s="10">
        <f t="shared" si="211"/>
        <v>0</v>
      </c>
      <c r="CP89" s="18" t="str">
        <f t="shared" si="212"/>
        <v>N/A</v>
      </c>
      <c r="CQ89" s="10" t="str">
        <f t="shared" si="131"/>
        <v/>
      </c>
      <c r="CR89" s="10" t="str">
        <f t="shared" si="132"/>
        <v/>
      </c>
      <c r="CS89" s="10" t="str">
        <f t="shared" si="133"/>
        <v/>
      </c>
      <c r="CT89" s="18" t="str">
        <f t="shared" si="213"/>
        <v>N/A</v>
      </c>
      <c r="CU89" s="377"/>
      <c r="CV89" s="10">
        <f t="shared" si="214"/>
        <v>0</v>
      </c>
      <c r="CW89" s="18" t="str">
        <f t="shared" si="215"/>
        <v>N/A</v>
      </c>
      <c r="CX89" s="10" t="str">
        <f t="shared" si="134"/>
        <v/>
      </c>
      <c r="CY89" s="10" t="str">
        <f t="shared" si="135"/>
        <v/>
      </c>
      <c r="CZ89" s="10" t="str">
        <f t="shared" si="136"/>
        <v/>
      </c>
      <c r="DA89" s="18" t="str">
        <f t="shared" si="137"/>
        <v>N/A</v>
      </c>
      <c r="DB89" s="367"/>
      <c r="DC89" s="367"/>
      <c r="DD89" s="367"/>
      <c r="DE89" s="367"/>
      <c r="DF89" s="367"/>
      <c r="DG89" s="40" t="b">
        <f t="shared" si="138"/>
        <v>0</v>
      </c>
      <c r="DH89" s="40" t="b">
        <f t="shared" si="139"/>
        <v>0</v>
      </c>
      <c r="DI89" s="40" t="b">
        <f t="shared" si="140"/>
        <v>0</v>
      </c>
      <c r="DJ89" s="40" t="b">
        <f t="shared" si="141"/>
        <v>0</v>
      </c>
      <c r="DK89" s="367"/>
      <c r="DL89" s="40" t="b">
        <f t="shared" si="142"/>
        <v>0</v>
      </c>
      <c r="DM89" s="40" t="b">
        <f t="shared" si="143"/>
        <v>0</v>
      </c>
      <c r="DN89" s="40" t="b">
        <f t="shared" si="144"/>
        <v>0</v>
      </c>
      <c r="DO89" s="40" t="b">
        <f t="shared" si="145"/>
        <v>0</v>
      </c>
      <c r="DP89" s="367"/>
      <c r="DQ89" s="40" t="b">
        <f t="shared" si="146"/>
        <v>0</v>
      </c>
      <c r="DR89" s="40" t="b">
        <f t="shared" si="147"/>
        <v>0</v>
      </c>
      <c r="DS89" s="40" t="b">
        <f t="shared" si="148"/>
        <v>0</v>
      </c>
      <c r="DT89" s="40" t="b">
        <f t="shared" si="149"/>
        <v>0</v>
      </c>
      <c r="DU89" s="367"/>
      <c r="DV89" s="40" t="b">
        <f t="shared" si="150"/>
        <v>0</v>
      </c>
      <c r="DW89" s="40" t="b">
        <f t="shared" si="151"/>
        <v>0</v>
      </c>
      <c r="DX89" s="40" t="b">
        <f t="shared" si="152"/>
        <v>0</v>
      </c>
      <c r="DY89" s="40" t="b">
        <f t="shared" si="153"/>
        <v>0</v>
      </c>
      <c r="DZ89" s="367"/>
      <c r="EA89" s="40" t="b">
        <f t="shared" si="154"/>
        <v>0</v>
      </c>
      <c r="EB89" s="40" t="b">
        <f t="shared" si="155"/>
        <v>0</v>
      </c>
      <c r="EC89" s="40" t="b">
        <f t="shared" si="156"/>
        <v>0</v>
      </c>
      <c r="ED89" s="40" t="b">
        <f t="shared" si="157"/>
        <v>0</v>
      </c>
      <c r="EE89" s="367"/>
      <c r="EF89" s="40" t="b">
        <f t="shared" si="158"/>
        <v>0</v>
      </c>
      <c r="EG89" s="40" t="b">
        <f t="shared" si="159"/>
        <v>0</v>
      </c>
      <c r="EH89" s="40" t="b">
        <f t="shared" si="160"/>
        <v>0</v>
      </c>
      <c r="EI89" s="40" t="b">
        <f t="shared" si="161"/>
        <v>0</v>
      </c>
      <c r="EJ89" s="367"/>
      <c r="EK89" s="40" t="b">
        <f t="shared" si="162"/>
        <v>0</v>
      </c>
      <c r="EL89" s="40" t="b">
        <f t="shared" si="163"/>
        <v>0</v>
      </c>
      <c r="EM89" s="40" t="b">
        <f t="shared" si="164"/>
        <v>0</v>
      </c>
      <c r="EN89" s="40" t="b">
        <f t="shared" si="165"/>
        <v>0</v>
      </c>
      <c r="EO89" s="367"/>
      <c r="EP89" s="40" t="b">
        <f t="shared" si="166"/>
        <v>0</v>
      </c>
      <c r="EQ89" s="40" t="b">
        <f t="shared" si="167"/>
        <v>0</v>
      </c>
      <c r="ER89" s="40" t="b">
        <f t="shared" si="168"/>
        <v>0</v>
      </c>
      <c r="ES89" s="40" t="b">
        <f t="shared" si="169"/>
        <v>0</v>
      </c>
      <c r="ET89" s="367"/>
      <c r="EU89" s="40" t="b">
        <f t="shared" si="170"/>
        <v>0</v>
      </c>
      <c r="EV89" s="40" t="b">
        <f t="shared" si="171"/>
        <v>0</v>
      </c>
      <c r="EW89" s="40" t="b">
        <f t="shared" si="172"/>
        <v>0</v>
      </c>
      <c r="EX89" s="40" t="b">
        <f t="shared" si="173"/>
        <v>0</v>
      </c>
      <c r="EY89" s="365"/>
      <c r="EZ89" s="40" t="b">
        <f t="shared" si="174"/>
        <v>0</v>
      </c>
      <c r="FA89" s="40" t="b">
        <f t="shared" si="175"/>
        <v>0</v>
      </c>
      <c r="FB89" s="40" t="b">
        <f t="shared" si="176"/>
        <v>0</v>
      </c>
      <c r="FC89" s="40" t="b">
        <f t="shared" si="177"/>
        <v>0</v>
      </c>
      <c r="FD89" s="367"/>
      <c r="FE89" s="40" t="b">
        <f t="shared" si="178"/>
        <v>0</v>
      </c>
      <c r="FF89" s="40" t="b">
        <f t="shared" si="179"/>
        <v>0</v>
      </c>
      <c r="FG89" s="40" t="b">
        <f t="shared" si="180"/>
        <v>0</v>
      </c>
      <c r="FH89" s="40" t="b">
        <f t="shared" si="181"/>
        <v>0</v>
      </c>
      <c r="FI89" s="365"/>
      <c r="FJ89" s="40" t="b">
        <f t="shared" si="182"/>
        <v>0</v>
      </c>
      <c r="FK89" s="40" t="b">
        <f t="shared" si="183"/>
        <v>0</v>
      </c>
      <c r="FL89" s="40" t="b">
        <f t="shared" si="184"/>
        <v>0</v>
      </c>
      <c r="FM89" s="40" t="b">
        <f t="shared" si="185"/>
        <v>0</v>
      </c>
      <c r="FN89" s="367"/>
      <c r="FO89" s="40" t="b">
        <f t="shared" si="186"/>
        <v>0</v>
      </c>
      <c r="FP89" s="40" t="b">
        <f t="shared" si="187"/>
        <v>0</v>
      </c>
      <c r="FQ89" s="40" t="b">
        <f t="shared" si="188"/>
        <v>0</v>
      </c>
      <c r="FR89" s="40" t="b">
        <f t="shared" si="189"/>
        <v>0</v>
      </c>
      <c r="FS89" s="365"/>
      <c r="FT89" s="40" t="b">
        <f t="shared" si="190"/>
        <v>0</v>
      </c>
      <c r="FU89" s="40" t="b">
        <f t="shared" si="191"/>
        <v>0</v>
      </c>
      <c r="FV89" s="40" t="b">
        <f t="shared" si="192"/>
        <v>0</v>
      </c>
      <c r="FW89" s="40" t="b">
        <f t="shared" si="193"/>
        <v>0</v>
      </c>
    </row>
    <row r="90" spans="2:179">
      <c r="B90" s="365">
        <v>81</v>
      </c>
      <c r="C90" s="196"/>
      <c r="D90" s="196"/>
      <c r="E90" s="196"/>
      <c r="F90" s="196"/>
      <c r="G90" s="367"/>
      <c r="H90" s="197"/>
      <c r="I90" s="197"/>
      <c r="J90" s="197"/>
      <c r="K90" s="197"/>
      <c r="L90" s="197"/>
      <c r="M90" s="197"/>
      <c r="N90" s="9"/>
      <c r="O90" s="198"/>
      <c r="P90" s="198"/>
      <c r="Q90" s="198"/>
      <c r="R90" s="198"/>
      <c r="S90" s="198"/>
      <c r="T90" s="198"/>
      <c r="U90" s="9"/>
      <c r="V90" s="306"/>
      <c r="W90" s="306"/>
      <c r="X90" s="306"/>
      <c r="Y90" s="306"/>
      <c r="Z90" s="306"/>
      <c r="AA90" s="283">
        <f>IFERROR(Z90*Inputs!$D$59*Inputs!$D$60,"")</f>
        <v>0</v>
      </c>
      <c r="AB90" s="9"/>
      <c r="AC90" s="303"/>
      <c r="AD90" s="304"/>
      <c r="AE90" s="304"/>
      <c r="AF90" s="304"/>
      <c r="AG90" s="9"/>
      <c r="AH90" s="283" t="str">
        <f>IFERROR(IF(Analysis!AC90="","",Analysis!AC90*Inputs!$D$33),"")</f>
        <v/>
      </c>
      <c r="AI90" s="292" t="str">
        <f>IFERROR(IF(Analysis!AD90="","",Analysis!AD90*Inputs!$D$37),"")</f>
        <v/>
      </c>
      <c r="AJ90" s="292" t="str">
        <f>IFERROR(IF(Analysis!AE90="","",Analysis!AE90*Inputs!$D$41),"")</f>
        <v/>
      </c>
      <c r="AK90" s="292" t="str">
        <f>IFERROR(IF(Analysis!AE90="","",Analysis!AE90*Inputs!$D$48),"")</f>
        <v/>
      </c>
      <c r="AL90" s="293" t="str">
        <f>IFERROR(IF(Analysis!AD90="","",Analysis!AD90*Inputs!$D$49*Inputs!$D$48),"")</f>
        <v/>
      </c>
      <c r="AM90" s="292" t="str">
        <f>IFERROR(AK90*Inputs!$D$50,"")</f>
        <v/>
      </c>
      <c r="AN90" s="292" t="str">
        <f t="shared" si="194"/>
        <v/>
      </c>
      <c r="AO90" s="292" t="str">
        <f>IFERROR(IF(AN90="","",AN90*Inputs!$D$52),"")</f>
        <v/>
      </c>
      <c r="AP90" s="283" t="str">
        <f>IFERROR(IF(Analysis!AF90="","",Analysis!AF90*Inputs!$D$58),"")</f>
        <v/>
      </c>
      <c r="AQ90" s="293" t="str">
        <f>IFERROR(AP90*Inputs!$D$59,"")</f>
        <v/>
      </c>
      <c r="AR90" s="283" t="str">
        <f>IFERROR(AQ90*Inputs!$D$60,"")</f>
        <v/>
      </c>
      <c r="AS90" s="9"/>
      <c r="AT90" s="279" t="str">
        <f>IF(Analysis!V90&lt;&gt;"",Analysis!V90,Analysis!$AH90)</f>
        <v/>
      </c>
      <c r="AU90" s="279" t="str">
        <f>IF(Analysis!W90&lt;&gt;"",Analysis!W90,Analysis!AI90)</f>
        <v/>
      </c>
      <c r="AV90" s="279" t="str">
        <f>IF(Analysis!X90&lt;&gt;"",Analysis!X90,$AJ90)</f>
        <v/>
      </c>
      <c r="AW90" s="279" t="str">
        <f>IF(Analysis!Y90&lt;&gt;"",Analysis!Y90,Analysis!AO90)</f>
        <v/>
      </c>
      <c r="AX90" s="279" t="str">
        <f>IF(Analysis!Z90&lt;&gt;"",Analysis!Z90,Analysis!AP90)</f>
        <v/>
      </c>
      <c r="AY90" s="279" t="str">
        <f>IF(Analysis!AA90&gt;0,Analysis!AA90,Analysis!AR90)</f>
        <v/>
      </c>
      <c r="AZ90" s="9"/>
      <c r="BA90" s="8">
        <f>SUM((($H90+$O90)*Inputs!$D$14*Inputs!$D$13/Hours_TB),(($I90+$P90)*Inputs!$D$14*Inputs!$D$13/Hours_TB),(($J90+$Q90)*Inputs!$D$14*Inputs!$D$13/Hours_TB),(($K90+$R90)*Inputs!$D$14*Inputs!$D$13/Hours_TB),(($L90+$S90)*Inputs!$D$14*Inputs!$D$13/Hours_TB),(($M90+$T90)*Inputs!$D$14*Inputs!$D$13/Hours_TB))</f>
        <v>0</v>
      </c>
      <c r="BB90" s="8">
        <f>SUM((($H90+$O90)*Inputs!$D$14*Inputs!$D$13/Hours_HIV),(($I90+$P90)*Inputs!$D$14*Inputs!$D$13/Hours_HIV),(($J90+$Q90)*Inputs!$D$14*Inputs!$D$13/Hours_HIV),(($K90+$R90)*Inputs!$D$14*Inputs!$D$13/Hours_HIV),(($L90+$S90)*Inputs!$D$14*Inputs!$D$13/Hours_HIV),(($M90+$T90)*Inputs!$D$14*Inputs!$D$13/Hours_HIV))</f>
        <v>0</v>
      </c>
      <c r="BC90" s="8">
        <f>SUM((($H90+$O90)*Inputs!$D$14*Inputs!$D$13/Hours_HPV),(($I90+$P90)*Inputs!$D$14*Inputs!$D$13/Hours_HPV),(($J90+$Q90)*Inputs!$D$14*Inputs!$D$13/Hours_HPV),(($K90+$R90)*Inputs!$D$14*Inputs!$D$13/Hours_HPV),(($L90+$S90)*Inputs!$D$14*Inputs!$D$13/Hours_HPV),(($M90+$T90)*Inputs!$D$14*Inputs!$D$13/Hours_HPV))</f>
        <v>0</v>
      </c>
      <c r="BD90" s="8">
        <f>SUM((($H90+$O90)*Inputs!$D$14*Inputs!$D$13/Hours_HCV),(($I90+$P90)*Inputs!$D$14*Inputs!$D$13/Hours_HCV),(($J90+$Q90)*Inputs!$D$14*Inputs!$D$13/Hours_HCV),(($K90+$R90)*Inputs!$D$14*Inputs!$D$13/Hours_HCV),(($L90+$S90)*Inputs!$D$14*Inputs!$D$13/Hours_HCV),(($M90+$T90)*Inputs!$D$14*Inputs!$D$13/Hours_HCV))</f>
        <v>0</v>
      </c>
      <c r="BE90" s="9"/>
      <c r="BF90" s="10" t="str">
        <f t="shared" si="195"/>
        <v/>
      </c>
      <c r="BG90" s="18" t="str">
        <f t="shared" si="196"/>
        <v>N/A</v>
      </c>
      <c r="BH90" s="10" t="str">
        <f t="shared" si="197"/>
        <v/>
      </c>
      <c r="BI90" s="10" t="str">
        <f t="shared" si="198"/>
        <v/>
      </c>
      <c r="BJ90" s="10" t="str">
        <f t="shared" si="116"/>
        <v/>
      </c>
      <c r="BK90" s="18" t="str">
        <f t="shared" si="199"/>
        <v>N/A</v>
      </c>
      <c r="BL90" s="367"/>
      <c r="BM90" s="10">
        <f t="shared" si="200"/>
        <v>0</v>
      </c>
      <c r="BN90" s="18" t="str">
        <f t="shared" si="201"/>
        <v>N/A</v>
      </c>
      <c r="BO90" s="10" t="str">
        <f t="shared" si="117"/>
        <v/>
      </c>
      <c r="BP90" s="10" t="str">
        <f t="shared" si="118"/>
        <v/>
      </c>
      <c r="BQ90" s="10" t="str">
        <f t="shared" si="119"/>
        <v/>
      </c>
      <c r="BR90" s="18" t="str">
        <f t="shared" si="120"/>
        <v>N/A</v>
      </c>
      <c r="BS90" s="367"/>
      <c r="BT90" s="10">
        <f t="shared" si="202"/>
        <v>0</v>
      </c>
      <c r="BU90" s="18" t="str">
        <f t="shared" si="203"/>
        <v>N/A</v>
      </c>
      <c r="BV90" s="10" t="str">
        <f t="shared" si="121"/>
        <v/>
      </c>
      <c r="BW90" s="10" t="str">
        <f t="shared" si="204"/>
        <v/>
      </c>
      <c r="BX90" s="10" t="str">
        <f t="shared" si="122"/>
        <v/>
      </c>
      <c r="BY90" s="18" t="str">
        <f t="shared" si="205"/>
        <v>N/A</v>
      </c>
      <c r="BZ90" s="367"/>
      <c r="CA90" s="10">
        <f t="shared" si="206"/>
        <v>0</v>
      </c>
      <c r="CB90" s="18" t="str">
        <f t="shared" si="207"/>
        <v>N/A</v>
      </c>
      <c r="CC90" s="10" t="str">
        <f t="shared" si="123"/>
        <v/>
      </c>
      <c r="CD90" s="10" t="str">
        <f t="shared" si="124"/>
        <v/>
      </c>
      <c r="CE90" s="10" t="str">
        <f t="shared" si="125"/>
        <v/>
      </c>
      <c r="CF90" s="18" t="str">
        <f t="shared" si="208"/>
        <v>N/A</v>
      </c>
      <c r="CG90" s="365"/>
      <c r="CH90" s="10">
        <f t="shared" si="209"/>
        <v>0</v>
      </c>
      <c r="CI90" s="18" t="str">
        <f t="shared" si="210"/>
        <v>N/A</v>
      </c>
      <c r="CJ90" s="10" t="str">
        <f t="shared" si="127"/>
        <v/>
      </c>
      <c r="CK90" s="10" t="str">
        <f t="shared" si="128"/>
        <v/>
      </c>
      <c r="CL90" s="10" t="str">
        <f t="shared" si="129"/>
        <v/>
      </c>
      <c r="CM90" s="18" t="str">
        <f t="shared" si="130"/>
        <v>N/A</v>
      </c>
      <c r="CN90" s="365"/>
      <c r="CO90" s="10">
        <f t="shared" si="211"/>
        <v>0</v>
      </c>
      <c r="CP90" s="18" t="str">
        <f t="shared" si="212"/>
        <v>N/A</v>
      </c>
      <c r="CQ90" s="10" t="str">
        <f t="shared" si="131"/>
        <v/>
      </c>
      <c r="CR90" s="10" t="str">
        <f t="shared" si="132"/>
        <v/>
      </c>
      <c r="CS90" s="10" t="str">
        <f t="shared" si="133"/>
        <v/>
      </c>
      <c r="CT90" s="18" t="str">
        <f t="shared" si="213"/>
        <v>N/A</v>
      </c>
      <c r="CU90" s="377"/>
      <c r="CV90" s="10">
        <f t="shared" si="214"/>
        <v>0</v>
      </c>
      <c r="CW90" s="18" t="str">
        <f t="shared" si="215"/>
        <v>N/A</v>
      </c>
      <c r="CX90" s="10" t="str">
        <f t="shared" si="134"/>
        <v/>
      </c>
      <c r="CY90" s="10" t="str">
        <f t="shared" si="135"/>
        <v/>
      </c>
      <c r="CZ90" s="10" t="str">
        <f t="shared" si="136"/>
        <v/>
      </c>
      <c r="DA90" s="18" t="str">
        <f t="shared" si="137"/>
        <v>N/A</v>
      </c>
      <c r="DB90" s="367"/>
      <c r="DC90" s="367"/>
      <c r="DD90" s="367"/>
      <c r="DE90" s="367"/>
      <c r="DF90" s="367"/>
      <c r="DG90" s="40" t="b">
        <f t="shared" si="138"/>
        <v>0</v>
      </c>
      <c r="DH90" s="40" t="b">
        <f t="shared" si="139"/>
        <v>0</v>
      </c>
      <c r="DI90" s="40" t="b">
        <f t="shared" si="140"/>
        <v>0</v>
      </c>
      <c r="DJ90" s="40" t="b">
        <f t="shared" si="141"/>
        <v>0</v>
      </c>
      <c r="DK90" s="367"/>
      <c r="DL90" s="40" t="b">
        <f t="shared" si="142"/>
        <v>0</v>
      </c>
      <c r="DM90" s="40" t="b">
        <f t="shared" si="143"/>
        <v>0</v>
      </c>
      <c r="DN90" s="40" t="b">
        <f t="shared" si="144"/>
        <v>0</v>
      </c>
      <c r="DO90" s="40" t="b">
        <f t="shared" si="145"/>
        <v>0</v>
      </c>
      <c r="DP90" s="367"/>
      <c r="DQ90" s="40" t="b">
        <f t="shared" si="146"/>
        <v>0</v>
      </c>
      <c r="DR90" s="40" t="b">
        <f t="shared" si="147"/>
        <v>0</v>
      </c>
      <c r="DS90" s="40" t="b">
        <f t="shared" si="148"/>
        <v>0</v>
      </c>
      <c r="DT90" s="40" t="b">
        <f t="shared" si="149"/>
        <v>0</v>
      </c>
      <c r="DU90" s="367"/>
      <c r="DV90" s="40" t="b">
        <f t="shared" si="150"/>
        <v>0</v>
      </c>
      <c r="DW90" s="40" t="b">
        <f t="shared" si="151"/>
        <v>0</v>
      </c>
      <c r="DX90" s="40" t="b">
        <f t="shared" si="152"/>
        <v>0</v>
      </c>
      <c r="DY90" s="40" t="b">
        <f t="shared" si="153"/>
        <v>0</v>
      </c>
      <c r="DZ90" s="367"/>
      <c r="EA90" s="40" t="b">
        <f t="shared" si="154"/>
        <v>0</v>
      </c>
      <c r="EB90" s="40" t="b">
        <f t="shared" si="155"/>
        <v>0</v>
      </c>
      <c r="EC90" s="40" t="b">
        <f t="shared" si="156"/>
        <v>0</v>
      </c>
      <c r="ED90" s="40" t="b">
        <f t="shared" si="157"/>
        <v>0</v>
      </c>
      <c r="EE90" s="367"/>
      <c r="EF90" s="40" t="b">
        <f t="shared" si="158"/>
        <v>0</v>
      </c>
      <c r="EG90" s="40" t="b">
        <f t="shared" si="159"/>
        <v>0</v>
      </c>
      <c r="EH90" s="40" t="b">
        <f t="shared" si="160"/>
        <v>0</v>
      </c>
      <c r="EI90" s="40" t="b">
        <f t="shared" si="161"/>
        <v>0</v>
      </c>
      <c r="EJ90" s="367"/>
      <c r="EK90" s="40" t="b">
        <f t="shared" si="162"/>
        <v>0</v>
      </c>
      <c r="EL90" s="40" t="b">
        <f t="shared" si="163"/>
        <v>0</v>
      </c>
      <c r="EM90" s="40" t="b">
        <f t="shared" si="164"/>
        <v>0</v>
      </c>
      <c r="EN90" s="40" t="b">
        <f t="shared" si="165"/>
        <v>0</v>
      </c>
      <c r="EO90" s="367"/>
      <c r="EP90" s="40" t="b">
        <f t="shared" si="166"/>
        <v>0</v>
      </c>
      <c r="EQ90" s="40" t="b">
        <f t="shared" si="167"/>
        <v>0</v>
      </c>
      <c r="ER90" s="40" t="b">
        <f t="shared" si="168"/>
        <v>0</v>
      </c>
      <c r="ES90" s="40" t="b">
        <f t="shared" si="169"/>
        <v>0</v>
      </c>
      <c r="ET90" s="367"/>
      <c r="EU90" s="40" t="b">
        <f t="shared" si="170"/>
        <v>0</v>
      </c>
      <c r="EV90" s="40" t="b">
        <f t="shared" si="171"/>
        <v>0</v>
      </c>
      <c r="EW90" s="40" t="b">
        <f t="shared" si="172"/>
        <v>0</v>
      </c>
      <c r="EX90" s="40" t="b">
        <f t="shared" si="173"/>
        <v>0</v>
      </c>
      <c r="EY90" s="365"/>
      <c r="EZ90" s="40" t="b">
        <f t="shared" si="174"/>
        <v>0</v>
      </c>
      <c r="FA90" s="40" t="b">
        <f t="shared" si="175"/>
        <v>0</v>
      </c>
      <c r="FB90" s="40" t="b">
        <f t="shared" si="176"/>
        <v>0</v>
      </c>
      <c r="FC90" s="40" t="b">
        <f t="shared" si="177"/>
        <v>0</v>
      </c>
      <c r="FD90" s="367"/>
      <c r="FE90" s="40" t="b">
        <f t="shared" si="178"/>
        <v>0</v>
      </c>
      <c r="FF90" s="40" t="b">
        <f t="shared" si="179"/>
        <v>0</v>
      </c>
      <c r="FG90" s="40" t="b">
        <f t="shared" si="180"/>
        <v>0</v>
      </c>
      <c r="FH90" s="40" t="b">
        <f t="shared" si="181"/>
        <v>0</v>
      </c>
      <c r="FI90" s="365"/>
      <c r="FJ90" s="40" t="b">
        <f t="shared" si="182"/>
        <v>0</v>
      </c>
      <c r="FK90" s="40" t="b">
        <f t="shared" si="183"/>
        <v>0</v>
      </c>
      <c r="FL90" s="40" t="b">
        <f t="shared" si="184"/>
        <v>0</v>
      </c>
      <c r="FM90" s="40" t="b">
        <f t="shared" si="185"/>
        <v>0</v>
      </c>
      <c r="FN90" s="367"/>
      <c r="FO90" s="40" t="b">
        <f t="shared" si="186"/>
        <v>0</v>
      </c>
      <c r="FP90" s="40" t="b">
        <f t="shared" si="187"/>
        <v>0</v>
      </c>
      <c r="FQ90" s="40" t="b">
        <f t="shared" si="188"/>
        <v>0</v>
      </c>
      <c r="FR90" s="40" t="b">
        <f t="shared" si="189"/>
        <v>0</v>
      </c>
      <c r="FS90" s="365"/>
      <c r="FT90" s="40" t="b">
        <f t="shared" si="190"/>
        <v>0</v>
      </c>
      <c r="FU90" s="40" t="b">
        <f t="shared" si="191"/>
        <v>0</v>
      </c>
      <c r="FV90" s="40" t="b">
        <f t="shared" si="192"/>
        <v>0</v>
      </c>
      <c r="FW90" s="40" t="b">
        <f t="shared" si="193"/>
        <v>0</v>
      </c>
    </row>
    <row r="91" spans="2:179">
      <c r="B91" s="365">
        <v>82</v>
      </c>
      <c r="C91" s="196"/>
      <c r="D91" s="196"/>
      <c r="E91" s="196"/>
      <c r="F91" s="196"/>
      <c r="G91" s="367"/>
      <c r="H91" s="197"/>
      <c r="I91" s="197"/>
      <c r="J91" s="197"/>
      <c r="K91" s="197"/>
      <c r="L91" s="197"/>
      <c r="M91" s="197"/>
      <c r="N91" s="9"/>
      <c r="O91" s="198"/>
      <c r="P91" s="198"/>
      <c r="Q91" s="198"/>
      <c r="R91" s="198"/>
      <c r="S91" s="198"/>
      <c r="T91" s="198"/>
      <c r="U91" s="9"/>
      <c r="V91" s="306"/>
      <c r="W91" s="306"/>
      <c r="X91" s="306"/>
      <c r="Y91" s="306"/>
      <c r="Z91" s="306"/>
      <c r="AA91" s="283">
        <f>IFERROR(Z91*Inputs!$D$59*Inputs!$D$60,"")</f>
        <v>0</v>
      </c>
      <c r="AB91" s="9"/>
      <c r="AC91" s="303"/>
      <c r="AD91" s="304"/>
      <c r="AE91" s="304"/>
      <c r="AF91" s="304"/>
      <c r="AG91" s="9"/>
      <c r="AH91" s="283" t="str">
        <f>IFERROR(IF(Analysis!AC91="","",Analysis!AC91*Inputs!$D$33),"")</f>
        <v/>
      </c>
      <c r="AI91" s="292" t="str">
        <f>IFERROR(IF(Analysis!AD91="","",Analysis!AD91*Inputs!$D$37),"")</f>
        <v/>
      </c>
      <c r="AJ91" s="292" t="str">
        <f>IFERROR(IF(Analysis!AE91="","",Analysis!AE91*Inputs!$D$41),"")</f>
        <v/>
      </c>
      <c r="AK91" s="292" t="str">
        <f>IFERROR(IF(Analysis!AE91="","",Analysis!AE91*Inputs!$D$48),"")</f>
        <v/>
      </c>
      <c r="AL91" s="293" t="str">
        <f>IFERROR(IF(Analysis!AD91="","",Analysis!AD91*Inputs!$D$49*Inputs!$D$48),"")</f>
        <v/>
      </c>
      <c r="AM91" s="292" t="str">
        <f>IFERROR(AK91*Inputs!$D$50,"")</f>
        <v/>
      </c>
      <c r="AN91" s="292" t="str">
        <f t="shared" si="194"/>
        <v/>
      </c>
      <c r="AO91" s="292" t="str">
        <f>IFERROR(IF(AN91="","",AN91*Inputs!$D$52),"")</f>
        <v/>
      </c>
      <c r="AP91" s="283" t="str">
        <f>IFERROR(IF(Analysis!AF91="","",Analysis!AF91*Inputs!$D$58),"")</f>
        <v/>
      </c>
      <c r="AQ91" s="293" t="str">
        <f>IFERROR(AP91*Inputs!$D$59,"")</f>
        <v/>
      </c>
      <c r="AR91" s="283" t="str">
        <f>IFERROR(AQ91*Inputs!$D$60,"")</f>
        <v/>
      </c>
      <c r="AS91" s="9"/>
      <c r="AT91" s="279" t="str">
        <f>IF(Analysis!V91&lt;&gt;"",Analysis!V91,Analysis!$AH91)</f>
        <v/>
      </c>
      <c r="AU91" s="279" t="str">
        <f>IF(Analysis!W91&lt;&gt;"",Analysis!W91,Analysis!AI91)</f>
        <v/>
      </c>
      <c r="AV91" s="279" t="str">
        <f>IF(Analysis!X91&lt;&gt;"",Analysis!X91,$AJ91)</f>
        <v/>
      </c>
      <c r="AW91" s="279" t="str">
        <f>IF(Analysis!Y91&lt;&gt;"",Analysis!Y91,Analysis!AO91)</f>
        <v/>
      </c>
      <c r="AX91" s="279" t="str">
        <f>IF(Analysis!Z91&lt;&gt;"",Analysis!Z91,Analysis!AP91)</f>
        <v/>
      </c>
      <c r="AY91" s="279" t="str">
        <f>IF(Analysis!AA91&gt;0,Analysis!AA91,Analysis!AR91)</f>
        <v/>
      </c>
      <c r="AZ91" s="9"/>
      <c r="BA91" s="8">
        <f>SUM((($H91+$O91)*Inputs!$D$14*Inputs!$D$13/Hours_TB),(($I91+$P91)*Inputs!$D$14*Inputs!$D$13/Hours_TB),(($J91+$Q91)*Inputs!$D$14*Inputs!$D$13/Hours_TB),(($K91+$R91)*Inputs!$D$14*Inputs!$D$13/Hours_TB),(($L91+$S91)*Inputs!$D$14*Inputs!$D$13/Hours_TB),(($M91+$T91)*Inputs!$D$14*Inputs!$D$13/Hours_TB))</f>
        <v>0</v>
      </c>
      <c r="BB91" s="8">
        <f>SUM((($H91+$O91)*Inputs!$D$14*Inputs!$D$13/Hours_HIV),(($I91+$P91)*Inputs!$D$14*Inputs!$D$13/Hours_HIV),(($J91+$Q91)*Inputs!$D$14*Inputs!$D$13/Hours_HIV),(($K91+$R91)*Inputs!$D$14*Inputs!$D$13/Hours_HIV),(($L91+$S91)*Inputs!$D$14*Inputs!$D$13/Hours_HIV),(($M91+$T91)*Inputs!$D$14*Inputs!$D$13/Hours_HIV))</f>
        <v>0</v>
      </c>
      <c r="BC91" s="8">
        <f>SUM((($H91+$O91)*Inputs!$D$14*Inputs!$D$13/Hours_HPV),(($I91+$P91)*Inputs!$D$14*Inputs!$D$13/Hours_HPV),(($J91+$Q91)*Inputs!$D$14*Inputs!$D$13/Hours_HPV),(($K91+$R91)*Inputs!$D$14*Inputs!$D$13/Hours_HPV),(($L91+$S91)*Inputs!$D$14*Inputs!$D$13/Hours_HPV),(($M91+$T91)*Inputs!$D$14*Inputs!$D$13/Hours_HPV))</f>
        <v>0</v>
      </c>
      <c r="BD91" s="8">
        <f>SUM((($H91+$O91)*Inputs!$D$14*Inputs!$D$13/Hours_HCV),(($I91+$P91)*Inputs!$D$14*Inputs!$D$13/Hours_HCV),(($J91+$Q91)*Inputs!$D$14*Inputs!$D$13/Hours_HCV),(($K91+$R91)*Inputs!$D$14*Inputs!$D$13/Hours_HCV),(($L91+$S91)*Inputs!$D$14*Inputs!$D$13/Hours_HCV),(($M91+$T91)*Inputs!$D$14*Inputs!$D$13/Hours_HCV))</f>
        <v>0</v>
      </c>
      <c r="BE91" s="9"/>
      <c r="BF91" s="10" t="str">
        <f t="shared" si="195"/>
        <v/>
      </c>
      <c r="BG91" s="18" t="str">
        <f t="shared" si="196"/>
        <v>N/A</v>
      </c>
      <c r="BH91" s="10" t="str">
        <f t="shared" si="197"/>
        <v/>
      </c>
      <c r="BI91" s="10" t="str">
        <f t="shared" si="198"/>
        <v/>
      </c>
      <c r="BJ91" s="10" t="str">
        <f t="shared" si="116"/>
        <v/>
      </c>
      <c r="BK91" s="18" t="str">
        <f t="shared" si="199"/>
        <v>N/A</v>
      </c>
      <c r="BL91" s="367"/>
      <c r="BM91" s="10">
        <f t="shared" si="200"/>
        <v>0</v>
      </c>
      <c r="BN91" s="18" t="str">
        <f t="shared" si="201"/>
        <v>N/A</v>
      </c>
      <c r="BO91" s="10" t="str">
        <f t="shared" si="117"/>
        <v/>
      </c>
      <c r="BP91" s="10" t="str">
        <f t="shared" si="118"/>
        <v/>
      </c>
      <c r="BQ91" s="10" t="str">
        <f t="shared" si="119"/>
        <v/>
      </c>
      <c r="BR91" s="18" t="str">
        <f t="shared" si="120"/>
        <v>N/A</v>
      </c>
      <c r="BS91" s="367"/>
      <c r="BT91" s="10">
        <f t="shared" si="202"/>
        <v>0</v>
      </c>
      <c r="BU91" s="18" t="str">
        <f t="shared" si="203"/>
        <v>N/A</v>
      </c>
      <c r="BV91" s="10" t="str">
        <f t="shared" si="121"/>
        <v/>
      </c>
      <c r="BW91" s="10" t="str">
        <f t="shared" si="204"/>
        <v/>
      </c>
      <c r="BX91" s="10" t="str">
        <f t="shared" si="122"/>
        <v/>
      </c>
      <c r="BY91" s="18" t="str">
        <f t="shared" si="205"/>
        <v>N/A</v>
      </c>
      <c r="BZ91" s="367"/>
      <c r="CA91" s="10">
        <f t="shared" si="206"/>
        <v>0</v>
      </c>
      <c r="CB91" s="18" t="str">
        <f t="shared" si="207"/>
        <v>N/A</v>
      </c>
      <c r="CC91" s="10" t="str">
        <f t="shared" si="123"/>
        <v/>
      </c>
      <c r="CD91" s="10" t="str">
        <f t="shared" si="124"/>
        <v/>
      </c>
      <c r="CE91" s="10" t="str">
        <f t="shared" si="125"/>
        <v/>
      </c>
      <c r="CF91" s="18" t="str">
        <f t="shared" si="208"/>
        <v>N/A</v>
      </c>
      <c r="CG91" s="365"/>
      <c r="CH91" s="10">
        <f t="shared" si="209"/>
        <v>0</v>
      </c>
      <c r="CI91" s="18" t="str">
        <f t="shared" si="210"/>
        <v>N/A</v>
      </c>
      <c r="CJ91" s="10" t="str">
        <f t="shared" si="127"/>
        <v/>
      </c>
      <c r="CK91" s="10" t="str">
        <f t="shared" si="128"/>
        <v/>
      </c>
      <c r="CL91" s="10" t="str">
        <f t="shared" si="129"/>
        <v/>
      </c>
      <c r="CM91" s="18" t="str">
        <f t="shared" si="130"/>
        <v>N/A</v>
      </c>
      <c r="CN91" s="365"/>
      <c r="CO91" s="10">
        <f t="shared" si="211"/>
        <v>0</v>
      </c>
      <c r="CP91" s="18" t="str">
        <f t="shared" si="212"/>
        <v>N/A</v>
      </c>
      <c r="CQ91" s="10" t="str">
        <f t="shared" si="131"/>
        <v/>
      </c>
      <c r="CR91" s="10" t="str">
        <f t="shared" si="132"/>
        <v/>
      </c>
      <c r="CS91" s="10" t="str">
        <f t="shared" si="133"/>
        <v/>
      </c>
      <c r="CT91" s="18" t="str">
        <f t="shared" si="213"/>
        <v>N/A</v>
      </c>
      <c r="CU91" s="377"/>
      <c r="CV91" s="10">
        <f t="shared" si="214"/>
        <v>0</v>
      </c>
      <c r="CW91" s="18" t="str">
        <f t="shared" si="215"/>
        <v>N/A</v>
      </c>
      <c r="CX91" s="10" t="str">
        <f t="shared" si="134"/>
        <v/>
      </c>
      <c r="CY91" s="10" t="str">
        <f t="shared" si="135"/>
        <v/>
      </c>
      <c r="CZ91" s="10" t="str">
        <f t="shared" si="136"/>
        <v/>
      </c>
      <c r="DA91" s="18" t="str">
        <f t="shared" si="137"/>
        <v>N/A</v>
      </c>
      <c r="DB91" s="367"/>
      <c r="DC91" s="367"/>
      <c r="DD91" s="367"/>
      <c r="DE91" s="367"/>
      <c r="DF91" s="367"/>
      <c r="DG91" s="40" t="b">
        <f t="shared" si="138"/>
        <v>0</v>
      </c>
      <c r="DH91" s="40" t="b">
        <f t="shared" si="139"/>
        <v>0</v>
      </c>
      <c r="DI91" s="40" t="b">
        <f t="shared" si="140"/>
        <v>0</v>
      </c>
      <c r="DJ91" s="40" t="b">
        <f t="shared" si="141"/>
        <v>0</v>
      </c>
      <c r="DK91" s="367"/>
      <c r="DL91" s="40" t="b">
        <f t="shared" si="142"/>
        <v>0</v>
      </c>
      <c r="DM91" s="40" t="b">
        <f t="shared" si="143"/>
        <v>0</v>
      </c>
      <c r="DN91" s="40" t="b">
        <f t="shared" si="144"/>
        <v>0</v>
      </c>
      <c r="DO91" s="40" t="b">
        <f t="shared" si="145"/>
        <v>0</v>
      </c>
      <c r="DP91" s="367"/>
      <c r="DQ91" s="40" t="b">
        <f t="shared" si="146"/>
        <v>0</v>
      </c>
      <c r="DR91" s="40" t="b">
        <f t="shared" si="147"/>
        <v>0</v>
      </c>
      <c r="DS91" s="40" t="b">
        <f t="shared" si="148"/>
        <v>0</v>
      </c>
      <c r="DT91" s="40" t="b">
        <f t="shared" si="149"/>
        <v>0</v>
      </c>
      <c r="DU91" s="367"/>
      <c r="DV91" s="40" t="b">
        <f t="shared" si="150"/>
        <v>0</v>
      </c>
      <c r="DW91" s="40" t="b">
        <f t="shared" si="151"/>
        <v>0</v>
      </c>
      <c r="DX91" s="40" t="b">
        <f t="shared" si="152"/>
        <v>0</v>
      </c>
      <c r="DY91" s="40" t="b">
        <f t="shared" si="153"/>
        <v>0</v>
      </c>
      <c r="DZ91" s="367"/>
      <c r="EA91" s="40" t="b">
        <f t="shared" si="154"/>
        <v>0</v>
      </c>
      <c r="EB91" s="40" t="b">
        <f t="shared" si="155"/>
        <v>0</v>
      </c>
      <c r="EC91" s="40" t="b">
        <f t="shared" si="156"/>
        <v>0</v>
      </c>
      <c r="ED91" s="40" t="b">
        <f t="shared" si="157"/>
        <v>0</v>
      </c>
      <c r="EE91" s="367"/>
      <c r="EF91" s="40" t="b">
        <f t="shared" si="158"/>
        <v>0</v>
      </c>
      <c r="EG91" s="40" t="b">
        <f t="shared" si="159"/>
        <v>0</v>
      </c>
      <c r="EH91" s="40" t="b">
        <f t="shared" si="160"/>
        <v>0</v>
      </c>
      <c r="EI91" s="40" t="b">
        <f t="shared" si="161"/>
        <v>0</v>
      </c>
      <c r="EJ91" s="367"/>
      <c r="EK91" s="40" t="b">
        <f t="shared" si="162"/>
        <v>0</v>
      </c>
      <c r="EL91" s="40" t="b">
        <f t="shared" si="163"/>
        <v>0</v>
      </c>
      <c r="EM91" s="40" t="b">
        <f t="shared" si="164"/>
        <v>0</v>
      </c>
      <c r="EN91" s="40" t="b">
        <f t="shared" si="165"/>
        <v>0</v>
      </c>
      <c r="EO91" s="367"/>
      <c r="EP91" s="40" t="b">
        <f t="shared" si="166"/>
        <v>0</v>
      </c>
      <c r="EQ91" s="40" t="b">
        <f t="shared" si="167"/>
        <v>0</v>
      </c>
      <c r="ER91" s="40" t="b">
        <f t="shared" si="168"/>
        <v>0</v>
      </c>
      <c r="ES91" s="40" t="b">
        <f t="shared" si="169"/>
        <v>0</v>
      </c>
      <c r="ET91" s="367"/>
      <c r="EU91" s="40" t="b">
        <f t="shared" si="170"/>
        <v>0</v>
      </c>
      <c r="EV91" s="40" t="b">
        <f t="shared" si="171"/>
        <v>0</v>
      </c>
      <c r="EW91" s="40" t="b">
        <f t="shared" si="172"/>
        <v>0</v>
      </c>
      <c r="EX91" s="40" t="b">
        <f t="shared" si="173"/>
        <v>0</v>
      </c>
      <c r="EY91" s="365"/>
      <c r="EZ91" s="40" t="b">
        <f t="shared" si="174"/>
        <v>0</v>
      </c>
      <c r="FA91" s="40" t="b">
        <f t="shared" si="175"/>
        <v>0</v>
      </c>
      <c r="FB91" s="40" t="b">
        <f t="shared" si="176"/>
        <v>0</v>
      </c>
      <c r="FC91" s="40" t="b">
        <f t="shared" si="177"/>
        <v>0</v>
      </c>
      <c r="FD91" s="367"/>
      <c r="FE91" s="40" t="b">
        <f t="shared" si="178"/>
        <v>0</v>
      </c>
      <c r="FF91" s="40" t="b">
        <f t="shared" si="179"/>
        <v>0</v>
      </c>
      <c r="FG91" s="40" t="b">
        <f t="shared" si="180"/>
        <v>0</v>
      </c>
      <c r="FH91" s="40" t="b">
        <f t="shared" si="181"/>
        <v>0</v>
      </c>
      <c r="FI91" s="365"/>
      <c r="FJ91" s="40" t="b">
        <f t="shared" si="182"/>
        <v>0</v>
      </c>
      <c r="FK91" s="40" t="b">
        <f t="shared" si="183"/>
        <v>0</v>
      </c>
      <c r="FL91" s="40" t="b">
        <f t="shared" si="184"/>
        <v>0</v>
      </c>
      <c r="FM91" s="40" t="b">
        <f t="shared" si="185"/>
        <v>0</v>
      </c>
      <c r="FN91" s="367"/>
      <c r="FO91" s="40" t="b">
        <f t="shared" si="186"/>
        <v>0</v>
      </c>
      <c r="FP91" s="40" t="b">
        <f t="shared" si="187"/>
        <v>0</v>
      </c>
      <c r="FQ91" s="40" t="b">
        <f t="shared" si="188"/>
        <v>0</v>
      </c>
      <c r="FR91" s="40" t="b">
        <f t="shared" si="189"/>
        <v>0</v>
      </c>
      <c r="FS91" s="365"/>
      <c r="FT91" s="40" t="b">
        <f t="shared" si="190"/>
        <v>0</v>
      </c>
      <c r="FU91" s="40" t="b">
        <f t="shared" si="191"/>
        <v>0</v>
      </c>
      <c r="FV91" s="40" t="b">
        <f t="shared" si="192"/>
        <v>0</v>
      </c>
      <c r="FW91" s="40" t="b">
        <f t="shared" si="193"/>
        <v>0</v>
      </c>
    </row>
    <row r="92" spans="2:179">
      <c r="B92" s="365">
        <v>83</v>
      </c>
      <c r="C92" s="196"/>
      <c r="D92" s="196"/>
      <c r="E92" s="196"/>
      <c r="F92" s="196"/>
      <c r="G92" s="367"/>
      <c r="H92" s="197"/>
      <c r="I92" s="197"/>
      <c r="J92" s="197"/>
      <c r="K92" s="197"/>
      <c r="L92" s="197"/>
      <c r="M92" s="197"/>
      <c r="N92" s="9"/>
      <c r="O92" s="198"/>
      <c r="P92" s="198"/>
      <c r="Q92" s="198"/>
      <c r="R92" s="198"/>
      <c r="S92" s="198"/>
      <c r="T92" s="198"/>
      <c r="U92" s="9"/>
      <c r="V92" s="306"/>
      <c r="W92" s="306"/>
      <c r="X92" s="306"/>
      <c r="Y92" s="306"/>
      <c r="Z92" s="306"/>
      <c r="AA92" s="283">
        <f>IFERROR(Z92*Inputs!$D$59*Inputs!$D$60,"")</f>
        <v>0</v>
      </c>
      <c r="AB92" s="9"/>
      <c r="AC92" s="303"/>
      <c r="AD92" s="304"/>
      <c r="AE92" s="304"/>
      <c r="AF92" s="304"/>
      <c r="AG92" s="9"/>
      <c r="AH92" s="283" t="str">
        <f>IFERROR(IF(Analysis!AC92="","",Analysis!AC92*Inputs!$D$33),"")</f>
        <v/>
      </c>
      <c r="AI92" s="292" t="str">
        <f>IFERROR(IF(Analysis!AD92="","",Analysis!AD92*Inputs!$D$37),"")</f>
        <v/>
      </c>
      <c r="AJ92" s="292" t="str">
        <f>IFERROR(IF(Analysis!AE92="","",Analysis!AE92*Inputs!$D$41),"")</f>
        <v/>
      </c>
      <c r="AK92" s="292" t="str">
        <f>IFERROR(IF(Analysis!AE92="","",Analysis!AE92*Inputs!$D$48),"")</f>
        <v/>
      </c>
      <c r="AL92" s="293" t="str">
        <f>IFERROR(IF(Analysis!AD92="","",Analysis!AD92*Inputs!$D$49*Inputs!$D$48),"")</f>
        <v/>
      </c>
      <c r="AM92" s="292" t="str">
        <f>IFERROR(AK92*Inputs!$D$50,"")</f>
        <v/>
      </c>
      <c r="AN92" s="292" t="str">
        <f t="shared" si="194"/>
        <v/>
      </c>
      <c r="AO92" s="292" t="str">
        <f>IFERROR(IF(AN92="","",AN92*Inputs!$D$52),"")</f>
        <v/>
      </c>
      <c r="AP92" s="283" t="str">
        <f>IFERROR(IF(Analysis!AF92="","",Analysis!AF92*Inputs!$D$58),"")</f>
        <v/>
      </c>
      <c r="AQ92" s="293" t="str">
        <f>IFERROR(AP92*Inputs!$D$59,"")</f>
        <v/>
      </c>
      <c r="AR92" s="283" t="str">
        <f>IFERROR(AQ92*Inputs!$D$60,"")</f>
        <v/>
      </c>
      <c r="AS92" s="9"/>
      <c r="AT92" s="279" t="str">
        <f>IF(Analysis!V92&lt;&gt;"",Analysis!V92,Analysis!$AH92)</f>
        <v/>
      </c>
      <c r="AU92" s="279" t="str">
        <f>IF(Analysis!W92&lt;&gt;"",Analysis!W92,Analysis!AI92)</f>
        <v/>
      </c>
      <c r="AV92" s="279" t="str">
        <f>IF(Analysis!X92&lt;&gt;"",Analysis!X92,$AJ92)</f>
        <v/>
      </c>
      <c r="AW92" s="279" t="str">
        <f>IF(Analysis!Y92&lt;&gt;"",Analysis!Y92,Analysis!AO92)</f>
        <v/>
      </c>
      <c r="AX92" s="279" t="str">
        <f>IF(Analysis!Z92&lt;&gt;"",Analysis!Z92,Analysis!AP92)</f>
        <v/>
      </c>
      <c r="AY92" s="279" t="str">
        <f>IF(Analysis!AA92&gt;0,Analysis!AA92,Analysis!AR92)</f>
        <v/>
      </c>
      <c r="AZ92" s="9"/>
      <c r="BA92" s="8">
        <f>SUM((($H92+$O92)*Inputs!$D$14*Inputs!$D$13/Hours_TB),(($I92+$P92)*Inputs!$D$14*Inputs!$D$13/Hours_TB),(($J92+$Q92)*Inputs!$D$14*Inputs!$D$13/Hours_TB),(($K92+$R92)*Inputs!$D$14*Inputs!$D$13/Hours_TB),(($L92+$S92)*Inputs!$D$14*Inputs!$D$13/Hours_TB),(($M92+$T92)*Inputs!$D$14*Inputs!$D$13/Hours_TB))</f>
        <v>0</v>
      </c>
      <c r="BB92" s="8">
        <f>SUM((($H92+$O92)*Inputs!$D$14*Inputs!$D$13/Hours_HIV),(($I92+$P92)*Inputs!$D$14*Inputs!$D$13/Hours_HIV),(($J92+$Q92)*Inputs!$D$14*Inputs!$D$13/Hours_HIV),(($K92+$R92)*Inputs!$D$14*Inputs!$D$13/Hours_HIV),(($L92+$S92)*Inputs!$D$14*Inputs!$D$13/Hours_HIV),(($M92+$T92)*Inputs!$D$14*Inputs!$D$13/Hours_HIV))</f>
        <v>0</v>
      </c>
      <c r="BC92" s="8">
        <f>SUM((($H92+$O92)*Inputs!$D$14*Inputs!$D$13/Hours_HPV),(($I92+$P92)*Inputs!$D$14*Inputs!$D$13/Hours_HPV),(($J92+$Q92)*Inputs!$D$14*Inputs!$D$13/Hours_HPV),(($K92+$R92)*Inputs!$D$14*Inputs!$D$13/Hours_HPV),(($L92+$S92)*Inputs!$D$14*Inputs!$D$13/Hours_HPV),(($M92+$T92)*Inputs!$D$14*Inputs!$D$13/Hours_HPV))</f>
        <v>0</v>
      </c>
      <c r="BD92" s="8">
        <f>SUM((($H92+$O92)*Inputs!$D$14*Inputs!$D$13/Hours_HCV),(($I92+$P92)*Inputs!$D$14*Inputs!$D$13/Hours_HCV),(($J92+$Q92)*Inputs!$D$14*Inputs!$D$13/Hours_HCV),(($K92+$R92)*Inputs!$D$14*Inputs!$D$13/Hours_HCV),(($L92+$S92)*Inputs!$D$14*Inputs!$D$13/Hours_HCV),(($M92+$T92)*Inputs!$D$14*Inputs!$D$13/Hours_HCV))</f>
        <v>0</v>
      </c>
      <c r="BE92" s="9"/>
      <c r="BF92" s="10" t="str">
        <f t="shared" si="195"/>
        <v/>
      </c>
      <c r="BG92" s="18" t="str">
        <f t="shared" si="196"/>
        <v>N/A</v>
      </c>
      <c r="BH92" s="10" t="str">
        <f t="shared" si="197"/>
        <v/>
      </c>
      <c r="BI92" s="10" t="str">
        <f t="shared" si="198"/>
        <v/>
      </c>
      <c r="BJ92" s="10" t="str">
        <f t="shared" si="116"/>
        <v/>
      </c>
      <c r="BK92" s="18" t="str">
        <f t="shared" si="199"/>
        <v>N/A</v>
      </c>
      <c r="BL92" s="367"/>
      <c r="BM92" s="10">
        <f t="shared" si="200"/>
        <v>0</v>
      </c>
      <c r="BN92" s="18" t="str">
        <f t="shared" si="201"/>
        <v>N/A</v>
      </c>
      <c r="BO92" s="10" t="str">
        <f t="shared" si="117"/>
        <v/>
      </c>
      <c r="BP92" s="10" t="str">
        <f t="shared" si="118"/>
        <v/>
      </c>
      <c r="BQ92" s="10" t="str">
        <f t="shared" si="119"/>
        <v/>
      </c>
      <c r="BR92" s="18" t="str">
        <f t="shared" si="120"/>
        <v>N/A</v>
      </c>
      <c r="BS92" s="367"/>
      <c r="BT92" s="10">
        <f t="shared" si="202"/>
        <v>0</v>
      </c>
      <c r="BU92" s="18" t="str">
        <f t="shared" si="203"/>
        <v>N/A</v>
      </c>
      <c r="BV92" s="10" t="str">
        <f t="shared" si="121"/>
        <v/>
      </c>
      <c r="BW92" s="10" t="str">
        <f t="shared" si="204"/>
        <v/>
      </c>
      <c r="BX92" s="10" t="str">
        <f t="shared" si="122"/>
        <v/>
      </c>
      <c r="BY92" s="18" t="str">
        <f t="shared" si="205"/>
        <v>N/A</v>
      </c>
      <c r="BZ92" s="367"/>
      <c r="CA92" s="10">
        <f t="shared" si="206"/>
        <v>0</v>
      </c>
      <c r="CB92" s="18" t="str">
        <f t="shared" si="207"/>
        <v>N/A</v>
      </c>
      <c r="CC92" s="10" t="str">
        <f t="shared" si="123"/>
        <v/>
      </c>
      <c r="CD92" s="10" t="str">
        <f t="shared" si="124"/>
        <v/>
      </c>
      <c r="CE92" s="10" t="str">
        <f t="shared" si="125"/>
        <v/>
      </c>
      <c r="CF92" s="18" t="str">
        <f t="shared" si="208"/>
        <v>N/A</v>
      </c>
      <c r="CG92" s="365"/>
      <c r="CH92" s="10">
        <f t="shared" si="209"/>
        <v>0</v>
      </c>
      <c r="CI92" s="18" t="str">
        <f t="shared" si="210"/>
        <v>N/A</v>
      </c>
      <c r="CJ92" s="10" t="str">
        <f t="shared" si="127"/>
        <v/>
      </c>
      <c r="CK92" s="10" t="str">
        <f t="shared" si="128"/>
        <v/>
      </c>
      <c r="CL92" s="10" t="str">
        <f t="shared" si="129"/>
        <v/>
      </c>
      <c r="CM92" s="18" t="str">
        <f t="shared" si="130"/>
        <v>N/A</v>
      </c>
      <c r="CN92" s="365"/>
      <c r="CO92" s="10">
        <f t="shared" si="211"/>
        <v>0</v>
      </c>
      <c r="CP92" s="18" t="str">
        <f t="shared" si="212"/>
        <v>N/A</v>
      </c>
      <c r="CQ92" s="10" t="str">
        <f t="shared" si="131"/>
        <v/>
      </c>
      <c r="CR92" s="10" t="str">
        <f t="shared" si="132"/>
        <v/>
      </c>
      <c r="CS92" s="10" t="str">
        <f t="shared" si="133"/>
        <v/>
      </c>
      <c r="CT92" s="18" t="str">
        <f t="shared" si="213"/>
        <v>N/A</v>
      </c>
      <c r="CU92" s="377"/>
      <c r="CV92" s="10">
        <f t="shared" si="214"/>
        <v>0</v>
      </c>
      <c r="CW92" s="18" t="str">
        <f t="shared" si="215"/>
        <v>N/A</v>
      </c>
      <c r="CX92" s="10" t="str">
        <f t="shared" si="134"/>
        <v/>
      </c>
      <c r="CY92" s="10" t="str">
        <f t="shared" si="135"/>
        <v/>
      </c>
      <c r="CZ92" s="10" t="str">
        <f t="shared" si="136"/>
        <v/>
      </c>
      <c r="DA92" s="18" t="str">
        <f t="shared" si="137"/>
        <v>N/A</v>
      </c>
      <c r="DB92" s="367"/>
      <c r="DC92" s="367"/>
      <c r="DD92" s="367"/>
      <c r="DE92" s="367"/>
      <c r="DF92" s="367"/>
      <c r="DG92" s="40" t="b">
        <f t="shared" si="138"/>
        <v>0</v>
      </c>
      <c r="DH92" s="40" t="b">
        <f t="shared" si="139"/>
        <v>0</v>
      </c>
      <c r="DI92" s="40" t="b">
        <f t="shared" si="140"/>
        <v>0</v>
      </c>
      <c r="DJ92" s="40" t="b">
        <f t="shared" si="141"/>
        <v>0</v>
      </c>
      <c r="DK92" s="367"/>
      <c r="DL92" s="40" t="b">
        <f t="shared" si="142"/>
        <v>0</v>
      </c>
      <c r="DM92" s="40" t="b">
        <f t="shared" si="143"/>
        <v>0</v>
      </c>
      <c r="DN92" s="40" t="b">
        <f t="shared" si="144"/>
        <v>0</v>
      </c>
      <c r="DO92" s="40" t="b">
        <f t="shared" si="145"/>
        <v>0</v>
      </c>
      <c r="DP92" s="367"/>
      <c r="DQ92" s="40" t="b">
        <f t="shared" si="146"/>
        <v>0</v>
      </c>
      <c r="DR92" s="40" t="b">
        <f t="shared" si="147"/>
        <v>0</v>
      </c>
      <c r="DS92" s="40" t="b">
        <f t="shared" si="148"/>
        <v>0</v>
      </c>
      <c r="DT92" s="40" t="b">
        <f t="shared" si="149"/>
        <v>0</v>
      </c>
      <c r="DU92" s="367"/>
      <c r="DV92" s="40" t="b">
        <f t="shared" si="150"/>
        <v>0</v>
      </c>
      <c r="DW92" s="40" t="b">
        <f t="shared" si="151"/>
        <v>0</v>
      </c>
      <c r="DX92" s="40" t="b">
        <f t="shared" si="152"/>
        <v>0</v>
      </c>
      <c r="DY92" s="40" t="b">
        <f t="shared" si="153"/>
        <v>0</v>
      </c>
      <c r="DZ92" s="367"/>
      <c r="EA92" s="40" t="b">
        <f t="shared" si="154"/>
        <v>0</v>
      </c>
      <c r="EB92" s="40" t="b">
        <f t="shared" si="155"/>
        <v>0</v>
      </c>
      <c r="EC92" s="40" t="b">
        <f t="shared" si="156"/>
        <v>0</v>
      </c>
      <c r="ED92" s="40" t="b">
        <f t="shared" si="157"/>
        <v>0</v>
      </c>
      <c r="EE92" s="367"/>
      <c r="EF92" s="40" t="b">
        <f t="shared" si="158"/>
        <v>0</v>
      </c>
      <c r="EG92" s="40" t="b">
        <f t="shared" si="159"/>
        <v>0</v>
      </c>
      <c r="EH92" s="40" t="b">
        <f t="shared" si="160"/>
        <v>0</v>
      </c>
      <c r="EI92" s="40" t="b">
        <f t="shared" si="161"/>
        <v>0</v>
      </c>
      <c r="EJ92" s="367"/>
      <c r="EK92" s="40" t="b">
        <f t="shared" si="162"/>
        <v>0</v>
      </c>
      <c r="EL92" s="40" t="b">
        <f t="shared" si="163"/>
        <v>0</v>
      </c>
      <c r="EM92" s="40" t="b">
        <f t="shared" si="164"/>
        <v>0</v>
      </c>
      <c r="EN92" s="40" t="b">
        <f t="shared" si="165"/>
        <v>0</v>
      </c>
      <c r="EO92" s="367"/>
      <c r="EP92" s="40" t="b">
        <f t="shared" si="166"/>
        <v>0</v>
      </c>
      <c r="EQ92" s="40" t="b">
        <f t="shared" si="167"/>
        <v>0</v>
      </c>
      <c r="ER92" s="40" t="b">
        <f t="shared" si="168"/>
        <v>0</v>
      </c>
      <c r="ES92" s="40" t="b">
        <f t="shared" si="169"/>
        <v>0</v>
      </c>
      <c r="ET92" s="367"/>
      <c r="EU92" s="40" t="b">
        <f t="shared" si="170"/>
        <v>0</v>
      </c>
      <c r="EV92" s="40" t="b">
        <f t="shared" si="171"/>
        <v>0</v>
      </c>
      <c r="EW92" s="40" t="b">
        <f t="shared" si="172"/>
        <v>0</v>
      </c>
      <c r="EX92" s="40" t="b">
        <f t="shared" si="173"/>
        <v>0</v>
      </c>
      <c r="EY92" s="365"/>
      <c r="EZ92" s="40" t="b">
        <f t="shared" si="174"/>
        <v>0</v>
      </c>
      <c r="FA92" s="40" t="b">
        <f t="shared" si="175"/>
        <v>0</v>
      </c>
      <c r="FB92" s="40" t="b">
        <f t="shared" si="176"/>
        <v>0</v>
      </c>
      <c r="FC92" s="40" t="b">
        <f t="shared" si="177"/>
        <v>0</v>
      </c>
      <c r="FD92" s="367"/>
      <c r="FE92" s="40" t="b">
        <f t="shared" si="178"/>
        <v>0</v>
      </c>
      <c r="FF92" s="40" t="b">
        <f t="shared" si="179"/>
        <v>0</v>
      </c>
      <c r="FG92" s="40" t="b">
        <f t="shared" si="180"/>
        <v>0</v>
      </c>
      <c r="FH92" s="40" t="b">
        <f t="shared" si="181"/>
        <v>0</v>
      </c>
      <c r="FI92" s="365"/>
      <c r="FJ92" s="40" t="b">
        <f t="shared" si="182"/>
        <v>0</v>
      </c>
      <c r="FK92" s="40" t="b">
        <f t="shared" si="183"/>
        <v>0</v>
      </c>
      <c r="FL92" s="40" t="b">
        <f t="shared" si="184"/>
        <v>0</v>
      </c>
      <c r="FM92" s="40" t="b">
        <f t="shared" si="185"/>
        <v>0</v>
      </c>
      <c r="FN92" s="367"/>
      <c r="FO92" s="40" t="b">
        <f t="shared" si="186"/>
        <v>0</v>
      </c>
      <c r="FP92" s="40" t="b">
        <f t="shared" si="187"/>
        <v>0</v>
      </c>
      <c r="FQ92" s="40" t="b">
        <f t="shared" si="188"/>
        <v>0</v>
      </c>
      <c r="FR92" s="40" t="b">
        <f t="shared" si="189"/>
        <v>0</v>
      </c>
      <c r="FS92" s="365"/>
      <c r="FT92" s="40" t="b">
        <f t="shared" si="190"/>
        <v>0</v>
      </c>
      <c r="FU92" s="40" t="b">
        <f t="shared" si="191"/>
        <v>0</v>
      </c>
      <c r="FV92" s="40" t="b">
        <f t="shared" si="192"/>
        <v>0</v>
      </c>
      <c r="FW92" s="40" t="b">
        <f t="shared" si="193"/>
        <v>0</v>
      </c>
    </row>
    <row r="93" spans="2:179">
      <c r="B93" s="365">
        <v>84</v>
      </c>
      <c r="C93" s="196"/>
      <c r="D93" s="196"/>
      <c r="E93" s="196"/>
      <c r="F93" s="196"/>
      <c r="G93" s="367"/>
      <c r="H93" s="197"/>
      <c r="I93" s="197"/>
      <c r="J93" s="197"/>
      <c r="K93" s="197"/>
      <c r="L93" s="197"/>
      <c r="M93" s="197"/>
      <c r="N93" s="9"/>
      <c r="O93" s="198"/>
      <c r="P93" s="198"/>
      <c r="Q93" s="198"/>
      <c r="R93" s="198"/>
      <c r="S93" s="198"/>
      <c r="T93" s="198"/>
      <c r="U93" s="9"/>
      <c r="V93" s="306"/>
      <c r="W93" s="306"/>
      <c r="X93" s="306"/>
      <c r="Y93" s="306"/>
      <c r="Z93" s="306"/>
      <c r="AA93" s="283">
        <f>IFERROR(Z93*Inputs!$D$59*Inputs!$D$60,"")</f>
        <v>0</v>
      </c>
      <c r="AB93" s="9"/>
      <c r="AC93" s="303"/>
      <c r="AD93" s="304"/>
      <c r="AE93" s="304"/>
      <c r="AF93" s="304"/>
      <c r="AG93" s="9"/>
      <c r="AH93" s="283" t="str">
        <f>IFERROR(IF(Analysis!AC93="","",Analysis!AC93*Inputs!$D$33),"")</f>
        <v/>
      </c>
      <c r="AI93" s="292" t="str">
        <f>IFERROR(IF(Analysis!AD93="","",Analysis!AD93*Inputs!$D$37),"")</f>
        <v/>
      </c>
      <c r="AJ93" s="292" t="str">
        <f>IFERROR(IF(Analysis!AE93="","",Analysis!AE93*Inputs!$D$41),"")</f>
        <v/>
      </c>
      <c r="AK93" s="292" t="str">
        <f>IFERROR(IF(Analysis!AE93="","",Analysis!AE93*Inputs!$D$48),"")</f>
        <v/>
      </c>
      <c r="AL93" s="293" t="str">
        <f>IFERROR(IF(Analysis!AD93="","",Analysis!AD93*Inputs!$D$49*Inputs!$D$48),"")</f>
        <v/>
      </c>
      <c r="AM93" s="292" t="str">
        <f>IFERROR(AK93*Inputs!$D$50,"")</f>
        <v/>
      </c>
      <c r="AN93" s="292" t="str">
        <f t="shared" si="194"/>
        <v/>
      </c>
      <c r="AO93" s="292" t="str">
        <f>IFERROR(IF(AN93="","",AN93*Inputs!$D$52),"")</f>
        <v/>
      </c>
      <c r="AP93" s="283" t="str">
        <f>IFERROR(IF(Analysis!AF93="","",Analysis!AF93*Inputs!$D$58),"")</f>
        <v/>
      </c>
      <c r="AQ93" s="293" t="str">
        <f>IFERROR(AP93*Inputs!$D$59,"")</f>
        <v/>
      </c>
      <c r="AR93" s="283" t="str">
        <f>IFERROR(AQ93*Inputs!$D$60,"")</f>
        <v/>
      </c>
      <c r="AS93" s="9"/>
      <c r="AT93" s="279" t="str">
        <f>IF(Analysis!V93&lt;&gt;"",Analysis!V93,Analysis!$AH93)</f>
        <v/>
      </c>
      <c r="AU93" s="279" t="str">
        <f>IF(Analysis!W93&lt;&gt;"",Analysis!W93,Analysis!AI93)</f>
        <v/>
      </c>
      <c r="AV93" s="279" t="str">
        <f>IF(Analysis!X93&lt;&gt;"",Analysis!X93,$AJ93)</f>
        <v/>
      </c>
      <c r="AW93" s="279" t="str">
        <f>IF(Analysis!Y93&lt;&gt;"",Analysis!Y93,Analysis!AO93)</f>
        <v/>
      </c>
      <c r="AX93" s="279" t="str">
        <f>IF(Analysis!Z93&lt;&gt;"",Analysis!Z93,Analysis!AP93)</f>
        <v/>
      </c>
      <c r="AY93" s="279" t="str">
        <f>IF(Analysis!AA93&gt;0,Analysis!AA93,Analysis!AR93)</f>
        <v/>
      </c>
      <c r="AZ93" s="9"/>
      <c r="BA93" s="8">
        <f>SUM((($H93+$O93)*Inputs!$D$14*Inputs!$D$13/Hours_TB),(($I93+$P93)*Inputs!$D$14*Inputs!$D$13/Hours_TB),(($J93+$Q93)*Inputs!$D$14*Inputs!$D$13/Hours_TB),(($K93+$R93)*Inputs!$D$14*Inputs!$D$13/Hours_TB),(($L93+$S93)*Inputs!$D$14*Inputs!$D$13/Hours_TB),(($M93+$T93)*Inputs!$D$14*Inputs!$D$13/Hours_TB))</f>
        <v>0</v>
      </c>
      <c r="BB93" s="8">
        <f>SUM((($H93+$O93)*Inputs!$D$14*Inputs!$D$13/Hours_HIV),(($I93+$P93)*Inputs!$D$14*Inputs!$D$13/Hours_HIV),(($J93+$Q93)*Inputs!$D$14*Inputs!$D$13/Hours_HIV),(($K93+$R93)*Inputs!$D$14*Inputs!$D$13/Hours_HIV),(($L93+$S93)*Inputs!$D$14*Inputs!$D$13/Hours_HIV),(($M93+$T93)*Inputs!$D$14*Inputs!$D$13/Hours_HIV))</f>
        <v>0</v>
      </c>
      <c r="BC93" s="8">
        <f>SUM((($H93+$O93)*Inputs!$D$14*Inputs!$D$13/Hours_HPV),(($I93+$P93)*Inputs!$D$14*Inputs!$D$13/Hours_HPV),(($J93+$Q93)*Inputs!$D$14*Inputs!$D$13/Hours_HPV),(($K93+$R93)*Inputs!$D$14*Inputs!$D$13/Hours_HPV),(($L93+$S93)*Inputs!$D$14*Inputs!$D$13/Hours_HPV),(($M93+$T93)*Inputs!$D$14*Inputs!$D$13/Hours_HPV))</f>
        <v>0</v>
      </c>
      <c r="BD93" s="8">
        <f>SUM((($H93+$O93)*Inputs!$D$14*Inputs!$D$13/Hours_HCV),(($I93+$P93)*Inputs!$D$14*Inputs!$D$13/Hours_HCV),(($J93+$Q93)*Inputs!$D$14*Inputs!$D$13/Hours_HCV),(($K93+$R93)*Inputs!$D$14*Inputs!$D$13/Hours_HCV),(($L93+$S93)*Inputs!$D$14*Inputs!$D$13/Hours_HCV),(($M93+$T93)*Inputs!$D$14*Inputs!$D$13/Hours_HCV))</f>
        <v>0</v>
      </c>
      <c r="BE93" s="9"/>
      <c r="BF93" s="10" t="str">
        <f t="shared" si="195"/>
        <v/>
      </c>
      <c r="BG93" s="18" t="str">
        <f t="shared" si="196"/>
        <v>N/A</v>
      </c>
      <c r="BH93" s="10" t="str">
        <f t="shared" si="197"/>
        <v/>
      </c>
      <c r="BI93" s="10" t="str">
        <f t="shared" si="198"/>
        <v/>
      </c>
      <c r="BJ93" s="10" t="str">
        <f t="shared" si="116"/>
        <v/>
      </c>
      <c r="BK93" s="18" t="str">
        <f t="shared" si="199"/>
        <v>N/A</v>
      </c>
      <c r="BL93" s="367"/>
      <c r="BM93" s="10">
        <f t="shared" si="200"/>
        <v>0</v>
      </c>
      <c r="BN93" s="18" t="str">
        <f t="shared" si="201"/>
        <v>N/A</v>
      </c>
      <c r="BO93" s="10" t="str">
        <f t="shared" si="117"/>
        <v/>
      </c>
      <c r="BP93" s="10" t="str">
        <f t="shared" si="118"/>
        <v/>
      </c>
      <c r="BQ93" s="10" t="str">
        <f t="shared" si="119"/>
        <v/>
      </c>
      <c r="BR93" s="18" t="str">
        <f t="shared" si="120"/>
        <v>N/A</v>
      </c>
      <c r="BS93" s="367"/>
      <c r="BT93" s="10">
        <f t="shared" si="202"/>
        <v>0</v>
      </c>
      <c r="BU93" s="18" t="str">
        <f t="shared" si="203"/>
        <v>N/A</v>
      </c>
      <c r="BV93" s="10" t="str">
        <f t="shared" si="121"/>
        <v/>
      </c>
      <c r="BW93" s="10" t="str">
        <f t="shared" si="204"/>
        <v/>
      </c>
      <c r="BX93" s="10" t="str">
        <f t="shared" si="122"/>
        <v/>
      </c>
      <c r="BY93" s="18" t="str">
        <f t="shared" si="205"/>
        <v>N/A</v>
      </c>
      <c r="BZ93" s="367"/>
      <c r="CA93" s="10">
        <f t="shared" si="206"/>
        <v>0</v>
      </c>
      <c r="CB93" s="18" t="str">
        <f t="shared" si="207"/>
        <v>N/A</v>
      </c>
      <c r="CC93" s="10" t="str">
        <f t="shared" si="123"/>
        <v/>
      </c>
      <c r="CD93" s="10" t="str">
        <f t="shared" si="124"/>
        <v/>
      </c>
      <c r="CE93" s="10" t="str">
        <f t="shared" si="125"/>
        <v/>
      </c>
      <c r="CF93" s="18" t="str">
        <f t="shared" si="208"/>
        <v>N/A</v>
      </c>
      <c r="CG93" s="365"/>
      <c r="CH93" s="10">
        <f t="shared" si="209"/>
        <v>0</v>
      </c>
      <c r="CI93" s="18" t="str">
        <f t="shared" si="210"/>
        <v>N/A</v>
      </c>
      <c r="CJ93" s="10" t="str">
        <f t="shared" si="127"/>
        <v/>
      </c>
      <c r="CK93" s="10" t="str">
        <f t="shared" si="128"/>
        <v/>
      </c>
      <c r="CL93" s="10" t="str">
        <f t="shared" si="129"/>
        <v/>
      </c>
      <c r="CM93" s="18" t="str">
        <f t="shared" si="130"/>
        <v>N/A</v>
      </c>
      <c r="CN93" s="365"/>
      <c r="CO93" s="10">
        <f t="shared" si="211"/>
        <v>0</v>
      </c>
      <c r="CP93" s="18" t="str">
        <f t="shared" si="212"/>
        <v>N/A</v>
      </c>
      <c r="CQ93" s="10" t="str">
        <f t="shared" si="131"/>
        <v/>
      </c>
      <c r="CR93" s="10" t="str">
        <f t="shared" si="132"/>
        <v/>
      </c>
      <c r="CS93" s="10" t="str">
        <f t="shared" si="133"/>
        <v/>
      </c>
      <c r="CT93" s="18" t="str">
        <f t="shared" si="213"/>
        <v>N/A</v>
      </c>
      <c r="CU93" s="377"/>
      <c r="CV93" s="10">
        <f t="shared" si="214"/>
        <v>0</v>
      </c>
      <c r="CW93" s="18" t="str">
        <f t="shared" si="215"/>
        <v>N/A</v>
      </c>
      <c r="CX93" s="10" t="str">
        <f t="shared" si="134"/>
        <v/>
      </c>
      <c r="CY93" s="10" t="str">
        <f t="shared" si="135"/>
        <v/>
      </c>
      <c r="CZ93" s="10" t="str">
        <f t="shared" si="136"/>
        <v/>
      </c>
      <c r="DA93" s="18" t="str">
        <f t="shared" si="137"/>
        <v>N/A</v>
      </c>
      <c r="DB93" s="367"/>
      <c r="DC93" s="367"/>
      <c r="DD93" s="367"/>
      <c r="DE93" s="367"/>
      <c r="DF93" s="367"/>
      <c r="DG93" s="40" t="b">
        <f t="shared" si="138"/>
        <v>0</v>
      </c>
      <c r="DH93" s="40" t="b">
        <f t="shared" si="139"/>
        <v>0</v>
      </c>
      <c r="DI93" s="40" t="b">
        <f t="shared" si="140"/>
        <v>0</v>
      </c>
      <c r="DJ93" s="40" t="b">
        <f t="shared" si="141"/>
        <v>0</v>
      </c>
      <c r="DK93" s="367"/>
      <c r="DL93" s="40" t="b">
        <f t="shared" si="142"/>
        <v>0</v>
      </c>
      <c r="DM93" s="40" t="b">
        <f t="shared" si="143"/>
        <v>0</v>
      </c>
      <c r="DN93" s="40" t="b">
        <f t="shared" si="144"/>
        <v>0</v>
      </c>
      <c r="DO93" s="40" t="b">
        <f t="shared" si="145"/>
        <v>0</v>
      </c>
      <c r="DP93" s="367"/>
      <c r="DQ93" s="40" t="b">
        <f t="shared" si="146"/>
        <v>0</v>
      </c>
      <c r="DR93" s="40" t="b">
        <f t="shared" si="147"/>
        <v>0</v>
      </c>
      <c r="DS93" s="40" t="b">
        <f t="shared" si="148"/>
        <v>0</v>
      </c>
      <c r="DT93" s="40" t="b">
        <f t="shared" si="149"/>
        <v>0</v>
      </c>
      <c r="DU93" s="367"/>
      <c r="DV93" s="40" t="b">
        <f t="shared" si="150"/>
        <v>0</v>
      </c>
      <c r="DW93" s="40" t="b">
        <f t="shared" si="151"/>
        <v>0</v>
      </c>
      <c r="DX93" s="40" t="b">
        <f t="shared" si="152"/>
        <v>0</v>
      </c>
      <c r="DY93" s="40" t="b">
        <f t="shared" si="153"/>
        <v>0</v>
      </c>
      <c r="DZ93" s="367"/>
      <c r="EA93" s="40" t="b">
        <f t="shared" si="154"/>
        <v>0</v>
      </c>
      <c r="EB93" s="40" t="b">
        <f t="shared" si="155"/>
        <v>0</v>
      </c>
      <c r="EC93" s="40" t="b">
        <f t="shared" si="156"/>
        <v>0</v>
      </c>
      <c r="ED93" s="40" t="b">
        <f t="shared" si="157"/>
        <v>0</v>
      </c>
      <c r="EE93" s="367"/>
      <c r="EF93" s="40" t="b">
        <f t="shared" si="158"/>
        <v>0</v>
      </c>
      <c r="EG93" s="40" t="b">
        <f t="shared" si="159"/>
        <v>0</v>
      </c>
      <c r="EH93" s="40" t="b">
        <f t="shared" si="160"/>
        <v>0</v>
      </c>
      <c r="EI93" s="40" t="b">
        <f t="shared" si="161"/>
        <v>0</v>
      </c>
      <c r="EJ93" s="367"/>
      <c r="EK93" s="40" t="b">
        <f t="shared" si="162"/>
        <v>0</v>
      </c>
      <c r="EL93" s="40" t="b">
        <f t="shared" si="163"/>
        <v>0</v>
      </c>
      <c r="EM93" s="40" t="b">
        <f t="shared" si="164"/>
        <v>0</v>
      </c>
      <c r="EN93" s="40" t="b">
        <f t="shared" si="165"/>
        <v>0</v>
      </c>
      <c r="EO93" s="367"/>
      <c r="EP93" s="40" t="b">
        <f t="shared" si="166"/>
        <v>0</v>
      </c>
      <c r="EQ93" s="40" t="b">
        <f t="shared" si="167"/>
        <v>0</v>
      </c>
      <c r="ER93" s="40" t="b">
        <f t="shared" si="168"/>
        <v>0</v>
      </c>
      <c r="ES93" s="40" t="b">
        <f t="shared" si="169"/>
        <v>0</v>
      </c>
      <c r="ET93" s="367"/>
      <c r="EU93" s="40" t="b">
        <f t="shared" si="170"/>
        <v>0</v>
      </c>
      <c r="EV93" s="40" t="b">
        <f t="shared" si="171"/>
        <v>0</v>
      </c>
      <c r="EW93" s="40" t="b">
        <f t="shared" si="172"/>
        <v>0</v>
      </c>
      <c r="EX93" s="40" t="b">
        <f t="shared" si="173"/>
        <v>0</v>
      </c>
      <c r="EY93" s="365"/>
      <c r="EZ93" s="40" t="b">
        <f t="shared" si="174"/>
        <v>0</v>
      </c>
      <c r="FA93" s="40" t="b">
        <f t="shared" si="175"/>
        <v>0</v>
      </c>
      <c r="FB93" s="40" t="b">
        <f t="shared" si="176"/>
        <v>0</v>
      </c>
      <c r="FC93" s="40" t="b">
        <f t="shared" si="177"/>
        <v>0</v>
      </c>
      <c r="FD93" s="367"/>
      <c r="FE93" s="40" t="b">
        <f t="shared" si="178"/>
        <v>0</v>
      </c>
      <c r="FF93" s="40" t="b">
        <f t="shared" si="179"/>
        <v>0</v>
      </c>
      <c r="FG93" s="40" t="b">
        <f t="shared" si="180"/>
        <v>0</v>
      </c>
      <c r="FH93" s="40" t="b">
        <f t="shared" si="181"/>
        <v>0</v>
      </c>
      <c r="FI93" s="365"/>
      <c r="FJ93" s="40" t="b">
        <f t="shared" si="182"/>
        <v>0</v>
      </c>
      <c r="FK93" s="40" t="b">
        <f t="shared" si="183"/>
        <v>0</v>
      </c>
      <c r="FL93" s="40" t="b">
        <f t="shared" si="184"/>
        <v>0</v>
      </c>
      <c r="FM93" s="40" t="b">
        <f t="shared" si="185"/>
        <v>0</v>
      </c>
      <c r="FN93" s="367"/>
      <c r="FO93" s="40" t="b">
        <f t="shared" si="186"/>
        <v>0</v>
      </c>
      <c r="FP93" s="40" t="b">
        <f t="shared" si="187"/>
        <v>0</v>
      </c>
      <c r="FQ93" s="40" t="b">
        <f t="shared" si="188"/>
        <v>0</v>
      </c>
      <c r="FR93" s="40" t="b">
        <f t="shared" si="189"/>
        <v>0</v>
      </c>
      <c r="FS93" s="365"/>
      <c r="FT93" s="40" t="b">
        <f t="shared" si="190"/>
        <v>0</v>
      </c>
      <c r="FU93" s="40" t="b">
        <f t="shared" si="191"/>
        <v>0</v>
      </c>
      <c r="FV93" s="40" t="b">
        <f t="shared" si="192"/>
        <v>0</v>
      </c>
      <c r="FW93" s="40" t="b">
        <f t="shared" si="193"/>
        <v>0</v>
      </c>
    </row>
    <row r="94" spans="2:179">
      <c r="B94" s="365">
        <v>85</v>
      </c>
      <c r="C94" s="196"/>
      <c r="D94" s="196"/>
      <c r="E94" s="196"/>
      <c r="F94" s="196"/>
      <c r="G94" s="367"/>
      <c r="H94" s="197"/>
      <c r="I94" s="197"/>
      <c r="J94" s="197"/>
      <c r="K94" s="197"/>
      <c r="L94" s="197"/>
      <c r="M94" s="197"/>
      <c r="N94" s="9"/>
      <c r="O94" s="198"/>
      <c r="P94" s="198"/>
      <c r="Q94" s="198"/>
      <c r="R94" s="198"/>
      <c r="S94" s="198"/>
      <c r="T94" s="198"/>
      <c r="U94" s="9"/>
      <c r="V94" s="306"/>
      <c r="W94" s="306"/>
      <c r="X94" s="306"/>
      <c r="Y94" s="306"/>
      <c r="Z94" s="306"/>
      <c r="AA94" s="283">
        <f>IFERROR(Z94*Inputs!$D$59*Inputs!$D$60,"")</f>
        <v>0</v>
      </c>
      <c r="AB94" s="9"/>
      <c r="AC94" s="303"/>
      <c r="AD94" s="304"/>
      <c r="AE94" s="304"/>
      <c r="AF94" s="304"/>
      <c r="AG94" s="9"/>
      <c r="AH94" s="283" t="str">
        <f>IFERROR(IF(Analysis!AC94="","",Analysis!AC94*Inputs!$D$33),"")</f>
        <v/>
      </c>
      <c r="AI94" s="292" t="str">
        <f>IFERROR(IF(Analysis!AD94="","",Analysis!AD94*Inputs!$D$37),"")</f>
        <v/>
      </c>
      <c r="AJ94" s="292" t="str">
        <f>IFERROR(IF(Analysis!AE94="","",Analysis!AE94*Inputs!$D$41),"")</f>
        <v/>
      </c>
      <c r="AK94" s="292" t="str">
        <f>IFERROR(IF(Analysis!AE94="","",Analysis!AE94*Inputs!$D$48),"")</f>
        <v/>
      </c>
      <c r="AL94" s="293" t="str">
        <f>IFERROR(IF(Analysis!AD94="","",Analysis!AD94*Inputs!$D$49*Inputs!$D$48),"")</f>
        <v/>
      </c>
      <c r="AM94" s="292" t="str">
        <f>IFERROR(AK94*Inputs!$D$50,"")</f>
        <v/>
      </c>
      <c r="AN94" s="292" t="str">
        <f t="shared" si="194"/>
        <v/>
      </c>
      <c r="AO94" s="292" t="str">
        <f>IFERROR(IF(AN94="","",AN94*Inputs!$D$52),"")</f>
        <v/>
      </c>
      <c r="AP94" s="283" t="str">
        <f>IFERROR(IF(Analysis!AF94="","",Analysis!AF94*Inputs!$D$58),"")</f>
        <v/>
      </c>
      <c r="AQ94" s="293" t="str">
        <f>IFERROR(AP94*Inputs!$D$59,"")</f>
        <v/>
      </c>
      <c r="AR94" s="283" t="str">
        <f>IFERROR(AQ94*Inputs!$D$60,"")</f>
        <v/>
      </c>
      <c r="AS94" s="9"/>
      <c r="AT94" s="279" t="str">
        <f>IF(Analysis!V94&lt;&gt;"",Analysis!V94,Analysis!$AH94)</f>
        <v/>
      </c>
      <c r="AU94" s="279" t="str">
        <f>IF(Analysis!W94&lt;&gt;"",Analysis!W94,Analysis!AI94)</f>
        <v/>
      </c>
      <c r="AV94" s="279" t="str">
        <f>IF(Analysis!X94&lt;&gt;"",Analysis!X94,$AJ94)</f>
        <v/>
      </c>
      <c r="AW94" s="279" t="str">
        <f>IF(Analysis!Y94&lt;&gt;"",Analysis!Y94,Analysis!AO94)</f>
        <v/>
      </c>
      <c r="AX94" s="279" t="str">
        <f>IF(Analysis!Z94&lt;&gt;"",Analysis!Z94,Analysis!AP94)</f>
        <v/>
      </c>
      <c r="AY94" s="279" t="str">
        <f>IF(Analysis!AA94&gt;0,Analysis!AA94,Analysis!AR94)</f>
        <v/>
      </c>
      <c r="AZ94" s="9"/>
      <c r="BA94" s="8">
        <f>SUM((($H94+$O94)*Inputs!$D$14*Inputs!$D$13/Hours_TB),(($I94+$P94)*Inputs!$D$14*Inputs!$D$13/Hours_TB),(($J94+$Q94)*Inputs!$D$14*Inputs!$D$13/Hours_TB),(($K94+$R94)*Inputs!$D$14*Inputs!$D$13/Hours_TB),(($L94+$S94)*Inputs!$D$14*Inputs!$D$13/Hours_TB),(($M94+$T94)*Inputs!$D$14*Inputs!$D$13/Hours_TB))</f>
        <v>0</v>
      </c>
      <c r="BB94" s="8">
        <f>SUM((($H94+$O94)*Inputs!$D$14*Inputs!$D$13/Hours_HIV),(($I94+$P94)*Inputs!$D$14*Inputs!$D$13/Hours_HIV),(($J94+$Q94)*Inputs!$D$14*Inputs!$D$13/Hours_HIV),(($K94+$R94)*Inputs!$D$14*Inputs!$D$13/Hours_HIV),(($L94+$S94)*Inputs!$D$14*Inputs!$D$13/Hours_HIV),(($M94+$T94)*Inputs!$D$14*Inputs!$D$13/Hours_HIV))</f>
        <v>0</v>
      </c>
      <c r="BC94" s="8">
        <f>SUM((($H94+$O94)*Inputs!$D$14*Inputs!$D$13/Hours_HPV),(($I94+$P94)*Inputs!$D$14*Inputs!$D$13/Hours_HPV),(($J94+$Q94)*Inputs!$D$14*Inputs!$D$13/Hours_HPV),(($K94+$R94)*Inputs!$D$14*Inputs!$D$13/Hours_HPV),(($L94+$S94)*Inputs!$D$14*Inputs!$D$13/Hours_HPV),(($M94+$T94)*Inputs!$D$14*Inputs!$D$13/Hours_HPV))</f>
        <v>0</v>
      </c>
      <c r="BD94" s="8">
        <f>SUM((($H94+$O94)*Inputs!$D$14*Inputs!$D$13/Hours_HCV),(($I94+$P94)*Inputs!$D$14*Inputs!$D$13/Hours_HCV),(($J94+$Q94)*Inputs!$D$14*Inputs!$D$13/Hours_HCV),(($K94+$R94)*Inputs!$D$14*Inputs!$D$13/Hours_HCV),(($L94+$S94)*Inputs!$D$14*Inputs!$D$13/Hours_HCV),(($M94+$T94)*Inputs!$D$14*Inputs!$D$13/Hours_HCV))</f>
        <v>0</v>
      </c>
      <c r="BE94" s="9"/>
      <c r="BF94" s="10" t="str">
        <f t="shared" si="195"/>
        <v/>
      </c>
      <c r="BG94" s="18" t="str">
        <f t="shared" si="196"/>
        <v>N/A</v>
      </c>
      <c r="BH94" s="10" t="str">
        <f t="shared" si="197"/>
        <v/>
      </c>
      <c r="BI94" s="10" t="str">
        <f t="shared" si="198"/>
        <v/>
      </c>
      <c r="BJ94" s="10" t="str">
        <f t="shared" si="116"/>
        <v/>
      </c>
      <c r="BK94" s="18" t="str">
        <f t="shared" si="199"/>
        <v>N/A</v>
      </c>
      <c r="BL94" s="367"/>
      <c r="BM94" s="10">
        <f t="shared" si="200"/>
        <v>0</v>
      </c>
      <c r="BN94" s="18" t="str">
        <f t="shared" si="201"/>
        <v>N/A</v>
      </c>
      <c r="BO94" s="10" t="str">
        <f t="shared" si="117"/>
        <v/>
      </c>
      <c r="BP94" s="10" t="str">
        <f t="shared" si="118"/>
        <v/>
      </c>
      <c r="BQ94" s="10" t="str">
        <f t="shared" si="119"/>
        <v/>
      </c>
      <c r="BR94" s="18" t="str">
        <f t="shared" si="120"/>
        <v>N/A</v>
      </c>
      <c r="BS94" s="367"/>
      <c r="BT94" s="10">
        <f t="shared" si="202"/>
        <v>0</v>
      </c>
      <c r="BU94" s="18" t="str">
        <f t="shared" si="203"/>
        <v>N/A</v>
      </c>
      <c r="BV94" s="10" t="str">
        <f t="shared" si="121"/>
        <v/>
      </c>
      <c r="BW94" s="10" t="str">
        <f t="shared" si="204"/>
        <v/>
      </c>
      <c r="BX94" s="10" t="str">
        <f t="shared" si="122"/>
        <v/>
      </c>
      <c r="BY94" s="18" t="str">
        <f t="shared" si="205"/>
        <v>N/A</v>
      </c>
      <c r="BZ94" s="367"/>
      <c r="CA94" s="10">
        <f t="shared" si="206"/>
        <v>0</v>
      </c>
      <c r="CB94" s="18" t="str">
        <f t="shared" si="207"/>
        <v>N/A</v>
      </c>
      <c r="CC94" s="10" t="str">
        <f t="shared" si="123"/>
        <v/>
      </c>
      <c r="CD94" s="10" t="str">
        <f t="shared" si="124"/>
        <v/>
      </c>
      <c r="CE94" s="10" t="str">
        <f t="shared" si="125"/>
        <v/>
      </c>
      <c r="CF94" s="18" t="str">
        <f t="shared" si="208"/>
        <v>N/A</v>
      </c>
      <c r="CG94" s="365"/>
      <c r="CH94" s="10">
        <f t="shared" si="209"/>
        <v>0</v>
      </c>
      <c r="CI94" s="18" t="str">
        <f t="shared" si="210"/>
        <v>N/A</v>
      </c>
      <c r="CJ94" s="10" t="str">
        <f t="shared" si="127"/>
        <v/>
      </c>
      <c r="CK94" s="10" t="str">
        <f t="shared" si="128"/>
        <v/>
      </c>
      <c r="CL94" s="10" t="str">
        <f t="shared" si="129"/>
        <v/>
      </c>
      <c r="CM94" s="18" t="str">
        <f t="shared" si="130"/>
        <v>N/A</v>
      </c>
      <c r="CN94" s="365"/>
      <c r="CO94" s="10">
        <f t="shared" si="211"/>
        <v>0</v>
      </c>
      <c r="CP94" s="18" t="str">
        <f t="shared" si="212"/>
        <v>N/A</v>
      </c>
      <c r="CQ94" s="10" t="str">
        <f t="shared" si="131"/>
        <v/>
      </c>
      <c r="CR94" s="10" t="str">
        <f t="shared" si="132"/>
        <v/>
      </c>
      <c r="CS94" s="10" t="str">
        <f t="shared" si="133"/>
        <v/>
      </c>
      <c r="CT94" s="18" t="str">
        <f t="shared" si="213"/>
        <v>N/A</v>
      </c>
      <c r="CU94" s="377"/>
      <c r="CV94" s="10">
        <f t="shared" si="214"/>
        <v>0</v>
      </c>
      <c r="CW94" s="18" t="str">
        <f t="shared" si="215"/>
        <v>N/A</v>
      </c>
      <c r="CX94" s="10" t="str">
        <f t="shared" si="134"/>
        <v/>
      </c>
      <c r="CY94" s="10" t="str">
        <f t="shared" si="135"/>
        <v/>
      </c>
      <c r="CZ94" s="10" t="str">
        <f t="shared" si="136"/>
        <v/>
      </c>
      <c r="DA94" s="18" t="str">
        <f t="shared" si="137"/>
        <v>N/A</v>
      </c>
      <c r="DB94" s="367"/>
      <c r="DC94" s="367"/>
      <c r="DD94" s="367"/>
      <c r="DE94" s="367"/>
      <c r="DF94" s="367"/>
      <c r="DG94" s="40" t="b">
        <f t="shared" si="138"/>
        <v>0</v>
      </c>
      <c r="DH94" s="40" t="b">
        <f t="shared" si="139"/>
        <v>0</v>
      </c>
      <c r="DI94" s="40" t="b">
        <f t="shared" si="140"/>
        <v>0</v>
      </c>
      <c r="DJ94" s="40" t="b">
        <f t="shared" si="141"/>
        <v>0</v>
      </c>
      <c r="DK94" s="367"/>
      <c r="DL94" s="40" t="b">
        <f t="shared" si="142"/>
        <v>0</v>
      </c>
      <c r="DM94" s="40" t="b">
        <f t="shared" si="143"/>
        <v>0</v>
      </c>
      <c r="DN94" s="40" t="b">
        <f t="shared" si="144"/>
        <v>0</v>
      </c>
      <c r="DO94" s="40" t="b">
        <f t="shared" si="145"/>
        <v>0</v>
      </c>
      <c r="DP94" s="367"/>
      <c r="DQ94" s="40" t="b">
        <f t="shared" si="146"/>
        <v>0</v>
      </c>
      <c r="DR94" s="40" t="b">
        <f t="shared" si="147"/>
        <v>0</v>
      </c>
      <c r="DS94" s="40" t="b">
        <f t="shared" si="148"/>
        <v>0</v>
      </c>
      <c r="DT94" s="40" t="b">
        <f t="shared" si="149"/>
        <v>0</v>
      </c>
      <c r="DU94" s="367"/>
      <c r="DV94" s="40" t="b">
        <f t="shared" si="150"/>
        <v>0</v>
      </c>
      <c r="DW94" s="40" t="b">
        <f t="shared" si="151"/>
        <v>0</v>
      </c>
      <c r="DX94" s="40" t="b">
        <f t="shared" si="152"/>
        <v>0</v>
      </c>
      <c r="DY94" s="40" t="b">
        <f t="shared" si="153"/>
        <v>0</v>
      </c>
      <c r="DZ94" s="367"/>
      <c r="EA94" s="40" t="b">
        <f t="shared" si="154"/>
        <v>0</v>
      </c>
      <c r="EB94" s="40" t="b">
        <f t="shared" si="155"/>
        <v>0</v>
      </c>
      <c r="EC94" s="40" t="b">
        <f t="shared" si="156"/>
        <v>0</v>
      </c>
      <c r="ED94" s="40" t="b">
        <f t="shared" si="157"/>
        <v>0</v>
      </c>
      <c r="EE94" s="367"/>
      <c r="EF94" s="40" t="b">
        <f t="shared" si="158"/>
        <v>0</v>
      </c>
      <c r="EG94" s="40" t="b">
        <f t="shared" si="159"/>
        <v>0</v>
      </c>
      <c r="EH94" s="40" t="b">
        <f t="shared" si="160"/>
        <v>0</v>
      </c>
      <c r="EI94" s="40" t="b">
        <f t="shared" si="161"/>
        <v>0</v>
      </c>
      <c r="EJ94" s="367"/>
      <c r="EK94" s="40" t="b">
        <f t="shared" si="162"/>
        <v>0</v>
      </c>
      <c r="EL94" s="40" t="b">
        <f t="shared" si="163"/>
        <v>0</v>
      </c>
      <c r="EM94" s="40" t="b">
        <f t="shared" si="164"/>
        <v>0</v>
      </c>
      <c r="EN94" s="40" t="b">
        <f t="shared" si="165"/>
        <v>0</v>
      </c>
      <c r="EO94" s="367"/>
      <c r="EP94" s="40" t="b">
        <f t="shared" si="166"/>
        <v>0</v>
      </c>
      <c r="EQ94" s="40" t="b">
        <f t="shared" si="167"/>
        <v>0</v>
      </c>
      <c r="ER94" s="40" t="b">
        <f t="shared" si="168"/>
        <v>0</v>
      </c>
      <c r="ES94" s="40" t="b">
        <f t="shared" si="169"/>
        <v>0</v>
      </c>
      <c r="ET94" s="367"/>
      <c r="EU94" s="40" t="b">
        <f t="shared" si="170"/>
        <v>0</v>
      </c>
      <c r="EV94" s="40" t="b">
        <f t="shared" si="171"/>
        <v>0</v>
      </c>
      <c r="EW94" s="40" t="b">
        <f t="shared" si="172"/>
        <v>0</v>
      </c>
      <c r="EX94" s="40" t="b">
        <f t="shared" si="173"/>
        <v>0</v>
      </c>
      <c r="EY94" s="365"/>
      <c r="EZ94" s="40" t="b">
        <f t="shared" si="174"/>
        <v>0</v>
      </c>
      <c r="FA94" s="40" t="b">
        <f t="shared" si="175"/>
        <v>0</v>
      </c>
      <c r="FB94" s="40" t="b">
        <f t="shared" si="176"/>
        <v>0</v>
      </c>
      <c r="FC94" s="40" t="b">
        <f t="shared" si="177"/>
        <v>0</v>
      </c>
      <c r="FD94" s="367"/>
      <c r="FE94" s="40" t="b">
        <f t="shared" si="178"/>
        <v>0</v>
      </c>
      <c r="FF94" s="40" t="b">
        <f t="shared" si="179"/>
        <v>0</v>
      </c>
      <c r="FG94" s="40" t="b">
        <f t="shared" si="180"/>
        <v>0</v>
      </c>
      <c r="FH94" s="40" t="b">
        <f t="shared" si="181"/>
        <v>0</v>
      </c>
      <c r="FI94" s="365"/>
      <c r="FJ94" s="40" t="b">
        <f t="shared" si="182"/>
        <v>0</v>
      </c>
      <c r="FK94" s="40" t="b">
        <f t="shared" si="183"/>
        <v>0</v>
      </c>
      <c r="FL94" s="40" t="b">
        <f t="shared" si="184"/>
        <v>0</v>
      </c>
      <c r="FM94" s="40" t="b">
        <f t="shared" si="185"/>
        <v>0</v>
      </c>
      <c r="FN94" s="367"/>
      <c r="FO94" s="40" t="b">
        <f t="shared" si="186"/>
        <v>0</v>
      </c>
      <c r="FP94" s="40" t="b">
        <f t="shared" si="187"/>
        <v>0</v>
      </c>
      <c r="FQ94" s="40" t="b">
        <f t="shared" si="188"/>
        <v>0</v>
      </c>
      <c r="FR94" s="40" t="b">
        <f t="shared" si="189"/>
        <v>0</v>
      </c>
      <c r="FS94" s="365"/>
      <c r="FT94" s="40" t="b">
        <f t="shared" si="190"/>
        <v>0</v>
      </c>
      <c r="FU94" s="40" t="b">
        <f t="shared" si="191"/>
        <v>0</v>
      </c>
      <c r="FV94" s="40" t="b">
        <f t="shared" si="192"/>
        <v>0</v>
      </c>
      <c r="FW94" s="40" t="b">
        <f t="shared" si="193"/>
        <v>0</v>
      </c>
    </row>
    <row r="95" spans="2:179">
      <c r="B95" s="365">
        <v>86</v>
      </c>
      <c r="C95" s="196"/>
      <c r="D95" s="196"/>
      <c r="E95" s="196"/>
      <c r="F95" s="196"/>
      <c r="G95" s="367"/>
      <c r="H95" s="197"/>
      <c r="I95" s="197"/>
      <c r="J95" s="197"/>
      <c r="K95" s="197"/>
      <c r="L95" s="197"/>
      <c r="M95" s="197"/>
      <c r="N95" s="9"/>
      <c r="O95" s="198"/>
      <c r="P95" s="198"/>
      <c r="Q95" s="198"/>
      <c r="R95" s="198"/>
      <c r="S95" s="198"/>
      <c r="T95" s="198"/>
      <c r="U95" s="9"/>
      <c r="V95" s="306"/>
      <c r="W95" s="306"/>
      <c r="X95" s="306"/>
      <c r="Y95" s="306"/>
      <c r="Z95" s="306"/>
      <c r="AA95" s="283">
        <f>IFERROR(Z95*Inputs!$D$59*Inputs!$D$60,"")</f>
        <v>0</v>
      </c>
      <c r="AB95" s="9"/>
      <c r="AC95" s="303"/>
      <c r="AD95" s="304"/>
      <c r="AE95" s="304"/>
      <c r="AF95" s="304"/>
      <c r="AG95" s="9"/>
      <c r="AH95" s="283" t="str">
        <f>IFERROR(IF(Analysis!AC95="","",Analysis!AC95*Inputs!$D$33),"")</f>
        <v/>
      </c>
      <c r="AI95" s="292" t="str">
        <f>IFERROR(IF(Analysis!AD95="","",Analysis!AD95*Inputs!$D$37),"")</f>
        <v/>
      </c>
      <c r="AJ95" s="292" t="str">
        <f>IFERROR(IF(Analysis!AE95="","",Analysis!AE95*Inputs!$D$41),"")</f>
        <v/>
      </c>
      <c r="AK95" s="292" t="str">
        <f>IFERROR(IF(Analysis!AE95="","",Analysis!AE95*Inputs!$D$48),"")</f>
        <v/>
      </c>
      <c r="AL95" s="293" t="str">
        <f>IFERROR(IF(Analysis!AD95="","",Analysis!AD95*Inputs!$D$49*Inputs!$D$48),"")</f>
        <v/>
      </c>
      <c r="AM95" s="292" t="str">
        <f>IFERROR(AK95*Inputs!$D$50,"")</f>
        <v/>
      </c>
      <c r="AN95" s="292" t="str">
        <f t="shared" si="194"/>
        <v/>
      </c>
      <c r="AO95" s="292" t="str">
        <f>IFERROR(IF(AN95="","",AN95*Inputs!$D$52),"")</f>
        <v/>
      </c>
      <c r="AP95" s="283" t="str">
        <f>IFERROR(IF(Analysis!AF95="","",Analysis!AF95*Inputs!$D$58),"")</f>
        <v/>
      </c>
      <c r="AQ95" s="293" t="str">
        <f>IFERROR(AP95*Inputs!$D$59,"")</f>
        <v/>
      </c>
      <c r="AR95" s="283" t="str">
        <f>IFERROR(AQ95*Inputs!$D$60,"")</f>
        <v/>
      </c>
      <c r="AS95" s="9"/>
      <c r="AT95" s="279" t="str">
        <f>IF(Analysis!V95&lt;&gt;"",Analysis!V95,Analysis!$AH95)</f>
        <v/>
      </c>
      <c r="AU95" s="279" t="str">
        <f>IF(Analysis!W95&lt;&gt;"",Analysis!W95,Analysis!AI95)</f>
        <v/>
      </c>
      <c r="AV95" s="279" t="str">
        <f>IF(Analysis!X95&lt;&gt;"",Analysis!X95,$AJ95)</f>
        <v/>
      </c>
      <c r="AW95" s="279" t="str">
        <f>IF(Analysis!Y95&lt;&gt;"",Analysis!Y95,Analysis!AO95)</f>
        <v/>
      </c>
      <c r="AX95" s="279" t="str">
        <f>IF(Analysis!Z95&lt;&gt;"",Analysis!Z95,Analysis!AP95)</f>
        <v/>
      </c>
      <c r="AY95" s="279" t="str">
        <f>IF(Analysis!AA95&gt;0,Analysis!AA95,Analysis!AR95)</f>
        <v/>
      </c>
      <c r="AZ95" s="9"/>
      <c r="BA95" s="8">
        <f>SUM((($H95+$O95)*Inputs!$D$14*Inputs!$D$13/Hours_TB),(($I95+$P95)*Inputs!$D$14*Inputs!$D$13/Hours_TB),(($J95+$Q95)*Inputs!$D$14*Inputs!$D$13/Hours_TB),(($K95+$R95)*Inputs!$D$14*Inputs!$D$13/Hours_TB),(($L95+$S95)*Inputs!$D$14*Inputs!$D$13/Hours_TB),(($M95+$T95)*Inputs!$D$14*Inputs!$D$13/Hours_TB))</f>
        <v>0</v>
      </c>
      <c r="BB95" s="8">
        <f>SUM((($H95+$O95)*Inputs!$D$14*Inputs!$D$13/Hours_HIV),(($I95+$P95)*Inputs!$D$14*Inputs!$D$13/Hours_HIV),(($J95+$Q95)*Inputs!$D$14*Inputs!$D$13/Hours_HIV),(($K95+$R95)*Inputs!$D$14*Inputs!$D$13/Hours_HIV),(($L95+$S95)*Inputs!$D$14*Inputs!$D$13/Hours_HIV),(($M95+$T95)*Inputs!$D$14*Inputs!$D$13/Hours_HIV))</f>
        <v>0</v>
      </c>
      <c r="BC95" s="8">
        <f>SUM((($H95+$O95)*Inputs!$D$14*Inputs!$D$13/Hours_HPV),(($I95+$P95)*Inputs!$D$14*Inputs!$D$13/Hours_HPV),(($J95+$Q95)*Inputs!$D$14*Inputs!$D$13/Hours_HPV),(($K95+$R95)*Inputs!$D$14*Inputs!$D$13/Hours_HPV),(($L95+$S95)*Inputs!$D$14*Inputs!$D$13/Hours_HPV),(($M95+$T95)*Inputs!$D$14*Inputs!$D$13/Hours_HPV))</f>
        <v>0</v>
      </c>
      <c r="BD95" s="8">
        <f>SUM((($H95+$O95)*Inputs!$D$14*Inputs!$D$13/Hours_HCV),(($I95+$P95)*Inputs!$D$14*Inputs!$D$13/Hours_HCV),(($J95+$Q95)*Inputs!$D$14*Inputs!$D$13/Hours_HCV),(($K95+$R95)*Inputs!$D$14*Inputs!$D$13/Hours_HCV),(($L95+$S95)*Inputs!$D$14*Inputs!$D$13/Hours_HCV),(($M95+$T95)*Inputs!$D$14*Inputs!$D$13/Hours_HCV))</f>
        <v>0</v>
      </c>
      <c r="BE95" s="9"/>
      <c r="BF95" s="10" t="str">
        <f t="shared" si="195"/>
        <v/>
      </c>
      <c r="BG95" s="18" t="str">
        <f t="shared" si="196"/>
        <v>N/A</v>
      </c>
      <c r="BH95" s="10" t="str">
        <f t="shared" si="197"/>
        <v/>
      </c>
      <c r="BI95" s="10" t="str">
        <f t="shared" si="198"/>
        <v/>
      </c>
      <c r="BJ95" s="10" t="str">
        <f t="shared" si="116"/>
        <v/>
      </c>
      <c r="BK95" s="18" t="str">
        <f t="shared" si="199"/>
        <v>N/A</v>
      </c>
      <c r="BL95" s="367"/>
      <c r="BM95" s="10">
        <f t="shared" si="200"/>
        <v>0</v>
      </c>
      <c r="BN95" s="18" t="str">
        <f t="shared" si="201"/>
        <v>N/A</v>
      </c>
      <c r="BO95" s="10" t="str">
        <f t="shared" si="117"/>
        <v/>
      </c>
      <c r="BP95" s="10" t="str">
        <f t="shared" si="118"/>
        <v/>
      </c>
      <c r="BQ95" s="10" t="str">
        <f t="shared" si="119"/>
        <v/>
      </c>
      <c r="BR95" s="18" t="str">
        <f t="shared" si="120"/>
        <v>N/A</v>
      </c>
      <c r="BS95" s="367"/>
      <c r="BT95" s="10">
        <f t="shared" si="202"/>
        <v>0</v>
      </c>
      <c r="BU95" s="18" t="str">
        <f t="shared" si="203"/>
        <v>N/A</v>
      </c>
      <c r="BV95" s="10" t="str">
        <f t="shared" si="121"/>
        <v/>
      </c>
      <c r="BW95" s="10" t="str">
        <f t="shared" si="204"/>
        <v/>
      </c>
      <c r="BX95" s="10" t="str">
        <f t="shared" si="122"/>
        <v/>
      </c>
      <c r="BY95" s="18" t="str">
        <f t="shared" si="205"/>
        <v>N/A</v>
      </c>
      <c r="BZ95" s="367"/>
      <c r="CA95" s="10">
        <f t="shared" si="206"/>
        <v>0</v>
      </c>
      <c r="CB95" s="18" t="str">
        <f t="shared" si="207"/>
        <v>N/A</v>
      </c>
      <c r="CC95" s="10" t="str">
        <f t="shared" si="123"/>
        <v/>
      </c>
      <c r="CD95" s="10" t="str">
        <f t="shared" si="124"/>
        <v/>
      </c>
      <c r="CE95" s="10" t="str">
        <f t="shared" si="125"/>
        <v/>
      </c>
      <c r="CF95" s="18" t="str">
        <f t="shared" si="208"/>
        <v>N/A</v>
      </c>
      <c r="CG95" s="365"/>
      <c r="CH95" s="10">
        <f t="shared" si="209"/>
        <v>0</v>
      </c>
      <c r="CI95" s="18" t="str">
        <f t="shared" si="210"/>
        <v>N/A</v>
      </c>
      <c r="CJ95" s="10" t="str">
        <f t="shared" si="127"/>
        <v/>
      </c>
      <c r="CK95" s="10" t="str">
        <f t="shared" si="128"/>
        <v/>
      </c>
      <c r="CL95" s="10" t="str">
        <f t="shared" si="129"/>
        <v/>
      </c>
      <c r="CM95" s="18" t="str">
        <f t="shared" si="130"/>
        <v>N/A</v>
      </c>
      <c r="CN95" s="365"/>
      <c r="CO95" s="10">
        <f t="shared" si="211"/>
        <v>0</v>
      </c>
      <c r="CP95" s="18" t="str">
        <f t="shared" si="212"/>
        <v>N/A</v>
      </c>
      <c r="CQ95" s="10" t="str">
        <f t="shared" si="131"/>
        <v/>
      </c>
      <c r="CR95" s="10" t="str">
        <f t="shared" si="132"/>
        <v/>
      </c>
      <c r="CS95" s="10" t="str">
        <f t="shared" si="133"/>
        <v/>
      </c>
      <c r="CT95" s="18" t="str">
        <f t="shared" si="213"/>
        <v>N/A</v>
      </c>
      <c r="CU95" s="377"/>
      <c r="CV95" s="10">
        <f t="shared" si="214"/>
        <v>0</v>
      </c>
      <c r="CW95" s="18" t="str">
        <f t="shared" si="215"/>
        <v>N/A</v>
      </c>
      <c r="CX95" s="10" t="str">
        <f t="shared" si="134"/>
        <v/>
      </c>
      <c r="CY95" s="10" t="str">
        <f t="shared" si="135"/>
        <v/>
      </c>
      <c r="CZ95" s="10" t="str">
        <f t="shared" si="136"/>
        <v/>
      </c>
      <c r="DA95" s="18" t="str">
        <f t="shared" si="137"/>
        <v>N/A</v>
      </c>
      <c r="DB95" s="367"/>
      <c r="DC95" s="367"/>
      <c r="DD95" s="367"/>
      <c r="DE95" s="367"/>
      <c r="DF95" s="367"/>
      <c r="DG95" s="40" t="b">
        <f t="shared" si="138"/>
        <v>0</v>
      </c>
      <c r="DH95" s="40" t="b">
        <f t="shared" si="139"/>
        <v>0</v>
      </c>
      <c r="DI95" s="40" t="b">
        <f t="shared" si="140"/>
        <v>0</v>
      </c>
      <c r="DJ95" s="40" t="b">
        <f t="shared" si="141"/>
        <v>0</v>
      </c>
      <c r="DK95" s="367"/>
      <c r="DL95" s="40" t="b">
        <f t="shared" si="142"/>
        <v>0</v>
      </c>
      <c r="DM95" s="40" t="b">
        <f t="shared" si="143"/>
        <v>0</v>
      </c>
      <c r="DN95" s="40" t="b">
        <f t="shared" si="144"/>
        <v>0</v>
      </c>
      <c r="DO95" s="40" t="b">
        <f t="shared" si="145"/>
        <v>0</v>
      </c>
      <c r="DP95" s="367"/>
      <c r="DQ95" s="40" t="b">
        <f t="shared" si="146"/>
        <v>0</v>
      </c>
      <c r="DR95" s="40" t="b">
        <f t="shared" si="147"/>
        <v>0</v>
      </c>
      <c r="DS95" s="40" t="b">
        <f t="shared" si="148"/>
        <v>0</v>
      </c>
      <c r="DT95" s="40" t="b">
        <f t="shared" si="149"/>
        <v>0</v>
      </c>
      <c r="DU95" s="367"/>
      <c r="DV95" s="40" t="b">
        <f t="shared" si="150"/>
        <v>0</v>
      </c>
      <c r="DW95" s="40" t="b">
        <f t="shared" si="151"/>
        <v>0</v>
      </c>
      <c r="DX95" s="40" t="b">
        <f t="shared" si="152"/>
        <v>0</v>
      </c>
      <c r="DY95" s="40" t="b">
        <f t="shared" si="153"/>
        <v>0</v>
      </c>
      <c r="DZ95" s="367"/>
      <c r="EA95" s="40" t="b">
        <f t="shared" si="154"/>
        <v>0</v>
      </c>
      <c r="EB95" s="40" t="b">
        <f t="shared" si="155"/>
        <v>0</v>
      </c>
      <c r="EC95" s="40" t="b">
        <f t="shared" si="156"/>
        <v>0</v>
      </c>
      <c r="ED95" s="40" t="b">
        <f t="shared" si="157"/>
        <v>0</v>
      </c>
      <c r="EE95" s="367"/>
      <c r="EF95" s="40" t="b">
        <f t="shared" si="158"/>
        <v>0</v>
      </c>
      <c r="EG95" s="40" t="b">
        <f t="shared" si="159"/>
        <v>0</v>
      </c>
      <c r="EH95" s="40" t="b">
        <f t="shared" si="160"/>
        <v>0</v>
      </c>
      <c r="EI95" s="40" t="b">
        <f t="shared" si="161"/>
        <v>0</v>
      </c>
      <c r="EJ95" s="367"/>
      <c r="EK95" s="40" t="b">
        <f t="shared" si="162"/>
        <v>0</v>
      </c>
      <c r="EL95" s="40" t="b">
        <f t="shared" si="163"/>
        <v>0</v>
      </c>
      <c r="EM95" s="40" t="b">
        <f t="shared" si="164"/>
        <v>0</v>
      </c>
      <c r="EN95" s="40" t="b">
        <f t="shared" si="165"/>
        <v>0</v>
      </c>
      <c r="EO95" s="367"/>
      <c r="EP95" s="40" t="b">
        <f t="shared" si="166"/>
        <v>0</v>
      </c>
      <c r="EQ95" s="40" t="b">
        <f t="shared" si="167"/>
        <v>0</v>
      </c>
      <c r="ER95" s="40" t="b">
        <f t="shared" si="168"/>
        <v>0</v>
      </c>
      <c r="ES95" s="40" t="b">
        <f t="shared" si="169"/>
        <v>0</v>
      </c>
      <c r="ET95" s="367"/>
      <c r="EU95" s="40" t="b">
        <f t="shared" si="170"/>
        <v>0</v>
      </c>
      <c r="EV95" s="40" t="b">
        <f t="shared" si="171"/>
        <v>0</v>
      </c>
      <c r="EW95" s="40" t="b">
        <f t="shared" si="172"/>
        <v>0</v>
      </c>
      <c r="EX95" s="40" t="b">
        <f t="shared" si="173"/>
        <v>0</v>
      </c>
      <c r="EY95" s="365"/>
      <c r="EZ95" s="40" t="b">
        <f t="shared" si="174"/>
        <v>0</v>
      </c>
      <c r="FA95" s="40" t="b">
        <f t="shared" si="175"/>
        <v>0</v>
      </c>
      <c r="FB95" s="40" t="b">
        <f t="shared" si="176"/>
        <v>0</v>
      </c>
      <c r="FC95" s="40" t="b">
        <f t="shared" si="177"/>
        <v>0</v>
      </c>
      <c r="FD95" s="367"/>
      <c r="FE95" s="40" t="b">
        <f t="shared" si="178"/>
        <v>0</v>
      </c>
      <c r="FF95" s="40" t="b">
        <f t="shared" si="179"/>
        <v>0</v>
      </c>
      <c r="FG95" s="40" t="b">
        <f t="shared" si="180"/>
        <v>0</v>
      </c>
      <c r="FH95" s="40" t="b">
        <f t="shared" si="181"/>
        <v>0</v>
      </c>
      <c r="FI95" s="365"/>
      <c r="FJ95" s="40" t="b">
        <f t="shared" si="182"/>
        <v>0</v>
      </c>
      <c r="FK95" s="40" t="b">
        <f t="shared" si="183"/>
        <v>0</v>
      </c>
      <c r="FL95" s="40" t="b">
        <f t="shared" si="184"/>
        <v>0</v>
      </c>
      <c r="FM95" s="40" t="b">
        <f t="shared" si="185"/>
        <v>0</v>
      </c>
      <c r="FN95" s="367"/>
      <c r="FO95" s="40" t="b">
        <f t="shared" si="186"/>
        <v>0</v>
      </c>
      <c r="FP95" s="40" t="b">
        <f t="shared" si="187"/>
        <v>0</v>
      </c>
      <c r="FQ95" s="40" t="b">
        <f t="shared" si="188"/>
        <v>0</v>
      </c>
      <c r="FR95" s="40" t="b">
        <f t="shared" si="189"/>
        <v>0</v>
      </c>
      <c r="FS95" s="365"/>
      <c r="FT95" s="40" t="b">
        <f t="shared" si="190"/>
        <v>0</v>
      </c>
      <c r="FU95" s="40" t="b">
        <f t="shared" si="191"/>
        <v>0</v>
      </c>
      <c r="FV95" s="40" t="b">
        <f t="shared" si="192"/>
        <v>0</v>
      </c>
      <c r="FW95" s="40" t="b">
        <f t="shared" si="193"/>
        <v>0</v>
      </c>
    </row>
    <row r="96" spans="2:179">
      <c r="B96" s="365">
        <v>87</v>
      </c>
      <c r="C96" s="196"/>
      <c r="D96" s="196"/>
      <c r="E96" s="196"/>
      <c r="F96" s="196"/>
      <c r="G96" s="367"/>
      <c r="H96" s="197"/>
      <c r="I96" s="197"/>
      <c r="J96" s="197"/>
      <c r="K96" s="197"/>
      <c r="L96" s="197"/>
      <c r="M96" s="197"/>
      <c r="N96" s="9"/>
      <c r="O96" s="198"/>
      <c r="P96" s="198"/>
      <c r="Q96" s="198"/>
      <c r="R96" s="198"/>
      <c r="S96" s="198"/>
      <c r="T96" s="198"/>
      <c r="U96" s="9"/>
      <c r="V96" s="306"/>
      <c r="W96" s="306"/>
      <c r="X96" s="306"/>
      <c r="Y96" s="306"/>
      <c r="Z96" s="306"/>
      <c r="AA96" s="283">
        <f>IFERROR(Z96*Inputs!$D$59*Inputs!$D$60,"")</f>
        <v>0</v>
      </c>
      <c r="AB96" s="9"/>
      <c r="AC96" s="303"/>
      <c r="AD96" s="304"/>
      <c r="AE96" s="304"/>
      <c r="AF96" s="304"/>
      <c r="AG96" s="9"/>
      <c r="AH96" s="283" t="str">
        <f>IFERROR(IF(Analysis!AC96="","",Analysis!AC96*Inputs!$D$33),"")</f>
        <v/>
      </c>
      <c r="AI96" s="292" t="str">
        <f>IFERROR(IF(Analysis!AD96="","",Analysis!AD96*Inputs!$D$37),"")</f>
        <v/>
      </c>
      <c r="AJ96" s="292" t="str">
        <f>IFERROR(IF(Analysis!AE96="","",Analysis!AE96*Inputs!$D$41),"")</f>
        <v/>
      </c>
      <c r="AK96" s="292" t="str">
        <f>IFERROR(IF(Analysis!AE96="","",Analysis!AE96*Inputs!$D$48),"")</f>
        <v/>
      </c>
      <c r="AL96" s="293" t="str">
        <f>IFERROR(IF(Analysis!AD96="","",Analysis!AD96*Inputs!$D$49*Inputs!$D$48),"")</f>
        <v/>
      </c>
      <c r="AM96" s="292" t="str">
        <f>IFERROR(AK96*Inputs!$D$50,"")</f>
        <v/>
      </c>
      <c r="AN96" s="292" t="str">
        <f t="shared" si="194"/>
        <v/>
      </c>
      <c r="AO96" s="292" t="str">
        <f>IFERROR(IF(AN96="","",AN96*Inputs!$D$52),"")</f>
        <v/>
      </c>
      <c r="AP96" s="283" t="str">
        <f>IFERROR(IF(Analysis!AF96="","",Analysis!AF96*Inputs!$D$58),"")</f>
        <v/>
      </c>
      <c r="AQ96" s="293" t="str">
        <f>IFERROR(AP96*Inputs!$D$59,"")</f>
        <v/>
      </c>
      <c r="AR96" s="283" t="str">
        <f>IFERROR(AQ96*Inputs!$D$60,"")</f>
        <v/>
      </c>
      <c r="AS96" s="9"/>
      <c r="AT96" s="279" t="str">
        <f>IF(Analysis!V96&lt;&gt;"",Analysis!V96,Analysis!$AH96)</f>
        <v/>
      </c>
      <c r="AU96" s="279" t="str">
        <f>IF(Analysis!W96&lt;&gt;"",Analysis!W96,Analysis!AI96)</f>
        <v/>
      </c>
      <c r="AV96" s="279" t="str">
        <f>IF(Analysis!X96&lt;&gt;"",Analysis!X96,$AJ96)</f>
        <v/>
      </c>
      <c r="AW96" s="279" t="str">
        <f>IF(Analysis!Y96&lt;&gt;"",Analysis!Y96,Analysis!AO96)</f>
        <v/>
      </c>
      <c r="AX96" s="279" t="str">
        <f>IF(Analysis!Z96&lt;&gt;"",Analysis!Z96,Analysis!AP96)</f>
        <v/>
      </c>
      <c r="AY96" s="279" t="str">
        <f>IF(Analysis!AA96&gt;0,Analysis!AA96,Analysis!AR96)</f>
        <v/>
      </c>
      <c r="AZ96" s="9"/>
      <c r="BA96" s="8">
        <f>SUM((($H96+$O96)*Inputs!$D$14*Inputs!$D$13/Hours_TB),(($I96+$P96)*Inputs!$D$14*Inputs!$D$13/Hours_TB),(($J96+$Q96)*Inputs!$D$14*Inputs!$D$13/Hours_TB),(($K96+$R96)*Inputs!$D$14*Inputs!$D$13/Hours_TB),(($L96+$S96)*Inputs!$D$14*Inputs!$D$13/Hours_TB),(($M96+$T96)*Inputs!$D$14*Inputs!$D$13/Hours_TB))</f>
        <v>0</v>
      </c>
      <c r="BB96" s="8">
        <f>SUM((($H96+$O96)*Inputs!$D$14*Inputs!$D$13/Hours_HIV),(($I96+$P96)*Inputs!$D$14*Inputs!$D$13/Hours_HIV),(($J96+$Q96)*Inputs!$D$14*Inputs!$D$13/Hours_HIV),(($K96+$R96)*Inputs!$D$14*Inputs!$D$13/Hours_HIV),(($L96+$S96)*Inputs!$D$14*Inputs!$D$13/Hours_HIV),(($M96+$T96)*Inputs!$D$14*Inputs!$D$13/Hours_HIV))</f>
        <v>0</v>
      </c>
      <c r="BC96" s="8">
        <f>SUM((($H96+$O96)*Inputs!$D$14*Inputs!$D$13/Hours_HPV),(($I96+$P96)*Inputs!$D$14*Inputs!$D$13/Hours_HPV),(($J96+$Q96)*Inputs!$D$14*Inputs!$D$13/Hours_HPV),(($K96+$R96)*Inputs!$D$14*Inputs!$D$13/Hours_HPV),(($L96+$S96)*Inputs!$D$14*Inputs!$D$13/Hours_HPV),(($M96+$T96)*Inputs!$D$14*Inputs!$D$13/Hours_HPV))</f>
        <v>0</v>
      </c>
      <c r="BD96" s="8">
        <f>SUM((($H96+$O96)*Inputs!$D$14*Inputs!$D$13/Hours_HCV),(($I96+$P96)*Inputs!$D$14*Inputs!$D$13/Hours_HCV),(($J96+$Q96)*Inputs!$D$14*Inputs!$D$13/Hours_HCV),(($K96+$R96)*Inputs!$D$14*Inputs!$D$13/Hours_HCV),(($L96+$S96)*Inputs!$D$14*Inputs!$D$13/Hours_HCV),(($M96+$T96)*Inputs!$D$14*Inputs!$D$13/Hours_HCV))</f>
        <v>0</v>
      </c>
      <c r="BE96" s="9"/>
      <c r="BF96" s="10" t="str">
        <f t="shared" si="195"/>
        <v/>
      </c>
      <c r="BG96" s="18" t="str">
        <f t="shared" si="196"/>
        <v>N/A</v>
      </c>
      <c r="BH96" s="10" t="str">
        <f t="shared" si="197"/>
        <v/>
      </c>
      <c r="BI96" s="10" t="str">
        <f t="shared" si="198"/>
        <v/>
      </c>
      <c r="BJ96" s="10" t="str">
        <f t="shared" si="116"/>
        <v/>
      </c>
      <c r="BK96" s="18" t="str">
        <f t="shared" si="199"/>
        <v>N/A</v>
      </c>
      <c r="BL96" s="367"/>
      <c r="BM96" s="10">
        <f t="shared" si="200"/>
        <v>0</v>
      </c>
      <c r="BN96" s="18" t="str">
        <f t="shared" si="201"/>
        <v>N/A</v>
      </c>
      <c r="BO96" s="10" t="str">
        <f t="shared" si="117"/>
        <v/>
      </c>
      <c r="BP96" s="10" t="str">
        <f t="shared" si="118"/>
        <v/>
      </c>
      <c r="BQ96" s="10" t="str">
        <f t="shared" si="119"/>
        <v/>
      </c>
      <c r="BR96" s="18" t="str">
        <f t="shared" si="120"/>
        <v>N/A</v>
      </c>
      <c r="BS96" s="367"/>
      <c r="BT96" s="10">
        <f t="shared" si="202"/>
        <v>0</v>
      </c>
      <c r="BU96" s="18" t="str">
        <f t="shared" si="203"/>
        <v>N/A</v>
      </c>
      <c r="BV96" s="10" t="str">
        <f t="shared" si="121"/>
        <v/>
      </c>
      <c r="BW96" s="10" t="str">
        <f t="shared" si="204"/>
        <v/>
      </c>
      <c r="BX96" s="10" t="str">
        <f t="shared" si="122"/>
        <v/>
      </c>
      <c r="BY96" s="18" t="str">
        <f t="shared" si="205"/>
        <v>N/A</v>
      </c>
      <c r="BZ96" s="367"/>
      <c r="CA96" s="10">
        <f t="shared" si="206"/>
        <v>0</v>
      </c>
      <c r="CB96" s="18" t="str">
        <f t="shared" si="207"/>
        <v>N/A</v>
      </c>
      <c r="CC96" s="10" t="str">
        <f t="shared" si="123"/>
        <v/>
      </c>
      <c r="CD96" s="10" t="str">
        <f t="shared" si="124"/>
        <v/>
      </c>
      <c r="CE96" s="10" t="str">
        <f t="shared" si="125"/>
        <v/>
      </c>
      <c r="CF96" s="18" t="str">
        <f t="shared" si="208"/>
        <v>N/A</v>
      </c>
      <c r="CG96" s="365"/>
      <c r="CH96" s="10">
        <f t="shared" si="209"/>
        <v>0</v>
      </c>
      <c r="CI96" s="18" t="str">
        <f t="shared" si="210"/>
        <v>N/A</v>
      </c>
      <c r="CJ96" s="10" t="str">
        <f t="shared" si="127"/>
        <v/>
      </c>
      <c r="CK96" s="10" t="str">
        <f t="shared" si="128"/>
        <v/>
      </c>
      <c r="CL96" s="10" t="str">
        <f t="shared" si="129"/>
        <v/>
      </c>
      <c r="CM96" s="18" t="str">
        <f t="shared" si="130"/>
        <v>N/A</v>
      </c>
      <c r="CN96" s="365"/>
      <c r="CO96" s="10">
        <f t="shared" si="211"/>
        <v>0</v>
      </c>
      <c r="CP96" s="18" t="str">
        <f t="shared" si="212"/>
        <v>N/A</v>
      </c>
      <c r="CQ96" s="10" t="str">
        <f t="shared" si="131"/>
        <v/>
      </c>
      <c r="CR96" s="10" t="str">
        <f t="shared" si="132"/>
        <v/>
      </c>
      <c r="CS96" s="10" t="str">
        <f t="shared" si="133"/>
        <v/>
      </c>
      <c r="CT96" s="18" t="str">
        <f t="shared" si="213"/>
        <v>N/A</v>
      </c>
      <c r="CU96" s="377"/>
      <c r="CV96" s="10">
        <f t="shared" si="214"/>
        <v>0</v>
      </c>
      <c r="CW96" s="18" t="str">
        <f t="shared" si="215"/>
        <v>N/A</v>
      </c>
      <c r="CX96" s="10" t="str">
        <f t="shared" si="134"/>
        <v/>
      </c>
      <c r="CY96" s="10" t="str">
        <f t="shared" si="135"/>
        <v/>
      </c>
      <c r="CZ96" s="10" t="str">
        <f t="shared" si="136"/>
        <v/>
      </c>
      <c r="DA96" s="18" t="str">
        <f t="shared" si="137"/>
        <v>N/A</v>
      </c>
      <c r="DB96" s="367"/>
      <c r="DC96" s="367"/>
      <c r="DD96" s="367"/>
      <c r="DE96" s="367"/>
      <c r="DF96" s="367"/>
      <c r="DG96" s="40" t="b">
        <f t="shared" si="138"/>
        <v>0</v>
      </c>
      <c r="DH96" s="40" t="b">
        <f t="shared" si="139"/>
        <v>0</v>
      </c>
      <c r="DI96" s="40" t="b">
        <f t="shared" si="140"/>
        <v>0</v>
      </c>
      <c r="DJ96" s="40" t="b">
        <f t="shared" si="141"/>
        <v>0</v>
      </c>
      <c r="DK96" s="367"/>
      <c r="DL96" s="40" t="b">
        <f t="shared" si="142"/>
        <v>0</v>
      </c>
      <c r="DM96" s="40" t="b">
        <f t="shared" si="143"/>
        <v>0</v>
      </c>
      <c r="DN96" s="40" t="b">
        <f t="shared" si="144"/>
        <v>0</v>
      </c>
      <c r="DO96" s="40" t="b">
        <f t="shared" si="145"/>
        <v>0</v>
      </c>
      <c r="DP96" s="367"/>
      <c r="DQ96" s="40" t="b">
        <f t="shared" si="146"/>
        <v>0</v>
      </c>
      <c r="DR96" s="40" t="b">
        <f t="shared" si="147"/>
        <v>0</v>
      </c>
      <c r="DS96" s="40" t="b">
        <f t="shared" si="148"/>
        <v>0</v>
      </c>
      <c r="DT96" s="40" t="b">
        <f t="shared" si="149"/>
        <v>0</v>
      </c>
      <c r="DU96" s="367"/>
      <c r="DV96" s="40" t="b">
        <f t="shared" si="150"/>
        <v>0</v>
      </c>
      <c r="DW96" s="40" t="b">
        <f t="shared" si="151"/>
        <v>0</v>
      </c>
      <c r="DX96" s="40" t="b">
        <f t="shared" si="152"/>
        <v>0</v>
      </c>
      <c r="DY96" s="40" t="b">
        <f t="shared" si="153"/>
        <v>0</v>
      </c>
      <c r="DZ96" s="367"/>
      <c r="EA96" s="40" t="b">
        <f t="shared" si="154"/>
        <v>0</v>
      </c>
      <c r="EB96" s="40" t="b">
        <f t="shared" si="155"/>
        <v>0</v>
      </c>
      <c r="EC96" s="40" t="b">
        <f t="shared" si="156"/>
        <v>0</v>
      </c>
      <c r="ED96" s="40" t="b">
        <f t="shared" si="157"/>
        <v>0</v>
      </c>
      <c r="EE96" s="367"/>
      <c r="EF96" s="40" t="b">
        <f t="shared" si="158"/>
        <v>0</v>
      </c>
      <c r="EG96" s="40" t="b">
        <f t="shared" si="159"/>
        <v>0</v>
      </c>
      <c r="EH96" s="40" t="b">
        <f t="shared" si="160"/>
        <v>0</v>
      </c>
      <c r="EI96" s="40" t="b">
        <f t="shared" si="161"/>
        <v>0</v>
      </c>
      <c r="EJ96" s="367"/>
      <c r="EK96" s="40" t="b">
        <f t="shared" si="162"/>
        <v>0</v>
      </c>
      <c r="EL96" s="40" t="b">
        <f t="shared" si="163"/>
        <v>0</v>
      </c>
      <c r="EM96" s="40" t="b">
        <f t="shared" si="164"/>
        <v>0</v>
      </c>
      <c r="EN96" s="40" t="b">
        <f t="shared" si="165"/>
        <v>0</v>
      </c>
      <c r="EO96" s="367"/>
      <c r="EP96" s="40" t="b">
        <f t="shared" si="166"/>
        <v>0</v>
      </c>
      <c r="EQ96" s="40" t="b">
        <f t="shared" si="167"/>
        <v>0</v>
      </c>
      <c r="ER96" s="40" t="b">
        <f t="shared" si="168"/>
        <v>0</v>
      </c>
      <c r="ES96" s="40" t="b">
        <f t="shared" si="169"/>
        <v>0</v>
      </c>
      <c r="ET96" s="367"/>
      <c r="EU96" s="40" t="b">
        <f t="shared" si="170"/>
        <v>0</v>
      </c>
      <c r="EV96" s="40" t="b">
        <f t="shared" si="171"/>
        <v>0</v>
      </c>
      <c r="EW96" s="40" t="b">
        <f t="shared" si="172"/>
        <v>0</v>
      </c>
      <c r="EX96" s="40" t="b">
        <f t="shared" si="173"/>
        <v>0</v>
      </c>
      <c r="EY96" s="365"/>
      <c r="EZ96" s="40" t="b">
        <f t="shared" si="174"/>
        <v>0</v>
      </c>
      <c r="FA96" s="40" t="b">
        <f t="shared" si="175"/>
        <v>0</v>
      </c>
      <c r="FB96" s="40" t="b">
        <f t="shared" si="176"/>
        <v>0</v>
      </c>
      <c r="FC96" s="40" t="b">
        <f t="shared" si="177"/>
        <v>0</v>
      </c>
      <c r="FD96" s="367"/>
      <c r="FE96" s="40" t="b">
        <f t="shared" si="178"/>
        <v>0</v>
      </c>
      <c r="FF96" s="40" t="b">
        <f t="shared" si="179"/>
        <v>0</v>
      </c>
      <c r="FG96" s="40" t="b">
        <f t="shared" si="180"/>
        <v>0</v>
      </c>
      <c r="FH96" s="40" t="b">
        <f t="shared" si="181"/>
        <v>0</v>
      </c>
      <c r="FI96" s="365"/>
      <c r="FJ96" s="40" t="b">
        <f t="shared" si="182"/>
        <v>0</v>
      </c>
      <c r="FK96" s="40" t="b">
        <f t="shared" si="183"/>
        <v>0</v>
      </c>
      <c r="FL96" s="40" t="b">
        <f t="shared" si="184"/>
        <v>0</v>
      </c>
      <c r="FM96" s="40" t="b">
        <f t="shared" si="185"/>
        <v>0</v>
      </c>
      <c r="FN96" s="367"/>
      <c r="FO96" s="40" t="b">
        <f t="shared" si="186"/>
        <v>0</v>
      </c>
      <c r="FP96" s="40" t="b">
        <f t="shared" si="187"/>
        <v>0</v>
      </c>
      <c r="FQ96" s="40" t="b">
        <f t="shared" si="188"/>
        <v>0</v>
      </c>
      <c r="FR96" s="40" t="b">
        <f t="shared" si="189"/>
        <v>0</v>
      </c>
      <c r="FS96" s="365"/>
      <c r="FT96" s="40" t="b">
        <f t="shared" si="190"/>
        <v>0</v>
      </c>
      <c r="FU96" s="40" t="b">
        <f t="shared" si="191"/>
        <v>0</v>
      </c>
      <c r="FV96" s="40" t="b">
        <f t="shared" si="192"/>
        <v>0</v>
      </c>
      <c r="FW96" s="40" t="b">
        <f t="shared" si="193"/>
        <v>0</v>
      </c>
    </row>
    <row r="97" spans="2:179">
      <c r="B97" s="365">
        <v>88</v>
      </c>
      <c r="C97" s="196"/>
      <c r="D97" s="196"/>
      <c r="E97" s="196"/>
      <c r="F97" s="196"/>
      <c r="G97" s="367"/>
      <c r="H97" s="197"/>
      <c r="I97" s="197"/>
      <c r="J97" s="197"/>
      <c r="K97" s="197"/>
      <c r="L97" s="197"/>
      <c r="M97" s="197"/>
      <c r="N97" s="9"/>
      <c r="O97" s="198"/>
      <c r="P97" s="198"/>
      <c r="Q97" s="198"/>
      <c r="R97" s="198"/>
      <c r="S97" s="198"/>
      <c r="T97" s="198"/>
      <c r="U97" s="9"/>
      <c r="V97" s="306"/>
      <c r="W97" s="306"/>
      <c r="X97" s="306"/>
      <c r="Y97" s="306"/>
      <c r="Z97" s="306"/>
      <c r="AA97" s="283">
        <f>IFERROR(Z97*Inputs!$D$59*Inputs!$D$60,"")</f>
        <v>0</v>
      </c>
      <c r="AB97" s="9"/>
      <c r="AC97" s="303"/>
      <c r="AD97" s="304"/>
      <c r="AE97" s="304"/>
      <c r="AF97" s="304"/>
      <c r="AG97" s="9"/>
      <c r="AH97" s="283" t="str">
        <f>IFERROR(IF(Analysis!AC97="","",Analysis!AC97*Inputs!$D$33),"")</f>
        <v/>
      </c>
      <c r="AI97" s="292" t="str">
        <f>IFERROR(IF(Analysis!AD97="","",Analysis!AD97*Inputs!$D$37),"")</f>
        <v/>
      </c>
      <c r="AJ97" s="292" t="str">
        <f>IFERROR(IF(Analysis!AE97="","",Analysis!AE97*Inputs!$D$41),"")</f>
        <v/>
      </c>
      <c r="AK97" s="292" t="str">
        <f>IFERROR(IF(Analysis!AE97="","",Analysis!AE97*Inputs!$D$48),"")</f>
        <v/>
      </c>
      <c r="AL97" s="293" t="str">
        <f>IFERROR(IF(Analysis!AD97="","",Analysis!AD97*Inputs!$D$49*Inputs!$D$48),"")</f>
        <v/>
      </c>
      <c r="AM97" s="292" t="str">
        <f>IFERROR(AK97*Inputs!$D$50,"")</f>
        <v/>
      </c>
      <c r="AN97" s="292" t="str">
        <f t="shared" si="194"/>
        <v/>
      </c>
      <c r="AO97" s="292" t="str">
        <f>IFERROR(IF(AN97="","",AN97*Inputs!$D$52),"")</f>
        <v/>
      </c>
      <c r="AP97" s="283" t="str">
        <f>IFERROR(IF(Analysis!AF97="","",Analysis!AF97*Inputs!$D$58),"")</f>
        <v/>
      </c>
      <c r="AQ97" s="293" t="str">
        <f>IFERROR(AP97*Inputs!$D$59,"")</f>
        <v/>
      </c>
      <c r="AR97" s="283" t="str">
        <f>IFERROR(AQ97*Inputs!$D$60,"")</f>
        <v/>
      </c>
      <c r="AS97" s="9"/>
      <c r="AT97" s="279" t="str">
        <f>IF(Analysis!V97&lt;&gt;"",Analysis!V97,Analysis!$AH97)</f>
        <v/>
      </c>
      <c r="AU97" s="279" t="str">
        <f>IF(Analysis!W97&lt;&gt;"",Analysis!W97,Analysis!AI97)</f>
        <v/>
      </c>
      <c r="AV97" s="279" t="str">
        <f>IF(Analysis!X97&lt;&gt;"",Analysis!X97,$AJ97)</f>
        <v/>
      </c>
      <c r="AW97" s="279" t="str">
        <f>IF(Analysis!Y97&lt;&gt;"",Analysis!Y97,Analysis!AO97)</f>
        <v/>
      </c>
      <c r="AX97" s="279" t="str">
        <f>IF(Analysis!Z97&lt;&gt;"",Analysis!Z97,Analysis!AP97)</f>
        <v/>
      </c>
      <c r="AY97" s="279" t="str">
        <f>IF(Analysis!AA97&gt;0,Analysis!AA97,Analysis!AR97)</f>
        <v/>
      </c>
      <c r="AZ97" s="9"/>
      <c r="BA97" s="8">
        <f>SUM((($H97+$O97)*Inputs!$D$14*Inputs!$D$13/Hours_TB),(($I97+$P97)*Inputs!$D$14*Inputs!$D$13/Hours_TB),(($J97+$Q97)*Inputs!$D$14*Inputs!$D$13/Hours_TB),(($K97+$R97)*Inputs!$D$14*Inputs!$D$13/Hours_TB),(($L97+$S97)*Inputs!$D$14*Inputs!$D$13/Hours_TB),(($M97+$T97)*Inputs!$D$14*Inputs!$D$13/Hours_TB))</f>
        <v>0</v>
      </c>
      <c r="BB97" s="8">
        <f>SUM((($H97+$O97)*Inputs!$D$14*Inputs!$D$13/Hours_HIV),(($I97+$P97)*Inputs!$D$14*Inputs!$D$13/Hours_HIV),(($J97+$Q97)*Inputs!$D$14*Inputs!$D$13/Hours_HIV),(($K97+$R97)*Inputs!$D$14*Inputs!$D$13/Hours_HIV),(($L97+$S97)*Inputs!$D$14*Inputs!$D$13/Hours_HIV),(($M97+$T97)*Inputs!$D$14*Inputs!$D$13/Hours_HIV))</f>
        <v>0</v>
      </c>
      <c r="BC97" s="8">
        <f>SUM((($H97+$O97)*Inputs!$D$14*Inputs!$D$13/Hours_HPV),(($I97+$P97)*Inputs!$D$14*Inputs!$D$13/Hours_HPV),(($J97+$Q97)*Inputs!$D$14*Inputs!$D$13/Hours_HPV),(($K97+$R97)*Inputs!$D$14*Inputs!$D$13/Hours_HPV),(($L97+$S97)*Inputs!$D$14*Inputs!$D$13/Hours_HPV),(($M97+$T97)*Inputs!$D$14*Inputs!$D$13/Hours_HPV))</f>
        <v>0</v>
      </c>
      <c r="BD97" s="8">
        <f>SUM((($H97+$O97)*Inputs!$D$14*Inputs!$D$13/Hours_HCV),(($I97+$P97)*Inputs!$D$14*Inputs!$D$13/Hours_HCV),(($J97+$Q97)*Inputs!$D$14*Inputs!$D$13/Hours_HCV),(($K97+$R97)*Inputs!$D$14*Inputs!$D$13/Hours_HCV),(($L97+$S97)*Inputs!$D$14*Inputs!$D$13/Hours_HCV),(($M97+$T97)*Inputs!$D$14*Inputs!$D$13/Hours_HCV))</f>
        <v>0</v>
      </c>
      <c r="BE97" s="9"/>
      <c r="BF97" s="10" t="str">
        <f t="shared" si="195"/>
        <v/>
      </c>
      <c r="BG97" s="18" t="str">
        <f t="shared" si="196"/>
        <v>N/A</v>
      </c>
      <c r="BH97" s="10" t="str">
        <f t="shared" si="197"/>
        <v/>
      </c>
      <c r="BI97" s="10" t="str">
        <f t="shared" si="198"/>
        <v/>
      </c>
      <c r="BJ97" s="10" t="str">
        <f t="shared" si="116"/>
        <v/>
      </c>
      <c r="BK97" s="18" t="str">
        <f t="shared" si="199"/>
        <v>N/A</v>
      </c>
      <c r="BL97" s="367"/>
      <c r="BM97" s="10">
        <f t="shared" si="200"/>
        <v>0</v>
      </c>
      <c r="BN97" s="18" t="str">
        <f t="shared" si="201"/>
        <v>N/A</v>
      </c>
      <c r="BO97" s="10" t="str">
        <f t="shared" si="117"/>
        <v/>
      </c>
      <c r="BP97" s="10" t="str">
        <f t="shared" si="118"/>
        <v/>
      </c>
      <c r="BQ97" s="10" t="str">
        <f t="shared" si="119"/>
        <v/>
      </c>
      <c r="BR97" s="18" t="str">
        <f t="shared" si="120"/>
        <v>N/A</v>
      </c>
      <c r="BS97" s="367"/>
      <c r="BT97" s="10">
        <f t="shared" si="202"/>
        <v>0</v>
      </c>
      <c r="BU97" s="18" t="str">
        <f t="shared" si="203"/>
        <v>N/A</v>
      </c>
      <c r="BV97" s="10" t="str">
        <f t="shared" si="121"/>
        <v/>
      </c>
      <c r="BW97" s="10" t="str">
        <f t="shared" si="204"/>
        <v/>
      </c>
      <c r="BX97" s="10" t="str">
        <f t="shared" si="122"/>
        <v/>
      </c>
      <c r="BY97" s="18" t="str">
        <f t="shared" si="205"/>
        <v>N/A</v>
      </c>
      <c r="BZ97" s="367"/>
      <c r="CA97" s="10">
        <f t="shared" si="206"/>
        <v>0</v>
      </c>
      <c r="CB97" s="18" t="str">
        <f t="shared" si="207"/>
        <v>N/A</v>
      </c>
      <c r="CC97" s="10" t="str">
        <f t="shared" si="123"/>
        <v/>
      </c>
      <c r="CD97" s="10" t="str">
        <f t="shared" si="124"/>
        <v/>
      </c>
      <c r="CE97" s="10" t="str">
        <f t="shared" si="125"/>
        <v/>
      </c>
      <c r="CF97" s="18" t="str">
        <f t="shared" si="208"/>
        <v>N/A</v>
      </c>
      <c r="CG97" s="365"/>
      <c r="CH97" s="10">
        <f t="shared" si="209"/>
        <v>0</v>
      </c>
      <c r="CI97" s="18" t="str">
        <f t="shared" si="210"/>
        <v>N/A</v>
      </c>
      <c r="CJ97" s="10" t="str">
        <f t="shared" si="127"/>
        <v/>
      </c>
      <c r="CK97" s="10" t="str">
        <f t="shared" si="128"/>
        <v/>
      </c>
      <c r="CL97" s="10" t="str">
        <f t="shared" si="129"/>
        <v/>
      </c>
      <c r="CM97" s="18" t="str">
        <f t="shared" si="130"/>
        <v>N/A</v>
      </c>
      <c r="CN97" s="365"/>
      <c r="CO97" s="10">
        <f t="shared" si="211"/>
        <v>0</v>
      </c>
      <c r="CP97" s="18" t="str">
        <f t="shared" si="212"/>
        <v>N/A</v>
      </c>
      <c r="CQ97" s="10" t="str">
        <f t="shared" si="131"/>
        <v/>
      </c>
      <c r="CR97" s="10" t="str">
        <f t="shared" si="132"/>
        <v/>
      </c>
      <c r="CS97" s="10" t="str">
        <f t="shared" si="133"/>
        <v/>
      </c>
      <c r="CT97" s="18" t="str">
        <f t="shared" si="213"/>
        <v>N/A</v>
      </c>
      <c r="CU97" s="377"/>
      <c r="CV97" s="10">
        <f t="shared" si="214"/>
        <v>0</v>
      </c>
      <c r="CW97" s="18" t="str">
        <f t="shared" si="215"/>
        <v>N/A</v>
      </c>
      <c r="CX97" s="10" t="str">
        <f t="shared" si="134"/>
        <v/>
      </c>
      <c r="CY97" s="10" t="str">
        <f t="shared" si="135"/>
        <v/>
      </c>
      <c r="CZ97" s="10" t="str">
        <f t="shared" si="136"/>
        <v/>
      </c>
      <c r="DA97" s="18" t="str">
        <f t="shared" si="137"/>
        <v>N/A</v>
      </c>
      <c r="DB97" s="367"/>
      <c r="DC97" s="367"/>
      <c r="DD97" s="367"/>
      <c r="DE97" s="367"/>
      <c r="DF97" s="367"/>
      <c r="DG97" s="40" t="b">
        <f t="shared" si="138"/>
        <v>0</v>
      </c>
      <c r="DH97" s="40" t="b">
        <f t="shared" si="139"/>
        <v>0</v>
      </c>
      <c r="DI97" s="40" t="b">
        <f t="shared" si="140"/>
        <v>0</v>
      </c>
      <c r="DJ97" s="40" t="b">
        <f t="shared" si="141"/>
        <v>0</v>
      </c>
      <c r="DK97" s="367"/>
      <c r="DL97" s="40" t="b">
        <f t="shared" si="142"/>
        <v>0</v>
      </c>
      <c r="DM97" s="40" t="b">
        <f t="shared" si="143"/>
        <v>0</v>
      </c>
      <c r="DN97" s="40" t="b">
        <f t="shared" si="144"/>
        <v>0</v>
      </c>
      <c r="DO97" s="40" t="b">
        <f t="shared" si="145"/>
        <v>0</v>
      </c>
      <c r="DP97" s="367"/>
      <c r="DQ97" s="40" t="b">
        <f t="shared" si="146"/>
        <v>0</v>
      </c>
      <c r="DR97" s="40" t="b">
        <f t="shared" si="147"/>
        <v>0</v>
      </c>
      <c r="DS97" s="40" t="b">
        <f t="shared" si="148"/>
        <v>0</v>
      </c>
      <c r="DT97" s="40" t="b">
        <f t="shared" si="149"/>
        <v>0</v>
      </c>
      <c r="DU97" s="367"/>
      <c r="DV97" s="40" t="b">
        <f t="shared" si="150"/>
        <v>0</v>
      </c>
      <c r="DW97" s="40" t="b">
        <f t="shared" si="151"/>
        <v>0</v>
      </c>
      <c r="DX97" s="40" t="b">
        <f t="shared" si="152"/>
        <v>0</v>
      </c>
      <c r="DY97" s="40" t="b">
        <f t="shared" si="153"/>
        <v>0</v>
      </c>
      <c r="DZ97" s="367"/>
      <c r="EA97" s="40" t="b">
        <f t="shared" si="154"/>
        <v>0</v>
      </c>
      <c r="EB97" s="40" t="b">
        <f t="shared" si="155"/>
        <v>0</v>
      </c>
      <c r="EC97" s="40" t="b">
        <f t="shared" si="156"/>
        <v>0</v>
      </c>
      <c r="ED97" s="40" t="b">
        <f t="shared" si="157"/>
        <v>0</v>
      </c>
      <c r="EE97" s="367"/>
      <c r="EF97" s="40" t="b">
        <f t="shared" si="158"/>
        <v>0</v>
      </c>
      <c r="EG97" s="40" t="b">
        <f t="shared" si="159"/>
        <v>0</v>
      </c>
      <c r="EH97" s="40" t="b">
        <f t="shared" si="160"/>
        <v>0</v>
      </c>
      <c r="EI97" s="40" t="b">
        <f t="shared" si="161"/>
        <v>0</v>
      </c>
      <c r="EJ97" s="367"/>
      <c r="EK97" s="40" t="b">
        <f t="shared" si="162"/>
        <v>0</v>
      </c>
      <c r="EL97" s="40" t="b">
        <f t="shared" si="163"/>
        <v>0</v>
      </c>
      <c r="EM97" s="40" t="b">
        <f t="shared" si="164"/>
        <v>0</v>
      </c>
      <c r="EN97" s="40" t="b">
        <f t="shared" si="165"/>
        <v>0</v>
      </c>
      <c r="EO97" s="367"/>
      <c r="EP97" s="40" t="b">
        <f t="shared" si="166"/>
        <v>0</v>
      </c>
      <c r="EQ97" s="40" t="b">
        <f t="shared" si="167"/>
        <v>0</v>
      </c>
      <c r="ER97" s="40" t="b">
        <f t="shared" si="168"/>
        <v>0</v>
      </c>
      <c r="ES97" s="40" t="b">
        <f t="shared" si="169"/>
        <v>0</v>
      </c>
      <c r="ET97" s="367"/>
      <c r="EU97" s="40" t="b">
        <f t="shared" si="170"/>
        <v>0</v>
      </c>
      <c r="EV97" s="40" t="b">
        <f t="shared" si="171"/>
        <v>0</v>
      </c>
      <c r="EW97" s="40" t="b">
        <f t="shared" si="172"/>
        <v>0</v>
      </c>
      <c r="EX97" s="40" t="b">
        <f t="shared" si="173"/>
        <v>0</v>
      </c>
      <c r="EY97" s="365"/>
      <c r="EZ97" s="40" t="b">
        <f t="shared" si="174"/>
        <v>0</v>
      </c>
      <c r="FA97" s="40" t="b">
        <f t="shared" si="175"/>
        <v>0</v>
      </c>
      <c r="FB97" s="40" t="b">
        <f t="shared" si="176"/>
        <v>0</v>
      </c>
      <c r="FC97" s="40" t="b">
        <f t="shared" si="177"/>
        <v>0</v>
      </c>
      <c r="FD97" s="367"/>
      <c r="FE97" s="40" t="b">
        <f t="shared" si="178"/>
        <v>0</v>
      </c>
      <c r="FF97" s="40" t="b">
        <f t="shared" si="179"/>
        <v>0</v>
      </c>
      <c r="FG97" s="40" t="b">
        <f t="shared" si="180"/>
        <v>0</v>
      </c>
      <c r="FH97" s="40" t="b">
        <f t="shared" si="181"/>
        <v>0</v>
      </c>
      <c r="FI97" s="365"/>
      <c r="FJ97" s="40" t="b">
        <f t="shared" si="182"/>
        <v>0</v>
      </c>
      <c r="FK97" s="40" t="b">
        <f t="shared" si="183"/>
        <v>0</v>
      </c>
      <c r="FL97" s="40" t="b">
        <f t="shared" si="184"/>
        <v>0</v>
      </c>
      <c r="FM97" s="40" t="b">
        <f t="shared" si="185"/>
        <v>0</v>
      </c>
      <c r="FN97" s="367"/>
      <c r="FO97" s="40" t="b">
        <f t="shared" si="186"/>
        <v>0</v>
      </c>
      <c r="FP97" s="40" t="b">
        <f t="shared" si="187"/>
        <v>0</v>
      </c>
      <c r="FQ97" s="40" t="b">
        <f t="shared" si="188"/>
        <v>0</v>
      </c>
      <c r="FR97" s="40" t="b">
        <f t="shared" si="189"/>
        <v>0</v>
      </c>
      <c r="FS97" s="365"/>
      <c r="FT97" s="40" t="b">
        <f t="shared" si="190"/>
        <v>0</v>
      </c>
      <c r="FU97" s="40" t="b">
        <f t="shared" si="191"/>
        <v>0</v>
      </c>
      <c r="FV97" s="40" t="b">
        <f t="shared" si="192"/>
        <v>0</v>
      </c>
      <c r="FW97" s="40" t="b">
        <f t="shared" si="193"/>
        <v>0</v>
      </c>
    </row>
    <row r="98" spans="2:179">
      <c r="B98" s="365">
        <v>89</v>
      </c>
      <c r="C98" s="196"/>
      <c r="D98" s="196"/>
      <c r="E98" s="196"/>
      <c r="F98" s="196"/>
      <c r="G98" s="367"/>
      <c r="H98" s="197"/>
      <c r="I98" s="197"/>
      <c r="J98" s="197"/>
      <c r="K98" s="197"/>
      <c r="L98" s="197"/>
      <c r="M98" s="197"/>
      <c r="N98" s="9"/>
      <c r="O98" s="198"/>
      <c r="P98" s="198"/>
      <c r="Q98" s="198"/>
      <c r="R98" s="198"/>
      <c r="S98" s="198"/>
      <c r="T98" s="198"/>
      <c r="U98" s="9"/>
      <c r="V98" s="306"/>
      <c r="W98" s="306"/>
      <c r="X98" s="306"/>
      <c r="Y98" s="306"/>
      <c r="Z98" s="306"/>
      <c r="AA98" s="283">
        <f>IFERROR(Z98*Inputs!$D$59*Inputs!$D$60,"")</f>
        <v>0</v>
      </c>
      <c r="AB98" s="9"/>
      <c r="AC98" s="303"/>
      <c r="AD98" s="304"/>
      <c r="AE98" s="304"/>
      <c r="AF98" s="304"/>
      <c r="AG98" s="9"/>
      <c r="AH98" s="283" t="str">
        <f>IFERROR(IF(Analysis!AC98="","",Analysis!AC98*Inputs!$D$33),"")</f>
        <v/>
      </c>
      <c r="AI98" s="292" t="str">
        <f>IFERROR(IF(Analysis!AD98="","",Analysis!AD98*Inputs!$D$37),"")</f>
        <v/>
      </c>
      <c r="AJ98" s="292" t="str">
        <f>IFERROR(IF(Analysis!AE98="","",Analysis!AE98*Inputs!$D$41),"")</f>
        <v/>
      </c>
      <c r="AK98" s="292" t="str">
        <f>IFERROR(IF(Analysis!AE98="","",Analysis!AE98*Inputs!$D$48),"")</f>
        <v/>
      </c>
      <c r="AL98" s="293" t="str">
        <f>IFERROR(IF(Analysis!AD98="","",Analysis!AD98*Inputs!$D$49*Inputs!$D$48),"")</f>
        <v/>
      </c>
      <c r="AM98" s="292" t="str">
        <f>IFERROR(AK98*Inputs!$D$50,"")</f>
        <v/>
      </c>
      <c r="AN98" s="292" t="str">
        <f t="shared" si="194"/>
        <v/>
      </c>
      <c r="AO98" s="292" t="str">
        <f>IFERROR(IF(AN98="","",AN98*Inputs!$D$52),"")</f>
        <v/>
      </c>
      <c r="AP98" s="283" t="str">
        <f>IFERROR(IF(Analysis!AF98="","",Analysis!AF98*Inputs!$D$58),"")</f>
        <v/>
      </c>
      <c r="AQ98" s="293" t="str">
        <f>IFERROR(AP98*Inputs!$D$59,"")</f>
        <v/>
      </c>
      <c r="AR98" s="283" t="str">
        <f>IFERROR(AQ98*Inputs!$D$60,"")</f>
        <v/>
      </c>
      <c r="AS98" s="9"/>
      <c r="AT98" s="279" t="str">
        <f>IF(Analysis!V98&lt;&gt;"",Analysis!V98,Analysis!$AH98)</f>
        <v/>
      </c>
      <c r="AU98" s="279" t="str">
        <f>IF(Analysis!W98&lt;&gt;"",Analysis!W98,Analysis!AI98)</f>
        <v/>
      </c>
      <c r="AV98" s="279" t="str">
        <f>IF(Analysis!X98&lt;&gt;"",Analysis!X98,$AJ98)</f>
        <v/>
      </c>
      <c r="AW98" s="279" t="str">
        <f>IF(Analysis!Y98&lt;&gt;"",Analysis!Y98,Analysis!AO98)</f>
        <v/>
      </c>
      <c r="AX98" s="279" t="str">
        <f>IF(Analysis!Z98&lt;&gt;"",Analysis!Z98,Analysis!AP98)</f>
        <v/>
      </c>
      <c r="AY98" s="279" t="str">
        <f>IF(Analysis!AA98&gt;0,Analysis!AA98,Analysis!AR98)</f>
        <v/>
      </c>
      <c r="AZ98" s="9"/>
      <c r="BA98" s="8">
        <f>SUM((($H98+$O98)*Inputs!$D$14*Inputs!$D$13/Hours_TB),(($I98+$P98)*Inputs!$D$14*Inputs!$D$13/Hours_TB),(($J98+$Q98)*Inputs!$D$14*Inputs!$D$13/Hours_TB),(($K98+$R98)*Inputs!$D$14*Inputs!$D$13/Hours_TB),(($L98+$S98)*Inputs!$D$14*Inputs!$D$13/Hours_TB),(($M98+$T98)*Inputs!$D$14*Inputs!$D$13/Hours_TB))</f>
        <v>0</v>
      </c>
      <c r="BB98" s="8">
        <f>SUM((($H98+$O98)*Inputs!$D$14*Inputs!$D$13/Hours_HIV),(($I98+$P98)*Inputs!$D$14*Inputs!$D$13/Hours_HIV),(($J98+$Q98)*Inputs!$D$14*Inputs!$D$13/Hours_HIV),(($K98+$R98)*Inputs!$D$14*Inputs!$D$13/Hours_HIV),(($L98+$S98)*Inputs!$D$14*Inputs!$D$13/Hours_HIV),(($M98+$T98)*Inputs!$D$14*Inputs!$D$13/Hours_HIV))</f>
        <v>0</v>
      </c>
      <c r="BC98" s="8">
        <f>SUM((($H98+$O98)*Inputs!$D$14*Inputs!$D$13/Hours_HPV),(($I98+$P98)*Inputs!$D$14*Inputs!$D$13/Hours_HPV),(($J98+$Q98)*Inputs!$D$14*Inputs!$D$13/Hours_HPV),(($K98+$R98)*Inputs!$D$14*Inputs!$D$13/Hours_HPV),(($L98+$S98)*Inputs!$D$14*Inputs!$D$13/Hours_HPV),(($M98+$T98)*Inputs!$D$14*Inputs!$D$13/Hours_HPV))</f>
        <v>0</v>
      </c>
      <c r="BD98" s="8">
        <f>SUM((($H98+$O98)*Inputs!$D$14*Inputs!$D$13/Hours_HCV),(($I98+$P98)*Inputs!$D$14*Inputs!$D$13/Hours_HCV),(($J98+$Q98)*Inputs!$D$14*Inputs!$D$13/Hours_HCV),(($K98+$R98)*Inputs!$D$14*Inputs!$D$13/Hours_HCV),(($L98+$S98)*Inputs!$D$14*Inputs!$D$13/Hours_HCV),(($M98+$T98)*Inputs!$D$14*Inputs!$D$13/Hours_HCV))</f>
        <v>0</v>
      </c>
      <c r="BE98" s="9"/>
      <c r="BF98" s="10" t="str">
        <f t="shared" si="195"/>
        <v/>
      </c>
      <c r="BG98" s="18" t="str">
        <f t="shared" si="196"/>
        <v>N/A</v>
      </c>
      <c r="BH98" s="10" t="str">
        <f t="shared" si="197"/>
        <v/>
      </c>
      <c r="BI98" s="10" t="str">
        <f t="shared" si="198"/>
        <v/>
      </c>
      <c r="BJ98" s="10" t="str">
        <f t="shared" si="116"/>
        <v/>
      </c>
      <c r="BK98" s="18" t="str">
        <f t="shared" si="199"/>
        <v>N/A</v>
      </c>
      <c r="BL98" s="367"/>
      <c r="BM98" s="10">
        <f t="shared" si="200"/>
        <v>0</v>
      </c>
      <c r="BN98" s="18" t="str">
        <f t="shared" si="201"/>
        <v>N/A</v>
      </c>
      <c r="BO98" s="10" t="str">
        <f t="shared" si="117"/>
        <v/>
      </c>
      <c r="BP98" s="10" t="str">
        <f t="shared" si="118"/>
        <v/>
      </c>
      <c r="BQ98" s="10" t="str">
        <f t="shared" si="119"/>
        <v/>
      </c>
      <c r="BR98" s="18" t="str">
        <f t="shared" si="120"/>
        <v>N/A</v>
      </c>
      <c r="BS98" s="367"/>
      <c r="BT98" s="10">
        <f t="shared" si="202"/>
        <v>0</v>
      </c>
      <c r="BU98" s="18" t="str">
        <f t="shared" si="203"/>
        <v>N/A</v>
      </c>
      <c r="BV98" s="10" t="str">
        <f t="shared" si="121"/>
        <v/>
      </c>
      <c r="BW98" s="10" t="str">
        <f t="shared" si="204"/>
        <v/>
      </c>
      <c r="BX98" s="10" t="str">
        <f t="shared" si="122"/>
        <v/>
      </c>
      <c r="BY98" s="18" t="str">
        <f t="shared" si="205"/>
        <v>N/A</v>
      </c>
      <c r="BZ98" s="367"/>
      <c r="CA98" s="10">
        <f t="shared" si="206"/>
        <v>0</v>
      </c>
      <c r="CB98" s="18" t="str">
        <f t="shared" si="207"/>
        <v>N/A</v>
      </c>
      <c r="CC98" s="10" t="str">
        <f t="shared" si="123"/>
        <v/>
      </c>
      <c r="CD98" s="10" t="str">
        <f t="shared" si="124"/>
        <v/>
      </c>
      <c r="CE98" s="10" t="str">
        <f t="shared" si="125"/>
        <v/>
      </c>
      <c r="CF98" s="18" t="str">
        <f t="shared" si="208"/>
        <v>N/A</v>
      </c>
      <c r="CG98" s="365"/>
      <c r="CH98" s="10">
        <f t="shared" si="209"/>
        <v>0</v>
      </c>
      <c r="CI98" s="18" t="str">
        <f t="shared" si="210"/>
        <v>N/A</v>
      </c>
      <c r="CJ98" s="10" t="str">
        <f t="shared" si="127"/>
        <v/>
      </c>
      <c r="CK98" s="10" t="str">
        <f t="shared" si="128"/>
        <v/>
      </c>
      <c r="CL98" s="10" t="str">
        <f t="shared" si="129"/>
        <v/>
      </c>
      <c r="CM98" s="18" t="str">
        <f t="shared" si="130"/>
        <v>N/A</v>
      </c>
      <c r="CN98" s="365"/>
      <c r="CO98" s="10">
        <f t="shared" si="211"/>
        <v>0</v>
      </c>
      <c r="CP98" s="18" t="str">
        <f t="shared" si="212"/>
        <v>N/A</v>
      </c>
      <c r="CQ98" s="10" t="str">
        <f t="shared" si="131"/>
        <v/>
      </c>
      <c r="CR98" s="10" t="str">
        <f t="shared" si="132"/>
        <v/>
      </c>
      <c r="CS98" s="10" t="str">
        <f t="shared" si="133"/>
        <v/>
      </c>
      <c r="CT98" s="18" t="str">
        <f t="shared" si="213"/>
        <v>N/A</v>
      </c>
      <c r="CU98" s="377"/>
      <c r="CV98" s="10">
        <f t="shared" si="214"/>
        <v>0</v>
      </c>
      <c r="CW98" s="18" t="str">
        <f t="shared" si="215"/>
        <v>N/A</v>
      </c>
      <c r="CX98" s="10" t="str">
        <f t="shared" si="134"/>
        <v/>
      </c>
      <c r="CY98" s="10" t="str">
        <f t="shared" si="135"/>
        <v/>
      </c>
      <c r="CZ98" s="10" t="str">
        <f t="shared" si="136"/>
        <v/>
      </c>
      <c r="DA98" s="18" t="str">
        <f t="shared" si="137"/>
        <v>N/A</v>
      </c>
      <c r="DB98" s="367"/>
      <c r="DC98" s="367"/>
      <c r="DD98" s="367"/>
      <c r="DE98" s="367"/>
      <c r="DF98" s="367"/>
      <c r="DG98" s="40" t="b">
        <f t="shared" si="138"/>
        <v>0</v>
      </c>
      <c r="DH98" s="40" t="b">
        <f t="shared" si="139"/>
        <v>0</v>
      </c>
      <c r="DI98" s="40" t="b">
        <f t="shared" si="140"/>
        <v>0</v>
      </c>
      <c r="DJ98" s="40" t="b">
        <f t="shared" si="141"/>
        <v>0</v>
      </c>
      <c r="DK98" s="367"/>
      <c r="DL98" s="40" t="b">
        <f t="shared" si="142"/>
        <v>0</v>
      </c>
      <c r="DM98" s="40" t="b">
        <f t="shared" si="143"/>
        <v>0</v>
      </c>
      <c r="DN98" s="40" t="b">
        <f t="shared" si="144"/>
        <v>0</v>
      </c>
      <c r="DO98" s="40" t="b">
        <f t="shared" si="145"/>
        <v>0</v>
      </c>
      <c r="DP98" s="367"/>
      <c r="DQ98" s="40" t="b">
        <f t="shared" si="146"/>
        <v>0</v>
      </c>
      <c r="DR98" s="40" t="b">
        <f t="shared" si="147"/>
        <v>0</v>
      </c>
      <c r="DS98" s="40" t="b">
        <f t="shared" si="148"/>
        <v>0</v>
      </c>
      <c r="DT98" s="40" t="b">
        <f t="shared" si="149"/>
        <v>0</v>
      </c>
      <c r="DU98" s="367"/>
      <c r="DV98" s="40" t="b">
        <f t="shared" si="150"/>
        <v>0</v>
      </c>
      <c r="DW98" s="40" t="b">
        <f t="shared" si="151"/>
        <v>0</v>
      </c>
      <c r="DX98" s="40" t="b">
        <f t="shared" si="152"/>
        <v>0</v>
      </c>
      <c r="DY98" s="40" t="b">
        <f t="shared" si="153"/>
        <v>0</v>
      </c>
      <c r="DZ98" s="367"/>
      <c r="EA98" s="40" t="b">
        <f t="shared" si="154"/>
        <v>0</v>
      </c>
      <c r="EB98" s="40" t="b">
        <f t="shared" si="155"/>
        <v>0</v>
      </c>
      <c r="EC98" s="40" t="b">
        <f t="shared" si="156"/>
        <v>0</v>
      </c>
      <c r="ED98" s="40" t="b">
        <f t="shared" si="157"/>
        <v>0</v>
      </c>
      <c r="EE98" s="367"/>
      <c r="EF98" s="40" t="b">
        <f t="shared" si="158"/>
        <v>0</v>
      </c>
      <c r="EG98" s="40" t="b">
        <f t="shared" si="159"/>
        <v>0</v>
      </c>
      <c r="EH98" s="40" t="b">
        <f t="shared" si="160"/>
        <v>0</v>
      </c>
      <c r="EI98" s="40" t="b">
        <f t="shared" si="161"/>
        <v>0</v>
      </c>
      <c r="EJ98" s="367"/>
      <c r="EK98" s="40" t="b">
        <f t="shared" si="162"/>
        <v>0</v>
      </c>
      <c r="EL98" s="40" t="b">
        <f t="shared" si="163"/>
        <v>0</v>
      </c>
      <c r="EM98" s="40" t="b">
        <f t="shared" si="164"/>
        <v>0</v>
      </c>
      <c r="EN98" s="40" t="b">
        <f t="shared" si="165"/>
        <v>0</v>
      </c>
      <c r="EO98" s="367"/>
      <c r="EP98" s="40" t="b">
        <f t="shared" si="166"/>
        <v>0</v>
      </c>
      <c r="EQ98" s="40" t="b">
        <f t="shared" si="167"/>
        <v>0</v>
      </c>
      <c r="ER98" s="40" t="b">
        <f t="shared" si="168"/>
        <v>0</v>
      </c>
      <c r="ES98" s="40" t="b">
        <f t="shared" si="169"/>
        <v>0</v>
      </c>
      <c r="ET98" s="367"/>
      <c r="EU98" s="40" t="b">
        <f t="shared" si="170"/>
        <v>0</v>
      </c>
      <c r="EV98" s="40" t="b">
        <f t="shared" si="171"/>
        <v>0</v>
      </c>
      <c r="EW98" s="40" t="b">
        <f t="shared" si="172"/>
        <v>0</v>
      </c>
      <c r="EX98" s="40" t="b">
        <f t="shared" si="173"/>
        <v>0</v>
      </c>
      <c r="EY98" s="365"/>
      <c r="EZ98" s="40" t="b">
        <f t="shared" si="174"/>
        <v>0</v>
      </c>
      <c r="FA98" s="40" t="b">
        <f t="shared" si="175"/>
        <v>0</v>
      </c>
      <c r="FB98" s="40" t="b">
        <f t="shared" si="176"/>
        <v>0</v>
      </c>
      <c r="FC98" s="40" t="b">
        <f t="shared" si="177"/>
        <v>0</v>
      </c>
      <c r="FD98" s="367"/>
      <c r="FE98" s="40" t="b">
        <f t="shared" si="178"/>
        <v>0</v>
      </c>
      <c r="FF98" s="40" t="b">
        <f t="shared" si="179"/>
        <v>0</v>
      </c>
      <c r="FG98" s="40" t="b">
        <f t="shared" si="180"/>
        <v>0</v>
      </c>
      <c r="FH98" s="40" t="b">
        <f t="shared" si="181"/>
        <v>0</v>
      </c>
      <c r="FI98" s="365"/>
      <c r="FJ98" s="40" t="b">
        <f t="shared" si="182"/>
        <v>0</v>
      </c>
      <c r="FK98" s="40" t="b">
        <f t="shared" si="183"/>
        <v>0</v>
      </c>
      <c r="FL98" s="40" t="b">
        <f t="shared" si="184"/>
        <v>0</v>
      </c>
      <c r="FM98" s="40" t="b">
        <f t="shared" si="185"/>
        <v>0</v>
      </c>
      <c r="FN98" s="367"/>
      <c r="FO98" s="40" t="b">
        <f t="shared" si="186"/>
        <v>0</v>
      </c>
      <c r="FP98" s="40" t="b">
        <f t="shared" si="187"/>
        <v>0</v>
      </c>
      <c r="FQ98" s="40" t="b">
        <f t="shared" si="188"/>
        <v>0</v>
      </c>
      <c r="FR98" s="40" t="b">
        <f t="shared" si="189"/>
        <v>0</v>
      </c>
      <c r="FS98" s="365"/>
      <c r="FT98" s="40" t="b">
        <f t="shared" si="190"/>
        <v>0</v>
      </c>
      <c r="FU98" s="40" t="b">
        <f t="shared" si="191"/>
        <v>0</v>
      </c>
      <c r="FV98" s="40" t="b">
        <f t="shared" si="192"/>
        <v>0</v>
      </c>
      <c r="FW98" s="40" t="b">
        <f t="shared" si="193"/>
        <v>0</v>
      </c>
    </row>
    <row r="99" spans="2:179">
      <c r="B99" s="365">
        <v>90</v>
      </c>
      <c r="C99" s="196"/>
      <c r="D99" s="196"/>
      <c r="E99" s="196"/>
      <c r="F99" s="196"/>
      <c r="G99" s="367"/>
      <c r="H99" s="197"/>
      <c r="I99" s="197"/>
      <c r="J99" s="197"/>
      <c r="K99" s="197"/>
      <c r="L99" s="197"/>
      <c r="M99" s="197"/>
      <c r="N99" s="9"/>
      <c r="O99" s="198"/>
      <c r="P99" s="198"/>
      <c r="Q99" s="198"/>
      <c r="R99" s="198"/>
      <c r="S99" s="198"/>
      <c r="T99" s="198"/>
      <c r="U99" s="9"/>
      <c r="V99" s="306"/>
      <c r="W99" s="306"/>
      <c r="X99" s="306"/>
      <c r="Y99" s="306"/>
      <c r="Z99" s="306"/>
      <c r="AA99" s="283">
        <f>IFERROR(Z99*Inputs!$D$59*Inputs!$D$60,"")</f>
        <v>0</v>
      </c>
      <c r="AB99" s="9"/>
      <c r="AC99" s="303"/>
      <c r="AD99" s="304"/>
      <c r="AE99" s="304"/>
      <c r="AF99" s="304"/>
      <c r="AG99" s="9"/>
      <c r="AH99" s="283" t="str">
        <f>IFERROR(IF(Analysis!AC99="","",Analysis!AC99*Inputs!$D$33),"")</f>
        <v/>
      </c>
      <c r="AI99" s="292" t="str">
        <f>IFERROR(IF(Analysis!AD99="","",Analysis!AD99*Inputs!$D$37),"")</f>
        <v/>
      </c>
      <c r="AJ99" s="292" t="str">
        <f>IFERROR(IF(Analysis!AE99="","",Analysis!AE99*Inputs!$D$41),"")</f>
        <v/>
      </c>
      <c r="AK99" s="292" t="str">
        <f>IFERROR(IF(Analysis!AE99="","",Analysis!AE99*Inputs!$D$48),"")</f>
        <v/>
      </c>
      <c r="AL99" s="293" t="str">
        <f>IFERROR(IF(Analysis!AD99="","",Analysis!AD99*Inputs!$D$49*Inputs!$D$48),"")</f>
        <v/>
      </c>
      <c r="AM99" s="292" t="str">
        <f>IFERROR(AK99*Inputs!$D$50,"")</f>
        <v/>
      </c>
      <c r="AN99" s="292" t="str">
        <f t="shared" si="194"/>
        <v/>
      </c>
      <c r="AO99" s="292" t="str">
        <f>IFERROR(IF(AN99="","",AN99*Inputs!$D$52),"")</f>
        <v/>
      </c>
      <c r="AP99" s="283" t="str">
        <f>IFERROR(IF(Analysis!AF99="","",Analysis!AF99*Inputs!$D$58),"")</f>
        <v/>
      </c>
      <c r="AQ99" s="293" t="str">
        <f>IFERROR(AP99*Inputs!$D$59,"")</f>
        <v/>
      </c>
      <c r="AR99" s="283" t="str">
        <f>IFERROR(AQ99*Inputs!$D$60,"")</f>
        <v/>
      </c>
      <c r="AS99" s="9"/>
      <c r="AT99" s="279" t="str">
        <f>IF(Analysis!V99&lt;&gt;"",Analysis!V99,Analysis!$AH99)</f>
        <v/>
      </c>
      <c r="AU99" s="279" t="str">
        <f>IF(Analysis!W99&lt;&gt;"",Analysis!W99,Analysis!AI99)</f>
        <v/>
      </c>
      <c r="AV99" s="279" t="str">
        <f>IF(Analysis!X99&lt;&gt;"",Analysis!X99,$AJ99)</f>
        <v/>
      </c>
      <c r="AW99" s="279" t="str">
        <f>IF(Analysis!Y99&lt;&gt;"",Analysis!Y99,Analysis!AO99)</f>
        <v/>
      </c>
      <c r="AX99" s="279" t="str">
        <f>IF(Analysis!Z99&lt;&gt;"",Analysis!Z99,Analysis!AP99)</f>
        <v/>
      </c>
      <c r="AY99" s="279" t="str">
        <f>IF(Analysis!AA99&gt;0,Analysis!AA99,Analysis!AR99)</f>
        <v/>
      </c>
      <c r="AZ99" s="9"/>
      <c r="BA99" s="8">
        <f>SUM((($H99+$O99)*Inputs!$D$14*Inputs!$D$13/Hours_TB),(($I99+$P99)*Inputs!$D$14*Inputs!$D$13/Hours_TB),(($J99+$Q99)*Inputs!$D$14*Inputs!$D$13/Hours_TB),(($K99+$R99)*Inputs!$D$14*Inputs!$D$13/Hours_TB),(($L99+$S99)*Inputs!$D$14*Inputs!$D$13/Hours_TB),(($M99+$T99)*Inputs!$D$14*Inputs!$D$13/Hours_TB))</f>
        <v>0</v>
      </c>
      <c r="BB99" s="8">
        <f>SUM((($H99+$O99)*Inputs!$D$14*Inputs!$D$13/Hours_HIV),(($I99+$P99)*Inputs!$D$14*Inputs!$D$13/Hours_HIV),(($J99+$Q99)*Inputs!$D$14*Inputs!$D$13/Hours_HIV),(($K99+$R99)*Inputs!$D$14*Inputs!$D$13/Hours_HIV),(($L99+$S99)*Inputs!$D$14*Inputs!$D$13/Hours_HIV),(($M99+$T99)*Inputs!$D$14*Inputs!$D$13/Hours_HIV))</f>
        <v>0</v>
      </c>
      <c r="BC99" s="8">
        <f>SUM((($H99+$O99)*Inputs!$D$14*Inputs!$D$13/Hours_HPV),(($I99+$P99)*Inputs!$D$14*Inputs!$D$13/Hours_HPV),(($J99+$Q99)*Inputs!$D$14*Inputs!$D$13/Hours_HPV),(($K99+$R99)*Inputs!$D$14*Inputs!$D$13/Hours_HPV),(($L99+$S99)*Inputs!$D$14*Inputs!$D$13/Hours_HPV),(($M99+$T99)*Inputs!$D$14*Inputs!$D$13/Hours_HPV))</f>
        <v>0</v>
      </c>
      <c r="BD99" s="8">
        <f>SUM((($H99+$O99)*Inputs!$D$14*Inputs!$D$13/Hours_HCV),(($I99+$P99)*Inputs!$D$14*Inputs!$D$13/Hours_HCV),(($J99+$Q99)*Inputs!$D$14*Inputs!$D$13/Hours_HCV),(($K99+$R99)*Inputs!$D$14*Inputs!$D$13/Hours_HCV),(($L99+$S99)*Inputs!$D$14*Inputs!$D$13/Hours_HCV),(($M99+$T99)*Inputs!$D$14*Inputs!$D$13/Hours_HCV))</f>
        <v>0</v>
      </c>
      <c r="BE99" s="9"/>
      <c r="BF99" s="10" t="str">
        <f t="shared" si="195"/>
        <v/>
      </c>
      <c r="BG99" s="18" t="str">
        <f t="shared" si="196"/>
        <v>N/A</v>
      </c>
      <c r="BH99" s="10" t="str">
        <f t="shared" si="197"/>
        <v/>
      </c>
      <c r="BI99" s="10" t="str">
        <f t="shared" si="198"/>
        <v/>
      </c>
      <c r="BJ99" s="10" t="str">
        <f t="shared" si="116"/>
        <v/>
      </c>
      <c r="BK99" s="18" t="str">
        <f t="shared" si="199"/>
        <v>N/A</v>
      </c>
      <c r="BL99" s="367"/>
      <c r="BM99" s="10">
        <f t="shared" si="200"/>
        <v>0</v>
      </c>
      <c r="BN99" s="18" t="str">
        <f t="shared" si="201"/>
        <v>N/A</v>
      </c>
      <c r="BO99" s="10" t="str">
        <f t="shared" si="117"/>
        <v/>
      </c>
      <c r="BP99" s="10" t="str">
        <f t="shared" si="118"/>
        <v/>
      </c>
      <c r="BQ99" s="10" t="str">
        <f t="shared" si="119"/>
        <v/>
      </c>
      <c r="BR99" s="18" t="str">
        <f t="shared" si="120"/>
        <v>N/A</v>
      </c>
      <c r="BS99" s="367"/>
      <c r="BT99" s="10">
        <f t="shared" si="202"/>
        <v>0</v>
      </c>
      <c r="BU99" s="18" t="str">
        <f t="shared" si="203"/>
        <v>N/A</v>
      </c>
      <c r="BV99" s="10" t="str">
        <f t="shared" si="121"/>
        <v/>
      </c>
      <c r="BW99" s="10" t="str">
        <f t="shared" si="204"/>
        <v/>
      </c>
      <c r="BX99" s="10" t="str">
        <f t="shared" si="122"/>
        <v/>
      </c>
      <c r="BY99" s="18" t="str">
        <f t="shared" si="205"/>
        <v>N/A</v>
      </c>
      <c r="BZ99" s="367"/>
      <c r="CA99" s="10">
        <f t="shared" si="206"/>
        <v>0</v>
      </c>
      <c r="CB99" s="18" t="str">
        <f t="shared" si="207"/>
        <v>N/A</v>
      </c>
      <c r="CC99" s="10" t="str">
        <f t="shared" si="123"/>
        <v/>
      </c>
      <c r="CD99" s="10" t="str">
        <f t="shared" si="124"/>
        <v/>
      </c>
      <c r="CE99" s="10" t="str">
        <f t="shared" si="125"/>
        <v/>
      </c>
      <c r="CF99" s="18" t="str">
        <f t="shared" si="208"/>
        <v>N/A</v>
      </c>
      <c r="CG99" s="365"/>
      <c r="CH99" s="10">
        <f t="shared" si="209"/>
        <v>0</v>
      </c>
      <c r="CI99" s="18" t="str">
        <f t="shared" si="210"/>
        <v>N/A</v>
      </c>
      <c r="CJ99" s="10" t="str">
        <f t="shared" si="127"/>
        <v/>
      </c>
      <c r="CK99" s="10" t="str">
        <f t="shared" si="128"/>
        <v/>
      </c>
      <c r="CL99" s="10" t="str">
        <f t="shared" si="129"/>
        <v/>
      </c>
      <c r="CM99" s="18" t="str">
        <f t="shared" si="130"/>
        <v>N/A</v>
      </c>
      <c r="CN99" s="365"/>
      <c r="CO99" s="10">
        <f t="shared" si="211"/>
        <v>0</v>
      </c>
      <c r="CP99" s="18" t="str">
        <f t="shared" si="212"/>
        <v>N/A</v>
      </c>
      <c r="CQ99" s="10" t="str">
        <f t="shared" si="131"/>
        <v/>
      </c>
      <c r="CR99" s="10" t="str">
        <f t="shared" si="132"/>
        <v/>
      </c>
      <c r="CS99" s="10" t="str">
        <f t="shared" si="133"/>
        <v/>
      </c>
      <c r="CT99" s="18" t="str">
        <f t="shared" si="213"/>
        <v>N/A</v>
      </c>
      <c r="CU99" s="377"/>
      <c r="CV99" s="10">
        <f t="shared" si="214"/>
        <v>0</v>
      </c>
      <c r="CW99" s="18" t="str">
        <f t="shared" si="215"/>
        <v>N/A</v>
      </c>
      <c r="CX99" s="10" t="str">
        <f t="shared" si="134"/>
        <v/>
      </c>
      <c r="CY99" s="10" t="str">
        <f t="shared" si="135"/>
        <v/>
      </c>
      <c r="CZ99" s="10" t="str">
        <f t="shared" si="136"/>
        <v/>
      </c>
      <c r="DA99" s="18" t="str">
        <f t="shared" si="137"/>
        <v>N/A</v>
      </c>
      <c r="DB99" s="367"/>
      <c r="DC99" s="367"/>
      <c r="DD99" s="367"/>
      <c r="DE99" s="367"/>
      <c r="DF99" s="367"/>
      <c r="DG99" s="40" t="b">
        <f t="shared" si="138"/>
        <v>0</v>
      </c>
      <c r="DH99" s="40" t="b">
        <f t="shared" si="139"/>
        <v>0</v>
      </c>
      <c r="DI99" s="40" t="b">
        <f t="shared" si="140"/>
        <v>0</v>
      </c>
      <c r="DJ99" s="40" t="b">
        <f t="shared" si="141"/>
        <v>0</v>
      </c>
      <c r="DK99" s="367"/>
      <c r="DL99" s="40" t="b">
        <f t="shared" si="142"/>
        <v>0</v>
      </c>
      <c r="DM99" s="40" t="b">
        <f t="shared" si="143"/>
        <v>0</v>
      </c>
      <c r="DN99" s="40" t="b">
        <f t="shared" si="144"/>
        <v>0</v>
      </c>
      <c r="DO99" s="40" t="b">
        <f t="shared" si="145"/>
        <v>0</v>
      </c>
      <c r="DP99" s="367"/>
      <c r="DQ99" s="40" t="b">
        <f t="shared" si="146"/>
        <v>0</v>
      </c>
      <c r="DR99" s="40" t="b">
        <f t="shared" si="147"/>
        <v>0</v>
      </c>
      <c r="DS99" s="40" t="b">
        <f t="shared" si="148"/>
        <v>0</v>
      </c>
      <c r="DT99" s="40" t="b">
        <f t="shared" si="149"/>
        <v>0</v>
      </c>
      <c r="DU99" s="367"/>
      <c r="DV99" s="40" t="b">
        <f t="shared" si="150"/>
        <v>0</v>
      </c>
      <c r="DW99" s="40" t="b">
        <f t="shared" si="151"/>
        <v>0</v>
      </c>
      <c r="DX99" s="40" t="b">
        <f t="shared" si="152"/>
        <v>0</v>
      </c>
      <c r="DY99" s="40" t="b">
        <f t="shared" si="153"/>
        <v>0</v>
      </c>
      <c r="DZ99" s="367"/>
      <c r="EA99" s="40" t="b">
        <f t="shared" si="154"/>
        <v>0</v>
      </c>
      <c r="EB99" s="40" t="b">
        <f t="shared" si="155"/>
        <v>0</v>
      </c>
      <c r="EC99" s="40" t="b">
        <f t="shared" si="156"/>
        <v>0</v>
      </c>
      <c r="ED99" s="40" t="b">
        <f t="shared" si="157"/>
        <v>0</v>
      </c>
      <c r="EE99" s="367"/>
      <c r="EF99" s="40" t="b">
        <f t="shared" si="158"/>
        <v>0</v>
      </c>
      <c r="EG99" s="40" t="b">
        <f t="shared" si="159"/>
        <v>0</v>
      </c>
      <c r="EH99" s="40" t="b">
        <f t="shared" si="160"/>
        <v>0</v>
      </c>
      <c r="EI99" s="40" t="b">
        <f t="shared" si="161"/>
        <v>0</v>
      </c>
      <c r="EJ99" s="367"/>
      <c r="EK99" s="40" t="b">
        <f t="shared" si="162"/>
        <v>0</v>
      </c>
      <c r="EL99" s="40" t="b">
        <f t="shared" si="163"/>
        <v>0</v>
      </c>
      <c r="EM99" s="40" t="b">
        <f t="shared" si="164"/>
        <v>0</v>
      </c>
      <c r="EN99" s="40" t="b">
        <f t="shared" si="165"/>
        <v>0</v>
      </c>
      <c r="EO99" s="367"/>
      <c r="EP99" s="40" t="b">
        <f t="shared" si="166"/>
        <v>0</v>
      </c>
      <c r="EQ99" s="40" t="b">
        <f t="shared" si="167"/>
        <v>0</v>
      </c>
      <c r="ER99" s="40" t="b">
        <f t="shared" si="168"/>
        <v>0</v>
      </c>
      <c r="ES99" s="40" t="b">
        <f t="shared" si="169"/>
        <v>0</v>
      </c>
      <c r="ET99" s="367"/>
      <c r="EU99" s="40" t="b">
        <f t="shared" si="170"/>
        <v>0</v>
      </c>
      <c r="EV99" s="40" t="b">
        <f t="shared" si="171"/>
        <v>0</v>
      </c>
      <c r="EW99" s="40" t="b">
        <f t="shared" si="172"/>
        <v>0</v>
      </c>
      <c r="EX99" s="40" t="b">
        <f t="shared" si="173"/>
        <v>0</v>
      </c>
      <c r="EY99" s="365"/>
      <c r="EZ99" s="40" t="b">
        <f t="shared" si="174"/>
        <v>0</v>
      </c>
      <c r="FA99" s="40" t="b">
        <f t="shared" si="175"/>
        <v>0</v>
      </c>
      <c r="FB99" s="40" t="b">
        <f t="shared" si="176"/>
        <v>0</v>
      </c>
      <c r="FC99" s="40" t="b">
        <f t="shared" si="177"/>
        <v>0</v>
      </c>
      <c r="FD99" s="367"/>
      <c r="FE99" s="40" t="b">
        <f t="shared" si="178"/>
        <v>0</v>
      </c>
      <c r="FF99" s="40" t="b">
        <f t="shared" si="179"/>
        <v>0</v>
      </c>
      <c r="FG99" s="40" t="b">
        <f t="shared" si="180"/>
        <v>0</v>
      </c>
      <c r="FH99" s="40" t="b">
        <f t="shared" si="181"/>
        <v>0</v>
      </c>
      <c r="FI99" s="365"/>
      <c r="FJ99" s="40" t="b">
        <f t="shared" si="182"/>
        <v>0</v>
      </c>
      <c r="FK99" s="40" t="b">
        <f t="shared" si="183"/>
        <v>0</v>
      </c>
      <c r="FL99" s="40" t="b">
        <f t="shared" si="184"/>
        <v>0</v>
      </c>
      <c r="FM99" s="40" t="b">
        <f t="shared" si="185"/>
        <v>0</v>
      </c>
      <c r="FN99" s="367"/>
      <c r="FO99" s="40" t="b">
        <f t="shared" si="186"/>
        <v>0</v>
      </c>
      <c r="FP99" s="40" t="b">
        <f t="shared" si="187"/>
        <v>0</v>
      </c>
      <c r="FQ99" s="40" t="b">
        <f t="shared" si="188"/>
        <v>0</v>
      </c>
      <c r="FR99" s="40" t="b">
        <f t="shared" si="189"/>
        <v>0</v>
      </c>
      <c r="FS99" s="365"/>
      <c r="FT99" s="40" t="b">
        <f t="shared" si="190"/>
        <v>0</v>
      </c>
      <c r="FU99" s="40" t="b">
        <f t="shared" si="191"/>
        <v>0</v>
      </c>
      <c r="FV99" s="40" t="b">
        <f t="shared" si="192"/>
        <v>0</v>
      </c>
      <c r="FW99" s="40" t="b">
        <f t="shared" si="193"/>
        <v>0</v>
      </c>
    </row>
    <row r="100" spans="2:179">
      <c r="B100" s="365">
        <v>91</v>
      </c>
      <c r="C100" s="196"/>
      <c r="D100" s="196"/>
      <c r="E100" s="196"/>
      <c r="F100" s="196"/>
      <c r="G100" s="367"/>
      <c r="H100" s="197"/>
      <c r="I100" s="197"/>
      <c r="J100" s="197"/>
      <c r="K100" s="197"/>
      <c r="L100" s="197"/>
      <c r="M100" s="197"/>
      <c r="N100" s="9"/>
      <c r="O100" s="198"/>
      <c r="P100" s="198"/>
      <c r="Q100" s="198"/>
      <c r="R100" s="198"/>
      <c r="S100" s="198"/>
      <c r="T100" s="198"/>
      <c r="U100" s="9"/>
      <c r="V100" s="306"/>
      <c r="W100" s="306"/>
      <c r="X100" s="306"/>
      <c r="Y100" s="306"/>
      <c r="Z100" s="306"/>
      <c r="AA100" s="283">
        <f>IFERROR(Z100*Inputs!$D$59*Inputs!$D$60,"")</f>
        <v>0</v>
      </c>
      <c r="AB100" s="9"/>
      <c r="AC100" s="303"/>
      <c r="AD100" s="304"/>
      <c r="AE100" s="304"/>
      <c r="AF100" s="304"/>
      <c r="AG100" s="9"/>
      <c r="AH100" s="283" t="str">
        <f>IFERROR(IF(Analysis!AC100="","",Analysis!AC100*Inputs!$D$33),"")</f>
        <v/>
      </c>
      <c r="AI100" s="292" t="str">
        <f>IFERROR(IF(Analysis!AD100="","",Analysis!AD100*Inputs!$D$37),"")</f>
        <v/>
      </c>
      <c r="AJ100" s="292" t="str">
        <f>IFERROR(IF(Analysis!AE100="","",Analysis!AE100*Inputs!$D$41),"")</f>
        <v/>
      </c>
      <c r="AK100" s="292" t="str">
        <f>IFERROR(IF(Analysis!AE100="","",Analysis!AE100*Inputs!$D$48),"")</f>
        <v/>
      </c>
      <c r="AL100" s="293" t="str">
        <f>IFERROR(IF(Analysis!AD100="","",Analysis!AD100*Inputs!$D$49*Inputs!$D$48),"")</f>
        <v/>
      </c>
      <c r="AM100" s="292" t="str">
        <f>IFERROR(AK100*Inputs!$D$50,"")</f>
        <v/>
      </c>
      <c r="AN100" s="292" t="str">
        <f t="shared" si="194"/>
        <v/>
      </c>
      <c r="AO100" s="292" t="str">
        <f>IFERROR(IF(AN100="","",AN100*Inputs!$D$52),"")</f>
        <v/>
      </c>
      <c r="AP100" s="283" t="str">
        <f>IFERROR(IF(Analysis!AF100="","",Analysis!AF100*Inputs!$D$58),"")</f>
        <v/>
      </c>
      <c r="AQ100" s="293" t="str">
        <f>IFERROR(AP100*Inputs!$D$59,"")</f>
        <v/>
      </c>
      <c r="AR100" s="283" t="str">
        <f>IFERROR(AQ100*Inputs!$D$60,"")</f>
        <v/>
      </c>
      <c r="AS100" s="9"/>
      <c r="AT100" s="279" t="str">
        <f>IF(Analysis!V100&lt;&gt;"",Analysis!V100,Analysis!$AH100)</f>
        <v/>
      </c>
      <c r="AU100" s="279" t="str">
        <f>IF(Analysis!W100&lt;&gt;"",Analysis!W100,Analysis!AI100)</f>
        <v/>
      </c>
      <c r="AV100" s="279" t="str">
        <f>IF(Analysis!X100&lt;&gt;"",Analysis!X100,$AJ100)</f>
        <v/>
      </c>
      <c r="AW100" s="279" t="str">
        <f>IF(Analysis!Y100&lt;&gt;"",Analysis!Y100,Analysis!AO100)</f>
        <v/>
      </c>
      <c r="AX100" s="279" t="str">
        <f>IF(Analysis!Z100&lt;&gt;"",Analysis!Z100,Analysis!AP100)</f>
        <v/>
      </c>
      <c r="AY100" s="279" t="str">
        <f>IF(Analysis!AA100&gt;0,Analysis!AA100,Analysis!AR100)</f>
        <v/>
      </c>
      <c r="AZ100" s="9"/>
      <c r="BA100" s="8">
        <f>SUM((($H100+$O100)*Inputs!$D$14*Inputs!$D$13/Hours_TB),(($I100+$P100)*Inputs!$D$14*Inputs!$D$13/Hours_TB),(($J100+$Q100)*Inputs!$D$14*Inputs!$D$13/Hours_TB),(($K100+$R100)*Inputs!$D$14*Inputs!$D$13/Hours_TB),(($L100+$S100)*Inputs!$D$14*Inputs!$D$13/Hours_TB),(($M100+$T100)*Inputs!$D$14*Inputs!$D$13/Hours_TB))</f>
        <v>0</v>
      </c>
      <c r="BB100" s="8">
        <f>SUM((($H100+$O100)*Inputs!$D$14*Inputs!$D$13/Hours_HIV),(($I100+$P100)*Inputs!$D$14*Inputs!$D$13/Hours_HIV),(($J100+$Q100)*Inputs!$D$14*Inputs!$D$13/Hours_HIV),(($K100+$R100)*Inputs!$D$14*Inputs!$D$13/Hours_HIV),(($L100+$S100)*Inputs!$D$14*Inputs!$D$13/Hours_HIV),(($M100+$T100)*Inputs!$D$14*Inputs!$D$13/Hours_HIV))</f>
        <v>0</v>
      </c>
      <c r="BC100" s="8">
        <f>SUM((($H100+$O100)*Inputs!$D$14*Inputs!$D$13/Hours_HPV),(($I100+$P100)*Inputs!$D$14*Inputs!$D$13/Hours_HPV),(($J100+$Q100)*Inputs!$D$14*Inputs!$D$13/Hours_HPV),(($K100+$R100)*Inputs!$D$14*Inputs!$D$13/Hours_HPV),(($L100+$S100)*Inputs!$D$14*Inputs!$D$13/Hours_HPV),(($M100+$T100)*Inputs!$D$14*Inputs!$D$13/Hours_HPV))</f>
        <v>0</v>
      </c>
      <c r="BD100" s="8">
        <f>SUM((($H100+$O100)*Inputs!$D$14*Inputs!$D$13/Hours_HCV),(($I100+$P100)*Inputs!$D$14*Inputs!$D$13/Hours_HCV),(($J100+$Q100)*Inputs!$D$14*Inputs!$D$13/Hours_HCV),(($K100+$R100)*Inputs!$D$14*Inputs!$D$13/Hours_HCV),(($L100+$S100)*Inputs!$D$14*Inputs!$D$13/Hours_HCV),(($M100+$T100)*Inputs!$D$14*Inputs!$D$13/Hours_HCV))</f>
        <v>0</v>
      </c>
      <c r="BE100" s="9"/>
      <c r="BF100" s="10" t="str">
        <f t="shared" si="195"/>
        <v/>
      </c>
      <c r="BG100" s="18" t="str">
        <f t="shared" si="196"/>
        <v>N/A</v>
      </c>
      <c r="BH100" s="10" t="str">
        <f t="shared" si="197"/>
        <v/>
      </c>
      <c r="BI100" s="10" t="str">
        <f t="shared" si="198"/>
        <v/>
      </c>
      <c r="BJ100" s="10" t="str">
        <f t="shared" si="116"/>
        <v/>
      </c>
      <c r="BK100" s="18" t="str">
        <f t="shared" si="199"/>
        <v>N/A</v>
      </c>
      <c r="BL100" s="367"/>
      <c r="BM100" s="10">
        <f t="shared" si="200"/>
        <v>0</v>
      </c>
      <c r="BN100" s="18" t="str">
        <f t="shared" si="201"/>
        <v>N/A</v>
      </c>
      <c r="BO100" s="10" t="str">
        <f t="shared" si="117"/>
        <v/>
      </c>
      <c r="BP100" s="10" t="str">
        <f t="shared" si="118"/>
        <v/>
      </c>
      <c r="BQ100" s="10" t="str">
        <f t="shared" si="119"/>
        <v/>
      </c>
      <c r="BR100" s="18" t="str">
        <f t="shared" si="120"/>
        <v>N/A</v>
      </c>
      <c r="BS100" s="367"/>
      <c r="BT100" s="10">
        <f t="shared" si="202"/>
        <v>0</v>
      </c>
      <c r="BU100" s="18" t="str">
        <f t="shared" si="203"/>
        <v>N/A</v>
      </c>
      <c r="BV100" s="10" t="str">
        <f t="shared" si="121"/>
        <v/>
      </c>
      <c r="BW100" s="10" t="str">
        <f t="shared" si="204"/>
        <v/>
      </c>
      <c r="BX100" s="10" t="str">
        <f t="shared" si="122"/>
        <v/>
      </c>
      <c r="BY100" s="18" t="str">
        <f t="shared" si="205"/>
        <v>N/A</v>
      </c>
      <c r="BZ100" s="367"/>
      <c r="CA100" s="10">
        <f t="shared" si="206"/>
        <v>0</v>
      </c>
      <c r="CB100" s="18" t="str">
        <f t="shared" si="207"/>
        <v>N/A</v>
      </c>
      <c r="CC100" s="10" t="str">
        <f t="shared" si="123"/>
        <v/>
      </c>
      <c r="CD100" s="10" t="str">
        <f t="shared" si="124"/>
        <v/>
      </c>
      <c r="CE100" s="10" t="str">
        <f t="shared" si="125"/>
        <v/>
      </c>
      <c r="CF100" s="18" t="str">
        <f t="shared" si="208"/>
        <v>N/A</v>
      </c>
      <c r="CG100" s="365"/>
      <c r="CH100" s="10">
        <f t="shared" si="209"/>
        <v>0</v>
      </c>
      <c r="CI100" s="18" t="str">
        <f t="shared" si="210"/>
        <v>N/A</v>
      </c>
      <c r="CJ100" s="10" t="str">
        <f t="shared" si="127"/>
        <v/>
      </c>
      <c r="CK100" s="10" t="str">
        <f t="shared" si="128"/>
        <v/>
      </c>
      <c r="CL100" s="10" t="str">
        <f t="shared" si="129"/>
        <v/>
      </c>
      <c r="CM100" s="18" t="str">
        <f t="shared" si="130"/>
        <v>N/A</v>
      </c>
      <c r="CN100" s="365"/>
      <c r="CO100" s="10">
        <f t="shared" si="211"/>
        <v>0</v>
      </c>
      <c r="CP100" s="18" t="str">
        <f t="shared" si="212"/>
        <v>N/A</v>
      </c>
      <c r="CQ100" s="10" t="str">
        <f t="shared" si="131"/>
        <v/>
      </c>
      <c r="CR100" s="10" t="str">
        <f t="shared" si="132"/>
        <v/>
      </c>
      <c r="CS100" s="10" t="str">
        <f t="shared" si="133"/>
        <v/>
      </c>
      <c r="CT100" s="18" t="str">
        <f t="shared" si="213"/>
        <v>N/A</v>
      </c>
      <c r="CU100" s="377"/>
      <c r="CV100" s="10">
        <f t="shared" si="214"/>
        <v>0</v>
      </c>
      <c r="CW100" s="18" t="str">
        <f t="shared" si="215"/>
        <v>N/A</v>
      </c>
      <c r="CX100" s="10" t="str">
        <f t="shared" si="134"/>
        <v/>
      </c>
      <c r="CY100" s="10" t="str">
        <f t="shared" si="135"/>
        <v/>
      </c>
      <c r="CZ100" s="10" t="str">
        <f t="shared" si="136"/>
        <v/>
      </c>
      <c r="DA100" s="18" t="str">
        <f t="shared" si="137"/>
        <v>N/A</v>
      </c>
      <c r="DB100" s="367"/>
      <c r="DC100" s="367"/>
      <c r="DD100" s="367"/>
      <c r="DE100" s="367"/>
      <c r="DF100" s="367"/>
      <c r="DG100" s="40" t="b">
        <f t="shared" si="138"/>
        <v>0</v>
      </c>
      <c r="DH100" s="40" t="b">
        <f t="shared" si="139"/>
        <v>0</v>
      </c>
      <c r="DI100" s="40" t="b">
        <f t="shared" si="140"/>
        <v>0</v>
      </c>
      <c r="DJ100" s="40" t="b">
        <f t="shared" si="141"/>
        <v>0</v>
      </c>
      <c r="DK100" s="367"/>
      <c r="DL100" s="40" t="b">
        <f t="shared" si="142"/>
        <v>0</v>
      </c>
      <c r="DM100" s="40" t="b">
        <f t="shared" si="143"/>
        <v>0</v>
      </c>
      <c r="DN100" s="40" t="b">
        <f t="shared" si="144"/>
        <v>0</v>
      </c>
      <c r="DO100" s="40" t="b">
        <f t="shared" si="145"/>
        <v>0</v>
      </c>
      <c r="DP100" s="367"/>
      <c r="DQ100" s="40" t="b">
        <f t="shared" si="146"/>
        <v>0</v>
      </c>
      <c r="DR100" s="40" t="b">
        <f t="shared" si="147"/>
        <v>0</v>
      </c>
      <c r="DS100" s="40" t="b">
        <f t="shared" si="148"/>
        <v>0</v>
      </c>
      <c r="DT100" s="40" t="b">
        <f t="shared" si="149"/>
        <v>0</v>
      </c>
      <c r="DU100" s="367"/>
      <c r="DV100" s="40" t="b">
        <f t="shared" si="150"/>
        <v>0</v>
      </c>
      <c r="DW100" s="40" t="b">
        <f t="shared" si="151"/>
        <v>0</v>
      </c>
      <c r="DX100" s="40" t="b">
        <f t="shared" si="152"/>
        <v>0</v>
      </c>
      <c r="DY100" s="40" t="b">
        <f t="shared" si="153"/>
        <v>0</v>
      </c>
      <c r="DZ100" s="367"/>
      <c r="EA100" s="40" t="b">
        <f t="shared" si="154"/>
        <v>0</v>
      </c>
      <c r="EB100" s="40" t="b">
        <f t="shared" si="155"/>
        <v>0</v>
      </c>
      <c r="EC100" s="40" t="b">
        <f t="shared" si="156"/>
        <v>0</v>
      </c>
      <c r="ED100" s="40" t="b">
        <f t="shared" si="157"/>
        <v>0</v>
      </c>
      <c r="EE100" s="367"/>
      <c r="EF100" s="40" t="b">
        <f t="shared" si="158"/>
        <v>0</v>
      </c>
      <c r="EG100" s="40" t="b">
        <f t="shared" si="159"/>
        <v>0</v>
      </c>
      <c r="EH100" s="40" t="b">
        <f t="shared" si="160"/>
        <v>0</v>
      </c>
      <c r="EI100" s="40" t="b">
        <f t="shared" si="161"/>
        <v>0</v>
      </c>
      <c r="EJ100" s="367"/>
      <c r="EK100" s="40" t="b">
        <f t="shared" si="162"/>
        <v>0</v>
      </c>
      <c r="EL100" s="40" t="b">
        <f t="shared" si="163"/>
        <v>0</v>
      </c>
      <c r="EM100" s="40" t="b">
        <f t="shared" si="164"/>
        <v>0</v>
      </c>
      <c r="EN100" s="40" t="b">
        <f t="shared" si="165"/>
        <v>0</v>
      </c>
      <c r="EO100" s="367"/>
      <c r="EP100" s="40" t="b">
        <f t="shared" si="166"/>
        <v>0</v>
      </c>
      <c r="EQ100" s="40" t="b">
        <f t="shared" si="167"/>
        <v>0</v>
      </c>
      <c r="ER100" s="40" t="b">
        <f t="shared" si="168"/>
        <v>0</v>
      </c>
      <c r="ES100" s="40" t="b">
        <f t="shared" si="169"/>
        <v>0</v>
      </c>
      <c r="ET100" s="367"/>
      <c r="EU100" s="40" t="b">
        <f t="shared" si="170"/>
        <v>0</v>
      </c>
      <c r="EV100" s="40" t="b">
        <f t="shared" si="171"/>
        <v>0</v>
      </c>
      <c r="EW100" s="40" t="b">
        <f t="shared" si="172"/>
        <v>0</v>
      </c>
      <c r="EX100" s="40" t="b">
        <f t="shared" si="173"/>
        <v>0</v>
      </c>
      <c r="EY100" s="365"/>
      <c r="EZ100" s="40" t="b">
        <f t="shared" si="174"/>
        <v>0</v>
      </c>
      <c r="FA100" s="40" t="b">
        <f t="shared" si="175"/>
        <v>0</v>
      </c>
      <c r="FB100" s="40" t="b">
        <f t="shared" si="176"/>
        <v>0</v>
      </c>
      <c r="FC100" s="40" t="b">
        <f t="shared" si="177"/>
        <v>0</v>
      </c>
      <c r="FD100" s="367"/>
      <c r="FE100" s="40" t="b">
        <f t="shared" si="178"/>
        <v>0</v>
      </c>
      <c r="FF100" s="40" t="b">
        <f t="shared" si="179"/>
        <v>0</v>
      </c>
      <c r="FG100" s="40" t="b">
        <f t="shared" si="180"/>
        <v>0</v>
      </c>
      <c r="FH100" s="40" t="b">
        <f t="shared" si="181"/>
        <v>0</v>
      </c>
      <c r="FI100" s="365"/>
      <c r="FJ100" s="40" t="b">
        <f t="shared" si="182"/>
        <v>0</v>
      </c>
      <c r="FK100" s="40" t="b">
        <f t="shared" si="183"/>
        <v>0</v>
      </c>
      <c r="FL100" s="40" t="b">
        <f t="shared" si="184"/>
        <v>0</v>
      </c>
      <c r="FM100" s="40" t="b">
        <f t="shared" si="185"/>
        <v>0</v>
      </c>
      <c r="FN100" s="367"/>
      <c r="FO100" s="40" t="b">
        <f t="shared" si="186"/>
        <v>0</v>
      </c>
      <c r="FP100" s="40" t="b">
        <f t="shared" si="187"/>
        <v>0</v>
      </c>
      <c r="FQ100" s="40" t="b">
        <f t="shared" si="188"/>
        <v>0</v>
      </c>
      <c r="FR100" s="40" t="b">
        <f t="shared" si="189"/>
        <v>0</v>
      </c>
      <c r="FS100" s="365"/>
      <c r="FT100" s="40" t="b">
        <f t="shared" si="190"/>
        <v>0</v>
      </c>
      <c r="FU100" s="40" t="b">
        <f t="shared" si="191"/>
        <v>0</v>
      </c>
      <c r="FV100" s="40" t="b">
        <f t="shared" si="192"/>
        <v>0</v>
      </c>
      <c r="FW100" s="40" t="b">
        <f t="shared" si="193"/>
        <v>0</v>
      </c>
    </row>
    <row r="101" spans="2:179">
      <c r="B101" s="365">
        <v>92</v>
      </c>
      <c r="C101" s="196"/>
      <c r="D101" s="196"/>
      <c r="E101" s="196"/>
      <c r="F101" s="196"/>
      <c r="G101" s="367"/>
      <c r="H101" s="197"/>
      <c r="I101" s="197"/>
      <c r="J101" s="197"/>
      <c r="K101" s="197"/>
      <c r="L101" s="197"/>
      <c r="M101" s="197"/>
      <c r="N101" s="9"/>
      <c r="O101" s="198"/>
      <c r="P101" s="198"/>
      <c r="Q101" s="198"/>
      <c r="R101" s="198"/>
      <c r="S101" s="198"/>
      <c r="T101" s="198"/>
      <c r="U101" s="9"/>
      <c r="V101" s="306"/>
      <c r="W101" s="306"/>
      <c r="X101" s="306"/>
      <c r="Y101" s="306"/>
      <c r="Z101" s="306"/>
      <c r="AA101" s="283">
        <f>IFERROR(Z101*Inputs!$D$59*Inputs!$D$60,"")</f>
        <v>0</v>
      </c>
      <c r="AB101" s="9"/>
      <c r="AC101" s="303"/>
      <c r="AD101" s="304"/>
      <c r="AE101" s="304"/>
      <c r="AF101" s="304"/>
      <c r="AG101" s="9"/>
      <c r="AH101" s="283" t="str">
        <f>IFERROR(IF(Analysis!AC101="","",Analysis!AC101*Inputs!$D$33),"")</f>
        <v/>
      </c>
      <c r="AI101" s="292" t="str">
        <f>IFERROR(IF(Analysis!AD101="","",Analysis!AD101*Inputs!$D$37),"")</f>
        <v/>
      </c>
      <c r="AJ101" s="292" t="str">
        <f>IFERROR(IF(Analysis!AE101="","",Analysis!AE101*Inputs!$D$41),"")</f>
        <v/>
      </c>
      <c r="AK101" s="292" t="str">
        <f>IFERROR(IF(Analysis!AE101="","",Analysis!AE101*Inputs!$D$48),"")</f>
        <v/>
      </c>
      <c r="AL101" s="293" t="str">
        <f>IFERROR(IF(Analysis!AD101="","",Analysis!AD101*Inputs!$D$49*Inputs!$D$48),"")</f>
        <v/>
      </c>
      <c r="AM101" s="292" t="str">
        <f>IFERROR(AK101*Inputs!$D$50,"")</f>
        <v/>
      </c>
      <c r="AN101" s="292" t="str">
        <f t="shared" si="194"/>
        <v/>
      </c>
      <c r="AO101" s="292" t="str">
        <f>IFERROR(IF(AN101="","",AN101*Inputs!$D$52),"")</f>
        <v/>
      </c>
      <c r="AP101" s="283" t="str">
        <f>IFERROR(IF(Analysis!AF101="","",Analysis!AF101*Inputs!$D$58),"")</f>
        <v/>
      </c>
      <c r="AQ101" s="293" t="str">
        <f>IFERROR(AP101*Inputs!$D$59,"")</f>
        <v/>
      </c>
      <c r="AR101" s="283" t="str">
        <f>IFERROR(AQ101*Inputs!$D$60,"")</f>
        <v/>
      </c>
      <c r="AS101" s="9"/>
      <c r="AT101" s="279" t="str">
        <f>IF(Analysis!V101&lt;&gt;"",Analysis!V101,Analysis!$AH101)</f>
        <v/>
      </c>
      <c r="AU101" s="279" t="str">
        <f>IF(Analysis!W101&lt;&gt;"",Analysis!W101,Analysis!AI101)</f>
        <v/>
      </c>
      <c r="AV101" s="279" t="str">
        <f>IF(Analysis!X101&lt;&gt;"",Analysis!X101,$AJ101)</f>
        <v/>
      </c>
      <c r="AW101" s="279" t="str">
        <f>IF(Analysis!Y101&lt;&gt;"",Analysis!Y101,Analysis!AO101)</f>
        <v/>
      </c>
      <c r="AX101" s="279" t="str">
        <f>IF(Analysis!Z101&lt;&gt;"",Analysis!Z101,Analysis!AP101)</f>
        <v/>
      </c>
      <c r="AY101" s="279" t="str">
        <f>IF(Analysis!AA101&gt;0,Analysis!AA101,Analysis!AR101)</f>
        <v/>
      </c>
      <c r="AZ101" s="9"/>
      <c r="BA101" s="8">
        <f>SUM((($H101+$O101)*Inputs!$D$14*Inputs!$D$13/Hours_TB),(($I101+$P101)*Inputs!$D$14*Inputs!$D$13/Hours_TB),(($J101+$Q101)*Inputs!$D$14*Inputs!$D$13/Hours_TB),(($K101+$R101)*Inputs!$D$14*Inputs!$D$13/Hours_TB),(($L101+$S101)*Inputs!$D$14*Inputs!$D$13/Hours_TB),(($M101+$T101)*Inputs!$D$14*Inputs!$D$13/Hours_TB))</f>
        <v>0</v>
      </c>
      <c r="BB101" s="8">
        <f>SUM((($H101+$O101)*Inputs!$D$14*Inputs!$D$13/Hours_HIV),(($I101+$P101)*Inputs!$D$14*Inputs!$D$13/Hours_HIV),(($J101+$Q101)*Inputs!$D$14*Inputs!$D$13/Hours_HIV),(($K101+$R101)*Inputs!$D$14*Inputs!$D$13/Hours_HIV),(($L101+$S101)*Inputs!$D$14*Inputs!$D$13/Hours_HIV),(($M101+$T101)*Inputs!$D$14*Inputs!$D$13/Hours_HIV))</f>
        <v>0</v>
      </c>
      <c r="BC101" s="8">
        <f>SUM((($H101+$O101)*Inputs!$D$14*Inputs!$D$13/Hours_HPV),(($I101+$P101)*Inputs!$D$14*Inputs!$D$13/Hours_HPV),(($J101+$Q101)*Inputs!$D$14*Inputs!$D$13/Hours_HPV),(($K101+$R101)*Inputs!$D$14*Inputs!$D$13/Hours_HPV),(($L101+$S101)*Inputs!$D$14*Inputs!$D$13/Hours_HPV),(($M101+$T101)*Inputs!$D$14*Inputs!$D$13/Hours_HPV))</f>
        <v>0</v>
      </c>
      <c r="BD101" s="8">
        <f>SUM((($H101+$O101)*Inputs!$D$14*Inputs!$D$13/Hours_HCV),(($I101+$P101)*Inputs!$D$14*Inputs!$D$13/Hours_HCV),(($J101+$Q101)*Inputs!$D$14*Inputs!$D$13/Hours_HCV),(($K101+$R101)*Inputs!$D$14*Inputs!$D$13/Hours_HCV),(($L101+$S101)*Inputs!$D$14*Inputs!$D$13/Hours_HCV),(($M101+$T101)*Inputs!$D$14*Inputs!$D$13/Hours_HCV))</f>
        <v>0</v>
      </c>
      <c r="BE101" s="9"/>
      <c r="BF101" s="10" t="str">
        <f t="shared" si="195"/>
        <v/>
      </c>
      <c r="BG101" s="18" t="str">
        <f t="shared" si="196"/>
        <v>N/A</v>
      </c>
      <c r="BH101" s="10" t="str">
        <f t="shared" si="197"/>
        <v/>
      </c>
      <c r="BI101" s="10" t="str">
        <f t="shared" si="198"/>
        <v/>
      </c>
      <c r="BJ101" s="10" t="str">
        <f t="shared" si="116"/>
        <v/>
      </c>
      <c r="BK101" s="18" t="str">
        <f t="shared" si="199"/>
        <v>N/A</v>
      </c>
      <c r="BL101" s="367"/>
      <c r="BM101" s="10">
        <f t="shared" si="200"/>
        <v>0</v>
      </c>
      <c r="BN101" s="18" t="str">
        <f t="shared" si="201"/>
        <v>N/A</v>
      </c>
      <c r="BO101" s="10" t="str">
        <f t="shared" si="117"/>
        <v/>
      </c>
      <c r="BP101" s="10" t="str">
        <f t="shared" si="118"/>
        <v/>
      </c>
      <c r="BQ101" s="10" t="str">
        <f t="shared" si="119"/>
        <v/>
      </c>
      <c r="BR101" s="18" t="str">
        <f t="shared" si="120"/>
        <v>N/A</v>
      </c>
      <c r="BS101" s="367"/>
      <c r="BT101" s="10">
        <f t="shared" si="202"/>
        <v>0</v>
      </c>
      <c r="BU101" s="18" t="str">
        <f t="shared" si="203"/>
        <v>N/A</v>
      </c>
      <c r="BV101" s="10" t="str">
        <f t="shared" si="121"/>
        <v/>
      </c>
      <c r="BW101" s="10" t="str">
        <f t="shared" si="204"/>
        <v/>
      </c>
      <c r="BX101" s="10" t="str">
        <f t="shared" si="122"/>
        <v/>
      </c>
      <c r="BY101" s="18" t="str">
        <f t="shared" si="205"/>
        <v>N/A</v>
      </c>
      <c r="BZ101" s="367"/>
      <c r="CA101" s="10">
        <f t="shared" si="206"/>
        <v>0</v>
      </c>
      <c r="CB101" s="18" t="str">
        <f t="shared" si="207"/>
        <v>N/A</v>
      </c>
      <c r="CC101" s="10" t="str">
        <f t="shared" si="123"/>
        <v/>
      </c>
      <c r="CD101" s="10" t="str">
        <f t="shared" si="124"/>
        <v/>
      </c>
      <c r="CE101" s="10" t="str">
        <f t="shared" si="125"/>
        <v/>
      </c>
      <c r="CF101" s="18" t="str">
        <f t="shared" si="208"/>
        <v>N/A</v>
      </c>
      <c r="CG101" s="365"/>
      <c r="CH101" s="10">
        <f t="shared" si="209"/>
        <v>0</v>
      </c>
      <c r="CI101" s="18" t="str">
        <f t="shared" si="210"/>
        <v>N/A</v>
      </c>
      <c r="CJ101" s="10" t="str">
        <f t="shared" si="127"/>
        <v/>
      </c>
      <c r="CK101" s="10" t="str">
        <f t="shared" si="128"/>
        <v/>
      </c>
      <c r="CL101" s="10" t="str">
        <f t="shared" si="129"/>
        <v/>
      </c>
      <c r="CM101" s="18" t="str">
        <f t="shared" si="130"/>
        <v>N/A</v>
      </c>
      <c r="CN101" s="365"/>
      <c r="CO101" s="10">
        <f t="shared" si="211"/>
        <v>0</v>
      </c>
      <c r="CP101" s="18" t="str">
        <f t="shared" si="212"/>
        <v>N/A</v>
      </c>
      <c r="CQ101" s="10" t="str">
        <f t="shared" si="131"/>
        <v/>
      </c>
      <c r="CR101" s="10" t="str">
        <f t="shared" si="132"/>
        <v/>
      </c>
      <c r="CS101" s="10" t="str">
        <f t="shared" si="133"/>
        <v/>
      </c>
      <c r="CT101" s="18" t="str">
        <f t="shared" si="213"/>
        <v>N/A</v>
      </c>
      <c r="CU101" s="377"/>
      <c r="CV101" s="10">
        <f t="shared" si="214"/>
        <v>0</v>
      </c>
      <c r="CW101" s="18" t="str">
        <f t="shared" si="215"/>
        <v>N/A</v>
      </c>
      <c r="CX101" s="10" t="str">
        <f t="shared" si="134"/>
        <v/>
      </c>
      <c r="CY101" s="10" t="str">
        <f t="shared" si="135"/>
        <v/>
      </c>
      <c r="CZ101" s="10" t="str">
        <f t="shared" si="136"/>
        <v/>
      </c>
      <c r="DA101" s="18" t="str">
        <f t="shared" si="137"/>
        <v>N/A</v>
      </c>
      <c r="DB101" s="367"/>
      <c r="DC101" s="367"/>
      <c r="DD101" s="367"/>
      <c r="DE101" s="367"/>
      <c r="DF101" s="367"/>
      <c r="DG101" s="40" t="b">
        <f t="shared" si="138"/>
        <v>0</v>
      </c>
      <c r="DH101" s="40" t="b">
        <f t="shared" si="139"/>
        <v>0</v>
      </c>
      <c r="DI101" s="40" t="b">
        <f t="shared" si="140"/>
        <v>0</v>
      </c>
      <c r="DJ101" s="40" t="b">
        <f t="shared" si="141"/>
        <v>0</v>
      </c>
      <c r="DK101" s="367"/>
      <c r="DL101" s="40" t="b">
        <f t="shared" si="142"/>
        <v>0</v>
      </c>
      <c r="DM101" s="40" t="b">
        <f t="shared" si="143"/>
        <v>0</v>
      </c>
      <c r="DN101" s="40" t="b">
        <f t="shared" si="144"/>
        <v>0</v>
      </c>
      <c r="DO101" s="40" t="b">
        <f t="shared" si="145"/>
        <v>0</v>
      </c>
      <c r="DP101" s="367"/>
      <c r="DQ101" s="40" t="b">
        <f t="shared" si="146"/>
        <v>0</v>
      </c>
      <c r="DR101" s="40" t="b">
        <f t="shared" si="147"/>
        <v>0</v>
      </c>
      <c r="DS101" s="40" t="b">
        <f t="shared" si="148"/>
        <v>0</v>
      </c>
      <c r="DT101" s="40" t="b">
        <f t="shared" si="149"/>
        <v>0</v>
      </c>
      <c r="DU101" s="367"/>
      <c r="DV101" s="40" t="b">
        <f t="shared" si="150"/>
        <v>0</v>
      </c>
      <c r="DW101" s="40" t="b">
        <f t="shared" si="151"/>
        <v>0</v>
      </c>
      <c r="DX101" s="40" t="b">
        <f t="shared" si="152"/>
        <v>0</v>
      </c>
      <c r="DY101" s="40" t="b">
        <f t="shared" si="153"/>
        <v>0</v>
      </c>
      <c r="DZ101" s="367"/>
      <c r="EA101" s="40" t="b">
        <f t="shared" si="154"/>
        <v>0</v>
      </c>
      <c r="EB101" s="40" t="b">
        <f t="shared" si="155"/>
        <v>0</v>
      </c>
      <c r="EC101" s="40" t="b">
        <f t="shared" si="156"/>
        <v>0</v>
      </c>
      <c r="ED101" s="40" t="b">
        <f t="shared" si="157"/>
        <v>0</v>
      </c>
      <c r="EE101" s="367"/>
      <c r="EF101" s="40" t="b">
        <f t="shared" si="158"/>
        <v>0</v>
      </c>
      <c r="EG101" s="40" t="b">
        <f t="shared" si="159"/>
        <v>0</v>
      </c>
      <c r="EH101" s="40" t="b">
        <f t="shared" si="160"/>
        <v>0</v>
      </c>
      <c r="EI101" s="40" t="b">
        <f t="shared" si="161"/>
        <v>0</v>
      </c>
      <c r="EJ101" s="367"/>
      <c r="EK101" s="40" t="b">
        <f t="shared" si="162"/>
        <v>0</v>
      </c>
      <c r="EL101" s="40" t="b">
        <f t="shared" si="163"/>
        <v>0</v>
      </c>
      <c r="EM101" s="40" t="b">
        <f t="shared" si="164"/>
        <v>0</v>
      </c>
      <c r="EN101" s="40" t="b">
        <f t="shared" si="165"/>
        <v>0</v>
      </c>
      <c r="EO101" s="367"/>
      <c r="EP101" s="40" t="b">
        <f t="shared" si="166"/>
        <v>0</v>
      </c>
      <c r="EQ101" s="40" t="b">
        <f t="shared" si="167"/>
        <v>0</v>
      </c>
      <c r="ER101" s="40" t="b">
        <f t="shared" si="168"/>
        <v>0</v>
      </c>
      <c r="ES101" s="40" t="b">
        <f t="shared" si="169"/>
        <v>0</v>
      </c>
      <c r="ET101" s="367"/>
      <c r="EU101" s="40" t="b">
        <f t="shared" si="170"/>
        <v>0</v>
      </c>
      <c r="EV101" s="40" t="b">
        <f t="shared" si="171"/>
        <v>0</v>
      </c>
      <c r="EW101" s="40" t="b">
        <f t="shared" si="172"/>
        <v>0</v>
      </c>
      <c r="EX101" s="40" t="b">
        <f t="shared" si="173"/>
        <v>0</v>
      </c>
      <c r="EY101" s="365"/>
      <c r="EZ101" s="40" t="b">
        <f t="shared" si="174"/>
        <v>0</v>
      </c>
      <c r="FA101" s="40" t="b">
        <f t="shared" si="175"/>
        <v>0</v>
      </c>
      <c r="FB101" s="40" t="b">
        <f t="shared" si="176"/>
        <v>0</v>
      </c>
      <c r="FC101" s="40" t="b">
        <f t="shared" si="177"/>
        <v>0</v>
      </c>
      <c r="FD101" s="367"/>
      <c r="FE101" s="40" t="b">
        <f t="shared" si="178"/>
        <v>0</v>
      </c>
      <c r="FF101" s="40" t="b">
        <f t="shared" si="179"/>
        <v>0</v>
      </c>
      <c r="FG101" s="40" t="b">
        <f t="shared" si="180"/>
        <v>0</v>
      </c>
      <c r="FH101" s="40" t="b">
        <f t="shared" si="181"/>
        <v>0</v>
      </c>
      <c r="FI101" s="365"/>
      <c r="FJ101" s="40" t="b">
        <f t="shared" si="182"/>
        <v>0</v>
      </c>
      <c r="FK101" s="40" t="b">
        <f t="shared" si="183"/>
        <v>0</v>
      </c>
      <c r="FL101" s="40" t="b">
        <f t="shared" si="184"/>
        <v>0</v>
      </c>
      <c r="FM101" s="40" t="b">
        <f t="shared" si="185"/>
        <v>0</v>
      </c>
      <c r="FN101" s="367"/>
      <c r="FO101" s="40" t="b">
        <f t="shared" si="186"/>
        <v>0</v>
      </c>
      <c r="FP101" s="40" t="b">
        <f t="shared" si="187"/>
        <v>0</v>
      </c>
      <c r="FQ101" s="40" t="b">
        <f t="shared" si="188"/>
        <v>0</v>
      </c>
      <c r="FR101" s="40" t="b">
        <f t="shared" si="189"/>
        <v>0</v>
      </c>
      <c r="FS101" s="365"/>
      <c r="FT101" s="40" t="b">
        <f t="shared" si="190"/>
        <v>0</v>
      </c>
      <c r="FU101" s="40" t="b">
        <f t="shared" si="191"/>
        <v>0</v>
      </c>
      <c r="FV101" s="40" t="b">
        <f t="shared" si="192"/>
        <v>0</v>
      </c>
      <c r="FW101" s="40" t="b">
        <f t="shared" si="193"/>
        <v>0</v>
      </c>
    </row>
    <row r="102" spans="2:179">
      <c r="B102" s="365">
        <v>93</v>
      </c>
      <c r="C102" s="196"/>
      <c r="D102" s="196"/>
      <c r="E102" s="196"/>
      <c r="F102" s="196"/>
      <c r="G102" s="367"/>
      <c r="H102" s="197"/>
      <c r="I102" s="197"/>
      <c r="J102" s="197"/>
      <c r="K102" s="197"/>
      <c r="L102" s="197"/>
      <c r="M102" s="197"/>
      <c r="N102" s="9"/>
      <c r="O102" s="198"/>
      <c r="P102" s="198"/>
      <c r="Q102" s="198"/>
      <c r="R102" s="198"/>
      <c r="S102" s="198"/>
      <c r="T102" s="198"/>
      <c r="U102" s="9"/>
      <c r="V102" s="306"/>
      <c r="W102" s="306"/>
      <c r="X102" s="306"/>
      <c r="Y102" s="306"/>
      <c r="Z102" s="306"/>
      <c r="AA102" s="283">
        <f>IFERROR(Z102*Inputs!$D$59*Inputs!$D$60,"")</f>
        <v>0</v>
      </c>
      <c r="AB102" s="9"/>
      <c r="AC102" s="303"/>
      <c r="AD102" s="304"/>
      <c r="AE102" s="304"/>
      <c r="AF102" s="304"/>
      <c r="AG102" s="9"/>
      <c r="AH102" s="283" t="str">
        <f>IFERROR(IF(Analysis!AC102="","",Analysis!AC102*Inputs!$D$33),"")</f>
        <v/>
      </c>
      <c r="AI102" s="292" t="str">
        <f>IFERROR(IF(Analysis!AD102="","",Analysis!AD102*Inputs!$D$37),"")</f>
        <v/>
      </c>
      <c r="AJ102" s="292" t="str">
        <f>IFERROR(IF(Analysis!AE102="","",Analysis!AE102*Inputs!$D$41),"")</f>
        <v/>
      </c>
      <c r="AK102" s="292" t="str">
        <f>IFERROR(IF(Analysis!AE102="","",Analysis!AE102*Inputs!$D$48),"")</f>
        <v/>
      </c>
      <c r="AL102" s="293" t="str">
        <f>IFERROR(IF(Analysis!AD102="","",Analysis!AD102*Inputs!$D$49*Inputs!$D$48),"")</f>
        <v/>
      </c>
      <c r="AM102" s="292" t="str">
        <f>IFERROR(AK102*Inputs!$D$50,"")</f>
        <v/>
      </c>
      <c r="AN102" s="292" t="str">
        <f t="shared" si="194"/>
        <v/>
      </c>
      <c r="AO102" s="292" t="str">
        <f>IFERROR(IF(AN102="","",AN102*Inputs!$D$52),"")</f>
        <v/>
      </c>
      <c r="AP102" s="283" t="str">
        <f>IFERROR(IF(Analysis!AF102="","",Analysis!AF102*Inputs!$D$58),"")</f>
        <v/>
      </c>
      <c r="AQ102" s="293" t="str">
        <f>IFERROR(AP102*Inputs!$D$59,"")</f>
        <v/>
      </c>
      <c r="AR102" s="283" t="str">
        <f>IFERROR(AQ102*Inputs!$D$60,"")</f>
        <v/>
      </c>
      <c r="AS102" s="9"/>
      <c r="AT102" s="279" t="str">
        <f>IF(Analysis!V102&lt;&gt;"",Analysis!V102,Analysis!$AH102)</f>
        <v/>
      </c>
      <c r="AU102" s="279" t="str">
        <f>IF(Analysis!W102&lt;&gt;"",Analysis!W102,Analysis!AI102)</f>
        <v/>
      </c>
      <c r="AV102" s="279" t="str">
        <f>IF(Analysis!X102&lt;&gt;"",Analysis!X102,$AJ102)</f>
        <v/>
      </c>
      <c r="AW102" s="279" t="str">
        <f>IF(Analysis!Y102&lt;&gt;"",Analysis!Y102,Analysis!AO102)</f>
        <v/>
      </c>
      <c r="AX102" s="279" t="str">
        <f>IF(Analysis!Z102&lt;&gt;"",Analysis!Z102,Analysis!AP102)</f>
        <v/>
      </c>
      <c r="AY102" s="279" t="str">
        <f>IF(Analysis!AA102&gt;0,Analysis!AA102,Analysis!AR102)</f>
        <v/>
      </c>
      <c r="AZ102" s="9"/>
      <c r="BA102" s="8">
        <f>SUM((($H102+$O102)*Inputs!$D$14*Inputs!$D$13/Hours_TB),(($I102+$P102)*Inputs!$D$14*Inputs!$D$13/Hours_TB),(($J102+$Q102)*Inputs!$D$14*Inputs!$D$13/Hours_TB),(($K102+$R102)*Inputs!$D$14*Inputs!$D$13/Hours_TB),(($L102+$S102)*Inputs!$D$14*Inputs!$D$13/Hours_TB),(($M102+$T102)*Inputs!$D$14*Inputs!$D$13/Hours_TB))</f>
        <v>0</v>
      </c>
      <c r="BB102" s="8">
        <f>SUM((($H102+$O102)*Inputs!$D$14*Inputs!$D$13/Hours_HIV),(($I102+$P102)*Inputs!$D$14*Inputs!$D$13/Hours_HIV),(($J102+$Q102)*Inputs!$D$14*Inputs!$D$13/Hours_HIV),(($K102+$R102)*Inputs!$D$14*Inputs!$D$13/Hours_HIV),(($L102+$S102)*Inputs!$D$14*Inputs!$D$13/Hours_HIV),(($M102+$T102)*Inputs!$D$14*Inputs!$D$13/Hours_HIV))</f>
        <v>0</v>
      </c>
      <c r="BC102" s="8">
        <f>SUM((($H102+$O102)*Inputs!$D$14*Inputs!$D$13/Hours_HPV),(($I102+$P102)*Inputs!$D$14*Inputs!$D$13/Hours_HPV),(($J102+$Q102)*Inputs!$D$14*Inputs!$D$13/Hours_HPV),(($K102+$R102)*Inputs!$D$14*Inputs!$D$13/Hours_HPV),(($L102+$S102)*Inputs!$D$14*Inputs!$D$13/Hours_HPV),(($M102+$T102)*Inputs!$D$14*Inputs!$D$13/Hours_HPV))</f>
        <v>0</v>
      </c>
      <c r="BD102" s="8">
        <f>SUM((($H102+$O102)*Inputs!$D$14*Inputs!$D$13/Hours_HCV),(($I102+$P102)*Inputs!$D$14*Inputs!$D$13/Hours_HCV),(($J102+$Q102)*Inputs!$D$14*Inputs!$D$13/Hours_HCV),(($K102+$R102)*Inputs!$D$14*Inputs!$D$13/Hours_HCV),(($L102+$S102)*Inputs!$D$14*Inputs!$D$13/Hours_HCV),(($M102+$T102)*Inputs!$D$14*Inputs!$D$13/Hours_HCV))</f>
        <v>0</v>
      </c>
      <c r="BE102" s="9"/>
      <c r="BF102" s="10" t="str">
        <f t="shared" si="195"/>
        <v/>
      </c>
      <c r="BG102" s="18" t="str">
        <f t="shared" si="196"/>
        <v>N/A</v>
      </c>
      <c r="BH102" s="10" t="str">
        <f t="shared" si="197"/>
        <v/>
      </c>
      <c r="BI102" s="10" t="str">
        <f t="shared" si="198"/>
        <v/>
      </c>
      <c r="BJ102" s="10" t="str">
        <f t="shared" si="116"/>
        <v/>
      </c>
      <c r="BK102" s="18" t="str">
        <f t="shared" si="199"/>
        <v>N/A</v>
      </c>
      <c r="BL102" s="367"/>
      <c r="BM102" s="10">
        <f t="shared" si="200"/>
        <v>0</v>
      </c>
      <c r="BN102" s="18" t="str">
        <f t="shared" si="201"/>
        <v>N/A</v>
      </c>
      <c r="BO102" s="10" t="str">
        <f t="shared" si="117"/>
        <v/>
      </c>
      <c r="BP102" s="10" t="str">
        <f t="shared" si="118"/>
        <v/>
      </c>
      <c r="BQ102" s="10" t="str">
        <f t="shared" si="119"/>
        <v/>
      </c>
      <c r="BR102" s="18" t="str">
        <f t="shared" si="120"/>
        <v>N/A</v>
      </c>
      <c r="BS102" s="367"/>
      <c r="BT102" s="10">
        <f t="shared" si="202"/>
        <v>0</v>
      </c>
      <c r="BU102" s="18" t="str">
        <f t="shared" si="203"/>
        <v>N/A</v>
      </c>
      <c r="BV102" s="10" t="str">
        <f t="shared" si="121"/>
        <v/>
      </c>
      <c r="BW102" s="10" t="str">
        <f t="shared" si="204"/>
        <v/>
      </c>
      <c r="BX102" s="10" t="str">
        <f t="shared" si="122"/>
        <v/>
      </c>
      <c r="BY102" s="18" t="str">
        <f t="shared" si="205"/>
        <v>N/A</v>
      </c>
      <c r="BZ102" s="367"/>
      <c r="CA102" s="10">
        <f t="shared" si="206"/>
        <v>0</v>
      </c>
      <c r="CB102" s="18" t="str">
        <f t="shared" si="207"/>
        <v>N/A</v>
      </c>
      <c r="CC102" s="10" t="str">
        <f t="shared" si="123"/>
        <v/>
      </c>
      <c r="CD102" s="10" t="str">
        <f t="shared" si="124"/>
        <v/>
      </c>
      <c r="CE102" s="10" t="str">
        <f t="shared" si="125"/>
        <v/>
      </c>
      <c r="CF102" s="18" t="str">
        <f t="shared" si="208"/>
        <v>N/A</v>
      </c>
      <c r="CG102" s="365"/>
      <c r="CH102" s="10">
        <f t="shared" si="209"/>
        <v>0</v>
      </c>
      <c r="CI102" s="18" t="str">
        <f t="shared" si="210"/>
        <v>N/A</v>
      </c>
      <c r="CJ102" s="10" t="str">
        <f t="shared" si="127"/>
        <v/>
      </c>
      <c r="CK102" s="10" t="str">
        <f t="shared" si="128"/>
        <v/>
      </c>
      <c r="CL102" s="10" t="str">
        <f t="shared" si="129"/>
        <v/>
      </c>
      <c r="CM102" s="18" t="str">
        <f t="shared" si="130"/>
        <v>N/A</v>
      </c>
      <c r="CN102" s="365"/>
      <c r="CO102" s="10">
        <f t="shared" si="211"/>
        <v>0</v>
      </c>
      <c r="CP102" s="18" t="str">
        <f t="shared" si="212"/>
        <v>N/A</v>
      </c>
      <c r="CQ102" s="10" t="str">
        <f t="shared" si="131"/>
        <v/>
      </c>
      <c r="CR102" s="10" t="str">
        <f t="shared" si="132"/>
        <v/>
      </c>
      <c r="CS102" s="10" t="str">
        <f t="shared" si="133"/>
        <v/>
      </c>
      <c r="CT102" s="18" t="str">
        <f t="shared" si="213"/>
        <v>N/A</v>
      </c>
      <c r="CU102" s="377"/>
      <c r="CV102" s="10">
        <f t="shared" si="214"/>
        <v>0</v>
      </c>
      <c r="CW102" s="18" t="str">
        <f t="shared" si="215"/>
        <v>N/A</v>
      </c>
      <c r="CX102" s="10" t="str">
        <f t="shared" si="134"/>
        <v/>
      </c>
      <c r="CY102" s="10" t="str">
        <f t="shared" si="135"/>
        <v/>
      </c>
      <c r="CZ102" s="10" t="str">
        <f t="shared" si="136"/>
        <v/>
      </c>
      <c r="DA102" s="18" t="str">
        <f t="shared" si="137"/>
        <v>N/A</v>
      </c>
      <c r="DB102" s="367"/>
      <c r="DC102" s="367"/>
      <c r="DD102" s="367"/>
      <c r="DE102" s="367"/>
      <c r="DF102" s="367"/>
      <c r="DG102" s="40" t="b">
        <f t="shared" si="138"/>
        <v>0</v>
      </c>
      <c r="DH102" s="40" t="b">
        <f t="shared" si="139"/>
        <v>0</v>
      </c>
      <c r="DI102" s="40" t="b">
        <f t="shared" si="140"/>
        <v>0</v>
      </c>
      <c r="DJ102" s="40" t="b">
        <f t="shared" si="141"/>
        <v>0</v>
      </c>
      <c r="DK102" s="367"/>
      <c r="DL102" s="40" t="b">
        <f t="shared" si="142"/>
        <v>0</v>
      </c>
      <c r="DM102" s="40" t="b">
        <f t="shared" si="143"/>
        <v>0</v>
      </c>
      <c r="DN102" s="40" t="b">
        <f t="shared" si="144"/>
        <v>0</v>
      </c>
      <c r="DO102" s="40" t="b">
        <f t="shared" si="145"/>
        <v>0</v>
      </c>
      <c r="DP102" s="367"/>
      <c r="DQ102" s="40" t="b">
        <f t="shared" si="146"/>
        <v>0</v>
      </c>
      <c r="DR102" s="40" t="b">
        <f t="shared" si="147"/>
        <v>0</v>
      </c>
      <c r="DS102" s="40" t="b">
        <f t="shared" si="148"/>
        <v>0</v>
      </c>
      <c r="DT102" s="40" t="b">
        <f t="shared" si="149"/>
        <v>0</v>
      </c>
      <c r="DU102" s="367"/>
      <c r="DV102" s="40" t="b">
        <f t="shared" si="150"/>
        <v>0</v>
      </c>
      <c r="DW102" s="40" t="b">
        <f t="shared" si="151"/>
        <v>0</v>
      </c>
      <c r="DX102" s="40" t="b">
        <f t="shared" si="152"/>
        <v>0</v>
      </c>
      <c r="DY102" s="40" t="b">
        <f t="shared" si="153"/>
        <v>0</v>
      </c>
      <c r="DZ102" s="367"/>
      <c r="EA102" s="40" t="b">
        <f t="shared" si="154"/>
        <v>0</v>
      </c>
      <c r="EB102" s="40" t="b">
        <f t="shared" si="155"/>
        <v>0</v>
      </c>
      <c r="EC102" s="40" t="b">
        <f t="shared" si="156"/>
        <v>0</v>
      </c>
      <c r="ED102" s="40" t="b">
        <f t="shared" si="157"/>
        <v>0</v>
      </c>
      <c r="EE102" s="367"/>
      <c r="EF102" s="40" t="b">
        <f t="shared" si="158"/>
        <v>0</v>
      </c>
      <c r="EG102" s="40" t="b">
        <f t="shared" si="159"/>
        <v>0</v>
      </c>
      <c r="EH102" s="40" t="b">
        <f t="shared" si="160"/>
        <v>0</v>
      </c>
      <c r="EI102" s="40" t="b">
        <f t="shared" si="161"/>
        <v>0</v>
      </c>
      <c r="EJ102" s="367"/>
      <c r="EK102" s="40" t="b">
        <f t="shared" si="162"/>
        <v>0</v>
      </c>
      <c r="EL102" s="40" t="b">
        <f t="shared" si="163"/>
        <v>0</v>
      </c>
      <c r="EM102" s="40" t="b">
        <f t="shared" si="164"/>
        <v>0</v>
      </c>
      <c r="EN102" s="40" t="b">
        <f t="shared" si="165"/>
        <v>0</v>
      </c>
      <c r="EO102" s="367"/>
      <c r="EP102" s="40" t="b">
        <f t="shared" si="166"/>
        <v>0</v>
      </c>
      <c r="EQ102" s="40" t="b">
        <f t="shared" si="167"/>
        <v>0</v>
      </c>
      <c r="ER102" s="40" t="b">
        <f t="shared" si="168"/>
        <v>0</v>
      </c>
      <c r="ES102" s="40" t="b">
        <f t="shared" si="169"/>
        <v>0</v>
      </c>
      <c r="ET102" s="367"/>
      <c r="EU102" s="40" t="b">
        <f t="shared" si="170"/>
        <v>0</v>
      </c>
      <c r="EV102" s="40" t="b">
        <f t="shared" si="171"/>
        <v>0</v>
      </c>
      <c r="EW102" s="40" t="b">
        <f t="shared" si="172"/>
        <v>0</v>
      </c>
      <c r="EX102" s="40" t="b">
        <f t="shared" si="173"/>
        <v>0</v>
      </c>
      <c r="EY102" s="365"/>
      <c r="EZ102" s="40" t="b">
        <f t="shared" si="174"/>
        <v>0</v>
      </c>
      <c r="FA102" s="40" t="b">
        <f t="shared" si="175"/>
        <v>0</v>
      </c>
      <c r="FB102" s="40" t="b">
        <f t="shared" si="176"/>
        <v>0</v>
      </c>
      <c r="FC102" s="40" t="b">
        <f t="shared" si="177"/>
        <v>0</v>
      </c>
      <c r="FD102" s="367"/>
      <c r="FE102" s="40" t="b">
        <f t="shared" si="178"/>
        <v>0</v>
      </c>
      <c r="FF102" s="40" t="b">
        <f t="shared" si="179"/>
        <v>0</v>
      </c>
      <c r="FG102" s="40" t="b">
        <f t="shared" si="180"/>
        <v>0</v>
      </c>
      <c r="FH102" s="40" t="b">
        <f t="shared" si="181"/>
        <v>0</v>
      </c>
      <c r="FI102" s="365"/>
      <c r="FJ102" s="40" t="b">
        <f t="shared" si="182"/>
        <v>0</v>
      </c>
      <c r="FK102" s="40" t="b">
        <f t="shared" si="183"/>
        <v>0</v>
      </c>
      <c r="FL102" s="40" t="b">
        <f t="shared" si="184"/>
        <v>0</v>
      </c>
      <c r="FM102" s="40" t="b">
        <f t="shared" si="185"/>
        <v>0</v>
      </c>
      <c r="FN102" s="367"/>
      <c r="FO102" s="40" t="b">
        <f t="shared" si="186"/>
        <v>0</v>
      </c>
      <c r="FP102" s="40" t="b">
        <f t="shared" si="187"/>
        <v>0</v>
      </c>
      <c r="FQ102" s="40" t="b">
        <f t="shared" si="188"/>
        <v>0</v>
      </c>
      <c r="FR102" s="40" t="b">
        <f t="shared" si="189"/>
        <v>0</v>
      </c>
      <c r="FS102" s="365"/>
      <c r="FT102" s="40" t="b">
        <f t="shared" si="190"/>
        <v>0</v>
      </c>
      <c r="FU102" s="40" t="b">
        <f t="shared" si="191"/>
        <v>0</v>
      </c>
      <c r="FV102" s="40" t="b">
        <f t="shared" si="192"/>
        <v>0</v>
      </c>
      <c r="FW102" s="40" t="b">
        <f t="shared" si="193"/>
        <v>0</v>
      </c>
    </row>
    <row r="103" spans="2:179">
      <c r="B103" s="365">
        <v>94</v>
      </c>
      <c r="C103" s="196"/>
      <c r="D103" s="196"/>
      <c r="E103" s="196"/>
      <c r="F103" s="196"/>
      <c r="G103" s="367"/>
      <c r="H103" s="197"/>
      <c r="I103" s="197"/>
      <c r="J103" s="197"/>
      <c r="K103" s="197"/>
      <c r="L103" s="197"/>
      <c r="M103" s="197"/>
      <c r="N103" s="9"/>
      <c r="O103" s="198"/>
      <c r="P103" s="198"/>
      <c r="Q103" s="198"/>
      <c r="R103" s="198"/>
      <c r="S103" s="198"/>
      <c r="T103" s="198"/>
      <c r="U103" s="9"/>
      <c r="V103" s="306"/>
      <c r="W103" s="306"/>
      <c r="X103" s="306"/>
      <c r="Y103" s="306"/>
      <c r="Z103" s="306"/>
      <c r="AA103" s="283">
        <f>IFERROR(Z103*Inputs!$D$59*Inputs!$D$60,"")</f>
        <v>0</v>
      </c>
      <c r="AB103" s="9"/>
      <c r="AC103" s="303"/>
      <c r="AD103" s="304"/>
      <c r="AE103" s="304"/>
      <c r="AF103" s="304"/>
      <c r="AG103" s="9"/>
      <c r="AH103" s="283" t="str">
        <f>IFERROR(IF(Analysis!AC103="","",Analysis!AC103*Inputs!$D$33),"")</f>
        <v/>
      </c>
      <c r="AI103" s="292" t="str">
        <f>IFERROR(IF(Analysis!AD103="","",Analysis!AD103*Inputs!$D$37),"")</f>
        <v/>
      </c>
      <c r="AJ103" s="292" t="str">
        <f>IFERROR(IF(Analysis!AE103="","",Analysis!AE103*Inputs!$D$41),"")</f>
        <v/>
      </c>
      <c r="AK103" s="292" t="str">
        <f>IFERROR(IF(Analysis!AE103="","",Analysis!AE103*Inputs!$D$48),"")</f>
        <v/>
      </c>
      <c r="AL103" s="293" t="str">
        <f>IFERROR(IF(Analysis!AD103="","",Analysis!AD103*Inputs!$D$49*Inputs!$D$48),"")</f>
        <v/>
      </c>
      <c r="AM103" s="292" t="str">
        <f>IFERROR(AK103*Inputs!$D$50,"")</f>
        <v/>
      </c>
      <c r="AN103" s="292" t="str">
        <f t="shared" si="194"/>
        <v/>
      </c>
      <c r="AO103" s="292" t="str">
        <f>IFERROR(IF(AN103="","",AN103*Inputs!$D$52),"")</f>
        <v/>
      </c>
      <c r="AP103" s="283" t="str">
        <f>IFERROR(IF(Analysis!AF103="","",Analysis!AF103*Inputs!$D$58),"")</f>
        <v/>
      </c>
      <c r="AQ103" s="293" t="str">
        <f>IFERROR(AP103*Inputs!$D$59,"")</f>
        <v/>
      </c>
      <c r="AR103" s="283" t="str">
        <f>IFERROR(AQ103*Inputs!$D$60,"")</f>
        <v/>
      </c>
      <c r="AS103" s="9"/>
      <c r="AT103" s="279" t="str">
        <f>IF(Analysis!V103&lt;&gt;"",Analysis!V103,Analysis!$AH103)</f>
        <v/>
      </c>
      <c r="AU103" s="279" t="str">
        <f>IF(Analysis!W103&lt;&gt;"",Analysis!W103,Analysis!AI103)</f>
        <v/>
      </c>
      <c r="AV103" s="279" t="str">
        <f>IF(Analysis!X103&lt;&gt;"",Analysis!X103,$AJ103)</f>
        <v/>
      </c>
      <c r="AW103" s="279" t="str">
        <f>IF(Analysis!Y103&lt;&gt;"",Analysis!Y103,Analysis!AO103)</f>
        <v/>
      </c>
      <c r="AX103" s="279" t="str">
        <f>IF(Analysis!Z103&lt;&gt;"",Analysis!Z103,Analysis!AP103)</f>
        <v/>
      </c>
      <c r="AY103" s="279" t="str">
        <f>IF(Analysis!AA103&gt;0,Analysis!AA103,Analysis!AR103)</f>
        <v/>
      </c>
      <c r="AZ103" s="9"/>
      <c r="BA103" s="8">
        <f>SUM((($H103+$O103)*Inputs!$D$14*Inputs!$D$13/Hours_TB),(($I103+$P103)*Inputs!$D$14*Inputs!$D$13/Hours_TB),(($J103+$Q103)*Inputs!$D$14*Inputs!$D$13/Hours_TB),(($K103+$R103)*Inputs!$D$14*Inputs!$D$13/Hours_TB),(($L103+$S103)*Inputs!$D$14*Inputs!$D$13/Hours_TB),(($M103+$T103)*Inputs!$D$14*Inputs!$D$13/Hours_TB))</f>
        <v>0</v>
      </c>
      <c r="BB103" s="8">
        <f>SUM((($H103+$O103)*Inputs!$D$14*Inputs!$D$13/Hours_HIV),(($I103+$P103)*Inputs!$D$14*Inputs!$D$13/Hours_HIV),(($J103+$Q103)*Inputs!$D$14*Inputs!$D$13/Hours_HIV),(($K103+$R103)*Inputs!$D$14*Inputs!$D$13/Hours_HIV),(($L103+$S103)*Inputs!$D$14*Inputs!$D$13/Hours_HIV),(($M103+$T103)*Inputs!$D$14*Inputs!$D$13/Hours_HIV))</f>
        <v>0</v>
      </c>
      <c r="BC103" s="8">
        <f>SUM((($H103+$O103)*Inputs!$D$14*Inputs!$D$13/Hours_HPV),(($I103+$P103)*Inputs!$D$14*Inputs!$D$13/Hours_HPV),(($J103+$Q103)*Inputs!$D$14*Inputs!$D$13/Hours_HPV),(($K103+$R103)*Inputs!$D$14*Inputs!$D$13/Hours_HPV),(($L103+$S103)*Inputs!$D$14*Inputs!$D$13/Hours_HPV),(($M103+$T103)*Inputs!$D$14*Inputs!$D$13/Hours_HPV))</f>
        <v>0</v>
      </c>
      <c r="BD103" s="8">
        <f>SUM((($H103+$O103)*Inputs!$D$14*Inputs!$D$13/Hours_HCV),(($I103+$P103)*Inputs!$D$14*Inputs!$D$13/Hours_HCV),(($J103+$Q103)*Inputs!$D$14*Inputs!$D$13/Hours_HCV),(($K103+$R103)*Inputs!$D$14*Inputs!$D$13/Hours_HCV),(($L103+$S103)*Inputs!$D$14*Inputs!$D$13/Hours_HCV),(($M103+$T103)*Inputs!$D$14*Inputs!$D$13/Hours_HCV))</f>
        <v>0</v>
      </c>
      <c r="BE103" s="9"/>
      <c r="BF103" s="10" t="str">
        <f t="shared" si="195"/>
        <v/>
      </c>
      <c r="BG103" s="18" t="str">
        <f t="shared" si="196"/>
        <v>N/A</v>
      </c>
      <c r="BH103" s="10" t="str">
        <f t="shared" si="197"/>
        <v/>
      </c>
      <c r="BI103" s="10" t="str">
        <f t="shared" si="198"/>
        <v/>
      </c>
      <c r="BJ103" s="10" t="str">
        <f t="shared" si="116"/>
        <v/>
      </c>
      <c r="BK103" s="18" t="str">
        <f t="shared" si="199"/>
        <v>N/A</v>
      </c>
      <c r="BL103" s="367"/>
      <c r="BM103" s="10">
        <f t="shared" si="200"/>
        <v>0</v>
      </c>
      <c r="BN103" s="18" t="str">
        <f t="shared" si="201"/>
        <v>N/A</v>
      </c>
      <c r="BO103" s="10" t="str">
        <f t="shared" si="117"/>
        <v/>
      </c>
      <c r="BP103" s="10" t="str">
        <f t="shared" si="118"/>
        <v/>
      </c>
      <c r="BQ103" s="10" t="str">
        <f t="shared" si="119"/>
        <v/>
      </c>
      <c r="BR103" s="18" t="str">
        <f t="shared" si="120"/>
        <v>N/A</v>
      </c>
      <c r="BS103" s="367"/>
      <c r="BT103" s="10">
        <f t="shared" si="202"/>
        <v>0</v>
      </c>
      <c r="BU103" s="18" t="str">
        <f t="shared" si="203"/>
        <v>N/A</v>
      </c>
      <c r="BV103" s="10" t="str">
        <f t="shared" si="121"/>
        <v/>
      </c>
      <c r="BW103" s="10" t="str">
        <f t="shared" si="204"/>
        <v/>
      </c>
      <c r="BX103" s="10" t="str">
        <f t="shared" si="122"/>
        <v/>
      </c>
      <c r="BY103" s="18" t="str">
        <f t="shared" si="205"/>
        <v>N/A</v>
      </c>
      <c r="BZ103" s="367"/>
      <c r="CA103" s="10">
        <f t="shared" si="206"/>
        <v>0</v>
      </c>
      <c r="CB103" s="18" t="str">
        <f t="shared" si="207"/>
        <v>N/A</v>
      </c>
      <c r="CC103" s="10" t="str">
        <f t="shared" si="123"/>
        <v/>
      </c>
      <c r="CD103" s="10" t="str">
        <f t="shared" si="124"/>
        <v/>
      </c>
      <c r="CE103" s="10" t="str">
        <f t="shared" si="125"/>
        <v/>
      </c>
      <c r="CF103" s="18" t="str">
        <f t="shared" si="208"/>
        <v>N/A</v>
      </c>
      <c r="CG103" s="365"/>
      <c r="CH103" s="10">
        <f t="shared" si="209"/>
        <v>0</v>
      </c>
      <c r="CI103" s="18" t="str">
        <f t="shared" si="210"/>
        <v>N/A</v>
      </c>
      <c r="CJ103" s="10" t="str">
        <f t="shared" si="127"/>
        <v/>
      </c>
      <c r="CK103" s="10" t="str">
        <f t="shared" si="128"/>
        <v/>
      </c>
      <c r="CL103" s="10" t="str">
        <f t="shared" si="129"/>
        <v/>
      </c>
      <c r="CM103" s="18" t="str">
        <f t="shared" si="130"/>
        <v>N/A</v>
      </c>
      <c r="CN103" s="365"/>
      <c r="CO103" s="10">
        <f t="shared" si="211"/>
        <v>0</v>
      </c>
      <c r="CP103" s="18" t="str">
        <f t="shared" si="212"/>
        <v>N/A</v>
      </c>
      <c r="CQ103" s="10" t="str">
        <f t="shared" si="131"/>
        <v/>
      </c>
      <c r="CR103" s="10" t="str">
        <f t="shared" si="132"/>
        <v/>
      </c>
      <c r="CS103" s="10" t="str">
        <f t="shared" si="133"/>
        <v/>
      </c>
      <c r="CT103" s="18" t="str">
        <f t="shared" si="213"/>
        <v>N/A</v>
      </c>
      <c r="CU103" s="377"/>
      <c r="CV103" s="10">
        <f t="shared" si="214"/>
        <v>0</v>
      </c>
      <c r="CW103" s="18" t="str">
        <f t="shared" si="215"/>
        <v>N/A</v>
      </c>
      <c r="CX103" s="10" t="str">
        <f t="shared" si="134"/>
        <v/>
      </c>
      <c r="CY103" s="10" t="str">
        <f t="shared" si="135"/>
        <v/>
      </c>
      <c r="CZ103" s="10" t="str">
        <f t="shared" si="136"/>
        <v/>
      </c>
      <c r="DA103" s="18" t="str">
        <f t="shared" si="137"/>
        <v>N/A</v>
      </c>
      <c r="DB103" s="367"/>
      <c r="DC103" s="367"/>
      <c r="DD103" s="367"/>
      <c r="DE103" s="367"/>
      <c r="DF103" s="367"/>
      <c r="DG103" s="40" t="b">
        <f t="shared" si="138"/>
        <v>0</v>
      </c>
      <c r="DH103" s="40" t="b">
        <f t="shared" si="139"/>
        <v>0</v>
      </c>
      <c r="DI103" s="40" t="b">
        <f t="shared" si="140"/>
        <v>0</v>
      </c>
      <c r="DJ103" s="40" t="b">
        <f t="shared" si="141"/>
        <v>0</v>
      </c>
      <c r="DK103" s="367"/>
      <c r="DL103" s="40" t="b">
        <f t="shared" si="142"/>
        <v>0</v>
      </c>
      <c r="DM103" s="40" t="b">
        <f t="shared" si="143"/>
        <v>0</v>
      </c>
      <c r="DN103" s="40" t="b">
        <f t="shared" si="144"/>
        <v>0</v>
      </c>
      <c r="DO103" s="40" t="b">
        <f t="shared" si="145"/>
        <v>0</v>
      </c>
      <c r="DP103" s="367"/>
      <c r="DQ103" s="40" t="b">
        <f t="shared" si="146"/>
        <v>0</v>
      </c>
      <c r="DR103" s="40" t="b">
        <f t="shared" si="147"/>
        <v>0</v>
      </c>
      <c r="DS103" s="40" t="b">
        <f t="shared" si="148"/>
        <v>0</v>
      </c>
      <c r="DT103" s="40" t="b">
        <f t="shared" si="149"/>
        <v>0</v>
      </c>
      <c r="DU103" s="367"/>
      <c r="DV103" s="40" t="b">
        <f t="shared" si="150"/>
        <v>0</v>
      </c>
      <c r="DW103" s="40" t="b">
        <f t="shared" si="151"/>
        <v>0</v>
      </c>
      <c r="DX103" s="40" t="b">
        <f t="shared" si="152"/>
        <v>0</v>
      </c>
      <c r="DY103" s="40" t="b">
        <f t="shared" si="153"/>
        <v>0</v>
      </c>
      <c r="DZ103" s="367"/>
      <c r="EA103" s="40" t="b">
        <f t="shared" si="154"/>
        <v>0</v>
      </c>
      <c r="EB103" s="40" t="b">
        <f t="shared" si="155"/>
        <v>0</v>
      </c>
      <c r="EC103" s="40" t="b">
        <f t="shared" si="156"/>
        <v>0</v>
      </c>
      <c r="ED103" s="40" t="b">
        <f t="shared" si="157"/>
        <v>0</v>
      </c>
      <c r="EE103" s="367"/>
      <c r="EF103" s="40" t="b">
        <f t="shared" si="158"/>
        <v>0</v>
      </c>
      <c r="EG103" s="40" t="b">
        <f t="shared" si="159"/>
        <v>0</v>
      </c>
      <c r="EH103" s="40" t="b">
        <f t="shared" si="160"/>
        <v>0</v>
      </c>
      <c r="EI103" s="40" t="b">
        <f t="shared" si="161"/>
        <v>0</v>
      </c>
      <c r="EJ103" s="367"/>
      <c r="EK103" s="40" t="b">
        <f t="shared" si="162"/>
        <v>0</v>
      </c>
      <c r="EL103" s="40" t="b">
        <f t="shared" si="163"/>
        <v>0</v>
      </c>
      <c r="EM103" s="40" t="b">
        <f t="shared" si="164"/>
        <v>0</v>
      </c>
      <c r="EN103" s="40" t="b">
        <f t="shared" si="165"/>
        <v>0</v>
      </c>
      <c r="EO103" s="367"/>
      <c r="EP103" s="40" t="b">
        <f t="shared" si="166"/>
        <v>0</v>
      </c>
      <c r="EQ103" s="40" t="b">
        <f t="shared" si="167"/>
        <v>0</v>
      </c>
      <c r="ER103" s="40" t="b">
        <f t="shared" si="168"/>
        <v>0</v>
      </c>
      <c r="ES103" s="40" t="b">
        <f t="shared" si="169"/>
        <v>0</v>
      </c>
      <c r="ET103" s="367"/>
      <c r="EU103" s="40" t="b">
        <f t="shared" si="170"/>
        <v>0</v>
      </c>
      <c r="EV103" s="40" t="b">
        <f t="shared" si="171"/>
        <v>0</v>
      </c>
      <c r="EW103" s="40" t="b">
        <f t="shared" si="172"/>
        <v>0</v>
      </c>
      <c r="EX103" s="40" t="b">
        <f t="shared" si="173"/>
        <v>0</v>
      </c>
      <c r="EY103" s="365"/>
      <c r="EZ103" s="40" t="b">
        <f t="shared" si="174"/>
        <v>0</v>
      </c>
      <c r="FA103" s="40" t="b">
        <f t="shared" si="175"/>
        <v>0</v>
      </c>
      <c r="FB103" s="40" t="b">
        <f t="shared" si="176"/>
        <v>0</v>
      </c>
      <c r="FC103" s="40" t="b">
        <f t="shared" si="177"/>
        <v>0</v>
      </c>
      <c r="FD103" s="367"/>
      <c r="FE103" s="40" t="b">
        <f t="shared" si="178"/>
        <v>0</v>
      </c>
      <c r="FF103" s="40" t="b">
        <f t="shared" si="179"/>
        <v>0</v>
      </c>
      <c r="FG103" s="40" t="b">
        <f t="shared" si="180"/>
        <v>0</v>
      </c>
      <c r="FH103" s="40" t="b">
        <f t="shared" si="181"/>
        <v>0</v>
      </c>
      <c r="FI103" s="365"/>
      <c r="FJ103" s="40" t="b">
        <f t="shared" si="182"/>
        <v>0</v>
      </c>
      <c r="FK103" s="40" t="b">
        <f t="shared" si="183"/>
        <v>0</v>
      </c>
      <c r="FL103" s="40" t="b">
        <f t="shared" si="184"/>
        <v>0</v>
      </c>
      <c r="FM103" s="40" t="b">
        <f t="shared" si="185"/>
        <v>0</v>
      </c>
      <c r="FN103" s="367"/>
      <c r="FO103" s="40" t="b">
        <f t="shared" si="186"/>
        <v>0</v>
      </c>
      <c r="FP103" s="40" t="b">
        <f t="shared" si="187"/>
        <v>0</v>
      </c>
      <c r="FQ103" s="40" t="b">
        <f t="shared" si="188"/>
        <v>0</v>
      </c>
      <c r="FR103" s="40" t="b">
        <f t="shared" si="189"/>
        <v>0</v>
      </c>
      <c r="FS103" s="365"/>
      <c r="FT103" s="40" t="b">
        <f t="shared" si="190"/>
        <v>0</v>
      </c>
      <c r="FU103" s="40" t="b">
        <f t="shared" si="191"/>
        <v>0</v>
      </c>
      <c r="FV103" s="40" t="b">
        <f t="shared" si="192"/>
        <v>0</v>
      </c>
      <c r="FW103" s="40" t="b">
        <f t="shared" si="193"/>
        <v>0</v>
      </c>
    </row>
    <row r="104" spans="2:179">
      <c r="B104" s="365">
        <v>95</v>
      </c>
      <c r="C104" s="196"/>
      <c r="D104" s="196"/>
      <c r="E104" s="196"/>
      <c r="F104" s="196"/>
      <c r="G104" s="367"/>
      <c r="H104" s="197"/>
      <c r="I104" s="197"/>
      <c r="J104" s="197"/>
      <c r="K104" s="197"/>
      <c r="L104" s="197"/>
      <c r="M104" s="197"/>
      <c r="N104" s="9"/>
      <c r="O104" s="198"/>
      <c r="P104" s="198"/>
      <c r="Q104" s="198"/>
      <c r="R104" s="198"/>
      <c r="S104" s="198"/>
      <c r="T104" s="198"/>
      <c r="U104" s="9"/>
      <c r="V104" s="306"/>
      <c r="W104" s="306"/>
      <c r="X104" s="306"/>
      <c r="Y104" s="306"/>
      <c r="Z104" s="306"/>
      <c r="AA104" s="283">
        <f>IFERROR(Z104*Inputs!$D$59*Inputs!$D$60,"")</f>
        <v>0</v>
      </c>
      <c r="AB104" s="9"/>
      <c r="AC104" s="303"/>
      <c r="AD104" s="304"/>
      <c r="AE104" s="304"/>
      <c r="AF104" s="304"/>
      <c r="AG104" s="9"/>
      <c r="AH104" s="283" t="str">
        <f>IFERROR(IF(Analysis!AC104="","",Analysis!AC104*Inputs!$D$33),"")</f>
        <v/>
      </c>
      <c r="AI104" s="292" t="str">
        <f>IFERROR(IF(Analysis!AD104="","",Analysis!AD104*Inputs!$D$37),"")</f>
        <v/>
      </c>
      <c r="AJ104" s="292" t="str">
        <f>IFERROR(IF(Analysis!AE104="","",Analysis!AE104*Inputs!$D$41),"")</f>
        <v/>
      </c>
      <c r="AK104" s="292" t="str">
        <f>IFERROR(IF(Analysis!AE104="","",Analysis!AE104*Inputs!$D$48),"")</f>
        <v/>
      </c>
      <c r="AL104" s="293" t="str">
        <f>IFERROR(IF(Analysis!AD104="","",Analysis!AD104*Inputs!$D$49*Inputs!$D$48),"")</f>
        <v/>
      </c>
      <c r="AM104" s="292" t="str">
        <f>IFERROR(AK104*Inputs!$D$50,"")</f>
        <v/>
      </c>
      <c r="AN104" s="292" t="str">
        <f t="shared" si="194"/>
        <v/>
      </c>
      <c r="AO104" s="292" t="str">
        <f>IFERROR(IF(AN104="","",AN104*Inputs!$D$52),"")</f>
        <v/>
      </c>
      <c r="AP104" s="283" t="str">
        <f>IFERROR(IF(Analysis!AF104="","",Analysis!AF104*Inputs!$D$58),"")</f>
        <v/>
      </c>
      <c r="AQ104" s="293" t="str">
        <f>IFERROR(AP104*Inputs!$D$59,"")</f>
        <v/>
      </c>
      <c r="AR104" s="283" t="str">
        <f>IFERROR(AQ104*Inputs!$D$60,"")</f>
        <v/>
      </c>
      <c r="AS104" s="9"/>
      <c r="AT104" s="279" t="str">
        <f>IF(Analysis!V104&lt;&gt;"",Analysis!V104,Analysis!$AH104)</f>
        <v/>
      </c>
      <c r="AU104" s="279" t="str">
        <f>IF(Analysis!W104&lt;&gt;"",Analysis!W104,Analysis!AI104)</f>
        <v/>
      </c>
      <c r="AV104" s="279" t="str">
        <f>IF(Analysis!X104&lt;&gt;"",Analysis!X104,$AJ104)</f>
        <v/>
      </c>
      <c r="AW104" s="279" t="str">
        <f>IF(Analysis!Y104&lt;&gt;"",Analysis!Y104,Analysis!AO104)</f>
        <v/>
      </c>
      <c r="AX104" s="279" t="str">
        <f>IF(Analysis!Z104&lt;&gt;"",Analysis!Z104,Analysis!AP104)</f>
        <v/>
      </c>
      <c r="AY104" s="279" t="str">
        <f>IF(Analysis!AA104&gt;0,Analysis!AA104,Analysis!AR104)</f>
        <v/>
      </c>
      <c r="AZ104" s="9"/>
      <c r="BA104" s="8">
        <f>SUM((($H104+$O104)*Inputs!$D$14*Inputs!$D$13/Hours_TB),(($I104+$P104)*Inputs!$D$14*Inputs!$D$13/Hours_TB),(($J104+$Q104)*Inputs!$D$14*Inputs!$D$13/Hours_TB),(($K104+$R104)*Inputs!$D$14*Inputs!$D$13/Hours_TB),(($L104+$S104)*Inputs!$D$14*Inputs!$D$13/Hours_TB),(($M104+$T104)*Inputs!$D$14*Inputs!$D$13/Hours_TB))</f>
        <v>0</v>
      </c>
      <c r="BB104" s="8">
        <f>SUM((($H104+$O104)*Inputs!$D$14*Inputs!$D$13/Hours_HIV),(($I104+$P104)*Inputs!$D$14*Inputs!$D$13/Hours_HIV),(($J104+$Q104)*Inputs!$D$14*Inputs!$D$13/Hours_HIV),(($K104+$R104)*Inputs!$D$14*Inputs!$D$13/Hours_HIV),(($L104+$S104)*Inputs!$D$14*Inputs!$D$13/Hours_HIV),(($M104+$T104)*Inputs!$D$14*Inputs!$D$13/Hours_HIV))</f>
        <v>0</v>
      </c>
      <c r="BC104" s="8">
        <f>SUM((($H104+$O104)*Inputs!$D$14*Inputs!$D$13/Hours_HPV),(($I104+$P104)*Inputs!$D$14*Inputs!$D$13/Hours_HPV),(($J104+$Q104)*Inputs!$D$14*Inputs!$D$13/Hours_HPV),(($K104+$R104)*Inputs!$D$14*Inputs!$D$13/Hours_HPV),(($L104+$S104)*Inputs!$D$14*Inputs!$D$13/Hours_HPV),(($M104+$T104)*Inputs!$D$14*Inputs!$D$13/Hours_HPV))</f>
        <v>0</v>
      </c>
      <c r="BD104" s="8">
        <f>SUM((($H104+$O104)*Inputs!$D$14*Inputs!$D$13/Hours_HCV),(($I104+$P104)*Inputs!$D$14*Inputs!$D$13/Hours_HCV),(($J104+$Q104)*Inputs!$D$14*Inputs!$D$13/Hours_HCV),(($K104+$R104)*Inputs!$D$14*Inputs!$D$13/Hours_HCV),(($L104+$S104)*Inputs!$D$14*Inputs!$D$13/Hours_HCV),(($M104+$T104)*Inputs!$D$14*Inputs!$D$13/Hours_HCV))</f>
        <v>0</v>
      </c>
      <c r="BE104" s="9"/>
      <c r="BF104" s="10" t="str">
        <f t="shared" si="195"/>
        <v/>
      </c>
      <c r="BG104" s="18" t="str">
        <f t="shared" si="196"/>
        <v>N/A</v>
      </c>
      <c r="BH104" s="10" t="str">
        <f t="shared" si="197"/>
        <v/>
      </c>
      <c r="BI104" s="10" t="str">
        <f t="shared" si="198"/>
        <v/>
      </c>
      <c r="BJ104" s="10" t="str">
        <f t="shared" si="116"/>
        <v/>
      </c>
      <c r="BK104" s="18" t="str">
        <f t="shared" si="199"/>
        <v>N/A</v>
      </c>
      <c r="BL104" s="367"/>
      <c r="BM104" s="10">
        <f t="shared" si="200"/>
        <v>0</v>
      </c>
      <c r="BN104" s="18" t="str">
        <f t="shared" si="201"/>
        <v>N/A</v>
      </c>
      <c r="BO104" s="10" t="str">
        <f t="shared" si="117"/>
        <v/>
      </c>
      <c r="BP104" s="10" t="str">
        <f t="shared" si="118"/>
        <v/>
      </c>
      <c r="BQ104" s="10" t="str">
        <f t="shared" si="119"/>
        <v/>
      </c>
      <c r="BR104" s="18" t="str">
        <f t="shared" si="120"/>
        <v>N/A</v>
      </c>
      <c r="BS104" s="367"/>
      <c r="BT104" s="10">
        <f t="shared" si="202"/>
        <v>0</v>
      </c>
      <c r="BU104" s="18" t="str">
        <f t="shared" si="203"/>
        <v>N/A</v>
      </c>
      <c r="BV104" s="10" t="str">
        <f t="shared" si="121"/>
        <v/>
      </c>
      <c r="BW104" s="10" t="str">
        <f t="shared" si="204"/>
        <v/>
      </c>
      <c r="BX104" s="10" t="str">
        <f t="shared" si="122"/>
        <v/>
      </c>
      <c r="BY104" s="18" t="str">
        <f t="shared" si="205"/>
        <v>N/A</v>
      </c>
      <c r="BZ104" s="367"/>
      <c r="CA104" s="10">
        <f t="shared" si="206"/>
        <v>0</v>
      </c>
      <c r="CB104" s="18" t="str">
        <f t="shared" si="207"/>
        <v>N/A</v>
      </c>
      <c r="CC104" s="10" t="str">
        <f t="shared" si="123"/>
        <v/>
      </c>
      <c r="CD104" s="10" t="str">
        <f t="shared" si="124"/>
        <v/>
      </c>
      <c r="CE104" s="10" t="str">
        <f t="shared" si="125"/>
        <v/>
      </c>
      <c r="CF104" s="18" t="str">
        <f t="shared" si="208"/>
        <v>N/A</v>
      </c>
      <c r="CG104" s="365"/>
      <c r="CH104" s="10">
        <f t="shared" si="209"/>
        <v>0</v>
      </c>
      <c r="CI104" s="18" t="str">
        <f t="shared" si="210"/>
        <v>N/A</v>
      </c>
      <c r="CJ104" s="10" t="str">
        <f t="shared" si="127"/>
        <v/>
      </c>
      <c r="CK104" s="10" t="str">
        <f t="shared" si="128"/>
        <v/>
      </c>
      <c r="CL104" s="10" t="str">
        <f t="shared" si="129"/>
        <v/>
      </c>
      <c r="CM104" s="18" t="str">
        <f t="shared" si="130"/>
        <v>N/A</v>
      </c>
      <c r="CN104" s="365"/>
      <c r="CO104" s="10">
        <f t="shared" si="211"/>
        <v>0</v>
      </c>
      <c r="CP104" s="18" t="str">
        <f t="shared" si="212"/>
        <v>N/A</v>
      </c>
      <c r="CQ104" s="10" t="str">
        <f t="shared" si="131"/>
        <v/>
      </c>
      <c r="CR104" s="10" t="str">
        <f t="shared" si="132"/>
        <v/>
      </c>
      <c r="CS104" s="10" t="str">
        <f t="shared" si="133"/>
        <v/>
      </c>
      <c r="CT104" s="18" t="str">
        <f t="shared" si="213"/>
        <v>N/A</v>
      </c>
      <c r="CU104" s="377"/>
      <c r="CV104" s="10">
        <f t="shared" si="214"/>
        <v>0</v>
      </c>
      <c r="CW104" s="18" t="str">
        <f t="shared" si="215"/>
        <v>N/A</v>
      </c>
      <c r="CX104" s="10" t="str">
        <f t="shared" si="134"/>
        <v/>
      </c>
      <c r="CY104" s="10" t="str">
        <f t="shared" si="135"/>
        <v/>
      </c>
      <c r="CZ104" s="10" t="str">
        <f t="shared" si="136"/>
        <v/>
      </c>
      <c r="DA104" s="18" t="str">
        <f t="shared" si="137"/>
        <v>N/A</v>
      </c>
      <c r="DB104" s="367"/>
      <c r="DC104" s="367"/>
      <c r="DD104" s="367"/>
      <c r="DE104" s="367"/>
      <c r="DF104" s="367"/>
      <c r="DG104" s="40" t="b">
        <f t="shared" si="138"/>
        <v>0</v>
      </c>
      <c r="DH104" s="40" t="b">
        <f t="shared" si="139"/>
        <v>0</v>
      </c>
      <c r="DI104" s="40" t="b">
        <f t="shared" si="140"/>
        <v>0</v>
      </c>
      <c r="DJ104" s="40" t="b">
        <f t="shared" si="141"/>
        <v>0</v>
      </c>
      <c r="DK104" s="367"/>
      <c r="DL104" s="40" t="b">
        <f t="shared" si="142"/>
        <v>0</v>
      </c>
      <c r="DM104" s="40" t="b">
        <f t="shared" si="143"/>
        <v>0</v>
      </c>
      <c r="DN104" s="40" t="b">
        <f t="shared" si="144"/>
        <v>0</v>
      </c>
      <c r="DO104" s="40" t="b">
        <f t="shared" si="145"/>
        <v>0</v>
      </c>
      <c r="DP104" s="367"/>
      <c r="DQ104" s="40" t="b">
        <f t="shared" si="146"/>
        <v>0</v>
      </c>
      <c r="DR104" s="40" t="b">
        <f t="shared" si="147"/>
        <v>0</v>
      </c>
      <c r="DS104" s="40" t="b">
        <f t="shared" si="148"/>
        <v>0</v>
      </c>
      <c r="DT104" s="40" t="b">
        <f t="shared" si="149"/>
        <v>0</v>
      </c>
      <c r="DU104" s="367"/>
      <c r="DV104" s="40" t="b">
        <f t="shared" si="150"/>
        <v>0</v>
      </c>
      <c r="DW104" s="40" t="b">
        <f t="shared" si="151"/>
        <v>0</v>
      </c>
      <c r="DX104" s="40" t="b">
        <f t="shared" si="152"/>
        <v>0</v>
      </c>
      <c r="DY104" s="40" t="b">
        <f t="shared" si="153"/>
        <v>0</v>
      </c>
      <c r="DZ104" s="367"/>
      <c r="EA104" s="40" t="b">
        <f t="shared" si="154"/>
        <v>0</v>
      </c>
      <c r="EB104" s="40" t="b">
        <f t="shared" si="155"/>
        <v>0</v>
      </c>
      <c r="EC104" s="40" t="b">
        <f t="shared" si="156"/>
        <v>0</v>
      </c>
      <c r="ED104" s="40" t="b">
        <f t="shared" si="157"/>
        <v>0</v>
      </c>
      <c r="EE104" s="367"/>
      <c r="EF104" s="40" t="b">
        <f t="shared" si="158"/>
        <v>0</v>
      </c>
      <c r="EG104" s="40" t="b">
        <f t="shared" si="159"/>
        <v>0</v>
      </c>
      <c r="EH104" s="40" t="b">
        <f t="shared" si="160"/>
        <v>0</v>
      </c>
      <c r="EI104" s="40" t="b">
        <f t="shared" si="161"/>
        <v>0</v>
      </c>
      <c r="EJ104" s="367"/>
      <c r="EK104" s="40" t="b">
        <f t="shared" si="162"/>
        <v>0</v>
      </c>
      <c r="EL104" s="40" t="b">
        <f t="shared" si="163"/>
        <v>0</v>
      </c>
      <c r="EM104" s="40" t="b">
        <f t="shared" si="164"/>
        <v>0</v>
      </c>
      <c r="EN104" s="40" t="b">
        <f t="shared" si="165"/>
        <v>0</v>
      </c>
      <c r="EO104" s="367"/>
      <c r="EP104" s="40" t="b">
        <f t="shared" si="166"/>
        <v>0</v>
      </c>
      <c r="EQ104" s="40" t="b">
        <f t="shared" si="167"/>
        <v>0</v>
      </c>
      <c r="ER104" s="40" t="b">
        <f t="shared" si="168"/>
        <v>0</v>
      </c>
      <c r="ES104" s="40" t="b">
        <f t="shared" si="169"/>
        <v>0</v>
      </c>
      <c r="ET104" s="367"/>
      <c r="EU104" s="40" t="b">
        <f t="shared" si="170"/>
        <v>0</v>
      </c>
      <c r="EV104" s="40" t="b">
        <f t="shared" si="171"/>
        <v>0</v>
      </c>
      <c r="EW104" s="40" t="b">
        <f t="shared" si="172"/>
        <v>0</v>
      </c>
      <c r="EX104" s="40" t="b">
        <f t="shared" si="173"/>
        <v>0</v>
      </c>
      <c r="EY104" s="365"/>
      <c r="EZ104" s="40" t="b">
        <f t="shared" si="174"/>
        <v>0</v>
      </c>
      <c r="FA104" s="40" t="b">
        <f t="shared" si="175"/>
        <v>0</v>
      </c>
      <c r="FB104" s="40" t="b">
        <f t="shared" si="176"/>
        <v>0</v>
      </c>
      <c r="FC104" s="40" t="b">
        <f t="shared" si="177"/>
        <v>0</v>
      </c>
      <c r="FD104" s="367"/>
      <c r="FE104" s="40" t="b">
        <f t="shared" si="178"/>
        <v>0</v>
      </c>
      <c r="FF104" s="40" t="b">
        <f t="shared" si="179"/>
        <v>0</v>
      </c>
      <c r="FG104" s="40" t="b">
        <f t="shared" si="180"/>
        <v>0</v>
      </c>
      <c r="FH104" s="40" t="b">
        <f t="shared" si="181"/>
        <v>0</v>
      </c>
      <c r="FI104" s="365"/>
      <c r="FJ104" s="40" t="b">
        <f t="shared" si="182"/>
        <v>0</v>
      </c>
      <c r="FK104" s="40" t="b">
        <f t="shared" si="183"/>
        <v>0</v>
      </c>
      <c r="FL104" s="40" t="b">
        <f t="shared" si="184"/>
        <v>0</v>
      </c>
      <c r="FM104" s="40" t="b">
        <f t="shared" si="185"/>
        <v>0</v>
      </c>
      <c r="FN104" s="367"/>
      <c r="FO104" s="40" t="b">
        <f t="shared" si="186"/>
        <v>0</v>
      </c>
      <c r="FP104" s="40" t="b">
        <f t="shared" si="187"/>
        <v>0</v>
      </c>
      <c r="FQ104" s="40" t="b">
        <f t="shared" si="188"/>
        <v>0</v>
      </c>
      <c r="FR104" s="40" t="b">
        <f t="shared" si="189"/>
        <v>0</v>
      </c>
      <c r="FS104" s="365"/>
      <c r="FT104" s="40" t="b">
        <f t="shared" si="190"/>
        <v>0</v>
      </c>
      <c r="FU104" s="40" t="b">
        <f t="shared" si="191"/>
        <v>0</v>
      </c>
      <c r="FV104" s="40" t="b">
        <f t="shared" si="192"/>
        <v>0</v>
      </c>
      <c r="FW104" s="40" t="b">
        <f t="shared" si="193"/>
        <v>0</v>
      </c>
    </row>
    <row r="105" spans="2:179">
      <c r="B105" s="365">
        <v>96</v>
      </c>
      <c r="C105" s="196"/>
      <c r="D105" s="196"/>
      <c r="E105" s="196"/>
      <c r="F105" s="196"/>
      <c r="G105" s="367"/>
      <c r="H105" s="197"/>
      <c r="I105" s="197"/>
      <c r="J105" s="197"/>
      <c r="K105" s="197"/>
      <c r="L105" s="197"/>
      <c r="M105" s="197"/>
      <c r="N105" s="9"/>
      <c r="O105" s="198"/>
      <c r="P105" s="198"/>
      <c r="Q105" s="198"/>
      <c r="R105" s="198"/>
      <c r="S105" s="198"/>
      <c r="T105" s="198"/>
      <c r="U105" s="9"/>
      <c r="V105" s="306"/>
      <c r="W105" s="306"/>
      <c r="X105" s="306"/>
      <c r="Y105" s="306"/>
      <c r="Z105" s="306"/>
      <c r="AA105" s="283">
        <f>IFERROR(Z105*Inputs!$D$59*Inputs!$D$60,"")</f>
        <v>0</v>
      </c>
      <c r="AB105" s="9"/>
      <c r="AC105" s="303"/>
      <c r="AD105" s="304"/>
      <c r="AE105" s="304"/>
      <c r="AF105" s="304"/>
      <c r="AG105" s="9"/>
      <c r="AH105" s="283" t="str">
        <f>IFERROR(IF(Analysis!AC105="","",Analysis!AC105*Inputs!$D$33),"")</f>
        <v/>
      </c>
      <c r="AI105" s="292" t="str">
        <f>IFERROR(IF(Analysis!AD105="","",Analysis!AD105*Inputs!$D$37),"")</f>
        <v/>
      </c>
      <c r="AJ105" s="292" t="str">
        <f>IFERROR(IF(Analysis!AE105="","",Analysis!AE105*Inputs!$D$41),"")</f>
        <v/>
      </c>
      <c r="AK105" s="292" t="str">
        <f>IFERROR(IF(Analysis!AE105="","",Analysis!AE105*Inputs!$D$48),"")</f>
        <v/>
      </c>
      <c r="AL105" s="293" t="str">
        <f>IFERROR(IF(Analysis!AD105="","",Analysis!AD105*Inputs!$D$49*Inputs!$D$48),"")</f>
        <v/>
      </c>
      <c r="AM105" s="292" t="str">
        <f>IFERROR(AK105*Inputs!$D$50,"")</f>
        <v/>
      </c>
      <c r="AN105" s="292" t="str">
        <f t="shared" si="194"/>
        <v/>
      </c>
      <c r="AO105" s="292" t="str">
        <f>IFERROR(IF(AN105="","",AN105*Inputs!$D$52),"")</f>
        <v/>
      </c>
      <c r="AP105" s="283" t="str">
        <f>IFERROR(IF(Analysis!AF105="","",Analysis!AF105*Inputs!$D$58),"")</f>
        <v/>
      </c>
      <c r="AQ105" s="293" t="str">
        <f>IFERROR(AP105*Inputs!$D$59,"")</f>
        <v/>
      </c>
      <c r="AR105" s="283" t="str">
        <f>IFERROR(AQ105*Inputs!$D$60,"")</f>
        <v/>
      </c>
      <c r="AS105" s="9"/>
      <c r="AT105" s="279" t="str">
        <f>IF(Analysis!V105&lt;&gt;"",Analysis!V105,Analysis!$AH105)</f>
        <v/>
      </c>
      <c r="AU105" s="279" t="str">
        <f>IF(Analysis!W105&lt;&gt;"",Analysis!W105,Analysis!AI105)</f>
        <v/>
      </c>
      <c r="AV105" s="279" t="str">
        <f>IF(Analysis!X105&lt;&gt;"",Analysis!X105,$AJ105)</f>
        <v/>
      </c>
      <c r="AW105" s="279" t="str">
        <f>IF(Analysis!Y105&lt;&gt;"",Analysis!Y105,Analysis!AO105)</f>
        <v/>
      </c>
      <c r="AX105" s="279" t="str">
        <f>IF(Analysis!Z105&lt;&gt;"",Analysis!Z105,Analysis!AP105)</f>
        <v/>
      </c>
      <c r="AY105" s="279" t="str">
        <f>IF(Analysis!AA105&gt;0,Analysis!AA105,Analysis!AR105)</f>
        <v/>
      </c>
      <c r="AZ105" s="9"/>
      <c r="BA105" s="8">
        <f>SUM((($H105+$O105)*Inputs!$D$14*Inputs!$D$13/Hours_TB),(($I105+$P105)*Inputs!$D$14*Inputs!$D$13/Hours_TB),(($J105+$Q105)*Inputs!$D$14*Inputs!$D$13/Hours_TB),(($K105+$R105)*Inputs!$D$14*Inputs!$D$13/Hours_TB),(($L105+$S105)*Inputs!$D$14*Inputs!$D$13/Hours_TB),(($M105+$T105)*Inputs!$D$14*Inputs!$D$13/Hours_TB))</f>
        <v>0</v>
      </c>
      <c r="BB105" s="8">
        <f>SUM((($H105+$O105)*Inputs!$D$14*Inputs!$D$13/Hours_HIV),(($I105+$P105)*Inputs!$D$14*Inputs!$D$13/Hours_HIV),(($J105+$Q105)*Inputs!$D$14*Inputs!$D$13/Hours_HIV),(($K105+$R105)*Inputs!$D$14*Inputs!$D$13/Hours_HIV),(($L105+$S105)*Inputs!$D$14*Inputs!$D$13/Hours_HIV),(($M105+$T105)*Inputs!$D$14*Inputs!$D$13/Hours_HIV))</f>
        <v>0</v>
      </c>
      <c r="BC105" s="8">
        <f>SUM((($H105+$O105)*Inputs!$D$14*Inputs!$D$13/Hours_HPV),(($I105+$P105)*Inputs!$D$14*Inputs!$D$13/Hours_HPV),(($J105+$Q105)*Inputs!$D$14*Inputs!$D$13/Hours_HPV),(($K105+$R105)*Inputs!$D$14*Inputs!$D$13/Hours_HPV),(($L105+$S105)*Inputs!$D$14*Inputs!$D$13/Hours_HPV),(($M105+$T105)*Inputs!$D$14*Inputs!$D$13/Hours_HPV))</f>
        <v>0</v>
      </c>
      <c r="BD105" s="8">
        <f>SUM((($H105+$O105)*Inputs!$D$14*Inputs!$D$13/Hours_HCV),(($I105+$P105)*Inputs!$D$14*Inputs!$D$13/Hours_HCV),(($J105+$Q105)*Inputs!$D$14*Inputs!$D$13/Hours_HCV),(($K105+$R105)*Inputs!$D$14*Inputs!$D$13/Hours_HCV),(($L105+$S105)*Inputs!$D$14*Inputs!$D$13/Hours_HCV),(($M105+$T105)*Inputs!$D$14*Inputs!$D$13/Hours_HCV))</f>
        <v>0</v>
      </c>
      <c r="BE105" s="9"/>
      <c r="BF105" s="10" t="str">
        <f t="shared" si="195"/>
        <v/>
      </c>
      <c r="BG105" s="18" t="str">
        <f t="shared" si="196"/>
        <v>N/A</v>
      </c>
      <c r="BH105" s="10" t="str">
        <f t="shared" si="197"/>
        <v/>
      </c>
      <c r="BI105" s="10" t="str">
        <f t="shared" si="198"/>
        <v/>
      </c>
      <c r="BJ105" s="10" t="str">
        <f t="shared" si="116"/>
        <v/>
      </c>
      <c r="BK105" s="18" t="str">
        <f t="shared" si="199"/>
        <v>N/A</v>
      </c>
      <c r="BL105" s="367"/>
      <c r="BM105" s="10">
        <f t="shared" si="200"/>
        <v>0</v>
      </c>
      <c r="BN105" s="18" t="str">
        <f t="shared" si="201"/>
        <v>N/A</v>
      </c>
      <c r="BO105" s="10" t="str">
        <f t="shared" si="117"/>
        <v/>
      </c>
      <c r="BP105" s="10" t="str">
        <f t="shared" si="118"/>
        <v/>
      </c>
      <c r="BQ105" s="10" t="str">
        <f t="shared" si="119"/>
        <v/>
      </c>
      <c r="BR105" s="18" t="str">
        <f t="shared" si="120"/>
        <v>N/A</v>
      </c>
      <c r="BS105" s="367"/>
      <c r="BT105" s="10">
        <f t="shared" si="202"/>
        <v>0</v>
      </c>
      <c r="BU105" s="18" t="str">
        <f t="shared" si="203"/>
        <v>N/A</v>
      </c>
      <c r="BV105" s="10" t="str">
        <f t="shared" si="121"/>
        <v/>
      </c>
      <c r="BW105" s="10" t="str">
        <f t="shared" si="204"/>
        <v/>
      </c>
      <c r="BX105" s="10" t="str">
        <f t="shared" si="122"/>
        <v/>
      </c>
      <c r="BY105" s="18" t="str">
        <f t="shared" si="205"/>
        <v>N/A</v>
      </c>
      <c r="BZ105" s="367"/>
      <c r="CA105" s="10">
        <f t="shared" si="206"/>
        <v>0</v>
      </c>
      <c r="CB105" s="18" t="str">
        <f t="shared" si="207"/>
        <v>N/A</v>
      </c>
      <c r="CC105" s="10" t="str">
        <f t="shared" si="123"/>
        <v/>
      </c>
      <c r="CD105" s="10" t="str">
        <f t="shared" si="124"/>
        <v/>
      </c>
      <c r="CE105" s="10" t="str">
        <f t="shared" si="125"/>
        <v/>
      </c>
      <c r="CF105" s="18" t="str">
        <f t="shared" si="208"/>
        <v>N/A</v>
      </c>
      <c r="CG105" s="365"/>
      <c r="CH105" s="10">
        <f t="shared" si="209"/>
        <v>0</v>
      </c>
      <c r="CI105" s="18" t="str">
        <f t="shared" si="210"/>
        <v>N/A</v>
      </c>
      <c r="CJ105" s="10" t="str">
        <f t="shared" si="127"/>
        <v/>
      </c>
      <c r="CK105" s="10" t="str">
        <f t="shared" si="128"/>
        <v/>
      </c>
      <c r="CL105" s="10" t="str">
        <f t="shared" si="129"/>
        <v/>
      </c>
      <c r="CM105" s="18" t="str">
        <f t="shared" si="130"/>
        <v>N/A</v>
      </c>
      <c r="CN105" s="365"/>
      <c r="CO105" s="10">
        <f t="shared" si="211"/>
        <v>0</v>
      </c>
      <c r="CP105" s="18" t="str">
        <f t="shared" si="212"/>
        <v>N/A</v>
      </c>
      <c r="CQ105" s="10" t="str">
        <f t="shared" si="131"/>
        <v/>
      </c>
      <c r="CR105" s="10" t="str">
        <f t="shared" si="132"/>
        <v/>
      </c>
      <c r="CS105" s="10" t="str">
        <f t="shared" si="133"/>
        <v/>
      </c>
      <c r="CT105" s="18" t="str">
        <f t="shared" si="213"/>
        <v>N/A</v>
      </c>
      <c r="CU105" s="377"/>
      <c r="CV105" s="10">
        <f t="shared" si="214"/>
        <v>0</v>
      </c>
      <c r="CW105" s="18" t="str">
        <f t="shared" si="215"/>
        <v>N/A</v>
      </c>
      <c r="CX105" s="10" t="str">
        <f t="shared" si="134"/>
        <v/>
      </c>
      <c r="CY105" s="10" t="str">
        <f t="shared" si="135"/>
        <v/>
      </c>
      <c r="CZ105" s="10" t="str">
        <f t="shared" si="136"/>
        <v/>
      </c>
      <c r="DA105" s="18" t="str">
        <f t="shared" si="137"/>
        <v>N/A</v>
      </c>
      <c r="DB105" s="367"/>
      <c r="DC105" s="367"/>
      <c r="DD105" s="367"/>
      <c r="DE105" s="367"/>
      <c r="DF105" s="367"/>
      <c r="DG105" s="40" t="b">
        <f t="shared" si="138"/>
        <v>0</v>
      </c>
      <c r="DH105" s="40" t="b">
        <f t="shared" si="139"/>
        <v>0</v>
      </c>
      <c r="DI105" s="40" t="b">
        <f t="shared" si="140"/>
        <v>0</v>
      </c>
      <c r="DJ105" s="40" t="b">
        <f t="shared" si="141"/>
        <v>0</v>
      </c>
      <c r="DK105" s="367"/>
      <c r="DL105" s="40" t="b">
        <f t="shared" si="142"/>
        <v>0</v>
      </c>
      <c r="DM105" s="40" t="b">
        <f t="shared" si="143"/>
        <v>0</v>
      </c>
      <c r="DN105" s="40" t="b">
        <f t="shared" si="144"/>
        <v>0</v>
      </c>
      <c r="DO105" s="40" t="b">
        <f t="shared" si="145"/>
        <v>0</v>
      </c>
      <c r="DP105" s="367"/>
      <c r="DQ105" s="40" t="b">
        <f t="shared" si="146"/>
        <v>0</v>
      </c>
      <c r="DR105" s="40" t="b">
        <f t="shared" si="147"/>
        <v>0</v>
      </c>
      <c r="DS105" s="40" t="b">
        <f t="shared" si="148"/>
        <v>0</v>
      </c>
      <c r="DT105" s="40" t="b">
        <f t="shared" si="149"/>
        <v>0</v>
      </c>
      <c r="DU105" s="367"/>
      <c r="DV105" s="40" t="b">
        <f t="shared" si="150"/>
        <v>0</v>
      </c>
      <c r="DW105" s="40" t="b">
        <f t="shared" si="151"/>
        <v>0</v>
      </c>
      <c r="DX105" s="40" t="b">
        <f t="shared" si="152"/>
        <v>0</v>
      </c>
      <c r="DY105" s="40" t="b">
        <f t="shared" si="153"/>
        <v>0</v>
      </c>
      <c r="DZ105" s="367"/>
      <c r="EA105" s="40" t="b">
        <f t="shared" si="154"/>
        <v>0</v>
      </c>
      <c r="EB105" s="40" t="b">
        <f t="shared" si="155"/>
        <v>0</v>
      </c>
      <c r="EC105" s="40" t="b">
        <f t="shared" si="156"/>
        <v>0</v>
      </c>
      <c r="ED105" s="40" t="b">
        <f t="shared" si="157"/>
        <v>0</v>
      </c>
      <c r="EE105" s="367"/>
      <c r="EF105" s="40" t="b">
        <f t="shared" si="158"/>
        <v>0</v>
      </c>
      <c r="EG105" s="40" t="b">
        <f t="shared" si="159"/>
        <v>0</v>
      </c>
      <c r="EH105" s="40" t="b">
        <f t="shared" si="160"/>
        <v>0</v>
      </c>
      <c r="EI105" s="40" t="b">
        <f t="shared" si="161"/>
        <v>0</v>
      </c>
      <c r="EJ105" s="367"/>
      <c r="EK105" s="40" t="b">
        <f t="shared" si="162"/>
        <v>0</v>
      </c>
      <c r="EL105" s="40" t="b">
        <f t="shared" si="163"/>
        <v>0</v>
      </c>
      <c r="EM105" s="40" t="b">
        <f t="shared" si="164"/>
        <v>0</v>
      </c>
      <c r="EN105" s="40" t="b">
        <f t="shared" si="165"/>
        <v>0</v>
      </c>
      <c r="EO105" s="367"/>
      <c r="EP105" s="40" t="b">
        <f t="shared" si="166"/>
        <v>0</v>
      </c>
      <c r="EQ105" s="40" t="b">
        <f t="shared" si="167"/>
        <v>0</v>
      </c>
      <c r="ER105" s="40" t="b">
        <f t="shared" si="168"/>
        <v>0</v>
      </c>
      <c r="ES105" s="40" t="b">
        <f t="shared" si="169"/>
        <v>0</v>
      </c>
      <c r="ET105" s="367"/>
      <c r="EU105" s="40" t="b">
        <f t="shared" si="170"/>
        <v>0</v>
      </c>
      <c r="EV105" s="40" t="b">
        <f t="shared" si="171"/>
        <v>0</v>
      </c>
      <c r="EW105" s="40" t="b">
        <f t="shared" si="172"/>
        <v>0</v>
      </c>
      <c r="EX105" s="40" t="b">
        <f t="shared" si="173"/>
        <v>0</v>
      </c>
      <c r="EY105" s="365"/>
      <c r="EZ105" s="40" t="b">
        <f t="shared" si="174"/>
        <v>0</v>
      </c>
      <c r="FA105" s="40" t="b">
        <f t="shared" si="175"/>
        <v>0</v>
      </c>
      <c r="FB105" s="40" t="b">
        <f t="shared" si="176"/>
        <v>0</v>
      </c>
      <c r="FC105" s="40" t="b">
        <f t="shared" si="177"/>
        <v>0</v>
      </c>
      <c r="FD105" s="367"/>
      <c r="FE105" s="40" t="b">
        <f t="shared" si="178"/>
        <v>0</v>
      </c>
      <c r="FF105" s="40" t="b">
        <f t="shared" si="179"/>
        <v>0</v>
      </c>
      <c r="FG105" s="40" t="b">
        <f t="shared" si="180"/>
        <v>0</v>
      </c>
      <c r="FH105" s="40" t="b">
        <f t="shared" si="181"/>
        <v>0</v>
      </c>
      <c r="FI105" s="365"/>
      <c r="FJ105" s="40" t="b">
        <f t="shared" si="182"/>
        <v>0</v>
      </c>
      <c r="FK105" s="40" t="b">
        <f t="shared" si="183"/>
        <v>0</v>
      </c>
      <c r="FL105" s="40" t="b">
        <f t="shared" si="184"/>
        <v>0</v>
      </c>
      <c r="FM105" s="40" t="b">
        <f t="shared" si="185"/>
        <v>0</v>
      </c>
      <c r="FN105" s="367"/>
      <c r="FO105" s="40" t="b">
        <f t="shared" si="186"/>
        <v>0</v>
      </c>
      <c r="FP105" s="40" t="b">
        <f t="shared" si="187"/>
        <v>0</v>
      </c>
      <c r="FQ105" s="40" t="b">
        <f t="shared" si="188"/>
        <v>0</v>
      </c>
      <c r="FR105" s="40" t="b">
        <f t="shared" si="189"/>
        <v>0</v>
      </c>
      <c r="FS105" s="365"/>
      <c r="FT105" s="40" t="b">
        <f t="shared" si="190"/>
        <v>0</v>
      </c>
      <c r="FU105" s="40" t="b">
        <f t="shared" si="191"/>
        <v>0</v>
      </c>
      <c r="FV105" s="40" t="b">
        <f t="shared" si="192"/>
        <v>0</v>
      </c>
      <c r="FW105" s="40" t="b">
        <f t="shared" si="193"/>
        <v>0</v>
      </c>
    </row>
    <row r="106" spans="2:179">
      <c r="B106" s="365">
        <v>97</v>
      </c>
      <c r="C106" s="196"/>
      <c r="D106" s="196"/>
      <c r="E106" s="196"/>
      <c r="F106" s="196"/>
      <c r="G106" s="367"/>
      <c r="H106" s="197"/>
      <c r="I106" s="197"/>
      <c r="J106" s="197"/>
      <c r="K106" s="197"/>
      <c r="L106" s="197"/>
      <c r="M106" s="197"/>
      <c r="N106" s="9"/>
      <c r="O106" s="198"/>
      <c r="P106" s="198"/>
      <c r="Q106" s="198"/>
      <c r="R106" s="198"/>
      <c r="S106" s="198"/>
      <c r="T106" s="198"/>
      <c r="U106" s="9"/>
      <c r="V106" s="306"/>
      <c r="W106" s="306"/>
      <c r="X106" s="306"/>
      <c r="Y106" s="306"/>
      <c r="Z106" s="306"/>
      <c r="AA106" s="283">
        <f>IFERROR(Z106*Inputs!$D$59*Inputs!$D$60,"")</f>
        <v>0</v>
      </c>
      <c r="AB106" s="9"/>
      <c r="AC106" s="303"/>
      <c r="AD106" s="304"/>
      <c r="AE106" s="304"/>
      <c r="AF106" s="304"/>
      <c r="AG106" s="9"/>
      <c r="AH106" s="283" t="str">
        <f>IFERROR(IF(Analysis!AC106="","",Analysis!AC106*Inputs!$D$33),"")</f>
        <v/>
      </c>
      <c r="AI106" s="292" t="str">
        <f>IFERROR(IF(Analysis!AD106="","",Analysis!AD106*Inputs!$D$37),"")</f>
        <v/>
      </c>
      <c r="AJ106" s="292" t="str">
        <f>IFERROR(IF(Analysis!AE106="","",Analysis!AE106*Inputs!$D$41),"")</f>
        <v/>
      </c>
      <c r="AK106" s="292" t="str">
        <f>IFERROR(IF(Analysis!AE106="","",Analysis!AE106*Inputs!$D$48),"")</f>
        <v/>
      </c>
      <c r="AL106" s="293" t="str">
        <f>IFERROR(IF(Analysis!AD106="","",Analysis!AD106*Inputs!$D$49*Inputs!$D$48),"")</f>
        <v/>
      </c>
      <c r="AM106" s="292" t="str">
        <f>IFERROR(AK106*Inputs!$D$50,"")</f>
        <v/>
      </c>
      <c r="AN106" s="292" t="str">
        <f t="shared" si="194"/>
        <v/>
      </c>
      <c r="AO106" s="292" t="str">
        <f>IFERROR(IF(AN106="","",AN106*Inputs!$D$52),"")</f>
        <v/>
      </c>
      <c r="AP106" s="283" t="str">
        <f>IFERROR(IF(Analysis!AF106="","",Analysis!AF106*Inputs!$D$58),"")</f>
        <v/>
      </c>
      <c r="AQ106" s="293" t="str">
        <f>IFERROR(AP106*Inputs!$D$59,"")</f>
        <v/>
      </c>
      <c r="AR106" s="283" t="str">
        <f>IFERROR(AQ106*Inputs!$D$60,"")</f>
        <v/>
      </c>
      <c r="AS106" s="9"/>
      <c r="AT106" s="279" t="str">
        <f>IF(Analysis!V106&lt;&gt;"",Analysis!V106,Analysis!$AH106)</f>
        <v/>
      </c>
      <c r="AU106" s="279" t="str">
        <f>IF(Analysis!W106&lt;&gt;"",Analysis!W106,Analysis!AI106)</f>
        <v/>
      </c>
      <c r="AV106" s="279" t="str">
        <f>IF(Analysis!X106&lt;&gt;"",Analysis!X106,$AJ106)</f>
        <v/>
      </c>
      <c r="AW106" s="279" t="str">
        <f>IF(Analysis!Y106&lt;&gt;"",Analysis!Y106,Analysis!AO106)</f>
        <v/>
      </c>
      <c r="AX106" s="279" t="str">
        <f>IF(Analysis!Z106&lt;&gt;"",Analysis!Z106,Analysis!AP106)</f>
        <v/>
      </c>
      <c r="AY106" s="279" t="str">
        <f>IF(Analysis!AA106&gt;0,Analysis!AA106,Analysis!AR106)</f>
        <v/>
      </c>
      <c r="AZ106" s="9"/>
      <c r="BA106" s="8">
        <f>SUM((($H106+$O106)*Inputs!$D$14*Inputs!$D$13/Hours_TB),(($I106+$P106)*Inputs!$D$14*Inputs!$D$13/Hours_TB),(($J106+$Q106)*Inputs!$D$14*Inputs!$D$13/Hours_TB),(($K106+$R106)*Inputs!$D$14*Inputs!$D$13/Hours_TB),(($L106+$S106)*Inputs!$D$14*Inputs!$D$13/Hours_TB),(($M106+$T106)*Inputs!$D$14*Inputs!$D$13/Hours_TB))</f>
        <v>0</v>
      </c>
      <c r="BB106" s="8">
        <f>SUM((($H106+$O106)*Inputs!$D$14*Inputs!$D$13/Hours_HIV),(($I106+$P106)*Inputs!$D$14*Inputs!$D$13/Hours_HIV),(($J106+$Q106)*Inputs!$D$14*Inputs!$D$13/Hours_HIV),(($K106+$R106)*Inputs!$D$14*Inputs!$D$13/Hours_HIV),(($L106+$S106)*Inputs!$D$14*Inputs!$D$13/Hours_HIV),(($M106+$T106)*Inputs!$D$14*Inputs!$D$13/Hours_HIV))</f>
        <v>0</v>
      </c>
      <c r="BC106" s="8">
        <f>SUM((($H106+$O106)*Inputs!$D$14*Inputs!$D$13/Hours_HPV),(($I106+$P106)*Inputs!$D$14*Inputs!$D$13/Hours_HPV),(($J106+$Q106)*Inputs!$D$14*Inputs!$D$13/Hours_HPV),(($K106+$R106)*Inputs!$D$14*Inputs!$D$13/Hours_HPV),(($L106+$S106)*Inputs!$D$14*Inputs!$D$13/Hours_HPV),(($M106+$T106)*Inputs!$D$14*Inputs!$D$13/Hours_HPV))</f>
        <v>0</v>
      </c>
      <c r="BD106" s="8">
        <f>SUM((($H106+$O106)*Inputs!$D$14*Inputs!$D$13/Hours_HCV),(($I106+$P106)*Inputs!$D$14*Inputs!$D$13/Hours_HCV),(($J106+$Q106)*Inputs!$D$14*Inputs!$D$13/Hours_HCV),(($K106+$R106)*Inputs!$D$14*Inputs!$D$13/Hours_HCV),(($L106+$S106)*Inputs!$D$14*Inputs!$D$13/Hours_HCV),(($M106+$T106)*Inputs!$D$14*Inputs!$D$13/Hours_HCV))</f>
        <v>0</v>
      </c>
      <c r="BE106" s="9"/>
      <c r="BF106" s="10" t="str">
        <f t="shared" si="195"/>
        <v/>
      </c>
      <c r="BG106" s="18" t="str">
        <f t="shared" si="196"/>
        <v>N/A</v>
      </c>
      <c r="BH106" s="10" t="str">
        <f t="shared" si="197"/>
        <v/>
      </c>
      <c r="BI106" s="10" t="str">
        <f t="shared" si="198"/>
        <v/>
      </c>
      <c r="BJ106" s="10" t="str">
        <f t="shared" si="116"/>
        <v/>
      </c>
      <c r="BK106" s="18" t="str">
        <f t="shared" si="199"/>
        <v>N/A</v>
      </c>
      <c r="BL106" s="367"/>
      <c r="BM106" s="10">
        <f t="shared" si="200"/>
        <v>0</v>
      </c>
      <c r="BN106" s="18" t="str">
        <f t="shared" si="201"/>
        <v>N/A</v>
      </c>
      <c r="BO106" s="10" t="str">
        <f t="shared" si="117"/>
        <v/>
      </c>
      <c r="BP106" s="10" t="str">
        <f t="shared" si="118"/>
        <v/>
      </c>
      <c r="BQ106" s="10" t="str">
        <f t="shared" si="119"/>
        <v/>
      </c>
      <c r="BR106" s="18" t="str">
        <f t="shared" si="120"/>
        <v>N/A</v>
      </c>
      <c r="BS106" s="367"/>
      <c r="BT106" s="10">
        <f t="shared" si="202"/>
        <v>0</v>
      </c>
      <c r="BU106" s="18" t="str">
        <f t="shared" si="203"/>
        <v>N/A</v>
      </c>
      <c r="BV106" s="10" t="str">
        <f t="shared" si="121"/>
        <v/>
      </c>
      <c r="BW106" s="10" t="str">
        <f t="shared" si="204"/>
        <v/>
      </c>
      <c r="BX106" s="10" t="str">
        <f t="shared" si="122"/>
        <v/>
      </c>
      <c r="BY106" s="18" t="str">
        <f t="shared" si="205"/>
        <v>N/A</v>
      </c>
      <c r="BZ106" s="367"/>
      <c r="CA106" s="10">
        <f t="shared" si="206"/>
        <v>0</v>
      </c>
      <c r="CB106" s="18" t="str">
        <f t="shared" si="207"/>
        <v>N/A</v>
      </c>
      <c r="CC106" s="10" t="str">
        <f t="shared" si="123"/>
        <v/>
      </c>
      <c r="CD106" s="10" t="str">
        <f t="shared" si="124"/>
        <v/>
      </c>
      <c r="CE106" s="10" t="str">
        <f t="shared" si="125"/>
        <v/>
      </c>
      <c r="CF106" s="18" t="str">
        <f t="shared" si="208"/>
        <v>N/A</v>
      </c>
      <c r="CG106" s="365"/>
      <c r="CH106" s="10">
        <f t="shared" si="209"/>
        <v>0</v>
      </c>
      <c r="CI106" s="18" t="str">
        <f t="shared" si="210"/>
        <v>N/A</v>
      </c>
      <c r="CJ106" s="10" t="str">
        <f t="shared" si="127"/>
        <v/>
      </c>
      <c r="CK106" s="10" t="str">
        <f t="shared" si="128"/>
        <v/>
      </c>
      <c r="CL106" s="10" t="str">
        <f t="shared" si="129"/>
        <v/>
      </c>
      <c r="CM106" s="18" t="str">
        <f t="shared" si="130"/>
        <v>N/A</v>
      </c>
      <c r="CN106" s="365"/>
      <c r="CO106" s="10">
        <f t="shared" si="211"/>
        <v>0</v>
      </c>
      <c r="CP106" s="18" t="str">
        <f t="shared" si="212"/>
        <v>N/A</v>
      </c>
      <c r="CQ106" s="10" t="str">
        <f t="shared" si="131"/>
        <v/>
      </c>
      <c r="CR106" s="10" t="str">
        <f t="shared" si="132"/>
        <v/>
      </c>
      <c r="CS106" s="10" t="str">
        <f t="shared" si="133"/>
        <v/>
      </c>
      <c r="CT106" s="18" t="str">
        <f t="shared" si="213"/>
        <v>N/A</v>
      </c>
      <c r="CU106" s="377"/>
      <c r="CV106" s="10">
        <f t="shared" si="214"/>
        <v>0</v>
      </c>
      <c r="CW106" s="18" t="str">
        <f t="shared" si="215"/>
        <v>N/A</v>
      </c>
      <c r="CX106" s="10" t="str">
        <f t="shared" si="134"/>
        <v/>
      </c>
      <c r="CY106" s="10" t="str">
        <f t="shared" si="135"/>
        <v/>
      </c>
      <c r="CZ106" s="10" t="str">
        <f t="shared" si="136"/>
        <v/>
      </c>
      <c r="DA106" s="18" t="str">
        <f t="shared" si="137"/>
        <v>N/A</v>
      </c>
      <c r="DB106" s="367"/>
      <c r="DC106" s="367"/>
      <c r="DD106" s="367"/>
      <c r="DE106" s="367"/>
      <c r="DF106" s="367"/>
      <c r="DG106" s="40" t="b">
        <f t="shared" si="138"/>
        <v>0</v>
      </c>
      <c r="DH106" s="40" t="b">
        <f t="shared" si="139"/>
        <v>0</v>
      </c>
      <c r="DI106" s="40" t="b">
        <f t="shared" si="140"/>
        <v>0</v>
      </c>
      <c r="DJ106" s="40" t="b">
        <f t="shared" si="141"/>
        <v>0</v>
      </c>
      <c r="DK106" s="367"/>
      <c r="DL106" s="40" t="b">
        <f t="shared" si="142"/>
        <v>0</v>
      </c>
      <c r="DM106" s="40" t="b">
        <f t="shared" si="143"/>
        <v>0</v>
      </c>
      <c r="DN106" s="40" t="b">
        <f t="shared" si="144"/>
        <v>0</v>
      </c>
      <c r="DO106" s="40" t="b">
        <f t="shared" si="145"/>
        <v>0</v>
      </c>
      <c r="DP106" s="367"/>
      <c r="DQ106" s="40" t="b">
        <f t="shared" si="146"/>
        <v>0</v>
      </c>
      <c r="DR106" s="40" t="b">
        <f t="shared" si="147"/>
        <v>0</v>
      </c>
      <c r="DS106" s="40" t="b">
        <f t="shared" si="148"/>
        <v>0</v>
      </c>
      <c r="DT106" s="40" t="b">
        <f t="shared" si="149"/>
        <v>0</v>
      </c>
      <c r="DU106" s="367"/>
      <c r="DV106" s="40" t="b">
        <f t="shared" si="150"/>
        <v>0</v>
      </c>
      <c r="DW106" s="40" t="b">
        <f t="shared" si="151"/>
        <v>0</v>
      </c>
      <c r="DX106" s="40" t="b">
        <f t="shared" si="152"/>
        <v>0</v>
      </c>
      <c r="DY106" s="40" t="b">
        <f t="shared" si="153"/>
        <v>0</v>
      </c>
      <c r="DZ106" s="367"/>
      <c r="EA106" s="40" t="b">
        <f t="shared" si="154"/>
        <v>0</v>
      </c>
      <c r="EB106" s="40" t="b">
        <f t="shared" si="155"/>
        <v>0</v>
      </c>
      <c r="EC106" s="40" t="b">
        <f t="shared" si="156"/>
        <v>0</v>
      </c>
      <c r="ED106" s="40" t="b">
        <f t="shared" si="157"/>
        <v>0</v>
      </c>
      <c r="EE106" s="367"/>
      <c r="EF106" s="40" t="b">
        <f t="shared" si="158"/>
        <v>0</v>
      </c>
      <c r="EG106" s="40" t="b">
        <f t="shared" si="159"/>
        <v>0</v>
      </c>
      <c r="EH106" s="40" t="b">
        <f t="shared" si="160"/>
        <v>0</v>
      </c>
      <c r="EI106" s="40" t="b">
        <f t="shared" si="161"/>
        <v>0</v>
      </c>
      <c r="EJ106" s="367"/>
      <c r="EK106" s="40" t="b">
        <f t="shared" si="162"/>
        <v>0</v>
      </c>
      <c r="EL106" s="40" t="b">
        <f t="shared" si="163"/>
        <v>0</v>
      </c>
      <c r="EM106" s="40" t="b">
        <f t="shared" si="164"/>
        <v>0</v>
      </c>
      <c r="EN106" s="40" t="b">
        <f t="shared" si="165"/>
        <v>0</v>
      </c>
      <c r="EO106" s="367"/>
      <c r="EP106" s="40" t="b">
        <f t="shared" si="166"/>
        <v>0</v>
      </c>
      <c r="EQ106" s="40" t="b">
        <f t="shared" si="167"/>
        <v>0</v>
      </c>
      <c r="ER106" s="40" t="b">
        <f t="shared" si="168"/>
        <v>0</v>
      </c>
      <c r="ES106" s="40" t="b">
        <f t="shared" si="169"/>
        <v>0</v>
      </c>
      <c r="ET106" s="367"/>
      <c r="EU106" s="40" t="b">
        <f t="shared" si="170"/>
        <v>0</v>
      </c>
      <c r="EV106" s="40" t="b">
        <f t="shared" si="171"/>
        <v>0</v>
      </c>
      <c r="EW106" s="40" t="b">
        <f t="shared" si="172"/>
        <v>0</v>
      </c>
      <c r="EX106" s="40" t="b">
        <f t="shared" si="173"/>
        <v>0</v>
      </c>
      <c r="EY106" s="365"/>
      <c r="EZ106" s="40" t="b">
        <f t="shared" si="174"/>
        <v>0</v>
      </c>
      <c r="FA106" s="40" t="b">
        <f t="shared" si="175"/>
        <v>0</v>
      </c>
      <c r="FB106" s="40" t="b">
        <f t="shared" si="176"/>
        <v>0</v>
      </c>
      <c r="FC106" s="40" t="b">
        <f t="shared" si="177"/>
        <v>0</v>
      </c>
      <c r="FD106" s="367"/>
      <c r="FE106" s="40" t="b">
        <f t="shared" si="178"/>
        <v>0</v>
      </c>
      <c r="FF106" s="40" t="b">
        <f t="shared" si="179"/>
        <v>0</v>
      </c>
      <c r="FG106" s="40" t="b">
        <f t="shared" si="180"/>
        <v>0</v>
      </c>
      <c r="FH106" s="40" t="b">
        <f t="shared" si="181"/>
        <v>0</v>
      </c>
      <c r="FI106" s="365"/>
      <c r="FJ106" s="40" t="b">
        <f t="shared" si="182"/>
        <v>0</v>
      </c>
      <c r="FK106" s="40" t="b">
        <f t="shared" si="183"/>
        <v>0</v>
      </c>
      <c r="FL106" s="40" t="b">
        <f t="shared" si="184"/>
        <v>0</v>
      </c>
      <c r="FM106" s="40" t="b">
        <f t="shared" si="185"/>
        <v>0</v>
      </c>
      <c r="FN106" s="367"/>
      <c r="FO106" s="40" t="b">
        <f t="shared" si="186"/>
        <v>0</v>
      </c>
      <c r="FP106" s="40" t="b">
        <f t="shared" si="187"/>
        <v>0</v>
      </c>
      <c r="FQ106" s="40" t="b">
        <f t="shared" si="188"/>
        <v>0</v>
      </c>
      <c r="FR106" s="40" t="b">
        <f t="shared" si="189"/>
        <v>0</v>
      </c>
      <c r="FS106" s="365"/>
      <c r="FT106" s="40" t="b">
        <f t="shared" si="190"/>
        <v>0</v>
      </c>
      <c r="FU106" s="40" t="b">
        <f t="shared" si="191"/>
        <v>0</v>
      </c>
      <c r="FV106" s="40" t="b">
        <f t="shared" si="192"/>
        <v>0</v>
      </c>
      <c r="FW106" s="40" t="b">
        <f t="shared" si="193"/>
        <v>0</v>
      </c>
    </row>
    <row r="107" spans="2:179">
      <c r="B107" s="365">
        <v>98</v>
      </c>
      <c r="C107" s="196"/>
      <c r="D107" s="196"/>
      <c r="E107" s="196"/>
      <c r="F107" s="196"/>
      <c r="G107" s="367"/>
      <c r="H107" s="197"/>
      <c r="I107" s="197"/>
      <c r="J107" s="197"/>
      <c r="K107" s="197"/>
      <c r="L107" s="197"/>
      <c r="M107" s="197"/>
      <c r="N107" s="9"/>
      <c r="O107" s="198"/>
      <c r="P107" s="198"/>
      <c r="Q107" s="198"/>
      <c r="R107" s="198"/>
      <c r="S107" s="198"/>
      <c r="T107" s="198"/>
      <c r="U107" s="9"/>
      <c r="V107" s="306"/>
      <c r="W107" s="306"/>
      <c r="X107" s="306"/>
      <c r="Y107" s="306"/>
      <c r="Z107" s="306"/>
      <c r="AA107" s="283">
        <f>IFERROR(Z107*Inputs!$D$59*Inputs!$D$60,"")</f>
        <v>0</v>
      </c>
      <c r="AB107" s="9"/>
      <c r="AC107" s="303"/>
      <c r="AD107" s="304"/>
      <c r="AE107" s="304"/>
      <c r="AF107" s="304"/>
      <c r="AG107" s="9"/>
      <c r="AH107" s="283" t="str">
        <f>IFERROR(IF(Analysis!AC107="","",Analysis!AC107*Inputs!$D$33),"")</f>
        <v/>
      </c>
      <c r="AI107" s="292" t="str">
        <f>IFERROR(IF(Analysis!AD107="","",Analysis!AD107*Inputs!$D$37),"")</f>
        <v/>
      </c>
      <c r="AJ107" s="292" t="str">
        <f>IFERROR(IF(Analysis!AE107="","",Analysis!AE107*Inputs!$D$41),"")</f>
        <v/>
      </c>
      <c r="AK107" s="292" t="str">
        <f>IFERROR(IF(Analysis!AE107="","",Analysis!AE107*Inputs!$D$48),"")</f>
        <v/>
      </c>
      <c r="AL107" s="293" t="str">
        <f>IFERROR(IF(Analysis!AD107="","",Analysis!AD107*Inputs!$D$49*Inputs!$D$48),"")</f>
        <v/>
      </c>
      <c r="AM107" s="292" t="str">
        <f>IFERROR(AK107*Inputs!$D$50,"")</f>
        <v/>
      </c>
      <c r="AN107" s="292" t="str">
        <f t="shared" si="194"/>
        <v/>
      </c>
      <c r="AO107" s="292" t="str">
        <f>IFERROR(IF(AN107="","",AN107*Inputs!$D$52),"")</f>
        <v/>
      </c>
      <c r="AP107" s="283" t="str">
        <f>IFERROR(IF(Analysis!AF107="","",Analysis!AF107*Inputs!$D$58),"")</f>
        <v/>
      </c>
      <c r="AQ107" s="293" t="str">
        <f>IFERROR(AP107*Inputs!$D$59,"")</f>
        <v/>
      </c>
      <c r="AR107" s="283" t="str">
        <f>IFERROR(AQ107*Inputs!$D$60,"")</f>
        <v/>
      </c>
      <c r="AS107" s="9"/>
      <c r="AT107" s="279" t="str">
        <f>IF(Analysis!V107&lt;&gt;"",Analysis!V107,Analysis!$AH107)</f>
        <v/>
      </c>
      <c r="AU107" s="279" t="str">
        <f>IF(Analysis!W107&lt;&gt;"",Analysis!W107,Analysis!AI107)</f>
        <v/>
      </c>
      <c r="AV107" s="279" t="str">
        <f>IF(Analysis!X107&lt;&gt;"",Analysis!X107,$AJ107)</f>
        <v/>
      </c>
      <c r="AW107" s="279" t="str">
        <f>IF(Analysis!Y107&lt;&gt;"",Analysis!Y107,Analysis!AO107)</f>
        <v/>
      </c>
      <c r="AX107" s="279" t="str">
        <f>IF(Analysis!Z107&lt;&gt;"",Analysis!Z107,Analysis!AP107)</f>
        <v/>
      </c>
      <c r="AY107" s="279" t="str">
        <f>IF(Analysis!AA107&gt;0,Analysis!AA107,Analysis!AR107)</f>
        <v/>
      </c>
      <c r="AZ107" s="9"/>
      <c r="BA107" s="8">
        <f>SUM((($H107+$O107)*Inputs!$D$14*Inputs!$D$13/Hours_TB),(($I107+$P107)*Inputs!$D$14*Inputs!$D$13/Hours_TB),(($J107+$Q107)*Inputs!$D$14*Inputs!$D$13/Hours_TB),(($K107+$R107)*Inputs!$D$14*Inputs!$D$13/Hours_TB),(($L107+$S107)*Inputs!$D$14*Inputs!$D$13/Hours_TB),(($M107+$T107)*Inputs!$D$14*Inputs!$D$13/Hours_TB))</f>
        <v>0</v>
      </c>
      <c r="BB107" s="8">
        <f>SUM((($H107+$O107)*Inputs!$D$14*Inputs!$D$13/Hours_HIV),(($I107+$P107)*Inputs!$D$14*Inputs!$D$13/Hours_HIV),(($J107+$Q107)*Inputs!$D$14*Inputs!$D$13/Hours_HIV),(($K107+$R107)*Inputs!$D$14*Inputs!$D$13/Hours_HIV),(($L107+$S107)*Inputs!$D$14*Inputs!$D$13/Hours_HIV),(($M107+$T107)*Inputs!$D$14*Inputs!$D$13/Hours_HIV))</f>
        <v>0</v>
      </c>
      <c r="BC107" s="8">
        <f>SUM((($H107+$O107)*Inputs!$D$14*Inputs!$D$13/Hours_HPV),(($I107+$P107)*Inputs!$D$14*Inputs!$D$13/Hours_HPV),(($J107+$Q107)*Inputs!$D$14*Inputs!$D$13/Hours_HPV),(($K107+$R107)*Inputs!$D$14*Inputs!$D$13/Hours_HPV),(($L107+$S107)*Inputs!$D$14*Inputs!$D$13/Hours_HPV),(($M107+$T107)*Inputs!$D$14*Inputs!$D$13/Hours_HPV))</f>
        <v>0</v>
      </c>
      <c r="BD107" s="8">
        <f>SUM((($H107+$O107)*Inputs!$D$14*Inputs!$D$13/Hours_HCV),(($I107+$P107)*Inputs!$D$14*Inputs!$D$13/Hours_HCV),(($J107+$Q107)*Inputs!$D$14*Inputs!$D$13/Hours_HCV),(($K107+$R107)*Inputs!$D$14*Inputs!$D$13/Hours_HCV),(($L107+$S107)*Inputs!$D$14*Inputs!$D$13/Hours_HCV),(($M107+$T107)*Inputs!$D$14*Inputs!$D$13/Hours_HCV))</f>
        <v>0</v>
      </c>
      <c r="BE107" s="9"/>
      <c r="BF107" s="10" t="str">
        <f t="shared" si="195"/>
        <v/>
      </c>
      <c r="BG107" s="18" t="str">
        <f t="shared" si="196"/>
        <v>N/A</v>
      </c>
      <c r="BH107" s="10" t="str">
        <f t="shared" si="197"/>
        <v/>
      </c>
      <c r="BI107" s="10" t="str">
        <f t="shared" si="198"/>
        <v/>
      </c>
      <c r="BJ107" s="10" t="str">
        <f t="shared" si="116"/>
        <v/>
      </c>
      <c r="BK107" s="18" t="str">
        <f t="shared" si="199"/>
        <v>N/A</v>
      </c>
      <c r="BL107" s="367"/>
      <c r="BM107" s="10">
        <f t="shared" si="200"/>
        <v>0</v>
      </c>
      <c r="BN107" s="18" t="str">
        <f t="shared" si="201"/>
        <v>N/A</v>
      </c>
      <c r="BO107" s="10" t="str">
        <f t="shared" si="117"/>
        <v/>
      </c>
      <c r="BP107" s="10" t="str">
        <f t="shared" si="118"/>
        <v/>
      </c>
      <c r="BQ107" s="10" t="str">
        <f t="shared" si="119"/>
        <v/>
      </c>
      <c r="BR107" s="18" t="str">
        <f t="shared" si="120"/>
        <v>N/A</v>
      </c>
      <c r="BS107" s="367"/>
      <c r="BT107" s="10">
        <f t="shared" si="202"/>
        <v>0</v>
      </c>
      <c r="BU107" s="18" t="str">
        <f t="shared" si="203"/>
        <v>N/A</v>
      </c>
      <c r="BV107" s="10" t="str">
        <f t="shared" si="121"/>
        <v/>
      </c>
      <c r="BW107" s="10" t="str">
        <f t="shared" si="204"/>
        <v/>
      </c>
      <c r="BX107" s="10" t="str">
        <f t="shared" si="122"/>
        <v/>
      </c>
      <c r="BY107" s="18" t="str">
        <f t="shared" si="205"/>
        <v>N/A</v>
      </c>
      <c r="BZ107" s="367"/>
      <c r="CA107" s="10">
        <f t="shared" si="206"/>
        <v>0</v>
      </c>
      <c r="CB107" s="18" t="str">
        <f t="shared" si="207"/>
        <v>N/A</v>
      </c>
      <c r="CC107" s="10" t="str">
        <f t="shared" si="123"/>
        <v/>
      </c>
      <c r="CD107" s="10" t="str">
        <f t="shared" si="124"/>
        <v/>
      </c>
      <c r="CE107" s="10" t="str">
        <f t="shared" si="125"/>
        <v/>
      </c>
      <c r="CF107" s="18" t="str">
        <f t="shared" si="208"/>
        <v>N/A</v>
      </c>
      <c r="CG107" s="365"/>
      <c r="CH107" s="10">
        <f t="shared" si="209"/>
        <v>0</v>
      </c>
      <c r="CI107" s="18" t="str">
        <f t="shared" si="210"/>
        <v>N/A</v>
      </c>
      <c r="CJ107" s="10" t="str">
        <f t="shared" si="127"/>
        <v/>
      </c>
      <c r="CK107" s="10" t="str">
        <f t="shared" si="128"/>
        <v/>
      </c>
      <c r="CL107" s="10" t="str">
        <f t="shared" si="129"/>
        <v/>
      </c>
      <c r="CM107" s="18" t="str">
        <f t="shared" si="130"/>
        <v>N/A</v>
      </c>
      <c r="CN107" s="365"/>
      <c r="CO107" s="10">
        <f t="shared" si="211"/>
        <v>0</v>
      </c>
      <c r="CP107" s="18" t="str">
        <f t="shared" si="212"/>
        <v>N/A</v>
      </c>
      <c r="CQ107" s="10" t="str">
        <f t="shared" si="131"/>
        <v/>
      </c>
      <c r="CR107" s="10" t="str">
        <f t="shared" si="132"/>
        <v/>
      </c>
      <c r="CS107" s="10" t="str">
        <f t="shared" si="133"/>
        <v/>
      </c>
      <c r="CT107" s="18" t="str">
        <f t="shared" si="213"/>
        <v>N/A</v>
      </c>
      <c r="CU107" s="377"/>
      <c r="CV107" s="10">
        <f t="shared" si="214"/>
        <v>0</v>
      </c>
      <c r="CW107" s="18" t="str">
        <f t="shared" si="215"/>
        <v>N/A</v>
      </c>
      <c r="CX107" s="10" t="str">
        <f t="shared" si="134"/>
        <v/>
      </c>
      <c r="CY107" s="10" t="str">
        <f t="shared" si="135"/>
        <v/>
      </c>
      <c r="CZ107" s="10" t="str">
        <f t="shared" si="136"/>
        <v/>
      </c>
      <c r="DA107" s="18" t="str">
        <f t="shared" si="137"/>
        <v>N/A</v>
      </c>
      <c r="DB107" s="367"/>
      <c r="DC107" s="367"/>
      <c r="DD107" s="367"/>
      <c r="DE107" s="367"/>
      <c r="DF107" s="367"/>
      <c r="DG107" s="40" t="b">
        <f t="shared" si="138"/>
        <v>0</v>
      </c>
      <c r="DH107" s="40" t="b">
        <f t="shared" si="139"/>
        <v>0</v>
      </c>
      <c r="DI107" s="40" t="b">
        <f t="shared" si="140"/>
        <v>0</v>
      </c>
      <c r="DJ107" s="40" t="b">
        <f t="shared" si="141"/>
        <v>0</v>
      </c>
      <c r="DK107" s="367"/>
      <c r="DL107" s="40" t="b">
        <f t="shared" si="142"/>
        <v>0</v>
      </c>
      <c r="DM107" s="40" t="b">
        <f t="shared" si="143"/>
        <v>0</v>
      </c>
      <c r="DN107" s="40" t="b">
        <f t="shared" si="144"/>
        <v>0</v>
      </c>
      <c r="DO107" s="40" t="b">
        <f t="shared" si="145"/>
        <v>0</v>
      </c>
      <c r="DP107" s="367"/>
      <c r="DQ107" s="40" t="b">
        <f t="shared" si="146"/>
        <v>0</v>
      </c>
      <c r="DR107" s="40" t="b">
        <f t="shared" si="147"/>
        <v>0</v>
      </c>
      <c r="DS107" s="40" t="b">
        <f t="shared" si="148"/>
        <v>0</v>
      </c>
      <c r="DT107" s="40" t="b">
        <f t="shared" si="149"/>
        <v>0</v>
      </c>
      <c r="DU107" s="367"/>
      <c r="DV107" s="40" t="b">
        <f t="shared" si="150"/>
        <v>0</v>
      </c>
      <c r="DW107" s="40" t="b">
        <f t="shared" si="151"/>
        <v>0</v>
      </c>
      <c r="DX107" s="40" t="b">
        <f t="shared" si="152"/>
        <v>0</v>
      </c>
      <c r="DY107" s="40" t="b">
        <f t="shared" si="153"/>
        <v>0</v>
      </c>
      <c r="DZ107" s="367"/>
      <c r="EA107" s="40" t="b">
        <f t="shared" si="154"/>
        <v>0</v>
      </c>
      <c r="EB107" s="40" t="b">
        <f t="shared" si="155"/>
        <v>0</v>
      </c>
      <c r="EC107" s="40" t="b">
        <f t="shared" si="156"/>
        <v>0</v>
      </c>
      <c r="ED107" s="40" t="b">
        <f t="shared" si="157"/>
        <v>0</v>
      </c>
      <c r="EE107" s="367"/>
      <c r="EF107" s="40" t="b">
        <f t="shared" si="158"/>
        <v>0</v>
      </c>
      <c r="EG107" s="40" t="b">
        <f t="shared" si="159"/>
        <v>0</v>
      </c>
      <c r="EH107" s="40" t="b">
        <f t="shared" si="160"/>
        <v>0</v>
      </c>
      <c r="EI107" s="40" t="b">
        <f t="shared" si="161"/>
        <v>0</v>
      </c>
      <c r="EJ107" s="367"/>
      <c r="EK107" s="40" t="b">
        <f t="shared" si="162"/>
        <v>0</v>
      </c>
      <c r="EL107" s="40" t="b">
        <f t="shared" si="163"/>
        <v>0</v>
      </c>
      <c r="EM107" s="40" t="b">
        <f t="shared" si="164"/>
        <v>0</v>
      </c>
      <c r="EN107" s="40" t="b">
        <f t="shared" si="165"/>
        <v>0</v>
      </c>
      <c r="EO107" s="367"/>
      <c r="EP107" s="40" t="b">
        <f t="shared" si="166"/>
        <v>0</v>
      </c>
      <c r="EQ107" s="40" t="b">
        <f t="shared" si="167"/>
        <v>0</v>
      </c>
      <c r="ER107" s="40" t="b">
        <f t="shared" si="168"/>
        <v>0</v>
      </c>
      <c r="ES107" s="40" t="b">
        <f t="shared" si="169"/>
        <v>0</v>
      </c>
      <c r="ET107" s="367"/>
      <c r="EU107" s="40" t="b">
        <f t="shared" si="170"/>
        <v>0</v>
      </c>
      <c r="EV107" s="40" t="b">
        <f t="shared" si="171"/>
        <v>0</v>
      </c>
      <c r="EW107" s="40" t="b">
        <f t="shared" si="172"/>
        <v>0</v>
      </c>
      <c r="EX107" s="40" t="b">
        <f t="shared" si="173"/>
        <v>0</v>
      </c>
      <c r="EY107" s="365"/>
      <c r="EZ107" s="40" t="b">
        <f t="shared" si="174"/>
        <v>0</v>
      </c>
      <c r="FA107" s="40" t="b">
        <f t="shared" si="175"/>
        <v>0</v>
      </c>
      <c r="FB107" s="40" t="b">
        <f t="shared" si="176"/>
        <v>0</v>
      </c>
      <c r="FC107" s="40" t="b">
        <f t="shared" si="177"/>
        <v>0</v>
      </c>
      <c r="FD107" s="367"/>
      <c r="FE107" s="40" t="b">
        <f t="shared" si="178"/>
        <v>0</v>
      </c>
      <c r="FF107" s="40" t="b">
        <f t="shared" si="179"/>
        <v>0</v>
      </c>
      <c r="FG107" s="40" t="b">
        <f t="shared" si="180"/>
        <v>0</v>
      </c>
      <c r="FH107" s="40" t="b">
        <f t="shared" si="181"/>
        <v>0</v>
      </c>
      <c r="FI107" s="365"/>
      <c r="FJ107" s="40" t="b">
        <f t="shared" si="182"/>
        <v>0</v>
      </c>
      <c r="FK107" s="40" t="b">
        <f t="shared" si="183"/>
        <v>0</v>
      </c>
      <c r="FL107" s="40" t="b">
        <f t="shared" si="184"/>
        <v>0</v>
      </c>
      <c r="FM107" s="40" t="b">
        <f t="shared" si="185"/>
        <v>0</v>
      </c>
      <c r="FN107" s="367"/>
      <c r="FO107" s="40" t="b">
        <f t="shared" si="186"/>
        <v>0</v>
      </c>
      <c r="FP107" s="40" t="b">
        <f t="shared" si="187"/>
        <v>0</v>
      </c>
      <c r="FQ107" s="40" t="b">
        <f t="shared" si="188"/>
        <v>0</v>
      </c>
      <c r="FR107" s="40" t="b">
        <f t="shared" si="189"/>
        <v>0</v>
      </c>
      <c r="FS107" s="365"/>
      <c r="FT107" s="40" t="b">
        <f t="shared" si="190"/>
        <v>0</v>
      </c>
      <c r="FU107" s="40" t="b">
        <f t="shared" si="191"/>
        <v>0</v>
      </c>
      <c r="FV107" s="40" t="b">
        <f t="shared" si="192"/>
        <v>0</v>
      </c>
      <c r="FW107" s="40" t="b">
        <f t="shared" si="193"/>
        <v>0</v>
      </c>
    </row>
    <row r="108" spans="2:179">
      <c r="B108" s="365">
        <v>99</v>
      </c>
      <c r="C108" s="196"/>
      <c r="D108" s="196"/>
      <c r="E108" s="196"/>
      <c r="F108" s="196"/>
      <c r="G108" s="367"/>
      <c r="H108" s="197"/>
      <c r="I108" s="197"/>
      <c r="J108" s="197"/>
      <c r="K108" s="197"/>
      <c r="L108" s="197"/>
      <c r="M108" s="197"/>
      <c r="N108" s="9"/>
      <c r="O108" s="198"/>
      <c r="P108" s="198"/>
      <c r="Q108" s="198"/>
      <c r="R108" s="198"/>
      <c r="S108" s="198"/>
      <c r="T108" s="198"/>
      <c r="U108" s="9"/>
      <c r="V108" s="306"/>
      <c r="W108" s="306"/>
      <c r="X108" s="306"/>
      <c r="Y108" s="306"/>
      <c r="Z108" s="306"/>
      <c r="AA108" s="283">
        <f>IFERROR(Z108*Inputs!$D$59*Inputs!$D$60,"")</f>
        <v>0</v>
      </c>
      <c r="AB108" s="9"/>
      <c r="AC108" s="303"/>
      <c r="AD108" s="304"/>
      <c r="AE108" s="304"/>
      <c r="AF108" s="304"/>
      <c r="AG108" s="9"/>
      <c r="AH108" s="283" t="str">
        <f>IFERROR(IF(Analysis!AC108="","",Analysis!AC108*Inputs!$D$33),"")</f>
        <v/>
      </c>
      <c r="AI108" s="292" t="str">
        <f>IFERROR(IF(Analysis!AD108="","",Analysis!AD108*Inputs!$D$37),"")</f>
        <v/>
      </c>
      <c r="AJ108" s="292" t="str">
        <f>IFERROR(IF(Analysis!AE108="","",Analysis!AE108*Inputs!$D$41),"")</f>
        <v/>
      </c>
      <c r="AK108" s="292" t="str">
        <f>IFERROR(IF(Analysis!AE108="","",Analysis!AE108*Inputs!$D$48),"")</f>
        <v/>
      </c>
      <c r="AL108" s="293" t="str">
        <f>IFERROR(IF(Analysis!AD108="","",Analysis!AD108*Inputs!$D$49*Inputs!$D$48),"")</f>
        <v/>
      </c>
      <c r="AM108" s="292" t="str">
        <f>IFERROR(AK108*Inputs!$D$50,"")</f>
        <v/>
      </c>
      <c r="AN108" s="292" t="str">
        <f t="shared" si="194"/>
        <v/>
      </c>
      <c r="AO108" s="292" t="str">
        <f>IFERROR(IF(AN108="","",AN108*Inputs!$D$52),"")</f>
        <v/>
      </c>
      <c r="AP108" s="283" t="str">
        <f>IFERROR(IF(Analysis!AF108="","",Analysis!AF108*Inputs!$D$58),"")</f>
        <v/>
      </c>
      <c r="AQ108" s="293" t="str">
        <f>IFERROR(AP108*Inputs!$D$59,"")</f>
        <v/>
      </c>
      <c r="AR108" s="283" t="str">
        <f>IFERROR(AQ108*Inputs!$D$60,"")</f>
        <v/>
      </c>
      <c r="AS108" s="9"/>
      <c r="AT108" s="279" t="str">
        <f>IF(Analysis!V108&lt;&gt;"",Analysis!V108,Analysis!$AH108)</f>
        <v/>
      </c>
      <c r="AU108" s="279" t="str">
        <f>IF(Analysis!W108&lt;&gt;"",Analysis!W108,Analysis!AI108)</f>
        <v/>
      </c>
      <c r="AV108" s="279" t="str">
        <f>IF(Analysis!X108&lt;&gt;"",Analysis!X108,$AJ108)</f>
        <v/>
      </c>
      <c r="AW108" s="279" t="str">
        <f>IF(Analysis!Y108&lt;&gt;"",Analysis!Y108,Analysis!AO108)</f>
        <v/>
      </c>
      <c r="AX108" s="279" t="str">
        <f>IF(Analysis!Z108&lt;&gt;"",Analysis!Z108,Analysis!AP108)</f>
        <v/>
      </c>
      <c r="AY108" s="279" t="str">
        <f>IF(Analysis!AA108&gt;0,Analysis!AA108,Analysis!AR108)</f>
        <v/>
      </c>
      <c r="AZ108" s="9"/>
      <c r="BA108" s="8">
        <f>SUM((($H108+$O108)*Inputs!$D$14*Inputs!$D$13/Hours_TB),(($I108+$P108)*Inputs!$D$14*Inputs!$D$13/Hours_TB),(($J108+$Q108)*Inputs!$D$14*Inputs!$D$13/Hours_TB),(($K108+$R108)*Inputs!$D$14*Inputs!$D$13/Hours_TB),(($L108+$S108)*Inputs!$D$14*Inputs!$D$13/Hours_TB),(($M108+$T108)*Inputs!$D$14*Inputs!$D$13/Hours_TB))</f>
        <v>0</v>
      </c>
      <c r="BB108" s="8">
        <f>SUM((($H108+$O108)*Inputs!$D$14*Inputs!$D$13/Hours_HIV),(($I108+$P108)*Inputs!$D$14*Inputs!$D$13/Hours_HIV),(($J108+$Q108)*Inputs!$D$14*Inputs!$D$13/Hours_HIV),(($K108+$R108)*Inputs!$D$14*Inputs!$D$13/Hours_HIV),(($L108+$S108)*Inputs!$D$14*Inputs!$D$13/Hours_HIV),(($M108+$T108)*Inputs!$D$14*Inputs!$D$13/Hours_HIV))</f>
        <v>0</v>
      </c>
      <c r="BC108" s="8">
        <f>SUM((($H108+$O108)*Inputs!$D$14*Inputs!$D$13/Hours_HPV),(($I108+$P108)*Inputs!$D$14*Inputs!$D$13/Hours_HPV),(($J108+$Q108)*Inputs!$D$14*Inputs!$D$13/Hours_HPV),(($K108+$R108)*Inputs!$D$14*Inputs!$D$13/Hours_HPV),(($L108+$S108)*Inputs!$D$14*Inputs!$D$13/Hours_HPV),(($M108+$T108)*Inputs!$D$14*Inputs!$D$13/Hours_HPV))</f>
        <v>0</v>
      </c>
      <c r="BD108" s="8">
        <f>SUM((($H108+$O108)*Inputs!$D$14*Inputs!$D$13/Hours_HCV),(($I108+$P108)*Inputs!$D$14*Inputs!$D$13/Hours_HCV),(($J108+$Q108)*Inputs!$D$14*Inputs!$D$13/Hours_HCV),(($K108+$R108)*Inputs!$D$14*Inputs!$D$13/Hours_HCV),(($L108+$S108)*Inputs!$D$14*Inputs!$D$13/Hours_HCV),(($M108+$T108)*Inputs!$D$14*Inputs!$D$13/Hours_HCV))</f>
        <v>0</v>
      </c>
      <c r="BE108" s="9"/>
      <c r="BF108" s="10" t="str">
        <f t="shared" si="195"/>
        <v/>
      </c>
      <c r="BG108" s="18" t="str">
        <f t="shared" si="196"/>
        <v>N/A</v>
      </c>
      <c r="BH108" s="10" t="str">
        <f t="shared" si="197"/>
        <v/>
      </c>
      <c r="BI108" s="10" t="str">
        <f t="shared" si="198"/>
        <v/>
      </c>
      <c r="BJ108" s="10" t="str">
        <f t="shared" si="116"/>
        <v/>
      </c>
      <c r="BK108" s="18" t="str">
        <f t="shared" si="199"/>
        <v>N/A</v>
      </c>
      <c r="BL108" s="367"/>
      <c r="BM108" s="10">
        <f t="shared" si="200"/>
        <v>0</v>
      </c>
      <c r="BN108" s="18" t="str">
        <f t="shared" si="201"/>
        <v>N/A</v>
      </c>
      <c r="BO108" s="10" t="str">
        <f t="shared" si="117"/>
        <v/>
      </c>
      <c r="BP108" s="10" t="str">
        <f t="shared" si="118"/>
        <v/>
      </c>
      <c r="BQ108" s="10" t="str">
        <f t="shared" si="119"/>
        <v/>
      </c>
      <c r="BR108" s="18" t="str">
        <f t="shared" si="120"/>
        <v>N/A</v>
      </c>
      <c r="BS108" s="367"/>
      <c r="BT108" s="10">
        <f t="shared" si="202"/>
        <v>0</v>
      </c>
      <c r="BU108" s="18" t="str">
        <f t="shared" si="203"/>
        <v>N/A</v>
      </c>
      <c r="BV108" s="10" t="str">
        <f t="shared" si="121"/>
        <v/>
      </c>
      <c r="BW108" s="10" t="str">
        <f t="shared" si="204"/>
        <v/>
      </c>
      <c r="BX108" s="10" t="str">
        <f t="shared" si="122"/>
        <v/>
      </c>
      <c r="BY108" s="18" t="str">
        <f t="shared" si="205"/>
        <v>N/A</v>
      </c>
      <c r="BZ108" s="367"/>
      <c r="CA108" s="10">
        <f t="shared" si="206"/>
        <v>0</v>
      </c>
      <c r="CB108" s="18" t="str">
        <f t="shared" si="207"/>
        <v>N/A</v>
      </c>
      <c r="CC108" s="10" t="str">
        <f t="shared" si="123"/>
        <v/>
      </c>
      <c r="CD108" s="10" t="str">
        <f t="shared" si="124"/>
        <v/>
      </c>
      <c r="CE108" s="10" t="str">
        <f t="shared" si="125"/>
        <v/>
      </c>
      <c r="CF108" s="18" t="str">
        <f t="shared" si="208"/>
        <v>N/A</v>
      </c>
      <c r="CG108" s="365"/>
      <c r="CH108" s="10">
        <f t="shared" si="209"/>
        <v>0</v>
      </c>
      <c r="CI108" s="18" t="str">
        <f t="shared" si="210"/>
        <v>N/A</v>
      </c>
      <c r="CJ108" s="10" t="str">
        <f t="shared" si="127"/>
        <v/>
      </c>
      <c r="CK108" s="10" t="str">
        <f t="shared" si="128"/>
        <v/>
      </c>
      <c r="CL108" s="10" t="str">
        <f t="shared" si="129"/>
        <v/>
      </c>
      <c r="CM108" s="18" t="str">
        <f t="shared" si="130"/>
        <v>N/A</v>
      </c>
      <c r="CN108" s="365"/>
      <c r="CO108" s="10">
        <f t="shared" si="211"/>
        <v>0</v>
      </c>
      <c r="CP108" s="18" t="str">
        <f t="shared" si="212"/>
        <v>N/A</v>
      </c>
      <c r="CQ108" s="10" t="str">
        <f t="shared" si="131"/>
        <v/>
      </c>
      <c r="CR108" s="10" t="str">
        <f t="shared" si="132"/>
        <v/>
      </c>
      <c r="CS108" s="10" t="str">
        <f t="shared" si="133"/>
        <v/>
      </c>
      <c r="CT108" s="18" t="str">
        <f t="shared" si="213"/>
        <v>N/A</v>
      </c>
      <c r="CU108" s="377"/>
      <c r="CV108" s="10">
        <f t="shared" si="214"/>
        <v>0</v>
      </c>
      <c r="CW108" s="18" t="str">
        <f t="shared" si="215"/>
        <v>N/A</v>
      </c>
      <c r="CX108" s="10" t="str">
        <f t="shared" si="134"/>
        <v/>
      </c>
      <c r="CY108" s="10" t="str">
        <f t="shared" si="135"/>
        <v/>
      </c>
      <c r="CZ108" s="10" t="str">
        <f t="shared" si="136"/>
        <v/>
      </c>
      <c r="DA108" s="18" t="str">
        <f t="shared" si="137"/>
        <v>N/A</v>
      </c>
      <c r="DB108" s="367"/>
      <c r="DC108" s="367"/>
      <c r="DD108" s="367"/>
      <c r="DE108" s="367"/>
      <c r="DF108" s="367"/>
      <c r="DG108" s="40" t="b">
        <f t="shared" si="138"/>
        <v>0</v>
      </c>
      <c r="DH108" s="40" t="b">
        <f t="shared" si="139"/>
        <v>0</v>
      </c>
      <c r="DI108" s="40" t="b">
        <f t="shared" si="140"/>
        <v>0</v>
      </c>
      <c r="DJ108" s="40" t="b">
        <f t="shared" si="141"/>
        <v>0</v>
      </c>
      <c r="DK108" s="367"/>
      <c r="DL108" s="40" t="b">
        <f t="shared" si="142"/>
        <v>0</v>
      </c>
      <c r="DM108" s="40" t="b">
        <f t="shared" si="143"/>
        <v>0</v>
      </c>
      <c r="DN108" s="40" t="b">
        <f t="shared" si="144"/>
        <v>0</v>
      </c>
      <c r="DO108" s="40" t="b">
        <f t="shared" si="145"/>
        <v>0</v>
      </c>
      <c r="DP108" s="367"/>
      <c r="DQ108" s="40" t="b">
        <f t="shared" si="146"/>
        <v>0</v>
      </c>
      <c r="DR108" s="40" t="b">
        <f t="shared" si="147"/>
        <v>0</v>
      </c>
      <c r="DS108" s="40" t="b">
        <f t="shared" si="148"/>
        <v>0</v>
      </c>
      <c r="DT108" s="40" t="b">
        <f t="shared" si="149"/>
        <v>0</v>
      </c>
      <c r="DU108" s="367"/>
      <c r="DV108" s="40" t="b">
        <f t="shared" si="150"/>
        <v>0</v>
      </c>
      <c r="DW108" s="40" t="b">
        <f t="shared" si="151"/>
        <v>0</v>
      </c>
      <c r="DX108" s="40" t="b">
        <f t="shared" si="152"/>
        <v>0</v>
      </c>
      <c r="DY108" s="40" t="b">
        <f t="shared" si="153"/>
        <v>0</v>
      </c>
      <c r="DZ108" s="367"/>
      <c r="EA108" s="40" t="b">
        <f t="shared" si="154"/>
        <v>0</v>
      </c>
      <c r="EB108" s="40" t="b">
        <f t="shared" si="155"/>
        <v>0</v>
      </c>
      <c r="EC108" s="40" t="b">
        <f t="shared" si="156"/>
        <v>0</v>
      </c>
      <c r="ED108" s="40" t="b">
        <f t="shared" si="157"/>
        <v>0</v>
      </c>
      <c r="EE108" s="367"/>
      <c r="EF108" s="40" t="b">
        <f t="shared" si="158"/>
        <v>0</v>
      </c>
      <c r="EG108" s="40" t="b">
        <f t="shared" si="159"/>
        <v>0</v>
      </c>
      <c r="EH108" s="40" t="b">
        <f t="shared" si="160"/>
        <v>0</v>
      </c>
      <c r="EI108" s="40" t="b">
        <f t="shared" si="161"/>
        <v>0</v>
      </c>
      <c r="EJ108" s="367"/>
      <c r="EK108" s="40" t="b">
        <f t="shared" si="162"/>
        <v>0</v>
      </c>
      <c r="EL108" s="40" t="b">
        <f t="shared" si="163"/>
        <v>0</v>
      </c>
      <c r="EM108" s="40" t="b">
        <f t="shared" si="164"/>
        <v>0</v>
      </c>
      <c r="EN108" s="40" t="b">
        <f t="shared" si="165"/>
        <v>0</v>
      </c>
      <c r="EO108" s="367"/>
      <c r="EP108" s="40" t="b">
        <f t="shared" si="166"/>
        <v>0</v>
      </c>
      <c r="EQ108" s="40" t="b">
        <f t="shared" si="167"/>
        <v>0</v>
      </c>
      <c r="ER108" s="40" t="b">
        <f t="shared" si="168"/>
        <v>0</v>
      </c>
      <c r="ES108" s="40" t="b">
        <f t="shared" si="169"/>
        <v>0</v>
      </c>
      <c r="ET108" s="367"/>
      <c r="EU108" s="40" t="b">
        <f t="shared" si="170"/>
        <v>0</v>
      </c>
      <c r="EV108" s="40" t="b">
        <f t="shared" si="171"/>
        <v>0</v>
      </c>
      <c r="EW108" s="40" t="b">
        <f t="shared" si="172"/>
        <v>0</v>
      </c>
      <c r="EX108" s="40" t="b">
        <f t="shared" si="173"/>
        <v>0</v>
      </c>
      <c r="EY108" s="365"/>
      <c r="EZ108" s="40" t="b">
        <f t="shared" si="174"/>
        <v>0</v>
      </c>
      <c r="FA108" s="40" t="b">
        <f t="shared" si="175"/>
        <v>0</v>
      </c>
      <c r="FB108" s="40" t="b">
        <f t="shared" si="176"/>
        <v>0</v>
      </c>
      <c r="FC108" s="40" t="b">
        <f t="shared" si="177"/>
        <v>0</v>
      </c>
      <c r="FD108" s="367"/>
      <c r="FE108" s="40" t="b">
        <f t="shared" si="178"/>
        <v>0</v>
      </c>
      <c r="FF108" s="40" t="b">
        <f t="shared" si="179"/>
        <v>0</v>
      </c>
      <c r="FG108" s="40" t="b">
        <f t="shared" si="180"/>
        <v>0</v>
      </c>
      <c r="FH108" s="40" t="b">
        <f t="shared" si="181"/>
        <v>0</v>
      </c>
      <c r="FI108" s="365"/>
      <c r="FJ108" s="40" t="b">
        <f t="shared" si="182"/>
        <v>0</v>
      </c>
      <c r="FK108" s="40" t="b">
        <f t="shared" si="183"/>
        <v>0</v>
      </c>
      <c r="FL108" s="40" t="b">
        <f t="shared" si="184"/>
        <v>0</v>
      </c>
      <c r="FM108" s="40" t="b">
        <f t="shared" si="185"/>
        <v>0</v>
      </c>
      <c r="FN108" s="367"/>
      <c r="FO108" s="40" t="b">
        <f t="shared" si="186"/>
        <v>0</v>
      </c>
      <c r="FP108" s="40" t="b">
        <f t="shared" si="187"/>
        <v>0</v>
      </c>
      <c r="FQ108" s="40" t="b">
        <f t="shared" si="188"/>
        <v>0</v>
      </c>
      <c r="FR108" s="40" t="b">
        <f t="shared" si="189"/>
        <v>0</v>
      </c>
      <c r="FS108" s="365"/>
      <c r="FT108" s="40" t="b">
        <f t="shared" si="190"/>
        <v>0</v>
      </c>
      <c r="FU108" s="40" t="b">
        <f t="shared" si="191"/>
        <v>0</v>
      </c>
      <c r="FV108" s="40" t="b">
        <f t="shared" si="192"/>
        <v>0</v>
      </c>
      <c r="FW108" s="40" t="b">
        <f t="shared" si="193"/>
        <v>0</v>
      </c>
    </row>
    <row r="109" spans="2:179">
      <c r="B109" s="365">
        <v>100</v>
      </c>
      <c r="C109" s="196"/>
      <c r="D109" s="196"/>
      <c r="E109" s="196"/>
      <c r="F109" s="196"/>
      <c r="G109" s="367"/>
      <c r="H109" s="197"/>
      <c r="I109" s="197"/>
      <c r="J109" s="197"/>
      <c r="K109" s="197"/>
      <c r="L109" s="197"/>
      <c r="M109" s="197"/>
      <c r="N109" s="9"/>
      <c r="O109" s="198"/>
      <c r="P109" s="198"/>
      <c r="Q109" s="198"/>
      <c r="R109" s="198"/>
      <c r="S109" s="198"/>
      <c r="T109" s="198"/>
      <c r="U109" s="9"/>
      <c r="V109" s="306"/>
      <c r="W109" s="306"/>
      <c r="X109" s="306"/>
      <c r="Y109" s="306"/>
      <c r="Z109" s="306"/>
      <c r="AA109" s="283">
        <f>IFERROR(Z109*Inputs!$D$59*Inputs!$D$60,"")</f>
        <v>0</v>
      </c>
      <c r="AB109" s="9"/>
      <c r="AC109" s="303"/>
      <c r="AD109" s="304"/>
      <c r="AE109" s="304"/>
      <c r="AF109" s="304"/>
      <c r="AG109" s="9"/>
      <c r="AH109" s="283" t="str">
        <f>IFERROR(IF(Analysis!AC109="","",Analysis!AC109*Inputs!$D$33),"")</f>
        <v/>
      </c>
      <c r="AI109" s="292" t="str">
        <f>IFERROR(IF(Analysis!AD109="","",Analysis!AD109*Inputs!$D$37),"")</f>
        <v/>
      </c>
      <c r="AJ109" s="292" t="str">
        <f>IFERROR(IF(Analysis!AE109="","",Analysis!AE109*Inputs!$D$41),"")</f>
        <v/>
      </c>
      <c r="AK109" s="292" t="str">
        <f>IFERROR(IF(Analysis!AE109="","",Analysis!AE109*Inputs!$D$48),"")</f>
        <v/>
      </c>
      <c r="AL109" s="293" t="str">
        <f>IFERROR(IF(Analysis!AD109="","",Analysis!AD109*Inputs!$D$49*Inputs!$D$48),"")</f>
        <v/>
      </c>
      <c r="AM109" s="292" t="str">
        <f>IFERROR(AK109*Inputs!$D$50,"")</f>
        <v/>
      </c>
      <c r="AN109" s="292" t="str">
        <f t="shared" si="194"/>
        <v/>
      </c>
      <c r="AO109" s="292" t="str">
        <f>IFERROR(IF(AN109="","",AN109*Inputs!$D$52),"")</f>
        <v/>
      </c>
      <c r="AP109" s="283" t="str">
        <f>IFERROR(IF(Analysis!AF109="","",Analysis!AF109*Inputs!$D$58),"")</f>
        <v/>
      </c>
      <c r="AQ109" s="293" t="str">
        <f>IFERROR(AP109*Inputs!$D$59,"")</f>
        <v/>
      </c>
      <c r="AR109" s="283" t="str">
        <f>IFERROR(AQ109*Inputs!$D$60,"")</f>
        <v/>
      </c>
      <c r="AS109" s="9"/>
      <c r="AT109" s="279" t="str">
        <f>IF(Analysis!V109&lt;&gt;"",Analysis!V109,Analysis!$AH109)</f>
        <v/>
      </c>
      <c r="AU109" s="279" t="str">
        <f>IF(Analysis!W109&lt;&gt;"",Analysis!W109,Analysis!AI109)</f>
        <v/>
      </c>
      <c r="AV109" s="279" t="str">
        <f>IF(Analysis!X109&lt;&gt;"",Analysis!X109,$AJ109)</f>
        <v/>
      </c>
      <c r="AW109" s="279" t="str">
        <f>IF(Analysis!Y109&lt;&gt;"",Analysis!Y109,Analysis!AO109)</f>
        <v/>
      </c>
      <c r="AX109" s="279" t="str">
        <f>IF(Analysis!Z109&lt;&gt;"",Analysis!Z109,Analysis!AP109)</f>
        <v/>
      </c>
      <c r="AY109" s="279" t="str">
        <f>IF(Analysis!AA109&gt;0,Analysis!AA109,Analysis!AR109)</f>
        <v/>
      </c>
      <c r="AZ109" s="9"/>
      <c r="BA109" s="8">
        <f>SUM((($H109+$O109)*Inputs!$D$14*Inputs!$D$13/Hours_TB),(($I109+$P109)*Inputs!$D$14*Inputs!$D$13/Hours_TB),(($J109+$Q109)*Inputs!$D$14*Inputs!$D$13/Hours_TB),(($K109+$R109)*Inputs!$D$14*Inputs!$D$13/Hours_TB),(($L109+$S109)*Inputs!$D$14*Inputs!$D$13/Hours_TB),(($M109+$T109)*Inputs!$D$14*Inputs!$D$13/Hours_TB))</f>
        <v>0</v>
      </c>
      <c r="BB109" s="8">
        <f>SUM((($H109+$O109)*Inputs!$D$14*Inputs!$D$13/Hours_HIV),(($I109+$P109)*Inputs!$D$14*Inputs!$D$13/Hours_HIV),(($J109+$Q109)*Inputs!$D$14*Inputs!$D$13/Hours_HIV),(($K109+$R109)*Inputs!$D$14*Inputs!$D$13/Hours_HIV),(($L109+$S109)*Inputs!$D$14*Inputs!$D$13/Hours_HIV),(($M109+$T109)*Inputs!$D$14*Inputs!$D$13/Hours_HIV))</f>
        <v>0</v>
      </c>
      <c r="BC109" s="8">
        <f>SUM((($H109+$O109)*Inputs!$D$14*Inputs!$D$13/Hours_HPV),(($I109+$P109)*Inputs!$D$14*Inputs!$D$13/Hours_HPV),(($J109+$Q109)*Inputs!$D$14*Inputs!$D$13/Hours_HPV),(($K109+$R109)*Inputs!$D$14*Inputs!$D$13/Hours_HPV),(($L109+$S109)*Inputs!$D$14*Inputs!$D$13/Hours_HPV),(($M109+$T109)*Inputs!$D$14*Inputs!$D$13/Hours_HPV))</f>
        <v>0</v>
      </c>
      <c r="BD109" s="8">
        <f>SUM((($H109+$O109)*Inputs!$D$14*Inputs!$D$13/Hours_HCV),(($I109+$P109)*Inputs!$D$14*Inputs!$D$13/Hours_HCV),(($J109+$Q109)*Inputs!$D$14*Inputs!$D$13/Hours_HCV),(($K109+$R109)*Inputs!$D$14*Inputs!$D$13/Hours_HCV),(($L109+$S109)*Inputs!$D$14*Inputs!$D$13/Hours_HCV),(($M109+$T109)*Inputs!$D$14*Inputs!$D$13/Hours_HCV))</f>
        <v>0</v>
      </c>
      <c r="BE109" s="9"/>
      <c r="BF109" s="10" t="str">
        <f t="shared" si="195"/>
        <v/>
      </c>
      <c r="BG109" s="18" t="str">
        <f t="shared" si="196"/>
        <v>N/A</v>
      </c>
      <c r="BH109" s="10" t="str">
        <f t="shared" si="197"/>
        <v/>
      </c>
      <c r="BI109" s="10" t="str">
        <f t="shared" si="198"/>
        <v/>
      </c>
      <c r="BJ109" s="10" t="str">
        <f t="shared" si="116"/>
        <v/>
      </c>
      <c r="BK109" s="18" t="str">
        <f t="shared" si="199"/>
        <v>N/A</v>
      </c>
      <c r="BL109" s="367"/>
      <c r="BM109" s="10">
        <f t="shared" si="200"/>
        <v>0</v>
      </c>
      <c r="BN109" s="18" t="str">
        <f t="shared" si="201"/>
        <v>N/A</v>
      </c>
      <c r="BO109" s="10" t="str">
        <f t="shared" si="117"/>
        <v/>
      </c>
      <c r="BP109" s="10" t="str">
        <f t="shared" si="118"/>
        <v/>
      </c>
      <c r="BQ109" s="10" t="str">
        <f t="shared" si="119"/>
        <v/>
      </c>
      <c r="BR109" s="18" t="str">
        <f t="shared" si="120"/>
        <v>N/A</v>
      </c>
      <c r="BS109" s="367"/>
      <c r="BT109" s="10">
        <f t="shared" si="202"/>
        <v>0</v>
      </c>
      <c r="BU109" s="18" t="str">
        <f t="shared" si="203"/>
        <v>N/A</v>
      </c>
      <c r="BV109" s="10" t="str">
        <f t="shared" si="121"/>
        <v/>
      </c>
      <c r="BW109" s="10" t="str">
        <f t="shared" si="204"/>
        <v/>
      </c>
      <c r="BX109" s="10" t="str">
        <f t="shared" si="122"/>
        <v/>
      </c>
      <c r="BY109" s="18" t="str">
        <f t="shared" si="205"/>
        <v>N/A</v>
      </c>
      <c r="BZ109" s="367"/>
      <c r="CA109" s="10">
        <f t="shared" si="206"/>
        <v>0</v>
      </c>
      <c r="CB109" s="18" t="str">
        <f t="shared" si="207"/>
        <v>N/A</v>
      </c>
      <c r="CC109" s="10" t="str">
        <f t="shared" si="123"/>
        <v/>
      </c>
      <c r="CD109" s="10" t="str">
        <f t="shared" si="124"/>
        <v/>
      </c>
      <c r="CE109" s="10" t="str">
        <f t="shared" si="125"/>
        <v/>
      </c>
      <c r="CF109" s="18" t="str">
        <f t="shared" si="208"/>
        <v>N/A</v>
      </c>
      <c r="CG109" s="365"/>
      <c r="CH109" s="10">
        <f t="shared" si="209"/>
        <v>0</v>
      </c>
      <c r="CI109" s="18" t="str">
        <f t="shared" si="210"/>
        <v>N/A</v>
      </c>
      <c r="CJ109" s="10" t="str">
        <f t="shared" si="127"/>
        <v/>
      </c>
      <c r="CK109" s="10" t="str">
        <f t="shared" si="128"/>
        <v/>
      </c>
      <c r="CL109" s="10" t="str">
        <f t="shared" si="129"/>
        <v/>
      </c>
      <c r="CM109" s="18" t="str">
        <f t="shared" si="130"/>
        <v>N/A</v>
      </c>
      <c r="CN109" s="365"/>
      <c r="CO109" s="10">
        <f t="shared" si="211"/>
        <v>0</v>
      </c>
      <c r="CP109" s="18" t="str">
        <f t="shared" si="212"/>
        <v>N/A</v>
      </c>
      <c r="CQ109" s="10" t="str">
        <f t="shared" si="131"/>
        <v/>
      </c>
      <c r="CR109" s="10" t="str">
        <f t="shared" si="132"/>
        <v/>
      </c>
      <c r="CS109" s="10" t="str">
        <f t="shared" si="133"/>
        <v/>
      </c>
      <c r="CT109" s="18" t="str">
        <f t="shared" si="213"/>
        <v>N/A</v>
      </c>
      <c r="CU109" s="377"/>
      <c r="CV109" s="10">
        <f t="shared" si="214"/>
        <v>0</v>
      </c>
      <c r="CW109" s="18" t="str">
        <f t="shared" si="215"/>
        <v>N/A</v>
      </c>
      <c r="CX109" s="10" t="str">
        <f t="shared" si="134"/>
        <v/>
      </c>
      <c r="CY109" s="10" t="str">
        <f t="shared" si="135"/>
        <v/>
      </c>
      <c r="CZ109" s="10" t="str">
        <f t="shared" si="136"/>
        <v/>
      </c>
      <c r="DA109" s="18" t="str">
        <f t="shared" si="137"/>
        <v>N/A</v>
      </c>
      <c r="DB109" s="367"/>
      <c r="DC109" s="367"/>
      <c r="DD109" s="367"/>
      <c r="DE109" s="367"/>
      <c r="DF109" s="367"/>
      <c r="DG109" s="40" t="b">
        <f t="shared" si="138"/>
        <v>0</v>
      </c>
      <c r="DH109" s="40" t="b">
        <f t="shared" si="139"/>
        <v>0</v>
      </c>
      <c r="DI109" s="40" t="b">
        <f t="shared" si="140"/>
        <v>0</v>
      </c>
      <c r="DJ109" s="40" t="b">
        <f t="shared" si="141"/>
        <v>0</v>
      </c>
      <c r="DK109" s="367"/>
      <c r="DL109" s="40" t="b">
        <f t="shared" si="142"/>
        <v>0</v>
      </c>
      <c r="DM109" s="40" t="b">
        <f t="shared" si="143"/>
        <v>0</v>
      </c>
      <c r="DN109" s="40" t="b">
        <f t="shared" si="144"/>
        <v>0</v>
      </c>
      <c r="DO109" s="40" t="b">
        <f t="shared" si="145"/>
        <v>0</v>
      </c>
      <c r="DP109" s="367"/>
      <c r="DQ109" s="40" t="b">
        <f t="shared" si="146"/>
        <v>0</v>
      </c>
      <c r="DR109" s="40" t="b">
        <f t="shared" si="147"/>
        <v>0</v>
      </c>
      <c r="DS109" s="40" t="b">
        <f t="shared" si="148"/>
        <v>0</v>
      </c>
      <c r="DT109" s="40" t="b">
        <f t="shared" si="149"/>
        <v>0</v>
      </c>
      <c r="DU109" s="367"/>
      <c r="DV109" s="40" t="b">
        <f t="shared" si="150"/>
        <v>0</v>
      </c>
      <c r="DW109" s="40" t="b">
        <f t="shared" si="151"/>
        <v>0</v>
      </c>
      <c r="DX109" s="40" t="b">
        <f t="shared" si="152"/>
        <v>0</v>
      </c>
      <c r="DY109" s="40" t="b">
        <f t="shared" si="153"/>
        <v>0</v>
      </c>
      <c r="DZ109" s="367"/>
      <c r="EA109" s="40" t="b">
        <f t="shared" si="154"/>
        <v>0</v>
      </c>
      <c r="EB109" s="40" t="b">
        <f t="shared" si="155"/>
        <v>0</v>
      </c>
      <c r="EC109" s="40" t="b">
        <f t="shared" si="156"/>
        <v>0</v>
      </c>
      <c r="ED109" s="40" t="b">
        <f t="shared" si="157"/>
        <v>0</v>
      </c>
      <c r="EE109" s="367"/>
      <c r="EF109" s="40" t="b">
        <f t="shared" si="158"/>
        <v>0</v>
      </c>
      <c r="EG109" s="40" t="b">
        <f t="shared" si="159"/>
        <v>0</v>
      </c>
      <c r="EH109" s="40" t="b">
        <f t="shared" si="160"/>
        <v>0</v>
      </c>
      <c r="EI109" s="40" t="b">
        <f t="shared" si="161"/>
        <v>0</v>
      </c>
      <c r="EJ109" s="367"/>
      <c r="EK109" s="40" t="b">
        <f t="shared" si="162"/>
        <v>0</v>
      </c>
      <c r="EL109" s="40" t="b">
        <f t="shared" si="163"/>
        <v>0</v>
      </c>
      <c r="EM109" s="40" t="b">
        <f t="shared" si="164"/>
        <v>0</v>
      </c>
      <c r="EN109" s="40" t="b">
        <f t="shared" si="165"/>
        <v>0</v>
      </c>
      <c r="EO109" s="367"/>
      <c r="EP109" s="40" t="b">
        <f t="shared" si="166"/>
        <v>0</v>
      </c>
      <c r="EQ109" s="40" t="b">
        <f t="shared" si="167"/>
        <v>0</v>
      </c>
      <c r="ER109" s="40" t="b">
        <f t="shared" si="168"/>
        <v>0</v>
      </c>
      <c r="ES109" s="40" t="b">
        <f t="shared" si="169"/>
        <v>0</v>
      </c>
      <c r="ET109" s="367"/>
      <c r="EU109" s="40" t="b">
        <f t="shared" si="170"/>
        <v>0</v>
      </c>
      <c r="EV109" s="40" t="b">
        <f t="shared" si="171"/>
        <v>0</v>
      </c>
      <c r="EW109" s="40" t="b">
        <f t="shared" si="172"/>
        <v>0</v>
      </c>
      <c r="EX109" s="40" t="b">
        <f t="shared" si="173"/>
        <v>0</v>
      </c>
      <c r="EY109" s="365"/>
      <c r="EZ109" s="40" t="b">
        <f t="shared" si="174"/>
        <v>0</v>
      </c>
      <c r="FA109" s="40" t="b">
        <f t="shared" si="175"/>
        <v>0</v>
      </c>
      <c r="FB109" s="40" t="b">
        <f t="shared" si="176"/>
        <v>0</v>
      </c>
      <c r="FC109" s="40" t="b">
        <f t="shared" si="177"/>
        <v>0</v>
      </c>
      <c r="FD109" s="367"/>
      <c r="FE109" s="40" t="b">
        <f t="shared" si="178"/>
        <v>0</v>
      </c>
      <c r="FF109" s="40" t="b">
        <f t="shared" si="179"/>
        <v>0</v>
      </c>
      <c r="FG109" s="40" t="b">
        <f t="shared" si="180"/>
        <v>0</v>
      </c>
      <c r="FH109" s="40" t="b">
        <f t="shared" si="181"/>
        <v>0</v>
      </c>
      <c r="FI109" s="365"/>
      <c r="FJ109" s="40" t="b">
        <f t="shared" si="182"/>
        <v>0</v>
      </c>
      <c r="FK109" s="40" t="b">
        <f t="shared" si="183"/>
        <v>0</v>
      </c>
      <c r="FL109" s="40" t="b">
        <f t="shared" si="184"/>
        <v>0</v>
      </c>
      <c r="FM109" s="40" t="b">
        <f t="shared" si="185"/>
        <v>0</v>
      </c>
      <c r="FN109" s="367"/>
      <c r="FO109" s="40" t="b">
        <f t="shared" si="186"/>
        <v>0</v>
      </c>
      <c r="FP109" s="40" t="b">
        <f t="shared" si="187"/>
        <v>0</v>
      </c>
      <c r="FQ109" s="40" t="b">
        <f t="shared" si="188"/>
        <v>0</v>
      </c>
      <c r="FR109" s="40" t="b">
        <f t="shared" si="189"/>
        <v>0</v>
      </c>
      <c r="FS109" s="365"/>
      <c r="FT109" s="40" t="b">
        <f t="shared" si="190"/>
        <v>0</v>
      </c>
      <c r="FU109" s="40" t="b">
        <f t="shared" si="191"/>
        <v>0</v>
      </c>
      <c r="FV109" s="40" t="b">
        <f t="shared" si="192"/>
        <v>0</v>
      </c>
      <c r="FW109" s="40" t="b">
        <f t="shared" si="193"/>
        <v>0</v>
      </c>
    </row>
    <row r="110" spans="2:179">
      <c r="B110" s="365">
        <v>101</v>
      </c>
      <c r="C110" s="196"/>
      <c r="D110" s="196"/>
      <c r="E110" s="196"/>
      <c r="F110" s="196"/>
      <c r="G110" s="367"/>
      <c r="H110" s="197"/>
      <c r="I110" s="197"/>
      <c r="J110" s="197"/>
      <c r="K110" s="197"/>
      <c r="L110" s="197"/>
      <c r="M110" s="197"/>
      <c r="N110" s="9"/>
      <c r="O110" s="198"/>
      <c r="P110" s="198"/>
      <c r="Q110" s="198"/>
      <c r="R110" s="198"/>
      <c r="S110" s="198"/>
      <c r="T110" s="198"/>
      <c r="U110" s="9"/>
      <c r="V110" s="306"/>
      <c r="W110" s="306"/>
      <c r="X110" s="306"/>
      <c r="Y110" s="306"/>
      <c r="Z110" s="306"/>
      <c r="AA110" s="283">
        <f>IFERROR(Z110*Inputs!$D$59*Inputs!$D$60,"")</f>
        <v>0</v>
      </c>
      <c r="AB110" s="9"/>
      <c r="AC110" s="303"/>
      <c r="AD110" s="304"/>
      <c r="AE110" s="304"/>
      <c r="AF110" s="304"/>
      <c r="AG110" s="9"/>
      <c r="AH110" s="283" t="str">
        <f>IFERROR(IF(Analysis!AC110="","",Analysis!AC110*Inputs!$D$33),"")</f>
        <v/>
      </c>
      <c r="AI110" s="292" t="str">
        <f>IFERROR(IF(Analysis!AD110="","",Analysis!AD110*Inputs!$D$37),"")</f>
        <v/>
      </c>
      <c r="AJ110" s="292" t="str">
        <f>IFERROR(IF(Analysis!AE110="","",Analysis!AE110*Inputs!$D$41),"")</f>
        <v/>
      </c>
      <c r="AK110" s="292" t="str">
        <f>IFERROR(IF(Analysis!AE110="","",Analysis!AE110*Inputs!$D$48),"")</f>
        <v/>
      </c>
      <c r="AL110" s="293" t="str">
        <f>IFERROR(IF(Analysis!AD110="","",Analysis!AD110*Inputs!$D$49*Inputs!$D$48),"")</f>
        <v/>
      </c>
      <c r="AM110" s="292" t="str">
        <f>IFERROR(AK110*Inputs!$D$50,"")</f>
        <v/>
      </c>
      <c r="AN110" s="292" t="str">
        <f t="shared" si="194"/>
        <v/>
      </c>
      <c r="AO110" s="292" t="str">
        <f>IFERROR(IF(AN110="","",AN110*Inputs!$D$52),"")</f>
        <v/>
      </c>
      <c r="AP110" s="283" t="str">
        <f>IFERROR(IF(Analysis!AF110="","",Analysis!AF110*Inputs!$D$58),"")</f>
        <v/>
      </c>
      <c r="AQ110" s="293" t="str">
        <f>IFERROR(AP110*Inputs!$D$59,"")</f>
        <v/>
      </c>
      <c r="AR110" s="283" t="str">
        <f>IFERROR(AQ110*Inputs!$D$60,"")</f>
        <v/>
      </c>
      <c r="AS110" s="9"/>
      <c r="AT110" s="279" t="str">
        <f>IF(Analysis!V110&lt;&gt;"",Analysis!V110,Analysis!$AH110)</f>
        <v/>
      </c>
      <c r="AU110" s="279" t="str">
        <f>IF(Analysis!W110&lt;&gt;"",Analysis!W110,Analysis!AI110)</f>
        <v/>
      </c>
      <c r="AV110" s="279" t="str">
        <f>IF(Analysis!X110&lt;&gt;"",Analysis!X110,$AJ110)</f>
        <v/>
      </c>
      <c r="AW110" s="279" t="str">
        <f>IF(Analysis!Y110&lt;&gt;"",Analysis!Y110,Analysis!AO110)</f>
        <v/>
      </c>
      <c r="AX110" s="279" t="str">
        <f>IF(Analysis!Z110&lt;&gt;"",Analysis!Z110,Analysis!AP110)</f>
        <v/>
      </c>
      <c r="AY110" s="279" t="str">
        <f>IF(Analysis!AA110&gt;0,Analysis!AA110,Analysis!AR110)</f>
        <v/>
      </c>
      <c r="AZ110" s="9"/>
      <c r="BA110" s="8">
        <f>SUM((($H110+$O110)*Inputs!$D$14*Inputs!$D$13/Hours_TB),(($I110+$P110)*Inputs!$D$14*Inputs!$D$13/Hours_TB),(($J110+$Q110)*Inputs!$D$14*Inputs!$D$13/Hours_TB),(($K110+$R110)*Inputs!$D$14*Inputs!$D$13/Hours_TB),(($L110+$S110)*Inputs!$D$14*Inputs!$D$13/Hours_TB),(($M110+$T110)*Inputs!$D$14*Inputs!$D$13/Hours_TB))</f>
        <v>0</v>
      </c>
      <c r="BB110" s="8">
        <f>SUM((($H110+$O110)*Inputs!$D$14*Inputs!$D$13/Hours_HIV),(($I110+$P110)*Inputs!$D$14*Inputs!$D$13/Hours_HIV),(($J110+$Q110)*Inputs!$D$14*Inputs!$D$13/Hours_HIV),(($K110+$R110)*Inputs!$D$14*Inputs!$D$13/Hours_HIV),(($L110+$S110)*Inputs!$D$14*Inputs!$D$13/Hours_HIV),(($M110+$T110)*Inputs!$D$14*Inputs!$D$13/Hours_HIV))</f>
        <v>0</v>
      </c>
      <c r="BC110" s="8">
        <f>SUM((($H110+$O110)*Inputs!$D$14*Inputs!$D$13/Hours_HPV),(($I110+$P110)*Inputs!$D$14*Inputs!$D$13/Hours_HPV),(($J110+$Q110)*Inputs!$D$14*Inputs!$D$13/Hours_HPV),(($K110+$R110)*Inputs!$D$14*Inputs!$D$13/Hours_HPV),(($L110+$S110)*Inputs!$D$14*Inputs!$D$13/Hours_HPV),(($M110+$T110)*Inputs!$D$14*Inputs!$D$13/Hours_HPV))</f>
        <v>0</v>
      </c>
      <c r="BD110" s="8">
        <f>SUM((($H110+$O110)*Inputs!$D$14*Inputs!$D$13/Hours_HCV),(($I110+$P110)*Inputs!$D$14*Inputs!$D$13/Hours_HCV),(($J110+$Q110)*Inputs!$D$14*Inputs!$D$13/Hours_HCV),(($K110+$R110)*Inputs!$D$14*Inputs!$D$13/Hours_HCV),(($L110+$S110)*Inputs!$D$14*Inputs!$D$13/Hours_HCV),(($M110+$T110)*Inputs!$D$14*Inputs!$D$13/Hours_HCV))</f>
        <v>0</v>
      </c>
      <c r="BE110" s="9"/>
      <c r="BF110" s="10" t="str">
        <f t="shared" si="195"/>
        <v/>
      </c>
      <c r="BG110" s="18" t="str">
        <f t="shared" si="196"/>
        <v>N/A</v>
      </c>
      <c r="BH110" s="10" t="str">
        <f t="shared" si="197"/>
        <v/>
      </c>
      <c r="BI110" s="10" t="str">
        <f t="shared" si="198"/>
        <v/>
      </c>
      <c r="BJ110" s="10" t="str">
        <f t="shared" si="116"/>
        <v/>
      </c>
      <c r="BK110" s="18" t="str">
        <f t="shared" si="199"/>
        <v>N/A</v>
      </c>
      <c r="BL110" s="367"/>
      <c r="BM110" s="10">
        <f t="shared" si="200"/>
        <v>0</v>
      </c>
      <c r="BN110" s="18" t="str">
        <f t="shared" si="201"/>
        <v>N/A</v>
      </c>
      <c r="BO110" s="10" t="str">
        <f t="shared" si="117"/>
        <v/>
      </c>
      <c r="BP110" s="10" t="str">
        <f t="shared" si="118"/>
        <v/>
      </c>
      <c r="BQ110" s="10" t="str">
        <f t="shared" si="119"/>
        <v/>
      </c>
      <c r="BR110" s="18" t="str">
        <f t="shared" si="120"/>
        <v>N/A</v>
      </c>
      <c r="BS110" s="367"/>
      <c r="BT110" s="10">
        <f t="shared" si="202"/>
        <v>0</v>
      </c>
      <c r="BU110" s="18" t="str">
        <f t="shared" si="203"/>
        <v>N/A</v>
      </c>
      <c r="BV110" s="10" t="str">
        <f t="shared" si="121"/>
        <v/>
      </c>
      <c r="BW110" s="10" t="str">
        <f t="shared" si="204"/>
        <v/>
      </c>
      <c r="BX110" s="10" t="str">
        <f t="shared" si="122"/>
        <v/>
      </c>
      <c r="BY110" s="18" t="str">
        <f t="shared" si="205"/>
        <v>N/A</v>
      </c>
      <c r="BZ110" s="367"/>
      <c r="CA110" s="10">
        <f t="shared" si="206"/>
        <v>0</v>
      </c>
      <c r="CB110" s="18" t="str">
        <f t="shared" si="207"/>
        <v>N/A</v>
      </c>
      <c r="CC110" s="10" t="str">
        <f t="shared" si="123"/>
        <v/>
      </c>
      <c r="CD110" s="10" t="str">
        <f t="shared" si="124"/>
        <v/>
      </c>
      <c r="CE110" s="10" t="str">
        <f t="shared" si="125"/>
        <v/>
      </c>
      <c r="CF110" s="18" t="str">
        <f t="shared" si="208"/>
        <v>N/A</v>
      </c>
      <c r="CG110" s="365"/>
      <c r="CH110" s="10">
        <f t="shared" si="209"/>
        <v>0</v>
      </c>
      <c r="CI110" s="18" t="str">
        <f t="shared" si="210"/>
        <v>N/A</v>
      </c>
      <c r="CJ110" s="10" t="str">
        <f t="shared" si="127"/>
        <v/>
      </c>
      <c r="CK110" s="10" t="str">
        <f t="shared" si="128"/>
        <v/>
      </c>
      <c r="CL110" s="10" t="str">
        <f t="shared" si="129"/>
        <v/>
      </c>
      <c r="CM110" s="18" t="str">
        <f t="shared" si="130"/>
        <v>N/A</v>
      </c>
      <c r="CN110" s="365"/>
      <c r="CO110" s="10">
        <f t="shared" si="211"/>
        <v>0</v>
      </c>
      <c r="CP110" s="18" t="str">
        <f t="shared" si="212"/>
        <v>N/A</v>
      </c>
      <c r="CQ110" s="10" t="str">
        <f t="shared" si="131"/>
        <v/>
      </c>
      <c r="CR110" s="10" t="str">
        <f t="shared" si="132"/>
        <v/>
      </c>
      <c r="CS110" s="10" t="str">
        <f t="shared" si="133"/>
        <v/>
      </c>
      <c r="CT110" s="18" t="str">
        <f t="shared" si="213"/>
        <v>N/A</v>
      </c>
      <c r="CU110" s="377"/>
      <c r="CV110" s="10">
        <f t="shared" si="214"/>
        <v>0</v>
      </c>
      <c r="CW110" s="18" t="str">
        <f t="shared" si="215"/>
        <v>N/A</v>
      </c>
      <c r="CX110" s="10" t="str">
        <f t="shared" si="134"/>
        <v/>
      </c>
      <c r="CY110" s="10" t="str">
        <f t="shared" si="135"/>
        <v/>
      </c>
      <c r="CZ110" s="10" t="str">
        <f t="shared" si="136"/>
        <v/>
      </c>
      <c r="DA110" s="18" t="str">
        <f t="shared" si="137"/>
        <v>N/A</v>
      </c>
      <c r="DB110" s="367"/>
      <c r="DC110" s="367"/>
      <c r="DD110" s="367"/>
      <c r="DE110" s="367"/>
      <c r="DF110" s="367"/>
      <c r="DG110" s="40" t="b">
        <f t="shared" si="138"/>
        <v>0</v>
      </c>
      <c r="DH110" s="40" t="b">
        <f t="shared" si="139"/>
        <v>0</v>
      </c>
      <c r="DI110" s="40" t="b">
        <f t="shared" si="140"/>
        <v>0</v>
      </c>
      <c r="DJ110" s="40" t="b">
        <f t="shared" si="141"/>
        <v>0</v>
      </c>
      <c r="DK110" s="367"/>
      <c r="DL110" s="40" t="b">
        <f t="shared" si="142"/>
        <v>0</v>
      </c>
      <c r="DM110" s="40" t="b">
        <f t="shared" si="143"/>
        <v>0</v>
      </c>
      <c r="DN110" s="40" t="b">
        <f t="shared" si="144"/>
        <v>0</v>
      </c>
      <c r="DO110" s="40" t="b">
        <f t="shared" si="145"/>
        <v>0</v>
      </c>
      <c r="DP110" s="367"/>
      <c r="DQ110" s="40" t="b">
        <f t="shared" si="146"/>
        <v>0</v>
      </c>
      <c r="DR110" s="40" t="b">
        <f t="shared" si="147"/>
        <v>0</v>
      </c>
      <c r="DS110" s="40" t="b">
        <f t="shared" si="148"/>
        <v>0</v>
      </c>
      <c r="DT110" s="40" t="b">
        <f t="shared" si="149"/>
        <v>0</v>
      </c>
      <c r="DU110" s="367"/>
      <c r="DV110" s="40" t="b">
        <f t="shared" si="150"/>
        <v>0</v>
      </c>
      <c r="DW110" s="40" t="b">
        <f t="shared" si="151"/>
        <v>0</v>
      </c>
      <c r="DX110" s="40" t="b">
        <f t="shared" si="152"/>
        <v>0</v>
      </c>
      <c r="DY110" s="40" t="b">
        <f t="shared" si="153"/>
        <v>0</v>
      </c>
      <c r="DZ110" s="367"/>
      <c r="EA110" s="40" t="b">
        <f t="shared" si="154"/>
        <v>0</v>
      </c>
      <c r="EB110" s="40" t="b">
        <f t="shared" si="155"/>
        <v>0</v>
      </c>
      <c r="EC110" s="40" t="b">
        <f t="shared" si="156"/>
        <v>0</v>
      </c>
      <c r="ED110" s="40" t="b">
        <f t="shared" si="157"/>
        <v>0</v>
      </c>
      <c r="EE110" s="367"/>
      <c r="EF110" s="40" t="b">
        <f t="shared" si="158"/>
        <v>0</v>
      </c>
      <c r="EG110" s="40" t="b">
        <f t="shared" si="159"/>
        <v>0</v>
      </c>
      <c r="EH110" s="40" t="b">
        <f t="shared" si="160"/>
        <v>0</v>
      </c>
      <c r="EI110" s="40" t="b">
        <f t="shared" si="161"/>
        <v>0</v>
      </c>
      <c r="EJ110" s="367"/>
      <c r="EK110" s="40" t="b">
        <f t="shared" si="162"/>
        <v>0</v>
      </c>
      <c r="EL110" s="40" t="b">
        <f t="shared" si="163"/>
        <v>0</v>
      </c>
      <c r="EM110" s="40" t="b">
        <f t="shared" si="164"/>
        <v>0</v>
      </c>
      <c r="EN110" s="40" t="b">
        <f t="shared" si="165"/>
        <v>0</v>
      </c>
      <c r="EO110" s="367"/>
      <c r="EP110" s="40" t="b">
        <f t="shared" si="166"/>
        <v>0</v>
      </c>
      <c r="EQ110" s="40" t="b">
        <f t="shared" si="167"/>
        <v>0</v>
      </c>
      <c r="ER110" s="40" t="b">
        <f t="shared" si="168"/>
        <v>0</v>
      </c>
      <c r="ES110" s="40" t="b">
        <f t="shared" si="169"/>
        <v>0</v>
      </c>
      <c r="ET110" s="367"/>
      <c r="EU110" s="40" t="b">
        <f t="shared" si="170"/>
        <v>0</v>
      </c>
      <c r="EV110" s="40" t="b">
        <f t="shared" si="171"/>
        <v>0</v>
      </c>
      <c r="EW110" s="40" t="b">
        <f t="shared" si="172"/>
        <v>0</v>
      </c>
      <c r="EX110" s="40" t="b">
        <f t="shared" si="173"/>
        <v>0</v>
      </c>
      <c r="EY110" s="365"/>
      <c r="EZ110" s="40" t="b">
        <f t="shared" si="174"/>
        <v>0</v>
      </c>
      <c r="FA110" s="40" t="b">
        <f t="shared" si="175"/>
        <v>0</v>
      </c>
      <c r="FB110" s="40" t="b">
        <f t="shared" si="176"/>
        <v>0</v>
      </c>
      <c r="FC110" s="40" t="b">
        <f t="shared" si="177"/>
        <v>0</v>
      </c>
      <c r="FD110" s="367"/>
      <c r="FE110" s="40" t="b">
        <f t="shared" si="178"/>
        <v>0</v>
      </c>
      <c r="FF110" s="40" t="b">
        <f t="shared" si="179"/>
        <v>0</v>
      </c>
      <c r="FG110" s="40" t="b">
        <f t="shared" si="180"/>
        <v>0</v>
      </c>
      <c r="FH110" s="40" t="b">
        <f t="shared" si="181"/>
        <v>0</v>
      </c>
      <c r="FI110" s="365"/>
      <c r="FJ110" s="40" t="b">
        <f t="shared" si="182"/>
        <v>0</v>
      </c>
      <c r="FK110" s="40" t="b">
        <f t="shared" si="183"/>
        <v>0</v>
      </c>
      <c r="FL110" s="40" t="b">
        <f t="shared" si="184"/>
        <v>0</v>
      </c>
      <c r="FM110" s="40" t="b">
        <f t="shared" si="185"/>
        <v>0</v>
      </c>
      <c r="FN110" s="367"/>
      <c r="FO110" s="40" t="b">
        <f t="shared" si="186"/>
        <v>0</v>
      </c>
      <c r="FP110" s="40" t="b">
        <f t="shared" si="187"/>
        <v>0</v>
      </c>
      <c r="FQ110" s="40" t="b">
        <f t="shared" si="188"/>
        <v>0</v>
      </c>
      <c r="FR110" s="40" t="b">
        <f t="shared" si="189"/>
        <v>0</v>
      </c>
      <c r="FS110" s="365"/>
      <c r="FT110" s="40" t="b">
        <f t="shared" si="190"/>
        <v>0</v>
      </c>
      <c r="FU110" s="40" t="b">
        <f t="shared" si="191"/>
        <v>0</v>
      </c>
      <c r="FV110" s="40" t="b">
        <f t="shared" si="192"/>
        <v>0</v>
      </c>
      <c r="FW110" s="40" t="b">
        <f t="shared" si="193"/>
        <v>0</v>
      </c>
    </row>
    <row r="111" spans="2:179">
      <c r="B111" s="365">
        <v>102</v>
      </c>
      <c r="C111" s="196"/>
      <c r="D111" s="196"/>
      <c r="E111" s="196"/>
      <c r="F111" s="196"/>
      <c r="G111" s="367"/>
      <c r="H111" s="197"/>
      <c r="I111" s="197"/>
      <c r="J111" s="197"/>
      <c r="K111" s="197"/>
      <c r="L111" s="197"/>
      <c r="M111" s="197"/>
      <c r="N111" s="9"/>
      <c r="O111" s="198"/>
      <c r="P111" s="198"/>
      <c r="Q111" s="198"/>
      <c r="R111" s="198"/>
      <c r="S111" s="198"/>
      <c r="T111" s="198"/>
      <c r="U111" s="9"/>
      <c r="V111" s="306"/>
      <c r="W111" s="306"/>
      <c r="X111" s="306"/>
      <c r="Y111" s="306"/>
      <c r="Z111" s="306"/>
      <c r="AA111" s="283">
        <f>IFERROR(Z111*Inputs!$D$59*Inputs!$D$60,"")</f>
        <v>0</v>
      </c>
      <c r="AB111" s="9"/>
      <c r="AC111" s="303"/>
      <c r="AD111" s="304"/>
      <c r="AE111" s="304"/>
      <c r="AF111" s="304"/>
      <c r="AG111" s="9"/>
      <c r="AH111" s="283" t="str">
        <f>IFERROR(IF(Analysis!AC111="","",Analysis!AC111*Inputs!$D$33),"")</f>
        <v/>
      </c>
      <c r="AI111" s="292" t="str">
        <f>IFERROR(IF(Analysis!AD111="","",Analysis!AD111*Inputs!$D$37),"")</f>
        <v/>
      </c>
      <c r="AJ111" s="292" t="str">
        <f>IFERROR(IF(Analysis!AE111="","",Analysis!AE111*Inputs!$D$41),"")</f>
        <v/>
      </c>
      <c r="AK111" s="292" t="str">
        <f>IFERROR(IF(Analysis!AE111="","",Analysis!AE111*Inputs!$D$48),"")</f>
        <v/>
      </c>
      <c r="AL111" s="293" t="str">
        <f>IFERROR(IF(Analysis!AD111="","",Analysis!AD111*Inputs!$D$49*Inputs!$D$48),"")</f>
        <v/>
      </c>
      <c r="AM111" s="292" t="str">
        <f>IFERROR(AK111*Inputs!$D$50,"")</f>
        <v/>
      </c>
      <c r="AN111" s="292" t="str">
        <f t="shared" si="194"/>
        <v/>
      </c>
      <c r="AO111" s="292" t="str">
        <f>IFERROR(IF(AN111="","",AN111*Inputs!$D$52),"")</f>
        <v/>
      </c>
      <c r="AP111" s="283" t="str">
        <f>IFERROR(IF(Analysis!AF111="","",Analysis!AF111*Inputs!$D$58),"")</f>
        <v/>
      </c>
      <c r="AQ111" s="293" t="str">
        <f>IFERROR(AP111*Inputs!$D$59,"")</f>
        <v/>
      </c>
      <c r="AR111" s="283" t="str">
        <f>IFERROR(AQ111*Inputs!$D$60,"")</f>
        <v/>
      </c>
      <c r="AS111" s="9"/>
      <c r="AT111" s="279" t="str">
        <f>IF(Analysis!V111&lt;&gt;"",Analysis!V111,Analysis!$AH111)</f>
        <v/>
      </c>
      <c r="AU111" s="279" t="str">
        <f>IF(Analysis!W111&lt;&gt;"",Analysis!W111,Analysis!AI111)</f>
        <v/>
      </c>
      <c r="AV111" s="279" t="str">
        <f>IF(Analysis!X111&lt;&gt;"",Analysis!X111,$AJ111)</f>
        <v/>
      </c>
      <c r="AW111" s="279" t="str">
        <f>IF(Analysis!Y111&lt;&gt;"",Analysis!Y111,Analysis!AO111)</f>
        <v/>
      </c>
      <c r="AX111" s="279" t="str">
        <f>IF(Analysis!Z111&lt;&gt;"",Analysis!Z111,Analysis!AP111)</f>
        <v/>
      </c>
      <c r="AY111" s="279" t="str">
        <f>IF(Analysis!AA111&gt;0,Analysis!AA111,Analysis!AR111)</f>
        <v/>
      </c>
      <c r="AZ111" s="9"/>
      <c r="BA111" s="8">
        <f>SUM((($H111+$O111)*Inputs!$D$14*Inputs!$D$13/Hours_TB),(($I111+$P111)*Inputs!$D$14*Inputs!$D$13/Hours_TB),(($J111+$Q111)*Inputs!$D$14*Inputs!$D$13/Hours_TB),(($K111+$R111)*Inputs!$D$14*Inputs!$D$13/Hours_TB),(($L111+$S111)*Inputs!$D$14*Inputs!$D$13/Hours_TB),(($M111+$T111)*Inputs!$D$14*Inputs!$D$13/Hours_TB))</f>
        <v>0</v>
      </c>
      <c r="BB111" s="8">
        <f>SUM((($H111+$O111)*Inputs!$D$14*Inputs!$D$13/Hours_HIV),(($I111+$P111)*Inputs!$D$14*Inputs!$D$13/Hours_HIV),(($J111+$Q111)*Inputs!$D$14*Inputs!$D$13/Hours_HIV),(($K111+$R111)*Inputs!$D$14*Inputs!$D$13/Hours_HIV),(($L111+$S111)*Inputs!$D$14*Inputs!$D$13/Hours_HIV),(($M111+$T111)*Inputs!$D$14*Inputs!$D$13/Hours_HIV))</f>
        <v>0</v>
      </c>
      <c r="BC111" s="8">
        <f>SUM((($H111+$O111)*Inputs!$D$14*Inputs!$D$13/Hours_HPV),(($I111+$P111)*Inputs!$D$14*Inputs!$D$13/Hours_HPV),(($J111+$Q111)*Inputs!$D$14*Inputs!$D$13/Hours_HPV),(($K111+$R111)*Inputs!$D$14*Inputs!$D$13/Hours_HPV),(($L111+$S111)*Inputs!$D$14*Inputs!$D$13/Hours_HPV),(($M111+$T111)*Inputs!$D$14*Inputs!$D$13/Hours_HPV))</f>
        <v>0</v>
      </c>
      <c r="BD111" s="8">
        <f>SUM((($H111+$O111)*Inputs!$D$14*Inputs!$D$13/Hours_HCV),(($I111+$P111)*Inputs!$D$14*Inputs!$D$13/Hours_HCV),(($J111+$Q111)*Inputs!$D$14*Inputs!$D$13/Hours_HCV),(($K111+$R111)*Inputs!$D$14*Inputs!$D$13/Hours_HCV),(($L111+$S111)*Inputs!$D$14*Inputs!$D$13/Hours_HCV),(($M111+$T111)*Inputs!$D$14*Inputs!$D$13/Hours_HCV))</f>
        <v>0</v>
      </c>
      <c r="BE111" s="9"/>
      <c r="BF111" s="10" t="str">
        <f t="shared" si="195"/>
        <v/>
      </c>
      <c r="BG111" s="18" t="str">
        <f t="shared" si="196"/>
        <v>N/A</v>
      </c>
      <c r="BH111" s="10" t="str">
        <f t="shared" si="197"/>
        <v/>
      </c>
      <c r="BI111" s="10" t="str">
        <f t="shared" si="198"/>
        <v/>
      </c>
      <c r="BJ111" s="10" t="str">
        <f t="shared" si="116"/>
        <v/>
      </c>
      <c r="BK111" s="18" t="str">
        <f t="shared" si="199"/>
        <v>N/A</v>
      </c>
      <c r="BL111" s="367"/>
      <c r="BM111" s="10">
        <f t="shared" si="200"/>
        <v>0</v>
      </c>
      <c r="BN111" s="18" t="str">
        <f t="shared" si="201"/>
        <v>N/A</v>
      </c>
      <c r="BO111" s="10" t="str">
        <f t="shared" si="117"/>
        <v/>
      </c>
      <c r="BP111" s="10" t="str">
        <f t="shared" si="118"/>
        <v/>
      </c>
      <c r="BQ111" s="10" t="str">
        <f t="shared" si="119"/>
        <v/>
      </c>
      <c r="BR111" s="18" t="str">
        <f t="shared" si="120"/>
        <v>N/A</v>
      </c>
      <c r="BS111" s="367"/>
      <c r="BT111" s="10">
        <f t="shared" si="202"/>
        <v>0</v>
      </c>
      <c r="BU111" s="18" t="str">
        <f t="shared" si="203"/>
        <v>N/A</v>
      </c>
      <c r="BV111" s="10" t="str">
        <f t="shared" si="121"/>
        <v/>
      </c>
      <c r="BW111" s="10" t="str">
        <f t="shared" si="204"/>
        <v/>
      </c>
      <c r="BX111" s="10" t="str">
        <f t="shared" si="122"/>
        <v/>
      </c>
      <c r="BY111" s="18" t="str">
        <f t="shared" si="205"/>
        <v>N/A</v>
      </c>
      <c r="BZ111" s="367"/>
      <c r="CA111" s="10">
        <f t="shared" si="206"/>
        <v>0</v>
      </c>
      <c r="CB111" s="18" t="str">
        <f t="shared" si="207"/>
        <v>N/A</v>
      </c>
      <c r="CC111" s="10" t="str">
        <f t="shared" si="123"/>
        <v/>
      </c>
      <c r="CD111" s="10" t="str">
        <f t="shared" si="124"/>
        <v/>
      </c>
      <c r="CE111" s="10" t="str">
        <f t="shared" si="125"/>
        <v/>
      </c>
      <c r="CF111" s="18" t="str">
        <f t="shared" si="208"/>
        <v>N/A</v>
      </c>
      <c r="CG111" s="365"/>
      <c r="CH111" s="10">
        <f t="shared" si="209"/>
        <v>0</v>
      </c>
      <c r="CI111" s="18" t="str">
        <f t="shared" si="210"/>
        <v>N/A</v>
      </c>
      <c r="CJ111" s="10" t="str">
        <f t="shared" si="127"/>
        <v/>
      </c>
      <c r="CK111" s="10" t="str">
        <f t="shared" si="128"/>
        <v/>
      </c>
      <c r="CL111" s="10" t="str">
        <f t="shared" si="129"/>
        <v/>
      </c>
      <c r="CM111" s="18" t="str">
        <f t="shared" si="130"/>
        <v>N/A</v>
      </c>
      <c r="CN111" s="365"/>
      <c r="CO111" s="10">
        <f t="shared" si="211"/>
        <v>0</v>
      </c>
      <c r="CP111" s="18" t="str">
        <f t="shared" si="212"/>
        <v>N/A</v>
      </c>
      <c r="CQ111" s="10" t="str">
        <f t="shared" si="131"/>
        <v/>
      </c>
      <c r="CR111" s="10" t="str">
        <f t="shared" si="132"/>
        <v/>
      </c>
      <c r="CS111" s="10" t="str">
        <f t="shared" si="133"/>
        <v/>
      </c>
      <c r="CT111" s="18" t="str">
        <f t="shared" si="213"/>
        <v>N/A</v>
      </c>
      <c r="CU111" s="377"/>
      <c r="CV111" s="10">
        <f t="shared" si="214"/>
        <v>0</v>
      </c>
      <c r="CW111" s="18" t="str">
        <f t="shared" si="215"/>
        <v>N/A</v>
      </c>
      <c r="CX111" s="10" t="str">
        <f t="shared" si="134"/>
        <v/>
      </c>
      <c r="CY111" s="10" t="str">
        <f t="shared" si="135"/>
        <v/>
      </c>
      <c r="CZ111" s="10" t="str">
        <f t="shared" si="136"/>
        <v/>
      </c>
      <c r="DA111" s="18" t="str">
        <f t="shared" si="137"/>
        <v>N/A</v>
      </c>
      <c r="DB111" s="367"/>
      <c r="DC111" s="367"/>
      <c r="DD111" s="367"/>
      <c r="DE111" s="367"/>
      <c r="DF111" s="367"/>
      <c r="DG111" s="40" t="b">
        <f t="shared" si="138"/>
        <v>0</v>
      </c>
      <c r="DH111" s="40" t="b">
        <f t="shared" si="139"/>
        <v>0</v>
      </c>
      <c r="DI111" s="40" t="b">
        <f t="shared" si="140"/>
        <v>0</v>
      </c>
      <c r="DJ111" s="40" t="b">
        <f t="shared" si="141"/>
        <v>0</v>
      </c>
      <c r="DK111" s="367"/>
      <c r="DL111" s="40" t="b">
        <f t="shared" si="142"/>
        <v>0</v>
      </c>
      <c r="DM111" s="40" t="b">
        <f t="shared" si="143"/>
        <v>0</v>
      </c>
      <c r="DN111" s="40" t="b">
        <f t="shared" si="144"/>
        <v>0</v>
      </c>
      <c r="DO111" s="40" t="b">
        <f t="shared" si="145"/>
        <v>0</v>
      </c>
      <c r="DP111" s="367"/>
      <c r="DQ111" s="40" t="b">
        <f t="shared" si="146"/>
        <v>0</v>
      </c>
      <c r="DR111" s="40" t="b">
        <f t="shared" si="147"/>
        <v>0</v>
      </c>
      <c r="DS111" s="40" t="b">
        <f t="shared" si="148"/>
        <v>0</v>
      </c>
      <c r="DT111" s="40" t="b">
        <f t="shared" si="149"/>
        <v>0</v>
      </c>
      <c r="DU111" s="367"/>
      <c r="DV111" s="40" t="b">
        <f t="shared" si="150"/>
        <v>0</v>
      </c>
      <c r="DW111" s="40" t="b">
        <f t="shared" si="151"/>
        <v>0</v>
      </c>
      <c r="DX111" s="40" t="b">
        <f t="shared" si="152"/>
        <v>0</v>
      </c>
      <c r="DY111" s="40" t="b">
        <f t="shared" si="153"/>
        <v>0</v>
      </c>
      <c r="DZ111" s="367"/>
      <c r="EA111" s="40" t="b">
        <f t="shared" si="154"/>
        <v>0</v>
      </c>
      <c r="EB111" s="40" t="b">
        <f t="shared" si="155"/>
        <v>0</v>
      </c>
      <c r="EC111" s="40" t="b">
        <f t="shared" si="156"/>
        <v>0</v>
      </c>
      <c r="ED111" s="40" t="b">
        <f t="shared" si="157"/>
        <v>0</v>
      </c>
      <c r="EE111" s="367"/>
      <c r="EF111" s="40" t="b">
        <f t="shared" si="158"/>
        <v>0</v>
      </c>
      <c r="EG111" s="40" t="b">
        <f t="shared" si="159"/>
        <v>0</v>
      </c>
      <c r="EH111" s="40" t="b">
        <f t="shared" si="160"/>
        <v>0</v>
      </c>
      <c r="EI111" s="40" t="b">
        <f t="shared" si="161"/>
        <v>0</v>
      </c>
      <c r="EJ111" s="367"/>
      <c r="EK111" s="40" t="b">
        <f t="shared" si="162"/>
        <v>0</v>
      </c>
      <c r="EL111" s="40" t="b">
        <f t="shared" si="163"/>
        <v>0</v>
      </c>
      <c r="EM111" s="40" t="b">
        <f t="shared" si="164"/>
        <v>0</v>
      </c>
      <c r="EN111" s="40" t="b">
        <f t="shared" si="165"/>
        <v>0</v>
      </c>
      <c r="EO111" s="367"/>
      <c r="EP111" s="40" t="b">
        <f t="shared" si="166"/>
        <v>0</v>
      </c>
      <c r="EQ111" s="40" t="b">
        <f t="shared" si="167"/>
        <v>0</v>
      </c>
      <c r="ER111" s="40" t="b">
        <f t="shared" si="168"/>
        <v>0</v>
      </c>
      <c r="ES111" s="40" t="b">
        <f t="shared" si="169"/>
        <v>0</v>
      </c>
      <c r="ET111" s="367"/>
      <c r="EU111" s="40" t="b">
        <f t="shared" si="170"/>
        <v>0</v>
      </c>
      <c r="EV111" s="40" t="b">
        <f t="shared" si="171"/>
        <v>0</v>
      </c>
      <c r="EW111" s="40" t="b">
        <f t="shared" si="172"/>
        <v>0</v>
      </c>
      <c r="EX111" s="40" t="b">
        <f t="shared" si="173"/>
        <v>0</v>
      </c>
      <c r="EY111" s="365"/>
      <c r="EZ111" s="40" t="b">
        <f t="shared" si="174"/>
        <v>0</v>
      </c>
      <c r="FA111" s="40" t="b">
        <f t="shared" si="175"/>
        <v>0</v>
      </c>
      <c r="FB111" s="40" t="b">
        <f t="shared" si="176"/>
        <v>0</v>
      </c>
      <c r="FC111" s="40" t="b">
        <f t="shared" si="177"/>
        <v>0</v>
      </c>
      <c r="FD111" s="367"/>
      <c r="FE111" s="40" t="b">
        <f t="shared" si="178"/>
        <v>0</v>
      </c>
      <c r="FF111" s="40" t="b">
        <f t="shared" si="179"/>
        <v>0</v>
      </c>
      <c r="FG111" s="40" t="b">
        <f t="shared" si="180"/>
        <v>0</v>
      </c>
      <c r="FH111" s="40" t="b">
        <f t="shared" si="181"/>
        <v>0</v>
      </c>
      <c r="FI111" s="365"/>
      <c r="FJ111" s="40" t="b">
        <f t="shared" si="182"/>
        <v>0</v>
      </c>
      <c r="FK111" s="40" t="b">
        <f t="shared" si="183"/>
        <v>0</v>
      </c>
      <c r="FL111" s="40" t="b">
        <f t="shared" si="184"/>
        <v>0</v>
      </c>
      <c r="FM111" s="40" t="b">
        <f t="shared" si="185"/>
        <v>0</v>
      </c>
      <c r="FN111" s="367"/>
      <c r="FO111" s="40" t="b">
        <f t="shared" si="186"/>
        <v>0</v>
      </c>
      <c r="FP111" s="40" t="b">
        <f t="shared" si="187"/>
        <v>0</v>
      </c>
      <c r="FQ111" s="40" t="b">
        <f t="shared" si="188"/>
        <v>0</v>
      </c>
      <c r="FR111" s="40" t="b">
        <f t="shared" si="189"/>
        <v>0</v>
      </c>
      <c r="FS111" s="365"/>
      <c r="FT111" s="40" t="b">
        <f t="shared" si="190"/>
        <v>0</v>
      </c>
      <c r="FU111" s="40" t="b">
        <f t="shared" si="191"/>
        <v>0</v>
      </c>
      <c r="FV111" s="40" t="b">
        <f t="shared" si="192"/>
        <v>0</v>
      </c>
      <c r="FW111" s="40" t="b">
        <f t="shared" si="193"/>
        <v>0</v>
      </c>
    </row>
    <row r="112" spans="2:179">
      <c r="B112" s="365">
        <v>103</v>
      </c>
      <c r="C112" s="196"/>
      <c r="D112" s="196"/>
      <c r="E112" s="196"/>
      <c r="F112" s="196"/>
      <c r="G112" s="367"/>
      <c r="H112" s="197"/>
      <c r="I112" s="197"/>
      <c r="J112" s="197"/>
      <c r="K112" s="197"/>
      <c r="L112" s="197"/>
      <c r="M112" s="197"/>
      <c r="N112" s="9"/>
      <c r="O112" s="198"/>
      <c r="P112" s="198"/>
      <c r="Q112" s="198"/>
      <c r="R112" s="198"/>
      <c r="S112" s="198"/>
      <c r="T112" s="198"/>
      <c r="U112" s="9"/>
      <c r="V112" s="306"/>
      <c r="W112" s="306"/>
      <c r="X112" s="306"/>
      <c r="Y112" s="306"/>
      <c r="Z112" s="306"/>
      <c r="AA112" s="283">
        <f>IFERROR(Z112*Inputs!$D$59*Inputs!$D$60,"")</f>
        <v>0</v>
      </c>
      <c r="AB112" s="9"/>
      <c r="AC112" s="303"/>
      <c r="AD112" s="304"/>
      <c r="AE112" s="304"/>
      <c r="AF112" s="304"/>
      <c r="AG112" s="9"/>
      <c r="AH112" s="283" t="str">
        <f>IFERROR(IF(Analysis!AC112="","",Analysis!AC112*Inputs!$D$33),"")</f>
        <v/>
      </c>
      <c r="AI112" s="292" t="str">
        <f>IFERROR(IF(Analysis!AD112="","",Analysis!AD112*Inputs!$D$37),"")</f>
        <v/>
      </c>
      <c r="AJ112" s="292" t="str">
        <f>IFERROR(IF(Analysis!AE112="","",Analysis!AE112*Inputs!$D$41),"")</f>
        <v/>
      </c>
      <c r="AK112" s="292" t="str">
        <f>IFERROR(IF(Analysis!AE112="","",Analysis!AE112*Inputs!$D$48),"")</f>
        <v/>
      </c>
      <c r="AL112" s="293" t="str">
        <f>IFERROR(IF(Analysis!AD112="","",Analysis!AD112*Inputs!$D$49*Inputs!$D$48),"")</f>
        <v/>
      </c>
      <c r="AM112" s="292" t="str">
        <f>IFERROR(AK112*Inputs!$D$50,"")</f>
        <v/>
      </c>
      <c r="AN112" s="292" t="str">
        <f t="shared" si="194"/>
        <v/>
      </c>
      <c r="AO112" s="292" t="str">
        <f>IFERROR(IF(AN112="","",AN112*Inputs!$D$52),"")</f>
        <v/>
      </c>
      <c r="AP112" s="283" t="str">
        <f>IFERROR(IF(Analysis!AF112="","",Analysis!AF112*Inputs!$D$58),"")</f>
        <v/>
      </c>
      <c r="AQ112" s="293" t="str">
        <f>IFERROR(AP112*Inputs!$D$59,"")</f>
        <v/>
      </c>
      <c r="AR112" s="283" t="str">
        <f>IFERROR(AQ112*Inputs!$D$60,"")</f>
        <v/>
      </c>
      <c r="AS112" s="9"/>
      <c r="AT112" s="279" t="str">
        <f>IF(Analysis!V112&lt;&gt;"",Analysis!V112,Analysis!$AH112)</f>
        <v/>
      </c>
      <c r="AU112" s="279" t="str">
        <f>IF(Analysis!W112&lt;&gt;"",Analysis!W112,Analysis!AI112)</f>
        <v/>
      </c>
      <c r="AV112" s="279" t="str">
        <f>IF(Analysis!X112&lt;&gt;"",Analysis!X112,$AJ112)</f>
        <v/>
      </c>
      <c r="AW112" s="279" t="str">
        <f>IF(Analysis!Y112&lt;&gt;"",Analysis!Y112,Analysis!AO112)</f>
        <v/>
      </c>
      <c r="AX112" s="279" t="str">
        <f>IF(Analysis!Z112&lt;&gt;"",Analysis!Z112,Analysis!AP112)</f>
        <v/>
      </c>
      <c r="AY112" s="279" t="str">
        <f>IF(Analysis!AA112&gt;0,Analysis!AA112,Analysis!AR112)</f>
        <v/>
      </c>
      <c r="AZ112" s="9"/>
      <c r="BA112" s="8">
        <f>SUM((($H112+$O112)*Inputs!$D$14*Inputs!$D$13/Hours_TB),(($I112+$P112)*Inputs!$D$14*Inputs!$D$13/Hours_TB),(($J112+$Q112)*Inputs!$D$14*Inputs!$D$13/Hours_TB),(($K112+$R112)*Inputs!$D$14*Inputs!$D$13/Hours_TB),(($L112+$S112)*Inputs!$D$14*Inputs!$D$13/Hours_TB),(($M112+$T112)*Inputs!$D$14*Inputs!$D$13/Hours_TB))</f>
        <v>0</v>
      </c>
      <c r="BB112" s="8">
        <f>SUM((($H112+$O112)*Inputs!$D$14*Inputs!$D$13/Hours_HIV),(($I112+$P112)*Inputs!$D$14*Inputs!$D$13/Hours_HIV),(($J112+$Q112)*Inputs!$D$14*Inputs!$D$13/Hours_HIV),(($K112+$R112)*Inputs!$D$14*Inputs!$D$13/Hours_HIV),(($L112+$S112)*Inputs!$D$14*Inputs!$D$13/Hours_HIV),(($M112+$T112)*Inputs!$D$14*Inputs!$D$13/Hours_HIV))</f>
        <v>0</v>
      </c>
      <c r="BC112" s="8">
        <f>SUM((($H112+$O112)*Inputs!$D$14*Inputs!$D$13/Hours_HPV),(($I112+$P112)*Inputs!$D$14*Inputs!$D$13/Hours_HPV),(($J112+$Q112)*Inputs!$D$14*Inputs!$D$13/Hours_HPV),(($K112+$R112)*Inputs!$D$14*Inputs!$D$13/Hours_HPV),(($L112+$S112)*Inputs!$D$14*Inputs!$D$13/Hours_HPV),(($M112+$T112)*Inputs!$D$14*Inputs!$D$13/Hours_HPV))</f>
        <v>0</v>
      </c>
      <c r="BD112" s="8">
        <f>SUM((($H112+$O112)*Inputs!$D$14*Inputs!$D$13/Hours_HCV),(($I112+$P112)*Inputs!$D$14*Inputs!$D$13/Hours_HCV),(($J112+$Q112)*Inputs!$D$14*Inputs!$D$13/Hours_HCV),(($K112+$R112)*Inputs!$D$14*Inputs!$D$13/Hours_HCV),(($L112+$S112)*Inputs!$D$14*Inputs!$D$13/Hours_HCV),(($M112+$T112)*Inputs!$D$14*Inputs!$D$13/Hours_HCV))</f>
        <v>0</v>
      </c>
      <c r="BE112" s="9"/>
      <c r="BF112" s="10" t="str">
        <f t="shared" si="195"/>
        <v/>
      </c>
      <c r="BG112" s="18" t="str">
        <f t="shared" si="196"/>
        <v>N/A</v>
      </c>
      <c r="BH112" s="10" t="str">
        <f t="shared" si="197"/>
        <v/>
      </c>
      <c r="BI112" s="10" t="str">
        <f t="shared" si="198"/>
        <v/>
      </c>
      <c r="BJ112" s="10" t="str">
        <f t="shared" si="116"/>
        <v/>
      </c>
      <c r="BK112" s="18" t="str">
        <f t="shared" si="199"/>
        <v>N/A</v>
      </c>
      <c r="BL112" s="367"/>
      <c r="BM112" s="10">
        <f t="shared" si="200"/>
        <v>0</v>
      </c>
      <c r="BN112" s="18" t="str">
        <f t="shared" si="201"/>
        <v>N/A</v>
      </c>
      <c r="BO112" s="10" t="str">
        <f t="shared" si="117"/>
        <v/>
      </c>
      <c r="BP112" s="10" t="str">
        <f t="shared" si="118"/>
        <v/>
      </c>
      <c r="BQ112" s="10" t="str">
        <f t="shared" si="119"/>
        <v/>
      </c>
      <c r="BR112" s="18" t="str">
        <f t="shared" si="120"/>
        <v>N/A</v>
      </c>
      <c r="BS112" s="367"/>
      <c r="BT112" s="10">
        <f t="shared" si="202"/>
        <v>0</v>
      </c>
      <c r="BU112" s="18" t="str">
        <f t="shared" si="203"/>
        <v>N/A</v>
      </c>
      <c r="BV112" s="10" t="str">
        <f t="shared" si="121"/>
        <v/>
      </c>
      <c r="BW112" s="10" t="str">
        <f t="shared" si="204"/>
        <v/>
      </c>
      <c r="BX112" s="10" t="str">
        <f t="shared" si="122"/>
        <v/>
      </c>
      <c r="BY112" s="18" t="str">
        <f t="shared" si="205"/>
        <v>N/A</v>
      </c>
      <c r="BZ112" s="367"/>
      <c r="CA112" s="10">
        <f t="shared" si="206"/>
        <v>0</v>
      </c>
      <c r="CB112" s="18" t="str">
        <f t="shared" si="207"/>
        <v>N/A</v>
      </c>
      <c r="CC112" s="10" t="str">
        <f t="shared" si="123"/>
        <v/>
      </c>
      <c r="CD112" s="10" t="str">
        <f t="shared" si="124"/>
        <v/>
      </c>
      <c r="CE112" s="10" t="str">
        <f t="shared" si="125"/>
        <v/>
      </c>
      <c r="CF112" s="18" t="str">
        <f t="shared" si="208"/>
        <v>N/A</v>
      </c>
      <c r="CG112" s="365"/>
      <c r="CH112" s="10">
        <f t="shared" si="209"/>
        <v>0</v>
      </c>
      <c r="CI112" s="18" t="str">
        <f t="shared" si="210"/>
        <v>N/A</v>
      </c>
      <c r="CJ112" s="10" t="str">
        <f t="shared" si="127"/>
        <v/>
      </c>
      <c r="CK112" s="10" t="str">
        <f t="shared" si="128"/>
        <v/>
      </c>
      <c r="CL112" s="10" t="str">
        <f t="shared" si="129"/>
        <v/>
      </c>
      <c r="CM112" s="18" t="str">
        <f t="shared" si="130"/>
        <v>N/A</v>
      </c>
      <c r="CN112" s="365"/>
      <c r="CO112" s="10">
        <f t="shared" si="211"/>
        <v>0</v>
      </c>
      <c r="CP112" s="18" t="str">
        <f t="shared" si="212"/>
        <v>N/A</v>
      </c>
      <c r="CQ112" s="10" t="str">
        <f t="shared" si="131"/>
        <v/>
      </c>
      <c r="CR112" s="10" t="str">
        <f t="shared" si="132"/>
        <v/>
      </c>
      <c r="CS112" s="10" t="str">
        <f t="shared" si="133"/>
        <v/>
      </c>
      <c r="CT112" s="18" t="str">
        <f t="shared" si="213"/>
        <v>N/A</v>
      </c>
      <c r="CU112" s="377"/>
      <c r="CV112" s="10">
        <f t="shared" si="214"/>
        <v>0</v>
      </c>
      <c r="CW112" s="18" t="str">
        <f t="shared" si="215"/>
        <v>N/A</v>
      </c>
      <c r="CX112" s="10" t="str">
        <f t="shared" si="134"/>
        <v/>
      </c>
      <c r="CY112" s="10" t="str">
        <f t="shared" si="135"/>
        <v/>
      </c>
      <c r="CZ112" s="10" t="str">
        <f t="shared" si="136"/>
        <v/>
      </c>
      <c r="DA112" s="18" t="str">
        <f t="shared" si="137"/>
        <v>N/A</v>
      </c>
      <c r="DB112" s="367"/>
      <c r="DC112" s="367"/>
      <c r="DD112" s="367"/>
      <c r="DE112" s="367"/>
      <c r="DF112" s="367"/>
      <c r="DG112" s="40" t="b">
        <f t="shared" si="138"/>
        <v>0</v>
      </c>
      <c r="DH112" s="40" t="b">
        <f t="shared" si="139"/>
        <v>0</v>
      </c>
      <c r="DI112" s="40" t="b">
        <f t="shared" si="140"/>
        <v>0</v>
      </c>
      <c r="DJ112" s="40" t="b">
        <f t="shared" si="141"/>
        <v>0</v>
      </c>
      <c r="DK112" s="367"/>
      <c r="DL112" s="40" t="b">
        <f t="shared" si="142"/>
        <v>0</v>
      </c>
      <c r="DM112" s="40" t="b">
        <f t="shared" si="143"/>
        <v>0</v>
      </c>
      <c r="DN112" s="40" t="b">
        <f t="shared" si="144"/>
        <v>0</v>
      </c>
      <c r="DO112" s="40" t="b">
        <f t="shared" si="145"/>
        <v>0</v>
      </c>
      <c r="DP112" s="367"/>
      <c r="DQ112" s="40" t="b">
        <f t="shared" si="146"/>
        <v>0</v>
      </c>
      <c r="DR112" s="40" t="b">
        <f t="shared" si="147"/>
        <v>0</v>
      </c>
      <c r="DS112" s="40" t="b">
        <f t="shared" si="148"/>
        <v>0</v>
      </c>
      <c r="DT112" s="40" t="b">
        <f t="shared" si="149"/>
        <v>0</v>
      </c>
      <c r="DU112" s="367"/>
      <c r="DV112" s="40" t="b">
        <f t="shared" si="150"/>
        <v>0</v>
      </c>
      <c r="DW112" s="40" t="b">
        <f t="shared" si="151"/>
        <v>0</v>
      </c>
      <c r="DX112" s="40" t="b">
        <f t="shared" si="152"/>
        <v>0</v>
      </c>
      <c r="DY112" s="40" t="b">
        <f t="shared" si="153"/>
        <v>0</v>
      </c>
      <c r="DZ112" s="367"/>
      <c r="EA112" s="40" t="b">
        <f t="shared" si="154"/>
        <v>0</v>
      </c>
      <c r="EB112" s="40" t="b">
        <f t="shared" si="155"/>
        <v>0</v>
      </c>
      <c r="EC112" s="40" t="b">
        <f t="shared" si="156"/>
        <v>0</v>
      </c>
      <c r="ED112" s="40" t="b">
        <f t="shared" si="157"/>
        <v>0</v>
      </c>
      <c r="EE112" s="367"/>
      <c r="EF112" s="40" t="b">
        <f t="shared" si="158"/>
        <v>0</v>
      </c>
      <c r="EG112" s="40" t="b">
        <f t="shared" si="159"/>
        <v>0</v>
      </c>
      <c r="EH112" s="40" t="b">
        <f t="shared" si="160"/>
        <v>0</v>
      </c>
      <c r="EI112" s="40" t="b">
        <f t="shared" si="161"/>
        <v>0</v>
      </c>
      <c r="EJ112" s="367"/>
      <c r="EK112" s="40" t="b">
        <f t="shared" si="162"/>
        <v>0</v>
      </c>
      <c r="EL112" s="40" t="b">
        <f t="shared" si="163"/>
        <v>0</v>
      </c>
      <c r="EM112" s="40" t="b">
        <f t="shared" si="164"/>
        <v>0</v>
      </c>
      <c r="EN112" s="40" t="b">
        <f t="shared" si="165"/>
        <v>0</v>
      </c>
      <c r="EO112" s="367"/>
      <c r="EP112" s="40" t="b">
        <f t="shared" si="166"/>
        <v>0</v>
      </c>
      <c r="EQ112" s="40" t="b">
        <f t="shared" si="167"/>
        <v>0</v>
      </c>
      <c r="ER112" s="40" t="b">
        <f t="shared" si="168"/>
        <v>0</v>
      </c>
      <c r="ES112" s="40" t="b">
        <f t="shared" si="169"/>
        <v>0</v>
      </c>
      <c r="ET112" s="367"/>
      <c r="EU112" s="40" t="b">
        <f t="shared" si="170"/>
        <v>0</v>
      </c>
      <c r="EV112" s="40" t="b">
        <f t="shared" si="171"/>
        <v>0</v>
      </c>
      <c r="EW112" s="40" t="b">
        <f t="shared" si="172"/>
        <v>0</v>
      </c>
      <c r="EX112" s="40" t="b">
        <f t="shared" si="173"/>
        <v>0</v>
      </c>
      <c r="EY112" s="365"/>
      <c r="EZ112" s="40" t="b">
        <f t="shared" si="174"/>
        <v>0</v>
      </c>
      <c r="FA112" s="40" t="b">
        <f t="shared" si="175"/>
        <v>0</v>
      </c>
      <c r="FB112" s="40" t="b">
        <f t="shared" si="176"/>
        <v>0</v>
      </c>
      <c r="FC112" s="40" t="b">
        <f t="shared" si="177"/>
        <v>0</v>
      </c>
      <c r="FD112" s="367"/>
      <c r="FE112" s="40" t="b">
        <f t="shared" si="178"/>
        <v>0</v>
      </c>
      <c r="FF112" s="40" t="b">
        <f t="shared" si="179"/>
        <v>0</v>
      </c>
      <c r="FG112" s="40" t="b">
        <f t="shared" si="180"/>
        <v>0</v>
      </c>
      <c r="FH112" s="40" t="b">
        <f t="shared" si="181"/>
        <v>0</v>
      </c>
      <c r="FI112" s="365"/>
      <c r="FJ112" s="40" t="b">
        <f t="shared" si="182"/>
        <v>0</v>
      </c>
      <c r="FK112" s="40" t="b">
        <f t="shared" si="183"/>
        <v>0</v>
      </c>
      <c r="FL112" s="40" t="b">
        <f t="shared" si="184"/>
        <v>0</v>
      </c>
      <c r="FM112" s="40" t="b">
        <f t="shared" si="185"/>
        <v>0</v>
      </c>
      <c r="FN112" s="367"/>
      <c r="FO112" s="40" t="b">
        <f t="shared" si="186"/>
        <v>0</v>
      </c>
      <c r="FP112" s="40" t="b">
        <f t="shared" si="187"/>
        <v>0</v>
      </c>
      <c r="FQ112" s="40" t="b">
        <f t="shared" si="188"/>
        <v>0</v>
      </c>
      <c r="FR112" s="40" t="b">
        <f t="shared" si="189"/>
        <v>0</v>
      </c>
      <c r="FS112" s="365"/>
      <c r="FT112" s="40" t="b">
        <f t="shared" si="190"/>
        <v>0</v>
      </c>
      <c r="FU112" s="40" t="b">
        <f t="shared" si="191"/>
        <v>0</v>
      </c>
      <c r="FV112" s="40" t="b">
        <f t="shared" si="192"/>
        <v>0</v>
      </c>
      <c r="FW112" s="40" t="b">
        <f t="shared" si="193"/>
        <v>0</v>
      </c>
    </row>
    <row r="113" spans="2:179">
      <c r="B113" s="365">
        <v>104</v>
      </c>
      <c r="C113" s="196"/>
      <c r="D113" s="196"/>
      <c r="E113" s="196"/>
      <c r="F113" s="196"/>
      <c r="G113" s="367"/>
      <c r="H113" s="197"/>
      <c r="I113" s="197"/>
      <c r="J113" s="197"/>
      <c r="K113" s="197"/>
      <c r="L113" s="197"/>
      <c r="M113" s="197"/>
      <c r="N113" s="9"/>
      <c r="O113" s="198"/>
      <c r="P113" s="198"/>
      <c r="Q113" s="198"/>
      <c r="R113" s="198"/>
      <c r="S113" s="198"/>
      <c r="T113" s="198"/>
      <c r="U113" s="9"/>
      <c r="V113" s="306"/>
      <c r="W113" s="306"/>
      <c r="X113" s="306"/>
      <c r="Y113" s="306"/>
      <c r="Z113" s="306"/>
      <c r="AA113" s="283">
        <f>IFERROR(Z113*Inputs!$D$59*Inputs!$D$60,"")</f>
        <v>0</v>
      </c>
      <c r="AB113" s="9"/>
      <c r="AC113" s="303"/>
      <c r="AD113" s="304"/>
      <c r="AE113" s="304"/>
      <c r="AF113" s="304"/>
      <c r="AG113" s="9"/>
      <c r="AH113" s="283" t="str">
        <f>IFERROR(IF(Analysis!AC113="","",Analysis!AC113*Inputs!$D$33),"")</f>
        <v/>
      </c>
      <c r="AI113" s="292" t="str">
        <f>IFERROR(IF(Analysis!AD113="","",Analysis!AD113*Inputs!$D$37),"")</f>
        <v/>
      </c>
      <c r="AJ113" s="292" t="str">
        <f>IFERROR(IF(Analysis!AE113="","",Analysis!AE113*Inputs!$D$41),"")</f>
        <v/>
      </c>
      <c r="AK113" s="292" t="str">
        <f>IFERROR(IF(Analysis!AE113="","",Analysis!AE113*Inputs!$D$48),"")</f>
        <v/>
      </c>
      <c r="AL113" s="293" t="str">
        <f>IFERROR(IF(Analysis!AD113="","",Analysis!AD113*Inputs!$D$49*Inputs!$D$48),"")</f>
        <v/>
      </c>
      <c r="AM113" s="292" t="str">
        <f>IFERROR(AK113*Inputs!$D$50,"")</f>
        <v/>
      </c>
      <c r="AN113" s="292" t="str">
        <f t="shared" si="194"/>
        <v/>
      </c>
      <c r="AO113" s="292" t="str">
        <f>IFERROR(IF(AN113="","",AN113*Inputs!$D$52),"")</f>
        <v/>
      </c>
      <c r="AP113" s="283" t="str">
        <f>IFERROR(IF(Analysis!AF113="","",Analysis!AF113*Inputs!$D$58),"")</f>
        <v/>
      </c>
      <c r="AQ113" s="293" t="str">
        <f>IFERROR(AP113*Inputs!$D$59,"")</f>
        <v/>
      </c>
      <c r="AR113" s="283" t="str">
        <f>IFERROR(AQ113*Inputs!$D$60,"")</f>
        <v/>
      </c>
      <c r="AS113" s="9"/>
      <c r="AT113" s="279" t="str">
        <f>IF(Analysis!V113&lt;&gt;"",Analysis!V113,Analysis!$AH113)</f>
        <v/>
      </c>
      <c r="AU113" s="279" t="str">
        <f>IF(Analysis!W113&lt;&gt;"",Analysis!W113,Analysis!AI113)</f>
        <v/>
      </c>
      <c r="AV113" s="279" t="str">
        <f>IF(Analysis!X113&lt;&gt;"",Analysis!X113,$AJ113)</f>
        <v/>
      </c>
      <c r="AW113" s="279" t="str">
        <f>IF(Analysis!Y113&lt;&gt;"",Analysis!Y113,Analysis!AO113)</f>
        <v/>
      </c>
      <c r="AX113" s="279" t="str">
        <f>IF(Analysis!Z113&lt;&gt;"",Analysis!Z113,Analysis!AP113)</f>
        <v/>
      </c>
      <c r="AY113" s="279" t="str">
        <f>IF(Analysis!AA113&gt;0,Analysis!AA113,Analysis!AR113)</f>
        <v/>
      </c>
      <c r="AZ113" s="9"/>
      <c r="BA113" s="8">
        <f>SUM((($H113+$O113)*Inputs!$D$14*Inputs!$D$13/Hours_TB),(($I113+$P113)*Inputs!$D$14*Inputs!$D$13/Hours_TB),(($J113+$Q113)*Inputs!$D$14*Inputs!$D$13/Hours_TB),(($K113+$R113)*Inputs!$D$14*Inputs!$D$13/Hours_TB),(($L113+$S113)*Inputs!$D$14*Inputs!$D$13/Hours_TB),(($M113+$T113)*Inputs!$D$14*Inputs!$D$13/Hours_TB))</f>
        <v>0</v>
      </c>
      <c r="BB113" s="8">
        <f>SUM((($H113+$O113)*Inputs!$D$14*Inputs!$D$13/Hours_HIV),(($I113+$P113)*Inputs!$D$14*Inputs!$D$13/Hours_HIV),(($J113+$Q113)*Inputs!$D$14*Inputs!$D$13/Hours_HIV),(($K113+$R113)*Inputs!$D$14*Inputs!$D$13/Hours_HIV),(($L113+$S113)*Inputs!$D$14*Inputs!$D$13/Hours_HIV),(($M113+$T113)*Inputs!$D$14*Inputs!$D$13/Hours_HIV))</f>
        <v>0</v>
      </c>
      <c r="BC113" s="8">
        <f>SUM((($H113+$O113)*Inputs!$D$14*Inputs!$D$13/Hours_HPV),(($I113+$P113)*Inputs!$D$14*Inputs!$D$13/Hours_HPV),(($J113+$Q113)*Inputs!$D$14*Inputs!$D$13/Hours_HPV),(($K113+$R113)*Inputs!$D$14*Inputs!$D$13/Hours_HPV),(($L113+$S113)*Inputs!$D$14*Inputs!$D$13/Hours_HPV),(($M113+$T113)*Inputs!$D$14*Inputs!$D$13/Hours_HPV))</f>
        <v>0</v>
      </c>
      <c r="BD113" s="8">
        <f>SUM((($H113+$O113)*Inputs!$D$14*Inputs!$D$13/Hours_HCV),(($I113+$P113)*Inputs!$D$14*Inputs!$D$13/Hours_HCV),(($J113+$Q113)*Inputs!$D$14*Inputs!$D$13/Hours_HCV),(($K113+$R113)*Inputs!$D$14*Inputs!$D$13/Hours_HCV),(($L113+$S113)*Inputs!$D$14*Inputs!$D$13/Hours_HCV),(($M113+$T113)*Inputs!$D$14*Inputs!$D$13/Hours_HCV))</f>
        <v>0</v>
      </c>
      <c r="BE113" s="9"/>
      <c r="BF113" s="10" t="str">
        <f t="shared" si="195"/>
        <v/>
      </c>
      <c r="BG113" s="18" t="str">
        <f t="shared" si="196"/>
        <v>N/A</v>
      </c>
      <c r="BH113" s="10" t="str">
        <f t="shared" si="197"/>
        <v/>
      </c>
      <c r="BI113" s="10" t="str">
        <f t="shared" si="198"/>
        <v/>
      </c>
      <c r="BJ113" s="10" t="str">
        <f t="shared" si="116"/>
        <v/>
      </c>
      <c r="BK113" s="18" t="str">
        <f t="shared" si="199"/>
        <v>N/A</v>
      </c>
      <c r="BL113" s="367"/>
      <c r="BM113" s="10">
        <f t="shared" si="200"/>
        <v>0</v>
      </c>
      <c r="BN113" s="18" t="str">
        <f t="shared" si="201"/>
        <v>N/A</v>
      </c>
      <c r="BO113" s="10" t="str">
        <f t="shared" si="117"/>
        <v/>
      </c>
      <c r="BP113" s="10" t="str">
        <f t="shared" si="118"/>
        <v/>
      </c>
      <c r="BQ113" s="10" t="str">
        <f t="shared" si="119"/>
        <v/>
      </c>
      <c r="BR113" s="18" t="str">
        <f t="shared" si="120"/>
        <v>N/A</v>
      </c>
      <c r="BS113" s="367"/>
      <c r="BT113" s="10">
        <f t="shared" si="202"/>
        <v>0</v>
      </c>
      <c r="BU113" s="18" t="str">
        <f t="shared" si="203"/>
        <v>N/A</v>
      </c>
      <c r="BV113" s="10" t="str">
        <f t="shared" si="121"/>
        <v/>
      </c>
      <c r="BW113" s="10" t="str">
        <f t="shared" si="204"/>
        <v/>
      </c>
      <c r="BX113" s="10" t="str">
        <f t="shared" si="122"/>
        <v/>
      </c>
      <c r="BY113" s="18" t="str">
        <f t="shared" si="205"/>
        <v>N/A</v>
      </c>
      <c r="BZ113" s="367"/>
      <c r="CA113" s="10">
        <f t="shared" si="206"/>
        <v>0</v>
      </c>
      <c r="CB113" s="18" t="str">
        <f t="shared" si="207"/>
        <v>N/A</v>
      </c>
      <c r="CC113" s="10" t="str">
        <f t="shared" si="123"/>
        <v/>
      </c>
      <c r="CD113" s="10" t="str">
        <f t="shared" si="124"/>
        <v/>
      </c>
      <c r="CE113" s="10" t="str">
        <f t="shared" si="125"/>
        <v/>
      </c>
      <c r="CF113" s="18" t="str">
        <f t="shared" si="208"/>
        <v>N/A</v>
      </c>
      <c r="CG113" s="365"/>
      <c r="CH113" s="10">
        <f t="shared" si="209"/>
        <v>0</v>
      </c>
      <c r="CI113" s="18" t="str">
        <f t="shared" si="210"/>
        <v>N/A</v>
      </c>
      <c r="CJ113" s="10" t="str">
        <f t="shared" si="127"/>
        <v/>
      </c>
      <c r="CK113" s="10" t="str">
        <f t="shared" si="128"/>
        <v/>
      </c>
      <c r="CL113" s="10" t="str">
        <f t="shared" si="129"/>
        <v/>
      </c>
      <c r="CM113" s="18" t="str">
        <f t="shared" si="130"/>
        <v>N/A</v>
      </c>
      <c r="CN113" s="365"/>
      <c r="CO113" s="10">
        <f t="shared" si="211"/>
        <v>0</v>
      </c>
      <c r="CP113" s="18" t="str">
        <f t="shared" si="212"/>
        <v>N/A</v>
      </c>
      <c r="CQ113" s="10" t="str">
        <f t="shared" si="131"/>
        <v/>
      </c>
      <c r="CR113" s="10" t="str">
        <f t="shared" si="132"/>
        <v/>
      </c>
      <c r="CS113" s="10" t="str">
        <f t="shared" si="133"/>
        <v/>
      </c>
      <c r="CT113" s="18" t="str">
        <f t="shared" si="213"/>
        <v>N/A</v>
      </c>
      <c r="CU113" s="377"/>
      <c r="CV113" s="10">
        <f t="shared" si="214"/>
        <v>0</v>
      </c>
      <c r="CW113" s="18" t="str">
        <f t="shared" si="215"/>
        <v>N/A</v>
      </c>
      <c r="CX113" s="10" t="str">
        <f t="shared" si="134"/>
        <v/>
      </c>
      <c r="CY113" s="10" t="str">
        <f t="shared" si="135"/>
        <v/>
      </c>
      <c r="CZ113" s="10" t="str">
        <f t="shared" si="136"/>
        <v/>
      </c>
      <c r="DA113" s="18" t="str">
        <f t="shared" si="137"/>
        <v>N/A</v>
      </c>
      <c r="DB113" s="367"/>
      <c r="DC113" s="367"/>
      <c r="DD113" s="367"/>
      <c r="DE113" s="367"/>
      <c r="DF113" s="367"/>
      <c r="DG113" s="40" t="b">
        <f t="shared" si="138"/>
        <v>0</v>
      </c>
      <c r="DH113" s="40" t="b">
        <f t="shared" si="139"/>
        <v>0</v>
      </c>
      <c r="DI113" s="40" t="b">
        <f t="shared" si="140"/>
        <v>0</v>
      </c>
      <c r="DJ113" s="40" t="b">
        <f t="shared" si="141"/>
        <v>0</v>
      </c>
      <c r="DK113" s="367"/>
      <c r="DL113" s="40" t="b">
        <f t="shared" si="142"/>
        <v>0</v>
      </c>
      <c r="DM113" s="40" t="b">
        <f t="shared" si="143"/>
        <v>0</v>
      </c>
      <c r="DN113" s="40" t="b">
        <f t="shared" si="144"/>
        <v>0</v>
      </c>
      <c r="DO113" s="40" t="b">
        <f t="shared" si="145"/>
        <v>0</v>
      </c>
      <c r="DP113" s="367"/>
      <c r="DQ113" s="40" t="b">
        <f t="shared" si="146"/>
        <v>0</v>
      </c>
      <c r="DR113" s="40" t="b">
        <f t="shared" si="147"/>
        <v>0</v>
      </c>
      <c r="DS113" s="40" t="b">
        <f t="shared" si="148"/>
        <v>0</v>
      </c>
      <c r="DT113" s="40" t="b">
        <f t="shared" si="149"/>
        <v>0</v>
      </c>
      <c r="DU113" s="367"/>
      <c r="DV113" s="40" t="b">
        <f t="shared" si="150"/>
        <v>0</v>
      </c>
      <c r="DW113" s="40" t="b">
        <f t="shared" si="151"/>
        <v>0</v>
      </c>
      <c r="DX113" s="40" t="b">
        <f t="shared" si="152"/>
        <v>0</v>
      </c>
      <c r="DY113" s="40" t="b">
        <f t="shared" si="153"/>
        <v>0</v>
      </c>
      <c r="DZ113" s="367"/>
      <c r="EA113" s="40" t="b">
        <f t="shared" si="154"/>
        <v>0</v>
      </c>
      <c r="EB113" s="40" t="b">
        <f t="shared" si="155"/>
        <v>0</v>
      </c>
      <c r="EC113" s="40" t="b">
        <f t="shared" si="156"/>
        <v>0</v>
      </c>
      <c r="ED113" s="40" t="b">
        <f t="shared" si="157"/>
        <v>0</v>
      </c>
      <c r="EE113" s="367"/>
      <c r="EF113" s="40" t="b">
        <f t="shared" si="158"/>
        <v>0</v>
      </c>
      <c r="EG113" s="40" t="b">
        <f t="shared" si="159"/>
        <v>0</v>
      </c>
      <c r="EH113" s="40" t="b">
        <f t="shared" si="160"/>
        <v>0</v>
      </c>
      <c r="EI113" s="40" t="b">
        <f t="shared" si="161"/>
        <v>0</v>
      </c>
      <c r="EJ113" s="367"/>
      <c r="EK113" s="40" t="b">
        <f t="shared" si="162"/>
        <v>0</v>
      </c>
      <c r="EL113" s="40" t="b">
        <f t="shared" si="163"/>
        <v>0</v>
      </c>
      <c r="EM113" s="40" t="b">
        <f t="shared" si="164"/>
        <v>0</v>
      </c>
      <c r="EN113" s="40" t="b">
        <f t="shared" si="165"/>
        <v>0</v>
      </c>
      <c r="EO113" s="367"/>
      <c r="EP113" s="40" t="b">
        <f t="shared" si="166"/>
        <v>0</v>
      </c>
      <c r="EQ113" s="40" t="b">
        <f t="shared" si="167"/>
        <v>0</v>
      </c>
      <c r="ER113" s="40" t="b">
        <f t="shared" si="168"/>
        <v>0</v>
      </c>
      <c r="ES113" s="40" t="b">
        <f t="shared" si="169"/>
        <v>0</v>
      </c>
      <c r="ET113" s="367"/>
      <c r="EU113" s="40" t="b">
        <f t="shared" si="170"/>
        <v>0</v>
      </c>
      <c r="EV113" s="40" t="b">
        <f t="shared" si="171"/>
        <v>0</v>
      </c>
      <c r="EW113" s="40" t="b">
        <f t="shared" si="172"/>
        <v>0</v>
      </c>
      <c r="EX113" s="40" t="b">
        <f t="shared" si="173"/>
        <v>0</v>
      </c>
      <c r="EY113" s="365"/>
      <c r="EZ113" s="40" t="b">
        <f t="shared" si="174"/>
        <v>0</v>
      </c>
      <c r="FA113" s="40" t="b">
        <f t="shared" si="175"/>
        <v>0</v>
      </c>
      <c r="FB113" s="40" t="b">
        <f t="shared" si="176"/>
        <v>0</v>
      </c>
      <c r="FC113" s="40" t="b">
        <f t="shared" si="177"/>
        <v>0</v>
      </c>
      <c r="FD113" s="367"/>
      <c r="FE113" s="40" t="b">
        <f t="shared" si="178"/>
        <v>0</v>
      </c>
      <c r="FF113" s="40" t="b">
        <f t="shared" si="179"/>
        <v>0</v>
      </c>
      <c r="FG113" s="40" t="b">
        <f t="shared" si="180"/>
        <v>0</v>
      </c>
      <c r="FH113" s="40" t="b">
        <f t="shared" si="181"/>
        <v>0</v>
      </c>
      <c r="FI113" s="365"/>
      <c r="FJ113" s="40" t="b">
        <f t="shared" si="182"/>
        <v>0</v>
      </c>
      <c r="FK113" s="40" t="b">
        <f t="shared" si="183"/>
        <v>0</v>
      </c>
      <c r="FL113" s="40" t="b">
        <f t="shared" si="184"/>
        <v>0</v>
      </c>
      <c r="FM113" s="40" t="b">
        <f t="shared" si="185"/>
        <v>0</v>
      </c>
      <c r="FN113" s="367"/>
      <c r="FO113" s="40" t="b">
        <f t="shared" si="186"/>
        <v>0</v>
      </c>
      <c r="FP113" s="40" t="b">
        <f t="shared" si="187"/>
        <v>0</v>
      </c>
      <c r="FQ113" s="40" t="b">
        <f t="shared" si="188"/>
        <v>0</v>
      </c>
      <c r="FR113" s="40" t="b">
        <f t="shared" si="189"/>
        <v>0</v>
      </c>
      <c r="FS113" s="365"/>
      <c r="FT113" s="40" t="b">
        <f t="shared" si="190"/>
        <v>0</v>
      </c>
      <c r="FU113" s="40" t="b">
        <f t="shared" si="191"/>
        <v>0</v>
      </c>
      <c r="FV113" s="40" t="b">
        <f t="shared" si="192"/>
        <v>0</v>
      </c>
      <c r="FW113" s="40" t="b">
        <f t="shared" si="193"/>
        <v>0</v>
      </c>
    </row>
    <row r="114" spans="2:179">
      <c r="B114" s="365">
        <v>105</v>
      </c>
      <c r="C114" s="196"/>
      <c r="D114" s="196"/>
      <c r="E114" s="196"/>
      <c r="F114" s="196"/>
      <c r="G114" s="367"/>
      <c r="H114" s="197"/>
      <c r="I114" s="197"/>
      <c r="J114" s="197"/>
      <c r="K114" s="197"/>
      <c r="L114" s="197"/>
      <c r="M114" s="197"/>
      <c r="N114" s="9"/>
      <c r="O114" s="198"/>
      <c r="P114" s="198"/>
      <c r="Q114" s="198"/>
      <c r="R114" s="198"/>
      <c r="S114" s="198"/>
      <c r="T114" s="198"/>
      <c r="U114" s="9"/>
      <c r="V114" s="306"/>
      <c r="W114" s="306"/>
      <c r="X114" s="306"/>
      <c r="Y114" s="306"/>
      <c r="Z114" s="306"/>
      <c r="AA114" s="283">
        <f>IFERROR(Z114*Inputs!$D$59*Inputs!$D$60,"")</f>
        <v>0</v>
      </c>
      <c r="AB114" s="9"/>
      <c r="AC114" s="303"/>
      <c r="AD114" s="304"/>
      <c r="AE114" s="304"/>
      <c r="AF114" s="304"/>
      <c r="AG114" s="9"/>
      <c r="AH114" s="283" t="str">
        <f>IFERROR(IF(Analysis!AC114="","",Analysis!AC114*Inputs!$D$33),"")</f>
        <v/>
      </c>
      <c r="AI114" s="292" t="str">
        <f>IFERROR(IF(Analysis!AD114="","",Analysis!AD114*Inputs!$D$37),"")</f>
        <v/>
      </c>
      <c r="AJ114" s="292" t="str">
        <f>IFERROR(IF(Analysis!AE114="","",Analysis!AE114*Inputs!$D$41),"")</f>
        <v/>
      </c>
      <c r="AK114" s="292" t="str">
        <f>IFERROR(IF(Analysis!AE114="","",Analysis!AE114*Inputs!$D$48),"")</f>
        <v/>
      </c>
      <c r="AL114" s="293" t="str">
        <f>IFERROR(IF(Analysis!AD114="","",Analysis!AD114*Inputs!$D$49*Inputs!$D$48),"")</f>
        <v/>
      </c>
      <c r="AM114" s="292" t="str">
        <f>IFERROR(AK114*Inputs!$D$50,"")</f>
        <v/>
      </c>
      <c r="AN114" s="292" t="str">
        <f t="shared" si="194"/>
        <v/>
      </c>
      <c r="AO114" s="292" t="str">
        <f>IFERROR(IF(AN114="","",AN114*Inputs!$D$52),"")</f>
        <v/>
      </c>
      <c r="AP114" s="283" t="str">
        <f>IFERROR(IF(Analysis!AF114="","",Analysis!AF114*Inputs!$D$58),"")</f>
        <v/>
      </c>
      <c r="AQ114" s="293" t="str">
        <f>IFERROR(AP114*Inputs!$D$59,"")</f>
        <v/>
      </c>
      <c r="AR114" s="283" t="str">
        <f>IFERROR(AQ114*Inputs!$D$60,"")</f>
        <v/>
      </c>
      <c r="AS114" s="9"/>
      <c r="AT114" s="279" t="str">
        <f>IF(Analysis!V114&lt;&gt;"",Analysis!V114,Analysis!$AH114)</f>
        <v/>
      </c>
      <c r="AU114" s="279" t="str">
        <f>IF(Analysis!W114&lt;&gt;"",Analysis!W114,Analysis!AI114)</f>
        <v/>
      </c>
      <c r="AV114" s="279" t="str">
        <f>IF(Analysis!X114&lt;&gt;"",Analysis!X114,$AJ114)</f>
        <v/>
      </c>
      <c r="AW114" s="279" t="str">
        <f>IF(Analysis!Y114&lt;&gt;"",Analysis!Y114,Analysis!AO114)</f>
        <v/>
      </c>
      <c r="AX114" s="279" t="str">
        <f>IF(Analysis!Z114&lt;&gt;"",Analysis!Z114,Analysis!AP114)</f>
        <v/>
      </c>
      <c r="AY114" s="279" t="str">
        <f>IF(Analysis!AA114&gt;0,Analysis!AA114,Analysis!AR114)</f>
        <v/>
      </c>
      <c r="AZ114" s="9"/>
      <c r="BA114" s="8">
        <f>SUM((($H114+$O114)*Inputs!$D$14*Inputs!$D$13/Hours_TB),(($I114+$P114)*Inputs!$D$14*Inputs!$D$13/Hours_TB),(($J114+$Q114)*Inputs!$D$14*Inputs!$D$13/Hours_TB),(($K114+$R114)*Inputs!$D$14*Inputs!$D$13/Hours_TB),(($L114+$S114)*Inputs!$D$14*Inputs!$D$13/Hours_TB),(($M114+$T114)*Inputs!$D$14*Inputs!$D$13/Hours_TB))</f>
        <v>0</v>
      </c>
      <c r="BB114" s="8">
        <f>SUM((($H114+$O114)*Inputs!$D$14*Inputs!$D$13/Hours_HIV),(($I114+$P114)*Inputs!$D$14*Inputs!$D$13/Hours_HIV),(($J114+$Q114)*Inputs!$D$14*Inputs!$D$13/Hours_HIV),(($K114+$R114)*Inputs!$D$14*Inputs!$D$13/Hours_HIV),(($L114+$S114)*Inputs!$D$14*Inputs!$D$13/Hours_HIV),(($M114+$T114)*Inputs!$D$14*Inputs!$D$13/Hours_HIV))</f>
        <v>0</v>
      </c>
      <c r="BC114" s="8">
        <f>SUM((($H114+$O114)*Inputs!$D$14*Inputs!$D$13/Hours_HPV),(($I114+$P114)*Inputs!$D$14*Inputs!$D$13/Hours_HPV),(($J114+$Q114)*Inputs!$D$14*Inputs!$D$13/Hours_HPV),(($K114+$R114)*Inputs!$D$14*Inputs!$D$13/Hours_HPV),(($L114+$S114)*Inputs!$D$14*Inputs!$D$13/Hours_HPV),(($M114+$T114)*Inputs!$D$14*Inputs!$D$13/Hours_HPV))</f>
        <v>0</v>
      </c>
      <c r="BD114" s="8">
        <f>SUM((($H114+$O114)*Inputs!$D$14*Inputs!$D$13/Hours_HCV),(($I114+$P114)*Inputs!$D$14*Inputs!$D$13/Hours_HCV),(($J114+$Q114)*Inputs!$D$14*Inputs!$D$13/Hours_HCV),(($K114+$R114)*Inputs!$D$14*Inputs!$D$13/Hours_HCV),(($L114+$S114)*Inputs!$D$14*Inputs!$D$13/Hours_HCV),(($M114+$T114)*Inputs!$D$14*Inputs!$D$13/Hours_HCV))</f>
        <v>0</v>
      </c>
      <c r="BE114" s="9"/>
      <c r="BF114" s="10" t="str">
        <f t="shared" si="195"/>
        <v/>
      </c>
      <c r="BG114" s="18" t="str">
        <f t="shared" si="196"/>
        <v>N/A</v>
      </c>
      <c r="BH114" s="10" t="str">
        <f t="shared" si="197"/>
        <v/>
      </c>
      <c r="BI114" s="10" t="str">
        <f t="shared" si="198"/>
        <v/>
      </c>
      <c r="BJ114" s="10" t="str">
        <f t="shared" si="116"/>
        <v/>
      </c>
      <c r="BK114" s="18" t="str">
        <f t="shared" si="199"/>
        <v>N/A</v>
      </c>
      <c r="BL114" s="367"/>
      <c r="BM114" s="10">
        <f t="shared" si="200"/>
        <v>0</v>
      </c>
      <c r="BN114" s="18" t="str">
        <f t="shared" si="201"/>
        <v>N/A</v>
      </c>
      <c r="BO114" s="10" t="str">
        <f t="shared" si="117"/>
        <v/>
      </c>
      <c r="BP114" s="10" t="str">
        <f t="shared" si="118"/>
        <v/>
      </c>
      <c r="BQ114" s="10" t="str">
        <f t="shared" si="119"/>
        <v/>
      </c>
      <c r="BR114" s="18" t="str">
        <f t="shared" si="120"/>
        <v>N/A</v>
      </c>
      <c r="BS114" s="367"/>
      <c r="BT114" s="10">
        <f t="shared" si="202"/>
        <v>0</v>
      </c>
      <c r="BU114" s="18" t="str">
        <f t="shared" si="203"/>
        <v>N/A</v>
      </c>
      <c r="BV114" s="10" t="str">
        <f t="shared" si="121"/>
        <v/>
      </c>
      <c r="BW114" s="10" t="str">
        <f t="shared" si="204"/>
        <v/>
      </c>
      <c r="BX114" s="10" t="str">
        <f t="shared" si="122"/>
        <v/>
      </c>
      <c r="BY114" s="18" t="str">
        <f t="shared" si="205"/>
        <v>N/A</v>
      </c>
      <c r="BZ114" s="367"/>
      <c r="CA114" s="10">
        <f t="shared" si="206"/>
        <v>0</v>
      </c>
      <c r="CB114" s="18" t="str">
        <f t="shared" si="207"/>
        <v>N/A</v>
      </c>
      <c r="CC114" s="10" t="str">
        <f t="shared" si="123"/>
        <v/>
      </c>
      <c r="CD114" s="10" t="str">
        <f t="shared" si="124"/>
        <v/>
      </c>
      <c r="CE114" s="10" t="str">
        <f t="shared" si="125"/>
        <v/>
      </c>
      <c r="CF114" s="18" t="str">
        <f t="shared" si="208"/>
        <v>N/A</v>
      </c>
      <c r="CG114" s="365"/>
      <c r="CH114" s="10">
        <f t="shared" si="209"/>
        <v>0</v>
      </c>
      <c r="CI114" s="18" t="str">
        <f t="shared" si="210"/>
        <v>N/A</v>
      </c>
      <c r="CJ114" s="10" t="str">
        <f t="shared" si="127"/>
        <v/>
      </c>
      <c r="CK114" s="10" t="str">
        <f t="shared" si="128"/>
        <v/>
      </c>
      <c r="CL114" s="10" t="str">
        <f t="shared" si="129"/>
        <v/>
      </c>
      <c r="CM114" s="18" t="str">
        <f t="shared" si="130"/>
        <v>N/A</v>
      </c>
      <c r="CN114" s="365"/>
      <c r="CO114" s="10">
        <f t="shared" si="211"/>
        <v>0</v>
      </c>
      <c r="CP114" s="18" t="str">
        <f t="shared" si="212"/>
        <v>N/A</v>
      </c>
      <c r="CQ114" s="10" t="str">
        <f t="shared" si="131"/>
        <v/>
      </c>
      <c r="CR114" s="10" t="str">
        <f t="shared" si="132"/>
        <v/>
      </c>
      <c r="CS114" s="10" t="str">
        <f t="shared" si="133"/>
        <v/>
      </c>
      <c r="CT114" s="18" t="str">
        <f t="shared" si="213"/>
        <v>N/A</v>
      </c>
      <c r="CU114" s="377"/>
      <c r="CV114" s="10">
        <f t="shared" si="214"/>
        <v>0</v>
      </c>
      <c r="CW114" s="18" t="str">
        <f t="shared" si="215"/>
        <v>N/A</v>
      </c>
      <c r="CX114" s="10" t="str">
        <f t="shared" si="134"/>
        <v/>
      </c>
      <c r="CY114" s="10" t="str">
        <f t="shared" si="135"/>
        <v/>
      </c>
      <c r="CZ114" s="10" t="str">
        <f t="shared" si="136"/>
        <v/>
      </c>
      <c r="DA114" s="18" t="str">
        <f t="shared" si="137"/>
        <v>N/A</v>
      </c>
      <c r="DB114" s="367"/>
      <c r="DC114" s="367"/>
      <c r="DD114" s="367"/>
      <c r="DE114" s="367"/>
      <c r="DF114" s="367"/>
      <c r="DG114" s="40" t="b">
        <f t="shared" si="138"/>
        <v>0</v>
      </c>
      <c r="DH114" s="40" t="b">
        <f t="shared" si="139"/>
        <v>0</v>
      </c>
      <c r="DI114" s="40" t="b">
        <f t="shared" si="140"/>
        <v>0</v>
      </c>
      <c r="DJ114" s="40" t="b">
        <f t="shared" si="141"/>
        <v>0</v>
      </c>
      <c r="DK114" s="367"/>
      <c r="DL114" s="40" t="b">
        <f t="shared" si="142"/>
        <v>0</v>
      </c>
      <c r="DM114" s="40" t="b">
        <f t="shared" si="143"/>
        <v>0</v>
      </c>
      <c r="DN114" s="40" t="b">
        <f t="shared" si="144"/>
        <v>0</v>
      </c>
      <c r="DO114" s="40" t="b">
        <f t="shared" si="145"/>
        <v>0</v>
      </c>
      <c r="DP114" s="367"/>
      <c r="DQ114" s="40" t="b">
        <f t="shared" si="146"/>
        <v>0</v>
      </c>
      <c r="DR114" s="40" t="b">
        <f t="shared" si="147"/>
        <v>0</v>
      </c>
      <c r="DS114" s="40" t="b">
        <f t="shared" si="148"/>
        <v>0</v>
      </c>
      <c r="DT114" s="40" t="b">
        <f t="shared" si="149"/>
        <v>0</v>
      </c>
      <c r="DU114" s="367"/>
      <c r="DV114" s="40" t="b">
        <f t="shared" si="150"/>
        <v>0</v>
      </c>
      <c r="DW114" s="40" t="b">
        <f t="shared" si="151"/>
        <v>0</v>
      </c>
      <c r="DX114" s="40" t="b">
        <f t="shared" si="152"/>
        <v>0</v>
      </c>
      <c r="DY114" s="40" t="b">
        <f t="shared" si="153"/>
        <v>0</v>
      </c>
      <c r="DZ114" s="367"/>
      <c r="EA114" s="40" t="b">
        <f t="shared" si="154"/>
        <v>0</v>
      </c>
      <c r="EB114" s="40" t="b">
        <f t="shared" si="155"/>
        <v>0</v>
      </c>
      <c r="EC114" s="40" t="b">
        <f t="shared" si="156"/>
        <v>0</v>
      </c>
      <c r="ED114" s="40" t="b">
        <f t="shared" si="157"/>
        <v>0</v>
      </c>
      <c r="EE114" s="367"/>
      <c r="EF114" s="40" t="b">
        <f t="shared" si="158"/>
        <v>0</v>
      </c>
      <c r="EG114" s="40" t="b">
        <f t="shared" si="159"/>
        <v>0</v>
      </c>
      <c r="EH114" s="40" t="b">
        <f t="shared" si="160"/>
        <v>0</v>
      </c>
      <c r="EI114" s="40" t="b">
        <f t="shared" si="161"/>
        <v>0</v>
      </c>
      <c r="EJ114" s="367"/>
      <c r="EK114" s="40" t="b">
        <f t="shared" si="162"/>
        <v>0</v>
      </c>
      <c r="EL114" s="40" t="b">
        <f t="shared" si="163"/>
        <v>0</v>
      </c>
      <c r="EM114" s="40" t="b">
        <f t="shared" si="164"/>
        <v>0</v>
      </c>
      <c r="EN114" s="40" t="b">
        <f t="shared" si="165"/>
        <v>0</v>
      </c>
      <c r="EO114" s="367"/>
      <c r="EP114" s="40" t="b">
        <f t="shared" si="166"/>
        <v>0</v>
      </c>
      <c r="EQ114" s="40" t="b">
        <f t="shared" si="167"/>
        <v>0</v>
      </c>
      <c r="ER114" s="40" t="b">
        <f t="shared" si="168"/>
        <v>0</v>
      </c>
      <c r="ES114" s="40" t="b">
        <f t="shared" si="169"/>
        <v>0</v>
      </c>
      <c r="ET114" s="367"/>
      <c r="EU114" s="40" t="b">
        <f t="shared" si="170"/>
        <v>0</v>
      </c>
      <c r="EV114" s="40" t="b">
        <f t="shared" si="171"/>
        <v>0</v>
      </c>
      <c r="EW114" s="40" t="b">
        <f t="shared" si="172"/>
        <v>0</v>
      </c>
      <c r="EX114" s="40" t="b">
        <f t="shared" si="173"/>
        <v>0</v>
      </c>
      <c r="EY114" s="365"/>
      <c r="EZ114" s="40" t="b">
        <f t="shared" si="174"/>
        <v>0</v>
      </c>
      <c r="FA114" s="40" t="b">
        <f t="shared" si="175"/>
        <v>0</v>
      </c>
      <c r="FB114" s="40" t="b">
        <f t="shared" si="176"/>
        <v>0</v>
      </c>
      <c r="FC114" s="40" t="b">
        <f t="shared" si="177"/>
        <v>0</v>
      </c>
      <c r="FD114" s="367"/>
      <c r="FE114" s="40" t="b">
        <f t="shared" si="178"/>
        <v>0</v>
      </c>
      <c r="FF114" s="40" t="b">
        <f t="shared" si="179"/>
        <v>0</v>
      </c>
      <c r="FG114" s="40" t="b">
        <f t="shared" si="180"/>
        <v>0</v>
      </c>
      <c r="FH114" s="40" t="b">
        <f t="shared" si="181"/>
        <v>0</v>
      </c>
      <c r="FI114" s="365"/>
      <c r="FJ114" s="40" t="b">
        <f t="shared" si="182"/>
        <v>0</v>
      </c>
      <c r="FK114" s="40" t="b">
        <f t="shared" si="183"/>
        <v>0</v>
      </c>
      <c r="FL114" s="40" t="b">
        <f t="shared" si="184"/>
        <v>0</v>
      </c>
      <c r="FM114" s="40" t="b">
        <f t="shared" si="185"/>
        <v>0</v>
      </c>
      <c r="FN114" s="367"/>
      <c r="FO114" s="40" t="b">
        <f t="shared" si="186"/>
        <v>0</v>
      </c>
      <c r="FP114" s="40" t="b">
        <f t="shared" si="187"/>
        <v>0</v>
      </c>
      <c r="FQ114" s="40" t="b">
        <f t="shared" si="188"/>
        <v>0</v>
      </c>
      <c r="FR114" s="40" t="b">
        <f t="shared" si="189"/>
        <v>0</v>
      </c>
      <c r="FS114" s="365"/>
      <c r="FT114" s="40" t="b">
        <f t="shared" si="190"/>
        <v>0</v>
      </c>
      <c r="FU114" s="40" t="b">
        <f t="shared" si="191"/>
        <v>0</v>
      </c>
      <c r="FV114" s="40" t="b">
        <f t="shared" si="192"/>
        <v>0</v>
      </c>
      <c r="FW114" s="40" t="b">
        <f t="shared" si="193"/>
        <v>0</v>
      </c>
    </row>
    <row r="115" spans="2:179">
      <c r="B115" s="365">
        <v>106</v>
      </c>
      <c r="C115" s="196"/>
      <c r="D115" s="196"/>
      <c r="E115" s="196"/>
      <c r="F115" s="196"/>
      <c r="G115" s="367"/>
      <c r="H115" s="197"/>
      <c r="I115" s="197"/>
      <c r="J115" s="197"/>
      <c r="K115" s="197"/>
      <c r="L115" s="197"/>
      <c r="M115" s="197"/>
      <c r="N115" s="9"/>
      <c r="O115" s="198"/>
      <c r="P115" s="198"/>
      <c r="Q115" s="198"/>
      <c r="R115" s="198"/>
      <c r="S115" s="198"/>
      <c r="T115" s="198"/>
      <c r="U115" s="9"/>
      <c r="V115" s="306"/>
      <c r="W115" s="306"/>
      <c r="X115" s="306"/>
      <c r="Y115" s="306"/>
      <c r="Z115" s="306"/>
      <c r="AA115" s="283">
        <f>IFERROR(Z115*Inputs!$D$59*Inputs!$D$60,"")</f>
        <v>0</v>
      </c>
      <c r="AB115" s="9"/>
      <c r="AC115" s="303"/>
      <c r="AD115" s="304"/>
      <c r="AE115" s="304"/>
      <c r="AF115" s="304"/>
      <c r="AG115" s="9"/>
      <c r="AH115" s="283" t="str">
        <f>IFERROR(IF(Analysis!AC115="","",Analysis!AC115*Inputs!$D$33),"")</f>
        <v/>
      </c>
      <c r="AI115" s="292" t="str">
        <f>IFERROR(IF(Analysis!AD115="","",Analysis!AD115*Inputs!$D$37),"")</f>
        <v/>
      </c>
      <c r="AJ115" s="292" t="str">
        <f>IFERROR(IF(Analysis!AE115="","",Analysis!AE115*Inputs!$D$41),"")</f>
        <v/>
      </c>
      <c r="AK115" s="292" t="str">
        <f>IFERROR(IF(Analysis!AE115="","",Analysis!AE115*Inputs!$D$48),"")</f>
        <v/>
      </c>
      <c r="AL115" s="293" t="str">
        <f>IFERROR(IF(Analysis!AD115="","",Analysis!AD115*Inputs!$D$49*Inputs!$D$48),"")</f>
        <v/>
      </c>
      <c r="AM115" s="292" t="str">
        <f>IFERROR(AK115*Inputs!$D$50,"")</f>
        <v/>
      </c>
      <c r="AN115" s="292" t="str">
        <f t="shared" si="194"/>
        <v/>
      </c>
      <c r="AO115" s="292" t="str">
        <f>IFERROR(IF(AN115="","",AN115*Inputs!$D$52),"")</f>
        <v/>
      </c>
      <c r="AP115" s="283" t="str">
        <f>IFERROR(IF(Analysis!AF115="","",Analysis!AF115*Inputs!$D$58),"")</f>
        <v/>
      </c>
      <c r="AQ115" s="293" t="str">
        <f>IFERROR(AP115*Inputs!$D$59,"")</f>
        <v/>
      </c>
      <c r="AR115" s="283" t="str">
        <f>IFERROR(AQ115*Inputs!$D$60,"")</f>
        <v/>
      </c>
      <c r="AS115" s="9"/>
      <c r="AT115" s="279" t="str">
        <f>IF(Analysis!V115&lt;&gt;"",Analysis!V115,Analysis!$AH115)</f>
        <v/>
      </c>
      <c r="AU115" s="279" t="str">
        <f>IF(Analysis!W115&lt;&gt;"",Analysis!W115,Analysis!AI115)</f>
        <v/>
      </c>
      <c r="AV115" s="279" t="str">
        <f>IF(Analysis!X115&lt;&gt;"",Analysis!X115,$AJ115)</f>
        <v/>
      </c>
      <c r="AW115" s="279" t="str">
        <f>IF(Analysis!Y115&lt;&gt;"",Analysis!Y115,Analysis!AO115)</f>
        <v/>
      </c>
      <c r="AX115" s="279" t="str">
        <f>IF(Analysis!Z115&lt;&gt;"",Analysis!Z115,Analysis!AP115)</f>
        <v/>
      </c>
      <c r="AY115" s="279" t="str">
        <f>IF(Analysis!AA115&gt;0,Analysis!AA115,Analysis!AR115)</f>
        <v/>
      </c>
      <c r="AZ115" s="9"/>
      <c r="BA115" s="8">
        <f>SUM((($H115+$O115)*Inputs!$D$14*Inputs!$D$13/Hours_TB),(($I115+$P115)*Inputs!$D$14*Inputs!$D$13/Hours_TB),(($J115+$Q115)*Inputs!$D$14*Inputs!$D$13/Hours_TB),(($K115+$R115)*Inputs!$D$14*Inputs!$D$13/Hours_TB),(($L115+$S115)*Inputs!$D$14*Inputs!$D$13/Hours_TB),(($M115+$T115)*Inputs!$D$14*Inputs!$D$13/Hours_TB))</f>
        <v>0</v>
      </c>
      <c r="BB115" s="8">
        <f>SUM((($H115+$O115)*Inputs!$D$14*Inputs!$D$13/Hours_HIV),(($I115+$P115)*Inputs!$D$14*Inputs!$D$13/Hours_HIV),(($J115+$Q115)*Inputs!$D$14*Inputs!$D$13/Hours_HIV),(($K115+$R115)*Inputs!$D$14*Inputs!$D$13/Hours_HIV),(($L115+$S115)*Inputs!$D$14*Inputs!$D$13/Hours_HIV),(($M115+$T115)*Inputs!$D$14*Inputs!$D$13/Hours_HIV))</f>
        <v>0</v>
      </c>
      <c r="BC115" s="8">
        <f>SUM((($H115+$O115)*Inputs!$D$14*Inputs!$D$13/Hours_HPV),(($I115+$P115)*Inputs!$D$14*Inputs!$D$13/Hours_HPV),(($J115+$Q115)*Inputs!$D$14*Inputs!$D$13/Hours_HPV),(($K115+$R115)*Inputs!$D$14*Inputs!$D$13/Hours_HPV),(($L115+$S115)*Inputs!$D$14*Inputs!$D$13/Hours_HPV),(($M115+$T115)*Inputs!$D$14*Inputs!$D$13/Hours_HPV))</f>
        <v>0</v>
      </c>
      <c r="BD115" s="8">
        <f>SUM((($H115+$O115)*Inputs!$D$14*Inputs!$D$13/Hours_HCV),(($I115+$P115)*Inputs!$D$14*Inputs!$D$13/Hours_HCV),(($J115+$Q115)*Inputs!$D$14*Inputs!$D$13/Hours_HCV),(($K115+$R115)*Inputs!$D$14*Inputs!$D$13/Hours_HCV),(($L115+$S115)*Inputs!$D$14*Inputs!$D$13/Hours_HCV),(($M115+$T115)*Inputs!$D$14*Inputs!$D$13/Hours_HCV))</f>
        <v>0</v>
      </c>
      <c r="BE115" s="9"/>
      <c r="BF115" s="10" t="str">
        <f t="shared" si="195"/>
        <v/>
      </c>
      <c r="BG115" s="18" t="str">
        <f t="shared" si="196"/>
        <v>N/A</v>
      </c>
      <c r="BH115" s="10" t="str">
        <f t="shared" si="197"/>
        <v/>
      </c>
      <c r="BI115" s="10" t="str">
        <f t="shared" si="198"/>
        <v/>
      </c>
      <c r="BJ115" s="10" t="str">
        <f t="shared" si="116"/>
        <v/>
      </c>
      <c r="BK115" s="18" t="str">
        <f t="shared" si="199"/>
        <v>N/A</v>
      </c>
      <c r="BL115" s="367"/>
      <c r="BM115" s="10">
        <f t="shared" si="200"/>
        <v>0</v>
      </c>
      <c r="BN115" s="18" t="str">
        <f t="shared" si="201"/>
        <v>N/A</v>
      </c>
      <c r="BO115" s="10" t="str">
        <f t="shared" si="117"/>
        <v/>
      </c>
      <c r="BP115" s="10" t="str">
        <f t="shared" si="118"/>
        <v/>
      </c>
      <c r="BQ115" s="10" t="str">
        <f t="shared" si="119"/>
        <v/>
      </c>
      <c r="BR115" s="18" t="str">
        <f t="shared" si="120"/>
        <v>N/A</v>
      </c>
      <c r="BS115" s="367"/>
      <c r="BT115" s="10">
        <f t="shared" si="202"/>
        <v>0</v>
      </c>
      <c r="BU115" s="18" t="str">
        <f t="shared" si="203"/>
        <v>N/A</v>
      </c>
      <c r="BV115" s="10" t="str">
        <f t="shared" si="121"/>
        <v/>
      </c>
      <c r="BW115" s="10" t="str">
        <f t="shared" si="204"/>
        <v/>
      </c>
      <c r="BX115" s="10" t="str">
        <f t="shared" si="122"/>
        <v/>
      </c>
      <c r="BY115" s="18" t="str">
        <f t="shared" si="205"/>
        <v>N/A</v>
      </c>
      <c r="BZ115" s="367"/>
      <c r="CA115" s="10">
        <f t="shared" si="206"/>
        <v>0</v>
      </c>
      <c r="CB115" s="18" t="str">
        <f t="shared" si="207"/>
        <v>N/A</v>
      </c>
      <c r="CC115" s="10" t="str">
        <f t="shared" si="123"/>
        <v/>
      </c>
      <c r="CD115" s="10" t="str">
        <f t="shared" si="124"/>
        <v/>
      </c>
      <c r="CE115" s="10" t="str">
        <f t="shared" si="125"/>
        <v/>
      </c>
      <c r="CF115" s="18" t="str">
        <f t="shared" si="208"/>
        <v>N/A</v>
      </c>
      <c r="CG115" s="365"/>
      <c r="CH115" s="10">
        <f t="shared" si="209"/>
        <v>0</v>
      </c>
      <c r="CI115" s="18" t="str">
        <f t="shared" si="210"/>
        <v>N/A</v>
      </c>
      <c r="CJ115" s="10" t="str">
        <f t="shared" si="127"/>
        <v/>
      </c>
      <c r="CK115" s="10" t="str">
        <f t="shared" si="128"/>
        <v/>
      </c>
      <c r="CL115" s="10" t="str">
        <f t="shared" si="129"/>
        <v/>
      </c>
      <c r="CM115" s="18" t="str">
        <f t="shared" si="130"/>
        <v>N/A</v>
      </c>
      <c r="CN115" s="365"/>
      <c r="CO115" s="10">
        <f t="shared" si="211"/>
        <v>0</v>
      </c>
      <c r="CP115" s="18" t="str">
        <f t="shared" si="212"/>
        <v>N/A</v>
      </c>
      <c r="CQ115" s="10" t="str">
        <f t="shared" si="131"/>
        <v/>
      </c>
      <c r="CR115" s="10" t="str">
        <f t="shared" si="132"/>
        <v/>
      </c>
      <c r="CS115" s="10" t="str">
        <f t="shared" si="133"/>
        <v/>
      </c>
      <c r="CT115" s="18" t="str">
        <f t="shared" si="213"/>
        <v>N/A</v>
      </c>
      <c r="CU115" s="377"/>
      <c r="CV115" s="10">
        <f t="shared" si="214"/>
        <v>0</v>
      </c>
      <c r="CW115" s="18" t="str">
        <f t="shared" si="215"/>
        <v>N/A</v>
      </c>
      <c r="CX115" s="10" t="str">
        <f t="shared" si="134"/>
        <v/>
      </c>
      <c r="CY115" s="10" t="str">
        <f t="shared" si="135"/>
        <v/>
      </c>
      <c r="CZ115" s="10" t="str">
        <f t="shared" si="136"/>
        <v/>
      </c>
      <c r="DA115" s="18" t="str">
        <f t="shared" si="137"/>
        <v>N/A</v>
      </c>
      <c r="DB115" s="367"/>
      <c r="DC115" s="367"/>
      <c r="DD115" s="367"/>
      <c r="DE115" s="367"/>
      <c r="DF115" s="367"/>
      <c r="DG115" s="40" t="b">
        <f t="shared" si="138"/>
        <v>0</v>
      </c>
      <c r="DH115" s="40" t="b">
        <f t="shared" si="139"/>
        <v>0</v>
      </c>
      <c r="DI115" s="40" t="b">
        <f t="shared" si="140"/>
        <v>0</v>
      </c>
      <c r="DJ115" s="40" t="b">
        <f t="shared" si="141"/>
        <v>0</v>
      </c>
      <c r="DK115" s="367"/>
      <c r="DL115" s="40" t="b">
        <f t="shared" si="142"/>
        <v>0</v>
      </c>
      <c r="DM115" s="40" t="b">
        <f t="shared" si="143"/>
        <v>0</v>
      </c>
      <c r="DN115" s="40" t="b">
        <f t="shared" si="144"/>
        <v>0</v>
      </c>
      <c r="DO115" s="40" t="b">
        <f t="shared" si="145"/>
        <v>0</v>
      </c>
      <c r="DP115" s="367"/>
      <c r="DQ115" s="40" t="b">
        <f t="shared" si="146"/>
        <v>0</v>
      </c>
      <c r="DR115" s="40" t="b">
        <f t="shared" si="147"/>
        <v>0</v>
      </c>
      <c r="DS115" s="40" t="b">
        <f t="shared" si="148"/>
        <v>0</v>
      </c>
      <c r="DT115" s="40" t="b">
        <f t="shared" si="149"/>
        <v>0</v>
      </c>
      <c r="DU115" s="367"/>
      <c r="DV115" s="40" t="b">
        <f t="shared" si="150"/>
        <v>0</v>
      </c>
      <c r="DW115" s="40" t="b">
        <f t="shared" si="151"/>
        <v>0</v>
      </c>
      <c r="DX115" s="40" t="b">
        <f t="shared" si="152"/>
        <v>0</v>
      </c>
      <c r="DY115" s="40" t="b">
        <f t="shared" si="153"/>
        <v>0</v>
      </c>
      <c r="DZ115" s="367"/>
      <c r="EA115" s="40" t="b">
        <f t="shared" si="154"/>
        <v>0</v>
      </c>
      <c r="EB115" s="40" t="b">
        <f t="shared" si="155"/>
        <v>0</v>
      </c>
      <c r="EC115" s="40" t="b">
        <f t="shared" si="156"/>
        <v>0</v>
      </c>
      <c r="ED115" s="40" t="b">
        <f t="shared" si="157"/>
        <v>0</v>
      </c>
      <c r="EE115" s="367"/>
      <c r="EF115" s="40" t="b">
        <f t="shared" si="158"/>
        <v>0</v>
      </c>
      <c r="EG115" s="40" t="b">
        <f t="shared" si="159"/>
        <v>0</v>
      </c>
      <c r="EH115" s="40" t="b">
        <f t="shared" si="160"/>
        <v>0</v>
      </c>
      <c r="EI115" s="40" t="b">
        <f t="shared" si="161"/>
        <v>0</v>
      </c>
      <c r="EJ115" s="367"/>
      <c r="EK115" s="40" t="b">
        <f t="shared" si="162"/>
        <v>0</v>
      </c>
      <c r="EL115" s="40" t="b">
        <f t="shared" si="163"/>
        <v>0</v>
      </c>
      <c r="EM115" s="40" t="b">
        <f t="shared" si="164"/>
        <v>0</v>
      </c>
      <c r="EN115" s="40" t="b">
        <f t="shared" si="165"/>
        <v>0</v>
      </c>
      <c r="EO115" s="367"/>
      <c r="EP115" s="40" t="b">
        <f t="shared" si="166"/>
        <v>0</v>
      </c>
      <c r="EQ115" s="40" t="b">
        <f t="shared" si="167"/>
        <v>0</v>
      </c>
      <c r="ER115" s="40" t="b">
        <f t="shared" si="168"/>
        <v>0</v>
      </c>
      <c r="ES115" s="40" t="b">
        <f t="shared" si="169"/>
        <v>0</v>
      </c>
      <c r="ET115" s="367"/>
      <c r="EU115" s="40" t="b">
        <f t="shared" si="170"/>
        <v>0</v>
      </c>
      <c r="EV115" s="40" t="b">
        <f t="shared" si="171"/>
        <v>0</v>
      </c>
      <c r="EW115" s="40" t="b">
        <f t="shared" si="172"/>
        <v>0</v>
      </c>
      <c r="EX115" s="40" t="b">
        <f t="shared" si="173"/>
        <v>0</v>
      </c>
      <c r="EY115" s="365"/>
      <c r="EZ115" s="40" t="b">
        <f t="shared" si="174"/>
        <v>0</v>
      </c>
      <c r="FA115" s="40" t="b">
        <f t="shared" si="175"/>
        <v>0</v>
      </c>
      <c r="FB115" s="40" t="b">
        <f t="shared" si="176"/>
        <v>0</v>
      </c>
      <c r="FC115" s="40" t="b">
        <f t="shared" si="177"/>
        <v>0</v>
      </c>
      <c r="FD115" s="367"/>
      <c r="FE115" s="40" t="b">
        <f t="shared" si="178"/>
        <v>0</v>
      </c>
      <c r="FF115" s="40" t="b">
        <f t="shared" si="179"/>
        <v>0</v>
      </c>
      <c r="FG115" s="40" t="b">
        <f t="shared" si="180"/>
        <v>0</v>
      </c>
      <c r="FH115" s="40" t="b">
        <f t="shared" si="181"/>
        <v>0</v>
      </c>
      <c r="FI115" s="365"/>
      <c r="FJ115" s="40" t="b">
        <f t="shared" si="182"/>
        <v>0</v>
      </c>
      <c r="FK115" s="40" t="b">
        <f t="shared" si="183"/>
        <v>0</v>
      </c>
      <c r="FL115" s="40" t="b">
        <f t="shared" si="184"/>
        <v>0</v>
      </c>
      <c r="FM115" s="40" t="b">
        <f t="shared" si="185"/>
        <v>0</v>
      </c>
      <c r="FN115" s="367"/>
      <c r="FO115" s="40" t="b">
        <f t="shared" si="186"/>
        <v>0</v>
      </c>
      <c r="FP115" s="40" t="b">
        <f t="shared" si="187"/>
        <v>0</v>
      </c>
      <c r="FQ115" s="40" t="b">
        <f t="shared" si="188"/>
        <v>0</v>
      </c>
      <c r="FR115" s="40" t="b">
        <f t="shared" si="189"/>
        <v>0</v>
      </c>
      <c r="FS115" s="365"/>
      <c r="FT115" s="40" t="b">
        <f t="shared" si="190"/>
        <v>0</v>
      </c>
      <c r="FU115" s="40" t="b">
        <f t="shared" si="191"/>
        <v>0</v>
      </c>
      <c r="FV115" s="40" t="b">
        <f t="shared" si="192"/>
        <v>0</v>
      </c>
      <c r="FW115" s="40" t="b">
        <f t="shared" si="193"/>
        <v>0</v>
      </c>
    </row>
    <row r="116" spans="2:179">
      <c r="B116" s="365">
        <v>107</v>
      </c>
      <c r="C116" s="196"/>
      <c r="D116" s="196"/>
      <c r="E116" s="196"/>
      <c r="F116" s="196"/>
      <c r="G116" s="367"/>
      <c r="H116" s="197"/>
      <c r="I116" s="197"/>
      <c r="J116" s="197"/>
      <c r="K116" s="197"/>
      <c r="L116" s="197"/>
      <c r="M116" s="197"/>
      <c r="N116" s="9"/>
      <c r="O116" s="198"/>
      <c r="P116" s="198"/>
      <c r="Q116" s="198"/>
      <c r="R116" s="198"/>
      <c r="S116" s="198"/>
      <c r="T116" s="198"/>
      <c r="U116" s="9"/>
      <c r="V116" s="306"/>
      <c r="W116" s="306"/>
      <c r="X116" s="306"/>
      <c r="Y116" s="306"/>
      <c r="Z116" s="306"/>
      <c r="AA116" s="283">
        <f>IFERROR(Z116*Inputs!$D$59*Inputs!$D$60,"")</f>
        <v>0</v>
      </c>
      <c r="AB116" s="9"/>
      <c r="AC116" s="303"/>
      <c r="AD116" s="304"/>
      <c r="AE116" s="304"/>
      <c r="AF116" s="304"/>
      <c r="AG116" s="9"/>
      <c r="AH116" s="283" t="str">
        <f>IFERROR(IF(Analysis!AC116="","",Analysis!AC116*Inputs!$D$33),"")</f>
        <v/>
      </c>
      <c r="AI116" s="292" t="str">
        <f>IFERROR(IF(Analysis!AD116="","",Analysis!AD116*Inputs!$D$37),"")</f>
        <v/>
      </c>
      <c r="AJ116" s="292" t="str">
        <f>IFERROR(IF(Analysis!AE116="","",Analysis!AE116*Inputs!$D$41),"")</f>
        <v/>
      </c>
      <c r="AK116" s="292" t="str">
        <f>IFERROR(IF(Analysis!AE116="","",Analysis!AE116*Inputs!$D$48),"")</f>
        <v/>
      </c>
      <c r="AL116" s="293" t="str">
        <f>IFERROR(IF(Analysis!AD116="","",Analysis!AD116*Inputs!$D$49*Inputs!$D$48),"")</f>
        <v/>
      </c>
      <c r="AM116" s="292" t="str">
        <f>IFERROR(AK116*Inputs!$D$50,"")</f>
        <v/>
      </c>
      <c r="AN116" s="292" t="str">
        <f t="shared" si="194"/>
        <v/>
      </c>
      <c r="AO116" s="292" t="str">
        <f>IFERROR(IF(AN116="","",AN116*Inputs!$D$52),"")</f>
        <v/>
      </c>
      <c r="AP116" s="283" t="str">
        <f>IFERROR(IF(Analysis!AF116="","",Analysis!AF116*Inputs!$D$58),"")</f>
        <v/>
      </c>
      <c r="AQ116" s="293" t="str">
        <f>IFERROR(AP116*Inputs!$D$59,"")</f>
        <v/>
      </c>
      <c r="AR116" s="283" t="str">
        <f>IFERROR(AQ116*Inputs!$D$60,"")</f>
        <v/>
      </c>
      <c r="AS116" s="9"/>
      <c r="AT116" s="279" t="str">
        <f>IF(Analysis!V116&lt;&gt;"",Analysis!V116,Analysis!$AH116)</f>
        <v/>
      </c>
      <c r="AU116" s="279" t="str">
        <f>IF(Analysis!W116&lt;&gt;"",Analysis!W116,Analysis!AI116)</f>
        <v/>
      </c>
      <c r="AV116" s="279" t="str">
        <f>IF(Analysis!X116&lt;&gt;"",Analysis!X116,$AJ116)</f>
        <v/>
      </c>
      <c r="AW116" s="279" t="str">
        <f>IF(Analysis!Y116&lt;&gt;"",Analysis!Y116,Analysis!AO116)</f>
        <v/>
      </c>
      <c r="AX116" s="279" t="str">
        <f>IF(Analysis!Z116&lt;&gt;"",Analysis!Z116,Analysis!AP116)</f>
        <v/>
      </c>
      <c r="AY116" s="279" t="str">
        <f>IF(Analysis!AA116&gt;0,Analysis!AA116,Analysis!AR116)</f>
        <v/>
      </c>
      <c r="AZ116" s="9"/>
      <c r="BA116" s="8">
        <f>SUM((($H116+$O116)*Inputs!$D$14*Inputs!$D$13/Hours_TB),(($I116+$P116)*Inputs!$D$14*Inputs!$D$13/Hours_TB),(($J116+$Q116)*Inputs!$D$14*Inputs!$D$13/Hours_TB),(($K116+$R116)*Inputs!$D$14*Inputs!$D$13/Hours_TB),(($L116+$S116)*Inputs!$D$14*Inputs!$D$13/Hours_TB),(($M116+$T116)*Inputs!$D$14*Inputs!$D$13/Hours_TB))</f>
        <v>0</v>
      </c>
      <c r="BB116" s="8">
        <f>SUM((($H116+$O116)*Inputs!$D$14*Inputs!$D$13/Hours_HIV),(($I116+$P116)*Inputs!$D$14*Inputs!$D$13/Hours_HIV),(($J116+$Q116)*Inputs!$D$14*Inputs!$D$13/Hours_HIV),(($K116+$R116)*Inputs!$D$14*Inputs!$D$13/Hours_HIV),(($L116+$S116)*Inputs!$D$14*Inputs!$D$13/Hours_HIV),(($M116+$T116)*Inputs!$D$14*Inputs!$D$13/Hours_HIV))</f>
        <v>0</v>
      </c>
      <c r="BC116" s="8">
        <f>SUM((($H116+$O116)*Inputs!$D$14*Inputs!$D$13/Hours_HPV),(($I116+$P116)*Inputs!$D$14*Inputs!$D$13/Hours_HPV),(($J116+$Q116)*Inputs!$D$14*Inputs!$D$13/Hours_HPV),(($K116+$R116)*Inputs!$D$14*Inputs!$D$13/Hours_HPV),(($L116+$S116)*Inputs!$D$14*Inputs!$D$13/Hours_HPV),(($M116+$T116)*Inputs!$D$14*Inputs!$D$13/Hours_HPV))</f>
        <v>0</v>
      </c>
      <c r="BD116" s="8">
        <f>SUM((($H116+$O116)*Inputs!$D$14*Inputs!$D$13/Hours_HCV),(($I116+$P116)*Inputs!$D$14*Inputs!$D$13/Hours_HCV),(($J116+$Q116)*Inputs!$D$14*Inputs!$D$13/Hours_HCV),(($K116+$R116)*Inputs!$D$14*Inputs!$D$13/Hours_HCV),(($L116+$S116)*Inputs!$D$14*Inputs!$D$13/Hours_HCV),(($M116+$T116)*Inputs!$D$14*Inputs!$D$13/Hours_HCV))</f>
        <v>0</v>
      </c>
      <c r="BE116" s="9"/>
      <c r="BF116" s="10" t="str">
        <f t="shared" si="195"/>
        <v/>
      </c>
      <c r="BG116" s="18" t="str">
        <f t="shared" si="196"/>
        <v>N/A</v>
      </c>
      <c r="BH116" s="10" t="str">
        <f t="shared" si="197"/>
        <v/>
      </c>
      <c r="BI116" s="10" t="str">
        <f t="shared" si="198"/>
        <v/>
      </c>
      <c r="BJ116" s="10" t="str">
        <f t="shared" si="116"/>
        <v/>
      </c>
      <c r="BK116" s="18" t="str">
        <f t="shared" si="199"/>
        <v>N/A</v>
      </c>
      <c r="BL116" s="367"/>
      <c r="BM116" s="10">
        <f t="shared" si="200"/>
        <v>0</v>
      </c>
      <c r="BN116" s="18" t="str">
        <f t="shared" si="201"/>
        <v>N/A</v>
      </c>
      <c r="BO116" s="10" t="str">
        <f t="shared" si="117"/>
        <v/>
      </c>
      <c r="BP116" s="10" t="str">
        <f t="shared" si="118"/>
        <v/>
      </c>
      <c r="BQ116" s="10" t="str">
        <f t="shared" si="119"/>
        <v/>
      </c>
      <c r="BR116" s="18" t="str">
        <f t="shared" si="120"/>
        <v>N/A</v>
      </c>
      <c r="BS116" s="367"/>
      <c r="BT116" s="10">
        <f t="shared" si="202"/>
        <v>0</v>
      </c>
      <c r="BU116" s="18" t="str">
        <f t="shared" si="203"/>
        <v>N/A</v>
      </c>
      <c r="BV116" s="10" t="str">
        <f t="shared" si="121"/>
        <v/>
      </c>
      <c r="BW116" s="10" t="str">
        <f t="shared" si="204"/>
        <v/>
      </c>
      <c r="BX116" s="10" t="str">
        <f t="shared" si="122"/>
        <v/>
      </c>
      <c r="BY116" s="18" t="str">
        <f t="shared" si="205"/>
        <v>N/A</v>
      </c>
      <c r="BZ116" s="367"/>
      <c r="CA116" s="10">
        <f t="shared" si="206"/>
        <v>0</v>
      </c>
      <c r="CB116" s="18" t="str">
        <f t="shared" si="207"/>
        <v>N/A</v>
      </c>
      <c r="CC116" s="10" t="str">
        <f t="shared" si="123"/>
        <v/>
      </c>
      <c r="CD116" s="10" t="str">
        <f t="shared" si="124"/>
        <v/>
      </c>
      <c r="CE116" s="10" t="str">
        <f t="shared" si="125"/>
        <v/>
      </c>
      <c r="CF116" s="18" t="str">
        <f t="shared" si="208"/>
        <v>N/A</v>
      </c>
      <c r="CG116" s="365"/>
      <c r="CH116" s="10">
        <f t="shared" si="209"/>
        <v>0</v>
      </c>
      <c r="CI116" s="18" t="str">
        <f t="shared" si="210"/>
        <v>N/A</v>
      </c>
      <c r="CJ116" s="10" t="str">
        <f t="shared" si="127"/>
        <v/>
      </c>
      <c r="CK116" s="10" t="str">
        <f t="shared" si="128"/>
        <v/>
      </c>
      <c r="CL116" s="10" t="str">
        <f t="shared" si="129"/>
        <v/>
      </c>
      <c r="CM116" s="18" t="str">
        <f t="shared" si="130"/>
        <v>N/A</v>
      </c>
      <c r="CN116" s="365"/>
      <c r="CO116" s="10">
        <f t="shared" si="211"/>
        <v>0</v>
      </c>
      <c r="CP116" s="18" t="str">
        <f t="shared" si="212"/>
        <v>N/A</v>
      </c>
      <c r="CQ116" s="10" t="str">
        <f t="shared" si="131"/>
        <v/>
      </c>
      <c r="CR116" s="10" t="str">
        <f t="shared" si="132"/>
        <v/>
      </c>
      <c r="CS116" s="10" t="str">
        <f t="shared" si="133"/>
        <v/>
      </c>
      <c r="CT116" s="18" t="str">
        <f t="shared" si="213"/>
        <v>N/A</v>
      </c>
      <c r="CU116" s="377"/>
      <c r="CV116" s="10">
        <f t="shared" si="214"/>
        <v>0</v>
      </c>
      <c r="CW116" s="18" t="str">
        <f t="shared" si="215"/>
        <v>N/A</v>
      </c>
      <c r="CX116" s="10" t="str">
        <f t="shared" si="134"/>
        <v/>
      </c>
      <c r="CY116" s="10" t="str">
        <f t="shared" si="135"/>
        <v/>
      </c>
      <c r="CZ116" s="10" t="str">
        <f t="shared" si="136"/>
        <v/>
      </c>
      <c r="DA116" s="18" t="str">
        <f t="shared" si="137"/>
        <v>N/A</v>
      </c>
      <c r="DB116" s="367"/>
      <c r="DC116" s="367"/>
      <c r="DD116" s="367"/>
      <c r="DE116" s="367"/>
      <c r="DF116" s="367"/>
      <c r="DG116" s="40" t="b">
        <f t="shared" si="138"/>
        <v>0</v>
      </c>
      <c r="DH116" s="40" t="b">
        <f t="shared" si="139"/>
        <v>0</v>
      </c>
      <c r="DI116" s="40" t="b">
        <f t="shared" si="140"/>
        <v>0</v>
      </c>
      <c r="DJ116" s="40" t="b">
        <f t="shared" si="141"/>
        <v>0</v>
      </c>
      <c r="DK116" s="367"/>
      <c r="DL116" s="40" t="b">
        <f t="shared" si="142"/>
        <v>0</v>
      </c>
      <c r="DM116" s="40" t="b">
        <f t="shared" si="143"/>
        <v>0</v>
      </c>
      <c r="DN116" s="40" t="b">
        <f t="shared" si="144"/>
        <v>0</v>
      </c>
      <c r="DO116" s="40" t="b">
        <f t="shared" si="145"/>
        <v>0</v>
      </c>
      <c r="DP116" s="367"/>
      <c r="DQ116" s="40" t="b">
        <f t="shared" si="146"/>
        <v>0</v>
      </c>
      <c r="DR116" s="40" t="b">
        <f t="shared" si="147"/>
        <v>0</v>
      </c>
      <c r="DS116" s="40" t="b">
        <f t="shared" si="148"/>
        <v>0</v>
      </c>
      <c r="DT116" s="40" t="b">
        <f t="shared" si="149"/>
        <v>0</v>
      </c>
      <c r="DU116" s="367"/>
      <c r="DV116" s="40" t="b">
        <f t="shared" si="150"/>
        <v>0</v>
      </c>
      <c r="DW116" s="40" t="b">
        <f t="shared" si="151"/>
        <v>0</v>
      </c>
      <c r="DX116" s="40" t="b">
        <f t="shared" si="152"/>
        <v>0</v>
      </c>
      <c r="DY116" s="40" t="b">
        <f t="shared" si="153"/>
        <v>0</v>
      </c>
      <c r="DZ116" s="367"/>
      <c r="EA116" s="40" t="b">
        <f t="shared" si="154"/>
        <v>0</v>
      </c>
      <c r="EB116" s="40" t="b">
        <f t="shared" si="155"/>
        <v>0</v>
      </c>
      <c r="EC116" s="40" t="b">
        <f t="shared" si="156"/>
        <v>0</v>
      </c>
      <c r="ED116" s="40" t="b">
        <f t="shared" si="157"/>
        <v>0</v>
      </c>
      <c r="EE116" s="367"/>
      <c r="EF116" s="40" t="b">
        <f t="shared" si="158"/>
        <v>0</v>
      </c>
      <c r="EG116" s="40" t="b">
        <f t="shared" si="159"/>
        <v>0</v>
      </c>
      <c r="EH116" s="40" t="b">
        <f t="shared" si="160"/>
        <v>0</v>
      </c>
      <c r="EI116" s="40" t="b">
        <f t="shared" si="161"/>
        <v>0</v>
      </c>
      <c r="EJ116" s="367"/>
      <c r="EK116" s="40" t="b">
        <f t="shared" si="162"/>
        <v>0</v>
      </c>
      <c r="EL116" s="40" t="b">
        <f t="shared" si="163"/>
        <v>0</v>
      </c>
      <c r="EM116" s="40" t="b">
        <f t="shared" si="164"/>
        <v>0</v>
      </c>
      <c r="EN116" s="40" t="b">
        <f t="shared" si="165"/>
        <v>0</v>
      </c>
      <c r="EO116" s="367"/>
      <c r="EP116" s="40" t="b">
        <f t="shared" si="166"/>
        <v>0</v>
      </c>
      <c r="EQ116" s="40" t="b">
        <f t="shared" si="167"/>
        <v>0</v>
      </c>
      <c r="ER116" s="40" t="b">
        <f t="shared" si="168"/>
        <v>0</v>
      </c>
      <c r="ES116" s="40" t="b">
        <f t="shared" si="169"/>
        <v>0</v>
      </c>
      <c r="ET116" s="367"/>
      <c r="EU116" s="40" t="b">
        <f t="shared" si="170"/>
        <v>0</v>
      </c>
      <c r="EV116" s="40" t="b">
        <f t="shared" si="171"/>
        <v>0</v>
      </c>
      <c r="EW116" s="40" t="b">
        <f t="shared" si="172"/>
        <v>0</v>
      </c>
      <c r="EX116" s="40" t="b">
        <f t="shared" si="173"/>
        <v>0</v>
      </c>
      <c r="EY116" s="365"/>
      <c r="EZ116" s="40" t="b">
        <f t="shared" si="174"/>
        <v>0</v>
      </c>
      <c r="FA116" s="40" t="b">
        <f t="shared" si="175"/>
        <v>0</v>
      </c>
      <c r="FB116" s="40" t="b">
        <f t="shared" si="176"/>
        <v>0</v>
      </c>
      <c r="FC116" s="40" t="b">
        <f t="shared" si="177"/>
        <v>0</v>
      </c>
      <c r="FD116" s="367"/>
      <c r="FE116" s="40" t="b">
        <f t="shared" si="178"/>
        <v>0</v>
      </c>
      <c r="FF116" s="40" t="b">
        <f t="shared" si="179"/>
        <v>0</v>
      </c>
      <c r="FG116" s="40" t="b">
        <f t="shared" si="180"/>
        <v>0</v>
      </c>
      <c r="FH116" s="40" t="b">
        <f t="shared" si="181"/>
        <v>0</v>
      </c>
      <c r="FI116" s="365"/>
      <c r="FJ116" s="40" t="b">
        <f t="shared" si="182"/>
        <v>0</v>
      </c>
      <c r="FK116" s="40" t="b">
        <f t="shared" si="183"/>
        <v>0</v>
      </c>
      <c r="FL116" s="40" t="b">
        <f t="shared" si="184"/>
        <v>0</v>
      </c>
      <c r="FM116" s="40" t="b">
        <f t="shared" si="185"/>
        <v>0</v>
      </c>
      <c r="FN116" s="367"/>
      <c r="FO116" s="40" t="b">
        <f t="shared" si="186"/>
        <v>0</v>
      </c>
      <c r="FP116" s="40" t="b">
        <f t="shared" si="187"/>
        <v>0</v>
      </c>
      <c r="FQ116" s="40" t="b">
        <f t="shared" si="188"/>
        <v>0</v>
      </c>
      <c r="FR116" s="40" t="b">
        <f t="shared" si="189"/>
        <v>0</v>
      </c>
      <c r="FS116" s="365"/>
      <c r="FT116" s="40" t="b">
        <f t="shared" si="190"/>
        <v>0</v>
      </c>
      <c r="FU116" s="40" t="b">
        <f t="shared" si="191"/>
        <v>0</v>
      </c>
      <c r="FV116" s="40" t="b">
        <f t="shared" si="192"/>
        <v>0</v>
      </c>
      <c r="FW116" s="40" t="b">
        <f t="shared" si="193"/>
        <v>0</v>
      </c>
    </row>
    <row r="117" spans="2:179">
      <c r="B117" s="365">
        <v>108</v>
      </c>
      <c r="C117" s="196"/>
      <c r="D117" s="196"/>
      <c r="E117" s="196"/>
      <c r="F117" s="196"/>
      <c r="G117" s="367"/>
      <c r="H117" s="197"/>
      <c r="I117" s="197"/>
      <c r="J117" s="197"/>
      <c r="K117" s="197"/>
      <c r="L117" s="197"/>
      <c r="M117" s="197"/>
      <c r="N117" s="9"/>
      <c r="O117" s="198"/>
      <c r="P117" s="198"/>
      <c r="Q117" s="198"/>
      <c r="R117" s="198"/>
      <c r="S117" s="198"/>
      <c r="T117" s="198"/>
      <c r="U117" s="9"/>
      <c r="V117" s="306"/>
      <c r="W117" s="306"/>
      <c r="X117" s="306"/>
      <c r="Y117" s="306"/>
      <c r="Z117" s="306"/>
      <c r="AA117" s="283">
        <f>IFERROR(Z117*Inputs!$D$59*Inputs!$D$60,"")</f>
        <v>0</v>
      </c>
      <c r="AB117" s="9"/>
      <c r="AC117" s="303"/>
      <c r="AD117" s="304"/>
      <c r="AE117" s="304"/>
      <c r="AF117" s="304"/>
      <c r="AG117" s="9"/>
      <c r="AH117" s="283" t="str">
        <f>IFERROR(IF(Analysis!AC117="","",Analysis!AC117*Inputs!$D$33),"")</f>
        <v/>
      </c>
      <c r="AI117" s="292" t="str">
        <f>IFERROR(IF(Analysis!AD117="","",Analysis!AD117*Inputs!$D$37),"")</f>
        <v/>
      </c>
      <c r="AJ117" s="292" t="str">
        <f>IFERROR(IF(Analysis!AE117="","",Analysis!AE117*Inputs!$D$41),"")</f>
        <v/>
      </c>
      <c r="AK117" s="292" t="str">
        <f>IFERROR(IF(Analysis!AE117="","",Analysis!AE117*Inputs!$D$48),"")</f>
        <v/>
      </c>
      <c r="AL117" s="293" t="str">
        <f>IFERROR(IF(Analysis!AD117="","",Analysis!AD117*Inputs!$D$49*Inputs!$D$48),"")</f>
        <v/>
      </c>
      <c r="AM117" s="292" t="str">
        <f>IFERROR(AK117*Inputs!$D$50,"")</f>
        <v/>
      </c>
      <c r="AN117" s="292" t="str">
        <f t="shared" si="194"/>
        <v/>
      </c>
      <c r="AO117" s="292" t="str">
        <f>IFERROR(IF(AN117="","",AN117*Inputs!$D$52),"")</f>
        <v/>
      </c>
      <c r="AP117" s="283" t="str">
        <f>IFERROR(IF(Analysis!AF117="","",Analysis!AF117*Inputs!$D$58),"")</f>
        <v/>
      </c>
      <c r="AQ117" s="293" t="str">
        <f>IFERROR(AP117*Inputs!$D$59,"")</f>
        <v/>
      </c>
      <c r="AR117" s="283" t="str">
        <f>IFERROR(AQ117*Inputs!$D$60,"")</f>
        <v/>
      </c>
      <c r="AS117" s="9"/>
      <c r="AT117" s="279" t="str">
        <f>IF(Analysis!V117&lt;&gt;"",Analysis!V117,Analysis!$AH117)</f>
        <v/>
      </c>
      <c r="AU117" s="279" t="str">
        <f>IF(Analysis!W117&lt;&gt;"",Analysis!W117,Analysis!AI117)</f>
        <v/>
      </c>
      <c r="AV117" s="279" t="str">
        <f>IF(Analysis!X117&lt;&gt;"",Analysis!X117,$AJ117)</f>
        <v/>
      </c>
      <c r="AW117" s="279" t="str">
        <f>IF(Analysis!Y117&lt;&gt;"",Analysis!Y117,Analysis!AO117)</f>
        <v/>
      </c>
      <c r="AX117" s="279" t="str">
        <f>IF(Analysis!Z117&lt;&gt;"",Analysis!Z117,Analysis!AP117)</f>
        <v/>
      </c>
      <c r="AY117" s="279" t="str">
        <f>IF(Analysis!AA117&gt;0,Analysis!AA117,Analysis!AR117)</f>
        <v/>
      </c>
      <c r="AZ117" s="9"/>
      <c r="BA117" s="8">
        <f>SUM((($H117+$O117)*Inputs!$D$14*Inputs!$D$13/Hours_TB),(($I117+$P117)*Inputs!$D$14*Inputs!$D$13/Hours_TB),(($J117+$Q117)*Inputs!$D$14*Inputs!$D$13/Hours_TB),(($K117+$R117)*Inputs!$D$14*Inputs!$D$13/Hours_TB),(($L117+$S117)*Inputs!$D$14*Inputs!$D$13/Hours_TB),(($M117+$T117)*Inputs!$D$14*Inputs!$D$13/Hours_TB))</f>
        <v>0</v>
      </c>
      <c r="BB117" s="8">
        <f>SUM((($H117+$O117)*Inputs!$D$14*Inputs!$D$13/Hours_HIV),(($I117+$P117)*Inputs!$D$14*Inputs!$D$13/Hours_HIV),(($J117+$Q117)*Inputs!$D$14*Inputs!$D$13/Hours_HIV),(($K117+$R117)*Inputs!$D$14*Inputs!$D$13/Hours_HIV),(($L117+$S117)*Inputs!$D$14*Inputs!$D$13/Hours_HIV),(($M117+$T117)*Inputs!$D$14*Inputs!$D$13/Hours_HIV))</f>
        <v>0</v>
      </c>
      <c r="BC117" s="8">
        <f>SUM((($H117+$O117)*Inputs!$D$14*Inputs!$D$13/Hours_HPV),(($I117+$P117)*Inputs!$D$14*Inputs!$D$13/Hours_HPV),(($J117+$Q117)*Inputs!$D$14*Inputs!$D$13/Hours_HPV),(($K117+$R117)*Inputs!$D$14*Inputs!$D$13/Hours_HPV),(($L117+$S117)*Inputs!$D$14*Inputs!$D$13/Hours_HPV),(($M117+$T117)*Inputs!$D$14*Inputs!$D$13/Hours_HPV))</f>
        <v>0</v>
      </c>
      <c r="BD117" s="8">
        <f>SUM((($H117+$O117)*Inputs!$D$14*Inputs!$D$13/Hours_HCV),(($I117+$P117)*Inputs!$D$14*Inputs!$D$13/Hours_HCV),(($J117+$Q117)*Inputs!$D$14*Inputs!$D$13/Hours_HCV),(($K117+$R117)*Inputs!$D$14*Inputs!$D$13/Hours_HCV),(($L117+$S117)*Inputs!$D$14*Inputs!$D$13/Hours_HCV),(($M117+$T117)*Inputs!$D$14*Inputs!$D$13/Hours_HCV))</f>
        <v>0</v>
      </c>
      <c r="BE117" s="9"/>
      <c r="BF117" s="10" t="str">
        <f t="shared" si="195"/>
        <v/>
      </c>
      <c r="BG117" s="18" t="str">
        <f t="shared" si="196"/>
        <v>N/A</v>
      </c>
      <c r="BH117" s="10" t="str">
        <f t="shared" si="197"/>
        <v/>
      </c>
      <c r="BI117" s="10" t="str">
        <f t="shared" si="198"/>
        <v/>
      </c>
      <c r="BJ117" s="10" t="str">
        <f t="shared" si="116"/>
        <v/>
      </c>
      <c r="BK117" s="18" t="str">
        <f t="shared" si="199"/>
        <v>N/A</v>
      </c>
      <c r="BL117" s="367"/>
      <c r="BM117" s="10">
        <f t="shared" si="200"/>
        <v>0</v>
      </c>
      <c r="BN117" s="18" t="str">
        <f t="shared" si="201"/>
        <v>N/A</v>
      </c>
      <c r="BO117" s="10" t="str">
        <f t="shared" si="117"/>
        <v/>
      </c>
      <c r="BP117" s="10" t="str">
        <f t="shared" si="118"/>
        <v/>
      </c>
      <c r="BQ117" s="10" t="str">
        <f t="shared" si="119"/>
        <v/>
      </c>
      <c r="BR117" s="18" t="str">
        <f t="shared" si="120"/>
        <v>N/A</v>
      </c>
      <c r="BS117" s="367"/>
      <c r="BT117" s="10">
        <f t="shared" si="202"/>
        <v>0</v>
      </c>
      <c r="BU117" s="18" t="str">
        <f t="shared" si="203"/>
        <v>N/A</v>
      </c>
      <c r="BV117" s="10" t="str">
        <f t="shared" si="121"/>
        <v/>
      </c>
      <c r="BW117" s="10" t="str">
        <f t="shared" si="204"/>
        <v/>
      </c>
      <c r="BX117" s="10" t="str">
        <f t="shared" si="122"/>
        <v/>
      </c>
      <c r="BY117" s="18" t="str">
        <f t="shared" si="205"/>
        <v>N/A</v>
      </c>
      <c r="BZ117" s="367"/>
      <c r="CA117" s="10">
        <f t="shared" si="206"/>
        <v>0</v>
      </c>
      <c r="CB117" s="18" t="str">
        <f t="shared" si="207"/>
        <v>N/A</v>
      </c>
      <c r="CC117" s="10" t="str">
        <f t="shared" si="123"/>
        <v/>
      </c>
      <c r="CD117" s="10" t="str">
        <f t="shared" si="124"/>
        <v/>
      </c>
      <c r="CE117" s="10" t="str">
        <f t="shared" si="125"/>
        <v/>
      </c>
      <c r="CF117" s="18" t="str">
        <f t="shared" si="208"/>
        <v>N/A</v>
      </c>
      <c r="CG117" s="365"/>
      <c r="CH117" s="10">
        <f t="shared" si="209"/>
        <v>0</v>
      </c>
      <c r="CI117" s="18" t="str">
        <f t="shared" si="210"/>
        <v>N/A</v>
      </c>
      <c r="CJ117" s="10" t="str">
        <f t="shared" si="127"/>
        <v/>
      </c>
      <c r="CK117" s="10" t="str">
        <f t="shared" si="128"/>
        <v/>
      </c>
      <c r="CL117" s="10" t="str">
        <f t="shared" si="129"/>
        <v/>
      </c>
      <c r="CM117" s="18" t="str">
        <f t="shared" si="130"/>
        <v>N/A</v>
      </c>
      <c r="CN117" s="365"/>
      <c r="CO117" s="10">
        <f t="shared" si="211"/>
        <v>0</v>
      </c>
      <c r="CP117" s="18" t="str">
        <f t="shared" si="212"/>
        <v>N/A</v>
      </c>
      <c r="CQ117" s="10" t="str">
        <f t="shared" si="131"/>
        <v/>
      </c>
      <c r="CR117" s="10" t="str">
        <f t="shared" si="132"/>
        <v/>
      </c>
      <c r="CS117" s="10" t="str">
        <f t="shared" si="133"/>
        <v/>
      </c>
      <c r="CT117" s="18" t="str">
        <f t="shared" si="213"/>
        <v>N/A</v>
      </c>
      <c r="CU117" s="377"/>
      <c r="CV117" s="10">
        <f t="shared" si="214"/>
        <v>0</v>
      </c>
      <c r="CW117" s="18" t="str">
        <f t="shared" si="215"/>
        <v>N/A</v>
      </c>
      <c r="CX117" s="10" t="str">
        <f t="shared" si="134"/>
        <v/>
      </c>
      <c r="CY117" s="10" t="str">
        <f t="shared" si="135"/>
        <v/>
      </c>
      <c r="CZ117" s="10" t="str">
        <f t="shared" si="136"/>
        <v/>
      </c>
      <c r="DA117" s="18" t="str">
        <f t="shared" si="137"/>
        <v>N/A</v>
      </c>
      <c r="DB117" s="367"/>
      <c r="DC117" s="367"/>
      <c r="DD117" s="367"/>
      <c r="DE117" s="367"/>
      <c r="DF117" s="367"/>
      <c r="DG117" s="40" t="b">
        <f t="shared" si="138"/>
        <v>0</v>
      </c>
      <c r="DH117" s="40" t="b">
        <f t="shared" si="139"/>
        <v>0</v>
      </c>
      <c r="DI117" s="40" t="b">
        <f t="shared" si="140"/>
        <v>0</v>
      </c>
      <c r="DJ117" s="40" t="b">
        <f t="shared" si="141"/>
        <v>0</v>
      </c>
      <c r="DK117" s="367"/>
      <c r="DL117" s="40" t="b">
        <f t="shared" si="142"/>
        <v>0</v>
      </c>
      <c r="DM117" s="40" t="b">
        <f t="shared" si="143"/>
        <v>0</v>
      </c>
      <c r="DN117" s="40" t="b">
        <f t="shared" si="144"/>
        <v>0</v>
      </c>
      <c r="DO117" s="40" t="b">
        <f t="shared" si="145"/>
        <v>0</v>
      </c>
      <c r="DP117" s="367"/>
      <c r="DQ117" s="40" t="b">
        <f t="shared" si="146"/>
        <v>0</v>
      </c>
      <c r="DR117" s="40" t="b">
        <f t="shared" si="147"/>
        <v>0</v>
      </c>
      <c r="DS117" s="40" t="b">
        <f t="shared" si="148"/>
        <v>0</v>
      </c>
      <c r="DT117" s="40" t="b">
        <f t="shared" si="149"/>
        <v>0</v>
      </c>
      <c r="DU117" s="367"/>
      <c r="DV117" s="40" t="b">
        <f t="shared" si="150"/>
        <v>0</v>
      </c>
      <c r="DW117" s="40" t="b">
        <f t="shared" si="151"/>
        <v>0</v>
      </c>
      <c r="DX117" s="40" t="b">
        <f t="shared" si="152"/>
        <v>0</v>
      </c>
      <c r="DY117" s="40" t="b">
        <f t="shared" si="153"/>
        <v>0</v>
      </c>
      <c r="DZ117" s="367"/>
      <c r="EA117" s="40" t="b">
        <f t="shared" si="154"/>
        <v>0</v>
      </c>
      <c r="EB117" s="40" t="b">
        <f t="shared" si="155"/>
        <v>0</v>
      </c>
      <c r="EC117" s="40" t="b">
        <f t="shared" si="156"/>
        <v>0</v>
      </c>
      <c r="ED117" s="40" t="b">
        <f t="shared" si="157"/>
        <v>0</v>
      </c>
      <c r="EE117" s="367"/>
      <c r="EF117" s="40" t="b">
        <f t="shared" si="158"/>
        <v>0</v>
      </c>
      <c r="EG117" s="40" t="b">
        <f t="shared" si="159"/>
        <v>0</v>
      </c>
      <c r="EH117" s="40" t="b">
        <f t="shared" si="160"/>
        <v>0</v>
      </c>
      <c r="EI117" s="40" t="b">
        <f t="shared" si="161"/>
        <v>0</v>
      </c>
      <c r="EJ117" s="367"/>
      <c r="EK117" s="40" t="b">
        <f t="shared" si="162"/>
        <v>0</v>
      </c>
      <c r="EL117" s="40" t="b">
        <f t="shared" si="163"/>
        <v>0</v>
      </c>
      <c r="EM117" s="40" t="b">
        <f t="shared" si="164"/>
        <v>0</v>
      </c>
      <c r="EN117" s="40" t="b">
        <f t="shared" si="165"/>
        <v>0</v>
      </c>
      <c r="EO117" s="367"/>
      <c r="EP117" s="40" t="b">
        <f t="shared" si="166"/>
        <v>0</v>
      </c>
      <c r="EQ117" s="40" t="b">
        <f t="shared" si="167"/>
        <v>0</v>
      </c>
      <c r="ER117" s="40" t="b">
        <f t="shared" si="168"/>
        <v>0</v>
      </c>
      <c r="ES117" s="40" t="b">
        <f t="shared" si="169"/>
        <v>0</v>
      </c>
      <c r="ET117" s="367"/>
      <c r="EU117" s="40" t="b">
        <f t="shared" si="170"/>
        <v>0</v>
      </c>
      <c r="EV117" s="40" t="b">
        <f t="shared" si="171"/>
        <v>0</v>
      </c>
      <c r="EW117" s="40" t="b">
        <f t="shared" si="172"/>
        <v>0</v>
      </c>
      <c r="EX117" s="40" t="b">
        <f t="shared" si="173"/>
        <v>0</v>
      </c>
      <c r="EY117" s="365"/>
      <c r="EZ117" s="40" t="b">
        <f t="shared" si="174"/>
        <v>0</v>
      </c>
      <c r="FA117" s="40" t="b">
        <f t="shared" si="175"/>
        <v>0</v>
      </c>
      <c r="FB117" s="40" t="b">
        <f t="shared" si="176"/>
        <v>0</v>
      </c>
      <c r="FC117" s="40" t="b">
        <f t="shared" si="177"/>
        <v>0</v>
      </c>
      <c r="FD117" s="367"/>
      <c r="FE117" s="40" t="b">
        <f t="shared" si="178"/>
        <v>0</v>
      </c>
      <c r="FF117" s="40" t="b">
        <f t="shared" si="179"/>
        <v>0</v>
      </c>
      <c r="FG117" s="40" t="b">
        <f t="shared" si="180"/>
        <v>0</v>
      </c>
      <c r="FH117" s="40" t="b">
        <f t="shared" si="181"/>
        <v>0</v>
      </c>
      <c r="FI117" s="365"/>
      <c r="FJ117" s="40" t="b">
        <f t="shared" si="182"/>
        <v>0</v>
      </c>
      <c r="FK117" s="40" t="b">
        <f t="shared" si="183"/>
        <v>0</v>
      </c>
      <c r="FL117" s="40" t="b">
        <f t="shared" si="184"/>
        <v>0</v>
      </c>
      <c r="FM117" s="40" t="b">
        <f t="shared" si="185"/>
        <v>0</v>
      </c>
      <c r="FN117" s="367"/>
      <c r="FO117" s="40" t="b">
        <f t="shared" si="186"/>
        <v>0</v>
      </c>
      <c r="FP117" s="40" t="b">
        <f t="shared" si="187"/>
        <v>0</v>
      </c>
      <c r="FQ117" s="40" t="b">
        <f t="shared" si="188"/>
        <v>0</v>
      </c>
      <c r="FR117" s="40" t="b">
        <f t="shared" si="189"/>
        <v>0</v>
      </c>
      <c r="FS117" s="365"/>
      <c r="FT117" s="40" t="b">
        <f t="shared" si="190"/>
        <v>0</v>
      </c>
      <c r="FU117" s="40" t="b">
        <f t="shared" si="191"/>
        <v>0</v>
      </c>
      <c r="FV117" s="40" t="b">
        <f t="shared" si="192"/>
        <v>0</v>
      </c>
      <c r="FW117" s="40" t="b">
        <f t="shared" si="193"/>
        <v>0</v>
      </c>
    </row>
    <row r="118" spans="2:179">
      <c r="B118" s="365">
        <v>109</v>
      </c>
      <c r="C118" s="196"/>
      <c r="D118" s="196"/>
      <c r="E118" s="196"/>
      <c r="F118" s="196"/>
      <c r="G118" s="367"/>
      <c r="H118" s="197"/>
      <c r="I118" s="197"/>
      <c r="J118" s="197"/>
      <c r="K118" s="197"/>
      <c r="L118" s="197"/>
      <c r="M118" s="197"/>
      <c r="N118" s="9"/>
      <c r="O118" s="198"/>
      <c r="P118" s="198"/>
      <c r="Q118" s="198"/>
      <c r="R118" s="198"/>
      <c r="S118" s="198"/>
      <c r="T118" s="198"/>
      <c r="U118" s="9"/>
      <c r="V118" s="306"/>
      <c r="W118" s="306"/>
      <c r="X118" s="306"/>
      <c r="Y118" s="306"/>
      <c r="Z118" s="306"/>
      <c r="AA118" s="283">
        <f>IFERROR(Z118*Inputs!$D$59*Inputs!$D$60,"")</f>
        <v>0</v>
      </c>
      <c r="AB118" s="9"/>
      <c r="AC118" s="303"/>
      <c r="AD118" s="304"/>
      <c r="AE118" s="304"/>
      <c r="AF118" s="304"/>
      <c r="AG118" s="9"/>
      <c r="AH118" s="283" t="str">
        <f>IFERROR(IF(Analysis!AC118="","",Analysis!AC118*Inputs!$D$33),"")</f>
        <v/>
      </c>
      <c r="AI118" s="292" t="str">
        <f>IFERROR(IF(Analysis!AD118="","",Analysis!AD118*Inputs!$D$37),"")</f>
        <v/>
      </c>
      <c r="AJ118" s="292" t="str">
        <f>IFERROR(IF(Analysis!AE118="","",Analysis!AE118*Inputs!$D$41),"")</f>
        <v/>
      </c>
      <c r="AK118" s="292" t="str">
        <f>IFERROR(IF(Analysis!AE118="","",Analysis!AE118*Inputs!$D$48),"")</f>
        <v/>
      </c>
      <c r="AL118" s="293" t="str">
        <f>IFERROR(IF(Analysis!AD118="","",Analysis!AD118*Inputs!$D$49*Inputs!$D$48),"")</f>
        <v/>
      </c>
      <c r="AM118" s="292" t="str">
        <f>IFERROR(AK118*Inputs!$D$50,"")</f>
        <v/>
      </c>
      <c r="AN118" s="292" t="str">
        <f t="shared" si="194"/>
        <v/>
      </c>
      <c r="AO118" s="292" t="str">
        <f>IFERROR(IF(AN118="","",AN118*Inputs!$D$52),"")</f>
        <v/>
      </c>
      <c r="AP118" s="283" t="str">
        <f>IFERROR(IF(Analysis!AF118="","",Analysis!AF118*Inputs!$D$58),"")</f>
        <v/>
      </c>
      <c r="AQ118" s="293" t="str">
        <f>IFERROR(AP118*Inputs!$D$59,"")</f>
        <v/>
      </c>
      <c r="AR118" s="283" t="str">
        <f>IFERROR(AQ118*Inputs!$D$60,"")</f>
        <v/>
      </c>
      <c r="AS118" s="9"/>
      <c r="AT118" s="279" t="str">
        <f>IF(Analysis!V118&lt;&gt;"",Analysis!V118,Analysis!$AH118)</f>
        <v/>
      </c>
      <c r="AU118" s="279" t="str">
        <f>IF(Analysis!W118&lt;&gt;"",Analysis!W118,Analysis!AI118)</f>
        <v/>
      </c>
      <c r="AV118" s="279" t="str">
        <f>IF(Analysis!X118&lt;&gt;"",Analysis!X118,$AJ118)</f>
        <v/>
      </c>
      <c r="AW118" s="279" t="str">
        <f>IF(Analysis!Y118&lt;&gt;"",Analysis!Y118,Analysis!AO118)</f>
        <v/>
      </c>
      <c r="AX118" s="279" t="str">
        <f>IF(Analysis!Z118&lt;&gt;"",Analysis!Z118,Analysis!AP118)</f>
        <v/>
      </c>
      <c r="AY118" s="279" t="str">
        <f>IF(Analysis!AA118&gt;0,Analysis!AA118,Analysis!AR118)</f>
        <v/>
      </c>
      <c r="AZ118" s="9"/>
      <c r="BA118" s="8">
        <f>SUM((($H118+$O118)*Inputs!$D$14*Inputs!$D$13/Hours_TB),(($I118+$P118)*Inputs!$D$14*Inputs!$D$13/Hours_TB),(($J118+$Q118)*Inputs!$D$14*Inputs!$D$13/Hours_TB),(($K118+$R118)*Inputs!$D$14*Inputs!$D$13/Hours_TB),(($L118+$S118)*Inputs!$D$14*Inputs!$D$13/Hours_TB),(($M118+$T118)*Inputs!$D$14*Inputs!$D$13/Hours_TB))</f>
        <v>0</v>
      </c>
      <c r="BB118" s="8">
        <f>SUM((($H118+$O118)*Inputs!$D$14*Inputs!$D$13/Hours_HIV),(($I118+$P118)*Inputs!$D$14*Inputs!$D$13/Hours_HIV),(($J118+$Q118)*Inputs!$D$14*Inputs!$D$13/Hours_HIV),(($K118+$R118)*Inputs!$D$14*Inputs!$D$13/Hours_HIV),(($L118+$S118)*Inputs!$D$14*Inputs!$D$13/Hours_HIV),(($M118+$T118)*Inputs!$D$14*Inputs!$D$13/Hours_HIV))</f>
        <v>0</v>
      </c>
      <c r="BC118" s="8">
        <f>SUM((($H118+$O118)*Inputs!$D$14*Inputs!$D$13/Hours_HPV),(($I118+$P118)*Inputs!$D$14*Inputs!$D$13/Hours_HPV),(($J118+$Q118)*Inputs!$D$14*Inputs!$D$13/Hours_HPV),(($K118+$R118)*Inputs!$D$14*Inputs!$D$13/Hours_HPV),(($L118+$S118)*Inputs!$D$14*Inputs!$D$13/Hours_HPV),(($M118+$T118)*Inputs!$D$14*Inputs!$D$13/Hours_HPV))</f>
        <v>0</v>
      </c>
      <c r="BD118" s="8">
        <f>SUM((($H118+$O118)*Inputs!$D$14*Inputs!$D$13/Hours_HCV),(($I118+$P118)*Inputs!$D$14*Inputs!$D$13/Hours_HCV),(($J118+$Q118)*Inputs!$D$14*Inputs!$D$13/Hours_HCV),(($K118+$R118)*Inputs!$D$14*Inputs!$D$13/Hours_HCV),(($L118+$S118)*Inputs!$D$14*Inputs!$D$13/Hours_HCV),(($M118+$T118)*Inputs!$D$14*Inputs!$D$13/Hours_HCV))</f>
        <v>0</v>
      </c>
      <c r="BE118" s="9"/>
      <c r="BF118" s="10" t="str">
        <f t="shared" si="195"/>
        <v/>
      </c>
      <c r="BG118" s="18" t="str">
        <f t="shared" si="196"/>
        <v>N/A</v>
      </c>
      <c r="BH118" s="10" t="str">
        <f t="shared" si="197"/>
        <v/>
      </c>
      <c r="BI118" s="10" t="str">
        <f t="shared" si="198"/>
        <v/>
      </c>
      <c r="BJ118" s="10" t="str">
        <f t="shared" si="116"/>
        <v/>
      </c>
      <c r="BK118" s="18" t="str">
        <f t="shared" si="199"/>
        <v>N/A</v>
      </c>
      <c r="BL118" s="367"/>
      <c r="BM118" s="10">
        <f t="shared" si="200"/>
        <v>0</v>
      </c>
      <c r="BN118" s="18" t="str">
        <f t="shared" si="201"/>
        <v>N/A</v>
      </c>
      <c r="BO118" s="10" t="str">
        <f t="shared" si="117"/>
        <v/>
      </c>
      <c r="BP118" s="10" t="str">
        <f t="shared" si="118"/>
        <v/>
      </c>
      <c r="BQ118" s="10" t="str">
        <f t="shared" si="119"/>
        <v/>
      </c>
      <c r="BR118" s="18" t="str">
        <f t="shared" si="120"/>
        <v>N/A</v>
      </c>
      <c r="BS118" s="367"/>
      <c r="BT118" s="10">
        <f t="shared" si="202"/>
        <v>0</v>
      </c>
      <c r="BU118" s="18" t="str">
        <f t="shared" si="203"/>
        <v>N/A</v>
      </c>
      <c r="BV118" s="10" t="str">
        <f t="shared" si="121"/>
        <v/>
      </c>
      <c r="BW118" s="10" t="str">
        <f t="shared" si="204"/>
        <v/>
      </c>
      <c r="BX118" s="10" t="str">
        <f t="shared" si="122"/>
        <v/>
      </c>
      <c r="BY118" s="18" t="str">
        <f t="shared" si="205"/>
        <v>N/A</v>
      </c>
      <c r="BZ118" s="367"/>
      <c r="CA118" s="10">
        <f t="shared" si="206"/>
        <v>0</v>
      </c>
      <c r="CB118" s="18" t="str">
        <f t="shared" si="207"/>
        <v>N/A</v>
      </c>
      <c r="CC118" s="10" t="str">
        <f t="shared" si="123"/>
        <v/>
      </c>
      <c r="CD118" s="10" t="str">
        <f t="shared" si="124"/>
        <v/>
      </c>
      <c r="CE118" s="10" t="str">
        <f t="shared" si="125"/>
        <v/>
      </c>
      <c r="CF118" s="18" t="str">
        <f t="shared" si="208"/>
        <v>N/A</v>
      </c>
      <c r="CG118" s="365"/>
      <c r="CH118" s="10">
        <f t="shared" si="209"/>
        <v>0</v>
      </c>
      <c r="CI118" s="18" t="str">
        <f t="shared" si="210"/>
        <v>N/A</v>
      </c>
      <c r="CJ118" s="10" t="str">
        <f t="shared" si="127"/>
        <v/>
      </c>
      <c r="CK118" s="10" t="str">
        <f t="shared" si="128"/>
        <v/>
      </c>
      <c r="CL118" s="10" t="str">
        <f t="shared" si="129"/>
        <v/>
      </c>
      <c r="CM118" s="18" t="str">
        <f t="shared" si="130"/>
        <v>N/A</v>
      </c>
      <c r="CN118" s="365"/>
      <c r="CO118" s="10">
        <f t="shared" si="211"/>
        <v>0</v>
      </c>
      <c r="CP118" s="18" t="str">
        <f t="shared" si="212"/>
        <v>N/A</v>
      </c>
      <c r="CQ118" s="10" t="str">
        <f t="shared" si="131"/>
        <v/>
      </c>
      <c r="CR118" s="10" t="str">
        <f t="shared" si="132"/>
        <v/>
      </c>
      <c r="CS118" s="10" t="str">
        <f t="shared" si="133"/>
        <v/>
      </c>
      <c r="CT118" s="18" t="str">
        <f t="shared" si="213"/>
        <v>N/A</v>
      </c>
      <c r="CU118" s="377"/>
      <c r="CV118" s="10">
        <f t="shared" si="214"/>
        <v>0</v>
      </c>
      <c r="CW118" s="18" t="str">
        <f t="shared" si="215"/>
        <v>N/A</v>
      </c>
      <c r="CX118" s="10" t="str">
        <f t="shared" si="134"/>
        <v/>
      </c>
      <c r="CY118" s="10" t="str">
        <f t="shared" si="135"/>
        <v/>
      </c>
      <c r="CZ118" s="10" t="str">
        <f t="shared" si="136"/>
        <v/>
      </c>
      <c r="DA118" s="18" t="str">
        <f t="shared" si="137"/>
        <v>N/A</v>
      </c>
      <c r="DB118" s="367"/>
      <c r="DC118" s="367"/>
      <c r="DD118" s="367"/>
      <c r="DE118" s="367"/>
      <c r="DF118" s="367"/>
      <c r="DG118" s="40" t="b">
        <f t="shared" si="138"/>
        <v>0</v>
      </c>
      <c r="DH118" s="40" t="b">
        <f t="shared" si="139"/>
        <v>0</v>
      </c>
      <c r="DI118" s="40" t="b">
        <f t="shared" si="140"/>
        <v>0</v>
      </c>
      <c r="DJ118" s="40" t="b">
        <f t="shared" si="141"/>
        <v>0</v>
      </c>
      <c r="DK118" s="367"/>
      <c r="DL118" s="40" t="b">
        <f t="shared" si="142"/>
        <v>0</v>
      </c>
      <c r="DM118" s="40" t="b">
        <f t="shared" si="143"/>
        <v>0</v>
      </c>
      <c r="DN118" s="40" t="b">
        <f t="shared" si="144"/>
        <v>0</v>
      </c>
      <c r="DO118" s="40" t="b">
        <f t="shared" si="145"/>
        <v>0</v>
      </c>
      <c r="DP118" s="367"/>
      <c r="DQ118" s="40" t="b">
        <f t="shared" si="146"/>
        <v>0</v>
      </c>
      <c r="DR118" s="40" t="b">
        <f t="shared" si="147"/>
        <v>0</v>
      </c>
      <c r="DS118" s="40" t="b">
        <f t="shared" si="148"/>
        <v>0</v>
      </c>
      <c r="DT118" s="40" t="b">
        <f t="shared" si="149"/>
        <v>0</v>
      </c>
      <c r="DU118" s="367"/>
      <c r="DV118" s="40" t="b">
        <f t="shared" si="150"/>
        <v>0</v>
      </c>
      <c r="DW118" s="40" t="b">
        <f t="shared" si="151"/>
        <v>0</v>
      </c>
      <c r="DX118" s="40" t="b">
        <f t="shared" si="152"/>
        <v>0</v>
      </c>
      <c r="DY118" s="40" t="b">
        <f t="shared" si="153"/>
        <v>0</v>
      </c>
      <c r="DZ118" s="367"/>
      <c r="EA118" s="40" t="b">
        <f t="shared" si="154"/>
        <v>0</v>
      </c>
      <c r="EB118" s="40" t="b">
        <f t="shared" si="155"/>
        <v>0</v>
      </c>
      <c r="EC118" s="40" t="b">
        <f t="shared" si="156"/>
        <v>0</v>
      </c>
      <c r="ED118" s="40" t="b">
        <f t="shared" si="157"/>
        <v>0</v>
      </c>
      <c r="EE118" s="367"/>
      <c r="EF118" s="40" t="b">
        <f t="shared" si="158"/>
        <v>0</v>
      </c>
      <c r="EG118" s="40" t="b">
        <f t="shared" si="159"/>
        <v>0</v>
      </c>
      <c r="EH118" s="40" t="b">
        <f t="shared" si="160"/>
        <v>0</v>
      </c>
      <c r="EI118" s="40" t="b">
        <f t="shared" si="161"/>
        <v>0</v>
      </c>
      <c r="EJ118" s="367"/>
      <c r="EK118" s="40" t="b">
        <f t="shared" si="162"/>
        <v>0</v>
      </c>
      <c r="EL118" s="40" t="b">
        <f t="shared" si="163"/>
        <v>0</v>
      </c>
      <c r="EM118" s="40" t="b">
        <f t="shared" si="164"/>
        <v>0</v>
      </c>
      <c r="EN118" s="40" t="b">
        <f t="shared" si="165"/>
        <v>0</v>
      </c>
      <c r="EO118" s="367"/>
      <c r="EP118" s="40" t="b">
        <f t="shared" si="166"/>
        <v>0</v>
      </c>
      <c r="EQ118" s="40" t="b">
        <f t="shared" si="167"/>
        <v>0</v>
      </c>
      <c r="ER118" s="40" t="b">
        <f t="shared" si="168"/>
        <v>0</v>
      </c>
      <c r="ES118" s="40" t="b">
        <f t="shared" si="169"/>
        <v>0</v>
      </c>
      <c r="ET118" s="367"/>
      <c r="EU118" s="40" t="b">
        <f t="shared" si="170"/>
        <v>0</v>
      </c>
      <c r="EV118" s="40" t="b">
        <f t="shared" si="171"/>
        <v>0</v>
      </c>
      <c r="EW118" s="40" t="b">
        <f t="shared" si="172"/>
        <v>0</v>
      </c>
      <c r="EX118" s="40" t="b">
        <f t="shared" si="173"/>
        <v>0</v>
      </c>
      <c r="EY118" s="365"/>
      <c r="EZ118" s="40" t="b">
        <f t="shared" si="174"/>
        <v>0</v>
      </c>
      <c r="FA118" s="40" t="b">
        <f t="shared" si="175"/>
        <v>0</v>
      </c>
      <c r="FB118" s="40" t="b">
        <f t="shared" si="176"/>
        <v>0</v>
      </c>
      <c r="FC118" s="40" t="b">
        <f t="shared" si="177"/>
        <v>0</v>
      </c>
      <c r="FD118" s="367"/>
      <c r="FE118" s="40" t="b">
        <f t="shared" si="178"/>
        <v>0</v>
      </c>
      <c r="FF118" s="40" t="b">
        <f t="shared" si="179"/>
        <v>0</v>
      </c>
      <c r="FG118" s="40" t="b">
        <f t="shared" si="180"/>
        <v>0</v>
      </c>
      <c r="FH118" s="40" t="b">
        <f t="shared" si="181"/>
        <v>0</v>
      </c>
      <c r="FI118" s="365"/>
      <c r="FJ118" s="40" t="b">
        <f t="shared" si="182"/>
        <v>0</v>
      </c>
      <c r="FK118" s="40" t="b">
        <f t="shared" si="183"/>
        <v>0</v>
      </c>
      <c r="FL118" s="40" t="b">
        <f t="shared" si="184"/>
        <v>0</v>
      </c>
      <c r="FM118" s="40" t="b">
        <f t="shared" si="185"/>
        <v>0</v>
      </c>
      <c r="FN118" s="367"/>
      <c r="FO118" s="40" t="b">
        <f t="shared" si="186"/>
        <v>0</v>
      </c>
      <c r="FP118" s="40" t="b">
        <f t="shared" si="187"/>
        <v>0</v>
      </c>
      <c r="FQ118" s="40" t="b">
        <f t="shared" si="188"/>
        <v>0</v>
      </c>
      <c r="FR118" s="40" t="b">
        <f t="shared" si="189"/>
        <v>0</v>
      </c>
      <c r="FS118" s="365"/>
      <c r="FT118" s="40" t="b">
        <f t="shared" si="190"/>
        <v>0</v>
      </c>
      <c r="FU118" s="40" t="b">
        <f t="shared" si="191"/>
        <v>0</v>
      </c>
      <c r="FV118" s="40" t="b">
        <f t="shared" si="192"/>
        <v>0</v>
      </c>
      <c r="FW118" s="40" t="b">
        <f t="shared" si="193"/>
        <v>0</v>
      </c>
    </row>
    <row r="119" spans="2:179">
      <c r="B119" s="365">
        <v>110</v>
      </c>
      <c r="C119" s="196"/>
      <c r="D119" s="196"/>
      <c r="E119" s="196"/>
      <c r="F119" s="196"/>
      <c r="G119" s="367"/>
      <c r="H119" s="197"/>
      <c r="I119" s="197"/>
      <c r="J119" s="197"/>
      <c r="K119" s="197"/>
      <c r="L119" s="197"/>
      <c r="M119" s="197"/>
      <c r="N119" s="9"/>
      <c r="O119" s="198"/>
      <c r="P119" s="198"/>
      <c r="Q119" s="198"/>
      <c r="R119" s="198"/>
      <c r="S119" s="198"/>
      <c r="T119" s="198"/>
      <c r="U119" s="9"/>
      <c r="V119" s="306"/>
      <c r="W119" s="306"/>
      <c r="X119" s="306"/>
      <c r="Y119" s="306"/>
      <c r="Z119" s="306"/>
      <c r="AA119" s="283">
        <f>IFERROR(Z119*Inputs!$D$59*Inputs!$D$60,"")</f>
        <v>0</v>
      </c>
      <c r="AB119" s="9"/>
      <c r="AC119" s="303"/>
      <c r="AD119" s="304"/>
      <c r="AE119" s="304"/>
      <c r="AF119" s="304"/>
      <c r="AG119" s="9"/>
      <c r="AH119" s="283" t="str">
        <f>IFERROR(IF(Analysis!AC119="","",Analysis!AC119*Inputs!$D$33),"")</f>
        <v/>
      </c>
      <c r="AI119" s="292" t="str">
        <f>IFERROR(IF(Analysis!AD119="","",Analysis!AD119*Inputs!$D$37),"")</f>
        <v/>
      </c>
      <c r="AJ119" s="292" t="str">
        <f>IFERROR(IF(Analysis!AE119="","",Analysis!AE119*Inputs!$D$41),"")</f>
        <v/>
      </c>
      <c r="AK119" s="292" t="str">
        <f>IFERROR(IF(Analysis!AE119="","",Analysis!AE119*Inputs!$D$48),"")</f>
        <v/>
      </c>
      <c r="AL119" s="293" t="str">
        <f>IFERROR(IF(Analysis!AD119="","",Analysis!AD119*Inputs!$D$49*Inputs!$D$48),"")</f>
        <v/>
      </c>
      <c r="AM119" s="292" t="str">
        <f>IFERROR(AK119*Inputs!$D$50,"")</f>
        <v/>
      </c>
      <c r="AN119" s="292" t="str">
        <f t="shared" si="194"/>
        <v/>
      </c>
      <c r="AO119" s="292" t="str">
        <f>IFERROR(IF(AN119="","",AN119*Inputs!$D$52),"")</f>
        <v/>
      </c>
      <c r="AP119" s="283" t="str">
        <f>IFERROR(IF(Analysis!AF119="","",Analysis!AF119*Inputs!$D$58),"")</f>
        <v/>
      </c>
      <c r="AQ119" s="293" t="str">
        <f>IFERROR(AP119*Inputs!$D$59,"")</f>
        <v/>
      </c>
      <c r="AR119" s="283" t="str">
        <f>IFERROR(AQ119*Inputs!$D$60,"")</f>
        <v/>
      </c>
      <c r="AS119" s="9"/>
      <c r="AT119" s="279" t="str">
        <f>IF(Analysis!V119&lt;&gt;"",Analysis!V119,Analysis!$AH119)</f>
        <v/>
      </c>
      <c r="AU119" s="279" t="str">
        <f>IF(Analysis!W119&lt;&gt;"",Analysis!W119,Analysis!AI119)</f>
        <v/>
      </c>
      <c r="AV119" s="279" t="str">
        <f>IF(Analysis!X119&lt;&gt;"",Analysis!X119,$AJ119)</f>
        <v/>
      </c>
      <c r="AW119" s="279" t="str">
        <f>IF(Analysis!Y119&lt;&gt;"",Analysis!Y119,Analysis!AO119)</f>
        <v/>
      </c>
      <c r="AX119" s="279" t="str">
        <f>IF(Analysis!Z119&lt;&gt;"",Analysis!Z119,Analysis!AP119)</f>
        <v/>
      </c>
      <c r="AY119" s="279" t="str">
        <f>IF(Analysis!AA119&gt;0,Analysis!AA119,Analysis!AR119)</f>
        <v/>
      </c>
      <c r="AZ119" s="9"/>
      <c r="BA119" s="8">
        <f>SUM((($H119+$O119)*Inputs!$D$14*Inputs!$D$13/Hours_TB),(($I119+$P119)*Inputs!$D$14*Inputs!$D$13/Hours_TB),(($J119+$Q119)*Inputs!$D$14*Inputs!$D$13/Hours_TB),(($K119+$R119)*Inputs!$D$14*Inputs!$D$13/Hours_TB),(($L119+$S119)*Inputs!$D$14*Inputs!$D$13/Hours_TB),(($M119+$T119)*Inputs!$D$14*Inputs!$D$13/Hours_TB))</f>
        <v>0</v>
      </c>
      <c r="BB119" s="8">
        <f>SUM((($H119+$O119)*Inputs!$D$14*Inputs!$D$13/Hours_HIV),(($I119+$P119)*Inputs!$D$14*Inputs!$D$13/Hours_HIV),(($J119+$Q119)*Inputs!$D$14*Inputs!$D$13/Hours_HIV),(($K119+$R119)*Inputs!$D$14*Inputs!$D$13/Hours_HIV),(($L119+$S119)*Inputs!$D$14*Inputs!$D$13/Hours_HIV),(($M119+$T119)*Inputs!$D$14*Inputs!$D$13/Hours_HIV))</f>
        <v>0</v>
      </c>
      <c r="BC119" s="8">
        <f>SUM((($H119+$O119)*Inputs!$D$14*Inputs!$D$13/Hours_HPV),(($I119+$P119)*Inputs!$D$14*Inputs!$D$13/Hours_HPV),(($J119+$Q119)*Inputs!$D$14*Inputs!$D$13/Hours_HPV),(($K119+$R119)*Inputs!$D$14*Inputs!$D$13/Hours_HPV),(($L119+$S119)*Inputs!$D$14*Inputs!$D$13/Hours_HPV),(($M119+$T119)*Inputs!$D$14*Inputs!$D$13/Hours_HPV))</f>
        <v>0</v>
      </c>
      <c r="BD119" s="8">
        <f>SUM((($H119+$O119)*Inputs!$D$14*Inputs!$D$13/Hours_HCV),(($I119+$P119)*Inputs!$D$14*Inputs!$D$13/Hours_HCV),(($J119+$Q119)*Inputs!$D$14*Inputs!$D$13/Hours_HCV),(($K119+$R119)*Inputs!$D$14*Inputs!$D$13/Hours_HCV),(($L119+$S119)*Inputs!$D$14*Inputs!$D$13/Hours_HCV),(($M119+$T119)*Inputs!$D$14*Inputs!$D$13/Hours_HCV))</f>
        <v>0</v>
      </c>
      <c r="BE119" s="9"/>
      <c r="BF119" s="10" t="str">
        <f t="shared" si="195"/>
        <v/>
      </c>
      <c r="BG119" s="18" t="str">
        <f t="shared" si="196"/>
        <v>N/A</v>
      </c>
      <c r="BH119" s="10" t="str">
        <f t="shared" si="197"/>
        <v/>
      </c>
      <c r="BI119" s="10" t="str">
        <f t="shared" si="198"/>
        <v/>
      </c>
      <c r="BJ119" s="10" t="str">
        <f t="shared" si="116"/>
        <v/>
      </c>
      <c r="BK119" s="18" t="str">
        <f t="shared" si="199"/>
        <v>N/A</v>
      </c>
      <c r="BL119" s="367"/>
      <c r="BM119" s="10">
        <f t="shared" si="200"/>
        <v>0</v>
      </c>
      <c r="BN119" s="18" t="str">
        <f t="shared" si="201"/>
        <v>N/A</v>
      </c>
      <c r="BO119" s="10" t="str">
        <f t="shared" si="117"/>
        <v/>
      </c>
      <c r="BP119" s="10" t="str">
        <f t="shared" si="118"/>
        <v/>
      </c>
      <c r="BQ119" s="10" t="str">
        <f t="shared" si="119"/>
        <v/>
      </c>
      <c r="BR119" s="18" t="str">
        <f t="shared" si="120"/>
        <v>N/A</v>
      </c>
      <c r="BS119" s="367"/>
      <c r="BT119" s="10">
        <f t="shared" si="202"/>
        <v>0</v>
      </c>
      <c r="BU119" s="18" t="str">
        <f t="shared" si="203"/>
        <v>N/A</v>
      </c>
      <c r="BV119" s="10" t="str">
        <f t="shared" si="121"/>
        <v/>
      </c>
      <c r="BW119" s="10" t="str">
        <f t="shared" si="204"/>
        <v/>
      </c>
      <c r="BX119" s="10" t="str">
        <f t="shared" si="122"/>
        <v/>
      </c>
      <c r="BY119" s="18" t="str">
        <f t="shared" si="205"/>
        <v>N/A</v>
      </c>
      <c r="BZ119" s="367"/>
      <c r="CA119" s="10">
        <f t="shared" si="206"/>
        <v>0</v>
      </c>
      <c r="CB119" s="18" t="str">
        <f t="shared" si="207"/>
        <v>N/A</v>
      </c>
      <c r="CC119" s="10" t="str">
        <f t="shared" si="123"/>
        <v/>
      </c>
      <c r="CD119" s="10" t="str">
        <f t="shared" si="124"/>
        <v/>
      </c>
      <c r="CE119" s="10" t="str">
        <f t="shared" si="125"/>
        <v/>
      </c>
      <c r="CF119" s="18" t="str">
        <f t="shared" si="208"/>
        <v>N/A</v>
      </c>
      <c r="CG119" s="365"/>
      <c r="CH119" s="10">
        <f t="shared" si="209"/>
        <v>0</v>
      </c>
      <c r="CI119" s="18" t="str">
        <f t="shared" si="210"/>
        <v>N/A</v>
      </c>
      <c r="CJ119" s="10" t="str">
        <f t="shared" si="127"/>
        <v/>
      </c>
      <c r="CK119" s="10" t="str">
        <f t="shared" si="128"/>
        <v/>
      </c>
      <c r="CL119" s="10" t="str">
        <f t="shared" si="129"/>
        <v/>
      </c>
      <c r="CM119" s="18" t="str">
        <f t="shared" si="130"/>
        <v>N/A</v>
      </c>
      <c r="CN119" s="365"/>
      <c r="CO119" s="10">
        <f t="shared" si="211"/>
        <v>0</v>
      </c>
      <c r="CP119" s="18" t="str">
        <f t="shared" si="212"/>
        <v>N/A</v>
      </c>
      <c r="CQ119" s="10" t="str">
        <f t="shared" si="131"/>
        <v/>
      </c>
      <c r="CR119" s="10" t="str">
        <f t="shared" si="132"/>
        <v/>
      </c>
      <c r="CS119" s="10" t="str">
        <f t="shared" si="133"/>
        <v/>
      </c>
      <c r="CT119" s="18" t="str">
        <f t="shared" si="213"/>
        <v>N/A</v>
      </c>
      <c r="CU119" s="377"/>
      <c r="CV119" s="10">
        <f t="shared" si="214"/>
        <v>0</v>
      </c>
      <c r="CW119" s="18" t="str">
        <f t="shared" si="215"/>
        <v>N/A</v>
      </c>
      <c r="CX119" s="10" t="str">
        <f t="shared" si="134"/>
        <v/>
      </c>
      <c r="CY119" s="10" t="str">
        <f t="shared" si="135"/>
        <v/>
      </c>
      <c r="CZ119" s="10" t="str">
        <f t="shared" si="136"/>
        <v/>
      </c>
      <c r="DA119" s="18" t="str">
        <f t="shared" si="137"/>
        <v>N/A</v>
      </c>
      <c r="DB119" s="367"/>
      <c r="DC119" s="367"/>
      <c r="DD119" s="367"/>
      <c r="DE119" s="367"/>
      <c r="DF119" s="367"/>
      <c r="DG119" s="40" t="b">
        <f t="shared" si="138"/>
        <v>0</v>
      </c>
      <c r="DH119" s="40" t="b">
        <f t="shared" si="139"/>
        <v>0</v>
      </c>
      <c r="DI119" s="40" t="b">
        <f t="shared" si="140"/>
        <v>0</v>
      </c>
      <c r="DJ119" s="40" t="b">
        <f t="shared" si="141"/>
        <v>0</v>
      </c>
      <c r="DK119" s="367"/>
      <c r="DL119" s="40" t="b">
        <f t="shared" si="142"/>
        <v>0</v>
      </c>
      <c r="DM119" s="40" t="b">
        <f t="shared" si="143"/>
        <v>0</v>
      </c>
      <c r="DN119" s="40" t="b">
        <f t="shared" si="144"/>
        <v>0</v>
      </c>
      <c r="DO119" s="40" t="b">
        <f t="shared" si="145"/>
        <v>0</v>
      </c>
      <c r="DP119" s="367"/>
      <c r="DQ119" s="40" t="b">
        <f t="shared" si="146"/>
        <v>0</v>
      </c>
      <c r="DR119" s="40" t="b">
        <f t="shared" si="147"/>
        <v>0</v>
      </c>
      <c r="DS119" s="40" t="b">
        <f t="shared" si="148"/>
        <v>0</v>
      </c>
      <c r="DT119" s="40" t="b">
        <f t="shared" si="149"/>
        <v>0</v>
      </c>
      <c r="DU119" s="367"/>
      <c r="DV119" s="40" t="b">
        <f t="shared" si="150"/>
        <v>0</v>
      </c>
      <c r="DW119" s="40" t="b">
        <f t="shared" si="151"/>
        <v>0</v>
      </c>
      <c r="DX119" s="40" t="b">
        <f t="shared" si="152"/>
        <v>0</v>
      </c>
      <c r="DY119" s="40" t="b">
        <f t="shared" si="153"/>
        <v>0</v>
      </c>
      <c r="DZ119" s="367"/>
      <c r="EA119" s="40" t="b">
        <f t="shared" si="154"/>
        <v>0</v>
      </c>
      <c r="EB119" s="40" t="b">
        <f t="shared" si="155"/>
        <v>0</v>
      </c>
      <c r="EC119" s="40" t="b">
        <f t="shared" si="156"/>
        <v>0</v>
      </c>
      <c r="ED119" s="40" t="b">
        <f t="shared" si="157"/>
        <v>0</v>
      </c>
      <c r="EE119" s="367"/>
      <c r="EF119" s="40" t="b">
        <f t="shared" si="158"/>
        <v>0</v>
      </c>
      <c r="EG119" s="40" t="b">
        <f t="shared" si="159"/>
        <v>0</v>
      </c>
      <c r="EH119" s="40" t="b">
        <f t="shared" si="160"/>
        <v>0</v>
      </c>
      <c r="EI119" s="40" t="b">
        <f t="shared" si="161"/>
        <v>0</v>
      </c>
      <c r="EJ119" s="367"/>
      <c r="EK119" s="40" t="b">
        <f t="shared" si="162"/>
        <v>0</v>
      </c>
      <c r="EL119" s="40" t="b">
        <f t="shared" si="163"/>
        <v>0</v>
      </c>
      <c r="EM119" s="40" t="b">
        <f t="shared" si="164"/>
        <v>0</v>
      </c>
      <c r="EN119" s="40" t="b">
        <f t="shared" si="165"/>
        <v>0</v>
      </c>
      <c r="EO119" s="367"/>
      <c r="EP119" s="40" t="b">
        <f t="shared" si="166"/>
        <v>0</v>
      </c>
      <c r="EQ119" s="40" t="b">
        <f t="shared" si="167"/>
        <v>0</v>
      </c>
      <c r="ER119" s="40" t="b">
        <f t="shared" si="168"/>
        <v>0</v>
      </c>
      <c r="ES119" s="40" t="b">
        <f t="shared" si="169"/>
        <v>0</v>
      </c>
      <c r="ET119" s="367"/>
      <c r="EU119" s="40" t="b">
        <f t="shared" si="170"/>
        <v>0</v>
      </c>
      <c r="EV119" s="40" t="b">
        <f t="shared" si="171"/>
        <v>0</v>
      </c>
      <c r="EW119" s="40" t="b">
        <f t="shared" si="172"/>
        <v>0</v>
      </c>
      <c r="EX119" s="40" t="b">
        <f t="shared" si="173"/>
        <v>0</v>
      </c>
      <c r="EY119" s="365"/>
      <c r="EZ119" s="40" t="b">
        <f t="shared" si="174"/>
        <v>0</v>
      </c>
      <c r="FA119" s="40" t="b">
        <f t="shared" si="175"/>
        <v>0</v>
      </c>
      <c r="FB119" s="40" t="b">
        <f t="shared" si="176"/>
        <v>0</v>
      </c>
      <c r="FC119" s="40" t="b">
        <f t="shared" si="177"/>
        <v>0</v>
      </c>
      <c r="FD119" s="367"/>
      <c r="FE119" s="40" t="b">
        <f t="shared" si="178"/>
        <v>0</v>
      </c>
      <c r="FF119" s="40" t="b">
        <f t="shared" si="179"/>
        <v>0</v>
      </c>
      <c r="FG119" s="40" t="b">
        <f t="shared" si="180"/>
        <v>0</v>
      </c>
      <c r="FH119" s="40" t="b">
        <f t="shared" si="181"/>
        <v>0</v>
      </c>
      <c r="FI119" s="365"/>
      <c r="FJ119" s="40" t="b">
        <f t="shared" si="182"/>
        <v>0</v>
      </c>
      <c r="FK119" s="40" t="b">
        <f t="shared" si="183"/>
        <v>0</v>
      </c>
      <c r="FL119" s="40" t="b">
        <f t="shared" si="184"/>
        <v>0</v>
      </c>
      <c r="FM119" s="40" t="b">
        <f t="shared" si="185"/>
        <v>0</v>
      </c>
      <c r="FN119" s="367"/>
      <c r="FO119" s="40" t="b">
        <f t="shared" si="186"/>
        <v>0</v>
      </c>
      <c r="FP119" s="40" t="b">
        <f t="shared" si="187"/>
        <v>0</v>
      </c>
      <c r="FQ119" s="40" t="b">
        <f t="shared" si="188"/>
        <v>0</v>
      </c>
      <c r="FR119" s="40" t="b">
        <f t="shared" si="189"/>
        <v>0</v>
      </c>
      <c r="FS119" s="365"/>
      <c r="FT119" s="40" t="b">
        <f t="shared" si="190"/>
        <v>0</v>
      </c>
      <c r="FU119" s="40" t="b">
        <f t="shared" si="191"/>
        <v>0</v>
      </c>
      <c r="FV119" s="40" t="b">
        <f t="shared" si="192"/>
        <v>0</v>
      </c>
      <c r="FW119" s="40" t="b">
        <f t="shared" si="193"/>
        <v>0</v>
      </c>
    </row>
    <row r="120" spans="2:179">
      <c r="B120" s="365">
        <v>111</v>
      </c>
      <c r="C120" s="196"/>
      <c r="D120" s="196"/>
      <c r="E120" s="196"/>
      <c r="F120" s="196"/>
      <c r="G120" s="367"/>
      <c r="H120" s="197"/>
      <c r="I120" s="197"/>
      <c r="J120" s="197"/>
      <c r="K120" s="197"/>
      <c r="L120" s="197"/>
      <c r="M120" s="197"/>
      <c r="N120" s="9"/>
      <c r="O120" s="198"/>
      <c r="P120" s="198"/>
      <c r="Q120" s="198"/>
      <c r="R120" s="198"/>
      <c r="S120" s="198"/>
      <c r="T120" s="198"/>
      <c r="U120" s="9"/>
      <c r="V120" s="306"/>
      <c r="W120" s="306"/>
      <c r="X120" s="306"/>
      <c r="Y120" s="306"/>
      <c r="Z120" s="306"/>
      <c r="AA120" s="283">
        <f>IFERROR(Z120*Inputs!$D$59*Inputs!$D$60,"")</f>
        <v>0</v>
      </c>
      <c r="AB120" s="9"/>
      <c r="AC120" s="303"/>
      <c r="AD120" s="304"/>
      <c r="AE120" s="304"/>
      <c r="AF120" s="304"/>
      <c r="AG120" s="9"/>
      <c r="AH120" s="283" t="str">
        <f>IFERROR(IF(Analysis!AC120="","",Analysis!AC120*Inputs!$D$33),"")</f>
        <v/>
      </c>
      <c r="AI120" s="292" t="str">
        <f>IFERROR(IF(Analysis!AD120="","",Analysis!AD120*Inputs!$D$37),"")</f>
        <v/>
      </c>
      <c r="AJ120" s="292" t="str">
        <f>IFERROR(IF(Analysis!AE120="","",Analysis!AE120*Inputs!$D$41),"")</f>
        <v/>
      </c>
      <c r="AK120" s="292" t="str">
        <f>IFERROR(IF(Analysis!AE120="","",Analysis!AE120*Inputs!$D$48),"")</f>
        <v/>
      </c>
      <c r="AL120" s="293" t="str">
        <f>IFERROR(IF(Analysis!AD120="","",Analysis!AD120*Inputs!$D$49*Inputs!$D$48),"")</f>
        <v/>
      </c>
      <c r="AM120" s="292" t="str">
        <f>IFERROR(AK120*Inputs!$D$50,"")</f>
        <v/>
      </c>
      <c r="AN120" s="292" t="str">
        <f t="shared" si="194"/>
        <v/>
      </c>
      <c r="AO120" s="292" t="str">
        <f>IFERROR(IF(AN120="","",AN120*Inputs!$D$52),"")</f>
        <v/>
      </c>
      <c r="AP120" s="283" t="str">
        <f>IFERROR(IF(Analysis!AF120="","",Analysis!AF120*Inputs!$D$58),"")</f>
        <v/>
      </c>
      <c r="AQ120" s="293" t="str">
        <f>IFERROR(AP120*Inputs!$D$59,"")</f>
        <v/>
      </c>
      <c r="AR120" s="283" t="str">
        <f>IFERROR(AQ120*Inputs!$D$60,"")</f>
        <v/>
      </c>
      <c r="AS120" s="9"/>
      <c r="AT120" s="279" t="str">
        <f>IF(Analysis!V120&lt;&gt;"",Analysis!V120,Analysis!$AH120)</f>
        <v/>
      </c>
      <c r="AU120" s="279" t="str">
        <f>IF(Analysis!W120&lt;&gt;"",Analysis!W120,Analysis!AI120)</f>
        <v/>
      </c>
      <c r="AV120" s="279" t="str">
        <f>IF(Analysis!X120&lt;&gt;"",Analysis!X120,$AJ120)</f>
        <v/>
      </c>
      <c r="AW120" s="279" t="str">
        <f>IF(Analysis!Y120&lt;&gt;"",Analysis!Y120,Analysis!AO120)</f>
        <v/>
      </c>
      <c r="AX120" s="279" t="str">
        <f>IF(Analysis!Z120&lt;&gt;"",Analysis!Z120,Analysis!AP120)</f>
        <v/>
      </c>
      <c r="AY120" s="279" t="str">
        <f>IF(Analysis!AA120&gt;0,Analysis!AA120,Analysis!AR120)</f>
        <v/>
      </c>
      <c r="AZ120" s="9"/>
      <c r="BA120" s="8">
        <f>SUM((($H120+$O120)*Inputs!$D$14*Inputs!$D$13/Hours_TB),(($I120+$P120)*Inputs!$D$14*Inputs!$D$13/Hours_TB),(($J120+$Q120)*Inputs!$D$14*Inputs!$D$13/Hours_TB),(($K120+$R120)*Inputs!$D$14*Inputs!$D$13/Hours_TB),(($L120+$S120)*Inputs!$D$14*Inputs!$D$13/Hours_TB),(($M120+$T120)*Inputs!$D$14*Inputs!$D$13/Hours_TB))</f>
        <v>0</v>
      </c>
      <c r="BB120" s="8">
        <f>SUM((($H120+$O120)*Inputs!$D$14*Inputs!$D$13/Hours_HIV),(($I120+$P120)*Inputs!$D$14*Inputs!$D$13/Hours_HIV),(($J120+$Q120)*Inputs!$D$14*Inputs!$D$13/Hours_HIV),(($K120+$R120)*Inputs!$D$14*Inputs!$D$13/Hours_HIV),(($L120+$S120)*Inputs!$D$14*Inputs!$D$13/Hours_HIV),(($M120+$T120)*Inputs!$D$14*Inputs!$D$13/Hours_HIV))</f>
        <v>0</v>
      </c>
      <c r="BC120" s="8">
        <f>SUM((($H120+$O120)*Inputs!$D$14*Inputs!$D$13/Hours_HPV),(($I120+$P120)*Inputs!$D$14*Inputs!$D$13/Hours_HPV),(($J120+$Q120)*Inputs!$D$14*Inputs!$D$13/Hours_HPV),(($K120+$R120)*Inputs!$D$14*Inputs!$D$13/Hours_HPV),(($L120+$S120)*Inputs!$D$14*Inputs!$D$13/Hours_HPV),(($M120+$T120)*Inputs!$D$14*Inputs!$D$13/Hours_HPV))</f>
        <v>0</v>
      </c>
      <c r="BD120" s="8">
        <f>SUM((($H120+$O120)*Inputs!$D$14*Inputs!$D$13/Hours_HCV),(($I120+$P120)*Inputs!$D$14*Inputs!$D$13/Hours_HCV),(($J120+$Q120)*Inputs!$D$14*Inputs!$D$13/Hours_HCV),(($K120+$R120)*Inputs!$D$14*Inputs!$D$13/Hours_HCV),(($L120+$S120)*Inputs!$D$14*Inputs!$D$13/Hours_HCV),(($M120+$T120)*Inputs!$D$14*Inputs!$D$13/Hours_HCV))</f>
        <v>0</v>
      </c>
      <c r="BE120" s="9"/>
      <c r="BF120" s="10" t="str">
        <f t="shared" si="195"/>
        <v/>
      </c>
      <c r="BG120" s="18" t="str">
        <f t="shared" si="196"/>
        <v>N/A</v>
      </c>
      <c r="BH120" s="10" t="str">
        <f t="shared" si="197"/>
        <v/>
      </c>
      <c r="BI120" s="10" t="str">
        <f t="shared" si="198"/>
        <v/>
      </c>
      <c r="BJ120" s="10" t="str">
        <f t="shared" si="116"/>
        <v/>
      </c>
      <c r="BK120" s="18" t="str">
        <f t="shared" si="199"/>
        <v>N/A</v>
      </c>
      <c r="BL120" s="367"/>
      <c r="BM120" s="10">
        <f t="shared" si="200"/>
        <v>0</v>
      </c>
      <c r="BN120" s="18" t="str">
        <f t="shared" si="201"/>
        <v>N/A</v>
      </c>
      <c r="BO120" s="10" t="str">
        <f t="shared" si="117"/>
        <v/>
      </c>
      <c r="BP120" s="10" t="str">
        <f t="shared" si="118"/>
        <v/>
      </c>
      <c r="BQ120" s="10" t="str">
        <f t="shared" si="119"/>
        <v/>
      </c>
      <c r="BR120" s="18" t="str">
        <f t="shared" si="120"/>
        <v>N/A</v>
      </c>
      <c r="BS120" s="367"/>
      <c r="BT120" s="10">
        <f t="shared" si="202"/>
        <v>0</v>
      </c>
      <c r="BU120" s="18" t="str">
        <f t="shared" si="203"/>
        <v>N/A</v>
      </c>
      <c r="BV120" s="10" t="str">
        <f t="shared" si="121"/>
        <v/>
      </c>
      <c r="BW120" s="10" t="str">
        <f t="shared" si="204"/>
        <v/>
      </c>
      <c r="BX120" s="10" t="str">
        <f t="shared" si="122"/>
        <v/>
      </c>
      <c r="BY120" s="18" t="str">
        <f t="shared" si="205"/>
        <v>N/A</v>
      </c>
      <c r="BZ120" s="367"/>
      <c r="CA120" s="10">
        <f t="shared" si="206"/>
        <v>0</v>
      </c>
      <c r="CB120" s="18" t="str">
        <f t="shared" si="207"/>
        <v>N/A</v>
      </c>
      <c r="CC120" s="10" t="str">
        <f t="shared" si="123"/>
        <v/>
      </c>
      <c r="CD120" s="10" t="str">
        <f t="shared" si="124"/>
        <v/>
      </c>
      <c r="CE120" s="10" t="str">
        <f t="shared" si="125"/>
        <v/>
      </c>
      <c r="CF120" s="18" t="str">
        <f t="shared" si="208"/>
        <v>N/A</v>
      </c>
      <c r="CG120" s="365"/>
      <c r="CH120" s="10">
        <f t="shared" si="209"/>
        <v>0</v>
      </c>
      <c r="CI120" s="18" t="str">
        <f t="shared" si="210"/>
        <v>N/A</v>
      </c>
      <c r="CJ120" s="10" t="str">
        <f t="shared" si="127"/>
        <v/>
      </c>
      <c r="CK120" s="10" t="str">
        <f t="shared" si="128"/>
        <v/>
      </c>
      <c r="CL120" s="10" t="str">
        <f t="shared" si="129"/>
        <v/>
      </c>
      <c r="CM120" s="18" t="str">
        <f t="shared" si="130"/>
        <v>N/A</v>
      </c>
      <c r="CN120" s="365"/>
      <c r="CO120" s="10">
        <f t="shared" si="211"/>
        <v>0</v>
      </c>
      <c r="CP120" s="18" t="str">
        <f t="shared" si="212"/>
        <v>N/A</v>
      </c>
      <c r="CQ120" s="10" t="str">
        <f t="shared" si="131"/>
        <v/>
      </c>
      <c r="CR120" s="10" t="str">
        <f t="shared" si="132"/>
        <v/>
      </c>
      <c r="CS120" s="10" t="str">
        <f t="shared" si="133"/>
        <v/>
      </c>
      <c r="CT120" s="18" t="str">
        <f t="shared" si="213"/>
        <v>N/A</v>
      </c>
      <c r="CU120" s="377"/>
      <c r="CV120" s="10">
        <f t="shared" si="214"/>
        <v>0</v>
      </c>
      <c r="CW120" s="18" t="str">
        <f t="shared" si="215"/>
        <v>N/A</v>
      </c>
      <c r="CX120" s="10" t="str">
        <f t="shared" si="134"/>
        <v/>
      </c>
      <c r="CY120" s="10" t="str">
        <f t="shared" si="135"/>
        <v/>
      </c>
      <c r="CZ120" s="10" t="str">
        <f t="shared" si="136"/>
        <v/>
      </c>
      <c r="DA120" s="18" t="str">
        <f t="shared" si="137"/>
        <v>N/A</v>
      </c>
      <c r="DB120" s="367"/>
      <c r="DC120" s="367"/>
      <c r="DD120" s="367"/>
      <c r="DE120" s="367"/>
      <c r="DF120" s="367"/>
      <c r="DG120" s="40" t="b">
        <f t="shared" si="138"/>
        <v>0</v>
      </c>
      <c r="DH120" s="40" t="b">
        <f t="shared" si="139"/>
        <v>0</v>
      </c>
      <c r="DI120" s="40" t="b">
        <f t="shared" si="140"/>
        <v>0</v>
      </c>
      <c r="DJ120" s="40" t="b">
        <f t="shared" si="141"/>
        <v>0</v>
      </c>
      <c r="DK120" s="367"/>
      <c r="DL120" s="40" t="b">
        <f t="shared" si="142"/>
        <v>0</v>
      </c>
      <c r="DM120" s="40" t="b">
        <f t="shared" si="143"/>
        <v>0</v>
      </c>
      <c r="DN120" s="40" t="b">
        <f t="shared" si="144"/>
        <v>0</v>
      </c>
      <c r="DO120" s="40" t="b">
        <f t="shared" si="145"/>
        <v>0</v>
      </c>
      <c r="DP120" s="367"/>
      <c r="DQ120" s="40" t="b">
        <f t="shared" si="146"/>
        <v>0</v>
      </c>
      <c r="DR120" s="40" t="b">
        <f t="shared" si="147"/>
        <v>0</v>
      </c>
      <c r="DS120" s="40" t="b">
        <f t="shared" si="148"/>
        <v>0</v>
      </c>
      <c r="DT120" s="40" t="b">
        <f t="shared" si="149"/>
        <v>0</v>
      </c>
      <c r="DU120" s="367"/>
      <c r="DV120" s="40" t="b">
        <f t="shared" si="150"/>
        <v>0</v>
      </c>
      <c r="DW120" s="40" t="b">
        <f t="shared" si="151"/>
        <v>0</v>
      </c>
      <c r="DX120" s="40" t="b">
        <f t="shared" si="152"/>
        <v>0</v>
      </c>
      <c r="DY120" s="40" t="b">
        <f t="shared" si="153"/>
        <v>0</v>
      </c>
      <c r="DZ120" s="367"/>
      <c r="EA120" s="40" t="b">
        <f t="shared" si="154"/>
        <v>0</v>
      </c>
      <c r="EB120" s="40" t="b">
        <f t="shared" si="155"/>
        <v>0</v>
      </c>
      <c r="EC120" s="40" t="b">
        <f t="shared" si="156"/>
        <v>0</v>
      </c>
      <c r="ED120" s="40" t="b">
        <f t="shared" si="157"/>
        <v>0</v>
      </c>
      <c r="EE120" s="367"/>
      <c r="EF120" s="40" t="b">
        <f t="shared" si="158"/>
        <v>0</v>
      </c>
      <c r="EG120" s="40" t="b">
        <f t="shared" si="159"/>
        <v>0</v>
      </c>
      <c r="EH120" s="40" t="b">
        <f t="shared" si="160"/>
        <v>0</v>
      </c>
      <c r="EI120" s="40" t="b">
        <f t="shared" si="161"/>
        <v>0</v>
      </c>
      <c r="EJ120" s="367"/>
      <c r="EK120" s="40" t="b">
        <f t="shared" si="162"/>
        <v>0</v>
      </c>
      <c r="EL120" s="40" t="b">
        <f t="shared" si="163"/>
        <v>0</v>
      </c>
      <c r="EM120" s="40" t="b">
        <f t="shared" si="164"/>
        <v>0</v>
      </c>
      <c r="EN120" s="40" t="b">
        <f t="shared" si="165"/>
        <v>0</v>
      </c>
      <c r="EO120" s="367"/>
      <c r="EP120" s="40" t="b">
        <f t="shared" si="166"/>
        <v>0</v>
      </c>
      <c r="EQ120" s="40" t="b">
        <f t="shared" si="167"/>
        <v>0</v>
      </c>
      <c r="ER120" s="40" t="b">
        <f t="shared" si="168"/>
        <v>0</v>
      </c>
      <c r="ES120" s="40" t="b">
        <f t="shared" si="169"/>
        <v>0</v>
      </c>
      <c r="ET120" s="367"/>
      <c r="EU120" s="40" t="b">
        <f t="shared" si="170"/>
        <v>0</v>
      </c>
      <c r="EV120" s="40" t="b">
        <f t="shared" si="171"/>
        <v>0</v>
      </c>
      <c r="EW120" s="40" t="b">
        <f t="shared" si="172"/>
        <v>0</v>
      </c>
      <c r="EX120" s="40" t="b">
        <f t="shared" si="173"/>
        <v>0</v>
      </c>
      <c r="EY120" s="365"/>
      <c r="EZ120" s="40" t="b">
        <f t="shared" si="174"/>
        <v>0</v>
      </c>
      <c r="FA120" s="40" t="b">
        <f t="shared" si="175"/>
        <v>0</v>
      </c>
      <c r="FB120" s="40" t="b">
        <f t="shared" si="176"/>
        <v>0</v>
      </c>
      <c r="FC120" s="40" t="b">
        <f t="shared" si="177"/>
        <v>0</v>
      </c>
      <c r="FD120" s="367"/>
      <c r="FE120" s="40" t="b">
        <f t="shared" si="178"/>
        <v>0</v>
      </c>
      <c r="FF120" s="40" t="b">
        <f t="shared" si="179"/>
        <v>0</v>
      </c>
      <c r="FG120" s="40" t="b">
        <f t="shared" si="180"/>
        <v>0</v>
      </c>
      <c r="FH120" s="40" t="b">
        <f t="shared" si="181"/>
        <v>0</v>
      </c>
      <c r="FI120" s="365"/>
      <c r="FJ120" s="40" t="b">
        <f t="shared" si="182"/>
        <v>0</v>
      </c>
      <c r="FK120" s="40" t="b">
        <f t="shared" si="183"/>
        <v>0</v>
      </c>
      <c r="FL120" s="40" t="b">
        <f t="shared" si="184"/>
        <v>0</v>
      </c>
      <c r="FM120" s="40" t="b">
        <f t="shared" si="185"/>
        <v>0</v>
      </c>
      <c r="FN120" s="367"/>
      <c r="FO120" s="40" t="b">
        <f t="shared" si="186"/>
        <v>0</v>
      </c>
      <c r="FP120" s="40" t="b">
        <f t="shared" si="187"/>
        <v>0</v>
      </c>
      <c r="FQ120" s="40" t="b">
        <f t="shared" si="188"/>
        <v>0</v>
      </c>
      <c r="FR120" s="40" t="b">
        <f t="shared" si="189"/>
        <v>0</v>
      </c>
      <c r="FS120" s="365"/>
      <c r="FT120" s="40" t="b">
        <f t="shared" si="190"/>
        <v>0</v>
      </c>
      <c r="FU120" s="40" t="b">
        <f t="shared" si="191"/>
        <v>0</v>
      </c>
      <c r="FV120" s="40" t="b">
        <f t="shared" si="192"/>
        <v>0</v>
      </c>
      <c r="FW120" s="40" t="b">
        <f t="shared" si="193"/>
        <v>0</v>
      </c>
    </row>
    <row r="121" spans="2:179">
      <c r="B121" s="365">
        <v>112</v>
      </c>
      <c r="C121" s="196"/>
      <c r="D121" s="196"/>
      <c r="E121" s="196"/>
      <c r="F121" s="196"/>
      <c r="G121" s="367"/>
      <c r="H121" s="197"/>
      <c r="I121" s="197"/>
      <c r="J121" s="197"/>
      <c r="K121" s="197"/>
      <c r="L121" s="197"/>
      <c r="M121" s="197"/>
      <c r="N121" s="9"/>
      <c r="O121" s="198"/>
      <c r="P121" s="198"/>
      <c r="Q121" s="198"/>
      <c r="R121" s="198"/>
      <c r="S121" s="198"/>
      <c r="T121" s="198"/>
      <c r="U121" s="9"/>
      <c r="V121" s="306"/>
      <c r="W121" s="306"/>
      <c r="X121" s="306"/>
      <c r="Y121" s="306"/>
      <c r="Z121" s="306"/>
      <c r="AA121" s="283">
        <f>IFERROR(Z121*Inputs!$D$59*Inputs!$D$60,"")</f>
        <v>0</v>
      </c>
      <c r="AB121" s="9"/>
      <c r="AC121" s="303"/>
      <c r="AD121" s="304"/>
      <c r="AE121" s="304"/>
      <c r="AF121" s="304"/>
      <c r="AG121" s="9"/>
      <c r="AH121" s="283" t="str">
        <f>IFERROR(IF(Analysis!AC121="","",Analysis!AC121*Inputs!$D$33),"")</f>
        <v/>
      </c>
      <c r="AI121" s="292" t="str">
        <f>IFERROR(IF(Analysis!AD121="","",Analysis!AD121*Inputs!$D$37),"")</f>
        <v/>
      </c>
      <c r="AJ121" s="292" t="str">
        <f>IFERROR(IF(Analysis!AE121="","",Analysis!AE121*Inputs!$D$41),"")</f>
        <v/>
      </c>
      <c r="AK121" s="292" t="str">
        <f>IFERROR(IF(Analysis!AE121="","",Analysis!AE121*Inputs!$D$48),"")</f>
        <v/>
      </c>
      <c r="AL121" s="293" t="str">
        <f>IFERROR(IF(Analysis!AD121="","",Analysis!AD121*Inputs!$D$49*Inputs!$D$48),"")</f>
        <v/>
      </c>
      <c r="AM121" s="292" t="str">
        <f>IFERROR(AK121*Inputs!$D$50,"")</f>
        <v/>
      </c>
      <c r="AN121" s="292" t="str">
        <f t="shared" si="194"/>
        <v/>
      </c>
      <c r="AO121" s="292" t="str">
        <f>IFERROR(IF(AN121="","",AN121*Inputs!$D$52),"")</f>
        <v/>
      </c>
      <c r="AP121" s="283" t="str">
        <f>IFERROR(IF(Analysis!AF121="","",Analysis!AF121*Inputs!$D$58),"")</f>
        <v/>
      </c>
      <c r="AQ121" s="293" t="str">
        <f>IFERROR(AP121*Inputs!$D$59,"")</f>
        <v/>
      </c>
      <c r="AR121" s="283" t="str">
        <f>IFERROR(AQ121*Inputs!$D$60,"")</f>
        <v/>
      </c>
      <c r="AS121" s="9"/>
      <c r="AT121" s="279" t="str">
        <f>IF(Analysis!V121&lt;&gt;"",Analysis!V121,Analysis!$AH121)</f>
        <v/>
      </c>
      <c r="AU121" s="279" t="str">
        <f>IF(Analysis!W121&lt;&gt;"",Analysis!W121,Analysis!AI121)</f>
        <v/>
      </c>
      <c r="AV121" s="279" t="str">
        <f>IF(Analysis!X121&lt;&gt;"",Analysis!X121,$AJ121)</f>
        <v/>
      </c>
      <c r="AW121" s="279" t="str">
        <f>IF(Analysis!Y121&lt;&gt;"",Analysis!Y121,Analysis!AO121)</f>
        <v/>
      </c>
      <c r="AX121" s="279" t="str">
        <f>IF(Analysis!Z121&lt;&gt;"",Analysis!Z121,Analysis!AP121)</f>
        <v/>
      </c>
      <c r="AY121" s="279" t="str">
        <f>IF(Analysis!AA121&gt;0,Analysis!AA121,Analysis!AR121)</f>
        <v/>
      </c>
      <c r="AZ121" s="9"/>
      <c r="BA121" s="8">
        <f>SUM((($H121+$O121)*Inputs!$D$14*Inputs!$D$13/Hours_TB),(($I121+$P121)*Inputs!$D$14*Inputs!$D$13/Hours_TB),(($J121+$Q121)*Inputs!$D$14*Inputs!$D$13/Hours_TB),(($K121+$R121)*Inputs!$D$14*Inputs!$D$13/Hours_TB),(($L121+$S121)*Inputs!$D$14*Inputs!$D$13/Hours_TB),(($M121+$T121)*Inputs!$D$14*Inputs!$D$13/Hours_TB))</f>
        <v>0</v>
      </c>
      <c r="BB121" s="8">
        <f>SUM((($H121+$O121)*Inputs!$D$14*Inputs!$D$13/Hours_HIV),(($I121+$P121)*Inputs!$D$14*Inputs!$D$13/Hours_HIV),(($J121+$Q121)*Inputs!$D$14*Inputs!$D$13/Hours_HIV),(($K121+$R121)*Inputs!$D$14*Inputs!$D$13/Hours_HIV),(($L121+$S121)*Inputs!$D$14*Inputs!$D$13/Hours_HIV),(($M121+$T121)*Inputs!$D$14*Inputs!$D$13/Hours_HIV))</f>
        <v>0</v>
      </c>
      <c r="BC121" s="8">
        <f>SUM((($H121+$O121)*Inputs!$D$14*Inputs!$D$13/Hours_HPV),(($I121+$P121)*Inputs!$D$14*Inputs!$D$13/Hours_HPV),(($J121+$Q121)*Inputs!$D$14*Inputs!$D$13/Hours_HPV),(($K121+$R121)*Inputs!$D$14*Inputs!$D$13/Hours_HPV),(($L121+$S121)*Inputs!$D$14*Inputs!$D$13/Hours_HPV),(($M121+$T121)*Inputs!$D$14*Inputs!$D$13/Hours_HPV))</f>
        <v>0</v>
      </c>
      <c r="BD121" s="8">
        <f>SUM((($H121+$O121)*Inputs!$D$14*Inputs!$D$13/Hours_HCV),(($I121+$P121)*Inputs!$D$14*Inputs!$D$13/Hours_HCV),(($J121+$Q121)*Inputs!$D$14*Inputs!$D$13/Hours_HCV),(($K121+$R121)*Inputs!$D$14*Inputs!$D$13/Hours_HCV),(($L121+$S121)*Inputs!$D$14*Inputs!$D$13/Hours_HCV),(($M121+$T121)*Inputs!$D$14*Inputs!$D$13/Hours_HCV))</f>
        <v>0</v>
      </c>
      <c r="BE121" s="9"/>
      <c r="BF121" s="10" t="str">
        <f t="shared" si="195"/>
        <v/>
      </c>
      <c r="BG121" s="18" t="str">
        <f t="shared" si="196"/>
        <v>N/A</v>
      </c>
      <c r="BH121" s="10" t="str">
        <f t="shared" si="197"/>
        <v/>
      </c>
      <c r="BI121" s="10" t="str">
        <f t="shared" si="198"/>
        <v/>
      </c>
      <c r="BJ121" s="10" t="str">
        <f t="shared" si="116"/>
        <v/>
      </c>
      <c r="BK121" s="18" t="str">
        <f t="shared" si="199"/>
        <v>N/A</v>
      </c>
      <c r="BL121" s="367"/>
      <c r="BM121" s="10">
        <f t="shared" si="200"/>
        <v>0</v>
      </c>
      <c r="BN121" s="18" t="str">
        <f t="shared" si="201"/>
        <v>N/A</v>
      </c>
      <c r="BO121" s="10" t="str">
        <f t="shared" si="117"/>
        <v/>
      </c>
      <c r="BP121" s="10" t="str">
        <f t="shared" si="118"/>
        <v/>
      </c>
      <c r="BQ121" s="10" t="str">
        <f t="shared" si="119"/>
        <v/>
      </c>
      <c r="BR121" s="18" t="str">
        <f t="shared" si="120"/>
        <v>N/A</v>
      </c>
      <c r="BS121" s="367"/>
      <c r="BT121" s="10">
        <f t="shared" si="202"/>
        <v>0</v>
      </c>
      <c r="BU121" s="18" t="str">
        <f t="shared" si="203"/>
        <v>N/A</v>
      </c>
      <c r="BV121" s="10" t="str">
        <f t="shared" si="121"/>
        <v/>
      </c>
      <c r="BW121" s="10" t="str">
        <f t="shared" si="204"/>
        <v/>
      </c>
      <c r="BX121" s="10" t="str">
        <f t="shared" si="122"/>
        <v/>
      </c>
      <c r="BY121" s="18" t="str">
        <f t="shared" si="205"/>
        <v>N/A</v>
      </c>
      <c r="BZ121" s="367"/>
      <c r="CA121" s="10">
        <f t="shared" si="206"/>
        <v>0</v>
      </c>
      <c r="CB121" s="18" t="str">
        <f t="shared" si="207"/>
        <v>N/A</v>
      </c>
      <c r="CC121" s="10" t="str">
        <f t="shared" si="123"/>
        <v/>
      </c>
      <c r="CD121" s="10" t="str">
        <f t="shared" si="124"/>
        <v/>
      </c>
      <c r="CE121" s="10" t="str">
        <f t="shared" si="125"/>
        <v/>
      </c>
      <c r="CF121" s="18" t="str">
        <f t="shared" si="208"/>
        <v>N/A</v>
      </c>
      <c r="CG121" s="365"/>
      <c r="CH121" s="10">
        <f t="shared" si="209"/>
        <v>0</v>
      </c>
      <c r="CI121" s="18" t="str">
        <f t="shared" si="210"/>
        <v>N/A</v>
      </c>
      <c r="CJ121" s="10" t="str">
        <f t="shared" si="127"/>
        <v/>
      </c>
      <c r="CK121" s="10" t="str">
        <f t="shared" si="128"/>
        <v/>
      </c>
      <c r="CL121" s="10" t="str">
        <f t="shared" si="129"/>
        <v/>
      </c>
      <c r="CM121" s="18" t="str">
        <f t="shared" si="130"/>
        <v>N/A</v>
      </c>
      <c r="CN121" s="365"/>
      <c r="CO121" s="10">
        <f t="shared" si="211"/>
        <v>0</v>
      </c>
      <c r="CP121" s="18" t="str">
        <f t="shared" si="212"/>
        <v>N/A</v>
      </c>
      <c r="CQ121" s="10" t="str">
        <f t="shared" si="131"/>
        <v/>
      </c>
      <c r="CR121" s="10" t="str">
        <f t="shared" si="132"/>
        <v/>
      </c>
      <c r="CS121" s="10" t="str">
        <f t="shared" si="133"/>
        <v/>
      </c>
      <c r="CT121" s="18" t="str">
        <f t="shared" si="213"/>
        <v>N/A</v>
      </c>
      <c r="CU121" s="377"/>
      <c r="CV121" s="10">
        <f t="shared" si="214"/>
        <v>0</v>
      </c>
      <c r="CW121" s="18" t="str">
        <f t="shared" si="215"/>
        <v>N/A</v>
      </c>
      <c r="CX121" s="10" t="str">
        <f t="shared" si="134"/>
        <v/>
      </c>
      <c r="CY121" s="10" t="str">
        <f t="shared" si="135"/>
        <v/>
      </c>
      <c r="CZ121" s="10" t="str">
        <f t="shared" si="136"/>
        <v/>
      </c>
      <c r="DA121" s="18" t="str">
        <f t="shared" si="137"/>
        <v>N/A</v>
      </c>
      <c r="DB121" s="367"/>
      <c r="DC121" s="367"/>
      <c r="DD121" s="367"/>
      <c r="DE121" s="367"/>
      <c r="DF121" s="367"/>
      <c r="DG121" s="40" t="b">
        <f t="shared" si="138"/>
        <v>0</v>
      </c>
      <c r="DH121" s="40" t="b">
        <f t="shared" si="139"/>
        <v>0</v>
      </c>
      <c r="DI121" s="40" t="b">
        <f t="shared" si="140"/>
        <v>0</v>
      </c>
      <c r="DJ121" s="40" t="b">
        <f t="shared" si="141"/>
        <v>0</v>
      </c>
      <c r="DK121" s="367"/>
      <c r="DL121" s="40" t="b">
        <f t="shared" si="142"/>
        <v>0</v>
      </c>
      <c r="DM121" s="40" t="b">
        <f t="shared" si="143"/>
        <v>0</v>
      </c>
      <c r="DN121" s="40" t="b">
        <f t="shared" si="144"/>
        <v>0</v>
      </c>
      <c r="DO121" s="40" t="b">
        <f t="shared" si="145"/>
        <v>0</v>
      </c>
      <c r="DP121" s="367"/>
      <c r="DQ121" s="40" t="b">
        <f t="shared" si="146"/>
        <v>0</v>
      </c>
      <c r="DR121" s="40" t="b">
        <f t="shared" si="147"/>
        <v>0</v>
      </c>
      <c r="DS121" s="40" t="b">
        <f t="shared" si="148"/>
        <v>0</v>
      </c>
      <c r="DT121" s="40" t="b">
        <f t="shared" si="149"/>
        <v>0</v>
      </c>
      <c r="DU121" s="367"/>
      <c r="DV121" s="40" t="b">
        <f t="shared" si="150"/>
        <v>0</v>
      </c>
      <c r="DW121" s="40" t="b">
        <f t="shared" si="151"/>
        <v>0</v>
      </c>
      <c r="DX121" s="40" t="b">
        <f t="shared" si="152"/>
        <v>0</v>
      </c>
      <c r="DY121" s="40" t="b">
        <f t="shared" si="153"/>
        <v>0</v>
      </c>
      <c r="DZ121" s="367"/>
      <c r="EA121" s="40" t="b">
        <f t="shared" si="154"/>
        <v>0</v>
      </c>
      <c r="EB121" s="40" t="b">
        <f t="shared" si="155"/>
        <v>0</v>
      </c>
      <c r="EC121" s="40" t="b">
        <f t="shared" si="156"/>
        <v>0</v>
      </c>
      <c r="ED121" s="40" t="b">
        <f t="shared" si="157"/>
        <v>0</v>
      </c>
      <c r="EE121" s="367"/>
      <c r="EF121" s="40" t="b">
        <f t="shared" si="158"/>
        <v>0</v>
      </c>
      <c r="EG121" s="40" t="b">
        <f t="shared" si="159"/>
        <v>0</v>
      </c>
      <c r="EH121" s="40" t="b">
        <f t="shared" si="160"/>
        <v>0</v>
      </c>
      <c r="EI121" s="40" t="b">
        <f t="shared" si="161"/>
        <v>0</v>
      </c>
      <c r="EJ121" s="367"/>
      <c r="EK121" s="40" t="b">
        <f t="shared" si="162"/>
        <v>0</v>
      </c>
      <c r="EL121" s="40" t="b">
        <f t="shared" si="163"/>
        <v>0</v>
      </c>
      <c r="EM121" s="40" t="b">
        <f t="shared" si="164"/>
        <v>0</v>
      </c>
      <c r="EN121" s="40" t="b">
        <f t="shared" si="165"/>
        <v>0</v>
      </c>
      <c r="EO121" s="367"/>
      <c r="EP121" s="40" t="b">
        <f t="shared" si="166"/>
        <v>0</v>
      </c>
      <c r="EQ121" s="40" t="b">
        <f t="shared" si="167"/>
        <v>0</v>
      </c>
      <c r="ER121" s="40" t="b">
        <f t="shared" si="168"/>
        <v>0</v>
      </c>
      <c r="ES121" s="40" t="b">
        <f t="shared" si="169"/>
        <v>0</v>
      </c>
      <c r="ET121" s="367"/>
      <c r="EU121" s="40" t="b">
        <f t="shared" si="170"/>
        <v>0</v>
      </c>
      <c r="EV121" s="40" t="b">
        <f t="shared" si="171"/>
        <v>0</v>
      </c>
      <c r="EW121" s="40" t="b">
        <f t="shared" si="172"/>
        <v>0</v>
      </c>
      <c r="EX121" s="40" t="b">
        <f t="shared" si="173"/>
        <v>0</v>
      </c>
      <c r="EY121" s="365"/>
      <c r="EZ121" s="40" t="b">
        <f t="shared" si="174"/>
        <v>0</v>
      </c>
      <c r="FA121" s="40" t="b">
        <f t="shared" si="175"/>
        <v>0</v>
      </c>
      <c r="FB121" s="40" t="b">
        <f t="shared" si="176"/>
        <v>0</v>
      </c>
      <c r="FC121" s="40" t="b">
        <f t="shared" si="177"/>
        <v>0</v>
      </c>
      <c r="FD121" s="367"/>
      <c r="FE121" s="40" t="b">
        <f t="shared" si="178"/>
        <v>0</v>
      </c>
      <c r="FF121" s="40" t="b">
        <f t="shared" si="179"/>
        <v>0</v>
      </c>
      <c r="FG121" s="40" t="b">
        <f t="shared" si="180"/>
        <v>0</v>
      </c>
      <c r="FH121" s="40" t="b">
        <f t="shared" si="181"/>
        <v>0</v>
      </c>
      <c r="FI121" s="365"/>
      <c r="FJ121" s="40" t="b">
        <f t="shared" si="182"/>
        <v>0</v>
      </c>
      <c r="FK121" s="40" t="b">
        <f t="shared" si="183"/>
        <v>0</v>
      </c>
      <c r="FL121" s="40" t="b">
        <f t="shared" si="184"/>
        <v>0</v>
      </c>
      <c r="FM121" s="40" t="b">
        <f t="shared" si="185"/>
        <v>0</v>
      </c>
      <c r="FN121" s="367"/>
      <c r="FO121" s="40" t="b">
        <f t="shared" si="186"/>
        <v>0</v>
      </c>
      <c r="FP121" s="40" t="b">
        <f t="shared" si="187"/>
        <v>0</v>
      </c>
      <c r="FQ121" s="40" t="b">
        <f t="shared" si="188"/>
        <v>0</v>
      </c>
      <c r="FR121" s="40" t="b">
        <f t="shared" si="189"/>
        <v>0</v>
      </c>
      <c r="FS121" s="365"/>
      <c r="FT121" s="40" t="b">
        <f t="shared" si="190"/>
        <v>0</v>
      </c>
      <c r="FU121" s="40" t="b">
        <f t="shared" si="191"/>
        <v>0</v>
      </c>
      <c r="FV121" s="40" t="b">
        <f t="shared" si="192"/>
        <v>0</v>
      </c>
      <c r="FW121" s="40" t="b">
        <f t="shared" si="193"/>
        <v>0</v>
      </c>
    </row>
    <row r="122" spans="2:179">
      <c r="B122" s="365">
        <v>113</v>
      </c>
      <c r="C122" s="196"/>
      <c r="D122" s="196"/>
      <c r="E122" s="196"/>
      <c r="F122" s="196"/>
      <c r="G122" s="367"/>
      <c r="H122" s="197"/>
      <c r="I122" s="197"/>
      <c r="J122" s="197"/>
      <c r="K122" s="197"/>
      <c r="L122" s="197"/>
      <c r="M122" s="197"/>
      <c r="N122" s="9"/>
      <c r="O122" s="198"/>
      <c r="P122" s="198"/>
      <c r="Q122" s="198"/>
      <c r="R122" s="198"/>
      <c r="S122" s="198"/>
      <c r="T122" s="198"/>
      <c r="U122" s="9"/>
      <c r="V122" s="306"/>
      <c r="W122" s="306"/>
      <c r="X122" s="306"/>
      <c r="Y122" s="306"/>
      <c r="Z122" s="306"/>
      <c r="AA122" s="283">
        <f>IFERROR(Z122*Inputs!$D$59*Inputs!$D$60,"")</f>
        <v>0</v>
      </c>
      <c r="AB122" s="9"/>
      <c r="AC122" s="303"/>
      <c r="AD122" s="304"/>
      <c r="AE122" s="304"/>
      <c r="AF122" s="304"/>
      <c r="AG122" s="9"/>
      <c r="AH122" s="283" t="str">
        <f>IFERROR(IF(Analysis!AC122="","",Analysis!AC122*Inputs!$D$33),"")</f>
        <v/>
      </c>
      <c r="AI122" s="292" t="str">
        <f>IFERROR(IF(Analysis!AD122="","",Analysis!AD122*Inputs!$D$37),"")</f>
        <v/>
      </c>
      <c r="AJ122" s="292" t="str">
        <f>IFERROR(IF(Analysis!AE122="","",Analysis!AE122*Inputs!$D$41),"")</f>
        <v/>
      </c>
      <c r="AK122" s="292" t="str">
        <f>IFERROR(IF(Analysis!AE122="","",Analysis!AE122*Inputs!$D$48),"")</f>
        <v/>
      </c>
      <c r="AL122" s="293" t="str">
        <f>IFERROR(IF(Analysis!AD122="","",Analysis!AD122*Inputs!$D$49*Inputs!$D$48),"")</f>
        <v/>
      </c>
      <c r="AM122" s="292" t="str">
        <f>IFERROR(AK122*Inputs!$D$50,"")</f>
        <v/>
      </c>
      <c r="AN122" s="292" t="str">
        <f t="shared" si="194"/>
        <v/>
      </c>
      <c r="AO122" s="292" t="str">
        <f>IFERROR(IF(AN122="","",AN122*Inputs!$D$52),"")</f>
        <v/>
      </c>
      <c r="AP122" s="283" t="str">
        <f>IFERROR(IF(Analysis!AF122="","",Analysis!AF122*Inputs!$D$58),"")</f>
        <v/>
      </c>
      <c r="AQ122" s="293" t="str">
        <f>IFERROR(AP122*Inputs!$D$59,"")</f>
        <v/>
      </c>
      <c r="AR122" s="283" t="str">
        <f>IFERROR(AQ122*Inputs!$D$60,"")</f>
        <v/>
      </c>
      <c r="AS122" s="9"/>
      <c r="AT122" s="279" t="str">
        <f>IF(Analysis!V122&lt;&gt;"",Analysis!V122,Analysis!$AH122)</f>
        <v/>
      </c>
      <c r="AU122" s="279" t="str">
        <f>IF(Analysis!W122&lt;&gt;"",Analysis!W122,Analysis!AI122)</f>
        <v/>
      </c>
      <c r="AV122" s="279" t="str">
        <f>IF(Analysis!X122&lt;&gt;"",Analysis!X122,$AJ122)</f>
        <v/>
      </c>
      <c r="AW122" s="279" t="str">
        <f>IF(Analysis!Y122&lt;&gt;"",Analysis!Y122,Analysis!AO122)</f>
        <v/>
      </c>
      <c r="AX122" s="279" t="str">
        <f>IF(Analysis!Z122&lt;&gt;"",Analysis!Z122,Analysis!AP122)</f>
        <v/>
      </c>
      <c r="AY122" s="279" t="str">
        <f>IF(Analysis!AA122&gt;0,Analysis!AA122,Analysis!AR122)</f>
        <v/>
      </c>
      <c r="AZ122" s="9"/>
      <c r="BA122" s="8">
        <f>SUM((($H122+$O122)*Inputs!$D$14*Inputs!$D$13/Hours_TB),(($I122+$P122)*Inputs!$D$14*Inputs!$D$13/Hours_TB),(($J122+$Q122)*Inputs!$D$14*Inputs!$D$13/Hours_TB),(($K122+$R122)*Inputs!$D$14*Inputs!$D$13/Hours_TB),(($L122+$S122)*Inputs!$D$14*Inputs!$D$13/Hours_TB),(($M122+$T122)*Inputs!$D$14*Inputs!$D$13/Hours_TB))</f>
        <v>0</v>
      </c>
      <c r="BB122" s="8">
        <f>SUM((($H122+$O122)*Inputs!$D$14*Inputs!$D$13/Hours_HIV),(($I122+$P122)*Inputs!$D$14*Inputs!$D$13/Hours_HIV),(($J122+$Q122)*Inputs!$D$14*Inputs!$D$13/Hours_HIV),(($K122+$R122)*Inputs!$D$14*Inputs!$D$13/Hours_HIV),(($L122+$S122)*Inputs!$D$14*Inputs!$D$13/Hours_HIV),(($M122+$T122)*Inputs!$D$14*Inputs!$D$13/Hours_HIV))</f>
        <v>0</v>
      </c>
      <c r="BC122" s="8">
        <f>SUM((($H122+$O122)*Inputs!$D$14*Inputs!$D$13/Hours_HPV),(($I122+$P122)*Inputs!$D$14*Inputs!$D$13/Hours_HPV),(($J122+$Q122)*Inputs!$D$14*Inputs!$D$13/Hours_HPV),(($K122+$R122)*Inputs!$D$14*Inputs!$D$13/Hours_HPV),(($L122+$S122)*Inputs!$D$14*Inputs!$D$13/Hours_HPV),(($M122+$T122)*Inputs!$D$14*Inputs!$D$13/Hours_HPV))</f>
        <v>0</v>
      </c>
      <c r="BD122" s="8">
        <f>SUM((($H122+$O122)*Inputs!$D$14*Inputs!$D$13/Hours_HCV),(($I122+$P122)*Inputs!$D$14*Inputs!$D$13/Hours_HCV),(($J122+$Q122)*Inputs!$D$14*Inputs!$D$13/Hours_HCV),(($K122+$R122)*Inputs!$D$14*Inputs!$D$13/Hours_HCV),(($L122+$S122)*Inputs!$D$14*Inputs!$D$13/Hours_HCV),(($M122+$T122)*Inputs!$D$14*Inputs!$D$13/Hours_HCV))</f>
        <v>0</v>
      </c>
      <c r="BE122" s="9"/>
      <c r="BF122" s="10" t="str">
        <f t="shared" si="195"/>
        <v/>
      </c>
      <c r="BG122" s="18" t="str">
        <f t="shared" si="196"/>
        <v>N/A</v>
      </c>
      <c r="BH122" s="10" t="str">
        <f t="shared" si="197"/>
        <v/>
      </c>
      <c r="BI122" s="10" t="str">
        <f t="shared" si="198"/>
        <v/>
      </c>
      <c r="BJ122" s="10" t="str">
        <f t="shared" si="116"/>
        <v/>
      </c>
      <c r="BK122" s="18" t="str">
        <f t="shared" si="199"/>
        <v>N/A</v>
      </c>
      <c r="BL122" s="367"/>
      <c r="BM122" s="10">
        <f t="shared" si="200"/>
        <v>0</v>
      </c>
      <c r="BN122" s="18" t="str">
        <f t="shared" si="201"/>
        <v>N/A</v>
      </c>
      <c r="BO122" s="10" t="str">
        <f t="shared" si="117"/>
        <v/>
      </c>
      <c r="BP122" s="10" t="str">
        <f t="shared" si="118"/>
        <v/>
      </c>
      <c r="BQ122" s="10" t="str">
        <f t="shared" si="119"/>
        <v/>
      </c>
      <c r="BR122" s="18" t="str">
        <f t="shared" si="120"/>
        <v>N/A</v>
      </c>
      <c r="BS122" s="367"/>
      <c r="BT122" s="10">
        <f t="shared" si="202"/>
        <v>0</v>
      </c>
      <c r="BU122" s="18" t="str">
        <f t="shared" si="203"/>
        <v>N/A</v>
      </c>
      <c r="BV122" s="10" t="str">
        <f t="shared" si="121"/>
        <v/>
      </c>
      <c r="BW122" s="10" t="str">
        <f t="shared" si="204"/>
        <v/>
      </c>
      <c r="BX122" s="10" t="str">
        <f t="shared" si="122"/>
        <v/>
      </c>
      <c r="BY122" s="18" t="str">
        <f t="shared" si="205"/>
        <v>N/A</v>
      </c>
      <c r="BZ122" s="367"/>
      <c r="CA122" s="10">
        <f t="shared" si="206"/>
        <v>0</v>
      </c>
      <c r="CB122" s="18" t="str">
        <f t="shared" si="207"/>
        <v>N/A</v>
      </c>
      <c r="CC122" s="10" t="str">
        <f t="shared" si="123"/>
        <v/>
      </c>
      <c r="CD122" s="10" t="str">
        <f t="shared" si="124"/>
        <v/>
      </c>
      <c r="CE122" s="10" t="str">
        <f t="shared" si="125"/>
        <v/>
      </c>
      <c r="CF122" s="18" t="str">
        <f t="shared" si="208"/>
        <v>N/A</v>
      </c>
      <c r="CG122" s="365"/>
      <c r="CH122" s="10">
        <f t="shared" si="209"/>
        <v>0</v>
      </c>
      <c r="CI122" s="18" t="str">
        <f t="shared" si="210"/>
        <v>N/A</v>
      </c>
      <c r="CJ122" s="10" t="str">
        <f t="shared" si="127"/>
        <v/>
      </c>
      <c r="CK122" s="10" t="str">
        <f t="shared" si="128"/>
        <v/>
      </c>
      <c r="CL122" s="10" t="str">
        <f t="shared" si="129"/>
        <v/>
      </c>
      <c r="CM122" s="18" t="str">
        <f t="shared" si="130"/>
        <v>N/A</v>
      </c>
      <c r="CN122" s="365"/>
      <c r="CO122" s="10">
        <f t="shared" si="211"/>
        <v>0</v>
      </c>
      <c r="CP122" s="18" t="str">
        <f t="shared" si="212"/>
        <v>N/A</v>
      </c>
      <c r="CQ122" s="10" t="str">
        <f t="shared" si="131"/>
        <v/>
      </c>
      <c r="CR122" s="10" t="str">
        <f t="shared" si="132"/>
        <v/>
      </c>
      <c r="CS122" s="10" t="str">
        <f t="shared" si="133"/>
        <v/>
      </c>
      <c r="CT122" s="18" t="str">
        <f t="shared" si="213"/>
        <v>N/A</v>
      </c>
      <c r="CU122" s="377"/>
      <c r="CV122" s="10">
        <f t="shared" si="214"/>
        <v>0</v>
      </c>
      <c r="CW122" s="18" t="str">
        <f t="shared" si="215"/>
        <v>N/A</v>
      </c>
      <c r="CX122" s="10" t="str">
        <f t="shared" si="134"/>
        <v/>
      </c>
      <c r="CY122" s="10" t="str">
        <f t="shared" si="135"/>
        <v/>
      </c>
      <c r="CZ122" s="10" t="str">
        <f t="shared" si="136"/>
        <v/>
      </c>
      <c r="DA122" s="18" t="str">
        <f t="shared" si="137"/>
        <v>N/A</v>
      </c>
      <c r="DB122" s="367"/>
      <c r="DC122" s="367"/>
      <c r="DD122" s="367"/>
      <c r="DE122" s="367"/>
      <c r="DF122" s="367"/>
      <c r="DG122" s="40" t="b">
        <f t="shared" si="138"/>
        <v>0</v>
      </c>
      <c r="DH122" s="40" t="b">
        <f t="shared" si="139"/>
        <v>0</v>
      </c>
      <c r="DI122" s="40" t="b">
        <f t="shared" si="140"/>
        <v>0</v>
      </c>
      <c r="DJ122" s="40" t="b">
        <f t="shared" si="141"/>
        <v>0</v>
      </c>
      <c r="DK122" s="367"/>
      <c r="DL122" s="40" t="b">
        <f t="shared" si="142"/>
        <v>0</v>
      </c>
      <c r="DM122" s="40" t="b">
        <f t="shared" si="143"/>
        <v>0</v>
      </c>
      <c r="DN122" s="40" t="b">
        <f t="shared" si="144"/>
        <v>0</v>
      </c>
      <c r="DO122" s="40" t="b">
        <f t="shared" si="145"/>
        <v>0</v>
      </c>
      <c r="DP122" s="367"/>
      <c r="DQ122" s="40" t="b">
        <f t="shared" si="146"/>
        <v>0</v>
      </c>
      <c r="DR122" s="40" t="b">
        <f t="shared" si="147"/>
        <v>0</v>
      </c>
      <c r="DS122" s="40" t="b">
        <f t="shared" si="148"/>
        <v>0</v>
      </c>
      <c r="DT122" s="40" t="b">
        <f t="shared" si="149"/>
        <v>0</v>
      </c>
      <c r="DU122" s="367"/>
      <c r="DV122" s="40" t="b">
        <f t="shared" si="150"/>
        <v>0</v>
      </c>
      <c r="DW122" s="40" t="b">
        <f t="shared" si="151"/>
        <v>0</v>
      </c>
      <c r="DX122" s="40" t="b">
        <f t="shared" si="152"/>
        <v>0</v>
      </c>
      <c r="DY122" s="40" t="b">
        <f t="shared" si="153"/>
        <v>0</v>
      </c>
      <c r="DZ122" s="367"/>
      <c r="EA122" s="40" t="b">
        <f t="shared" si="154"/>
        <v>0</v>
      </c>
      <c r="EB122" s="40" t="b">
        <f t="shared" si="155"/>
        <v>0</v>
      </c>
      <c r="EC122" s="40" t="b">
        <f t="shared" si="156"/>
        <v>0</v>
      </c>
      <c r="ED122" s="40" t="b">
        <f t="shared" si="157"/>
        <v>0</v>
      </c>
      <c r="EE122" s="367"/>
      <c r="EF122" s="40" t="b">
        <f t="shared" si="158"/>
        <v>0</v>
      </c>
      <c r="EG122" s="40" t="b">
        <f t="shared" si="159"/>
        <v>0</v>
      </c>
      <c r="EH122" s="40" t="b">
        <f t="shared" si="160"/>
        <v>0</v>
      </c>
      <c r="EI122" s="40" t="b">
        <f t="shared" si="161"/>
        <v>0</v>
      </c>
      <c r="EJ122" s="367"/>
      <c r="EK122" s="40" t="b">
        <f t="shared" si="162"/>
        <v>0</v>
      </c>
      <c r="EL122" s="40" t="b">
        <f t="shared" si="163"/>
        <v>0</v>
      </c>
      <c r="EM122" s="40" t="b">
        <f t="shared" si="164"/>
        <v>0</v>
      </c>
      <c r="EN122" s="40" t="b">
        <f t="shared" si="165"/>
        <v>0</v>
      </c>
      <c r="EO122" s="367"/>
      <c r="EP122" s="40" t="b">
        <f t="shared" si="166"/>
        <v>0</v>
      </c>
      <c r="EQ122" s="40" t="b">
        <f t="shared" si="167"/>
        <v>0</v>
      </c>
      <c r="ER122" s="40" t="b">
        <f t="shared" si="168"/>
        <v>0</v>
      </c>
      <c r="ES122" s="40" t="b">
        <f t="shared" si="169"/>
        <v>0</v>
      </c>
      <c r="ET122" s="367"/>
      <c r="EU122" s="40" t="b">
        <f t="shared" si="170"/>
        <v>0</v>
      </c>
      <c r="EV122" s="40" t="b">
        <f t="shared" si="171"/>
        <v>0</v>
      </c>
      <c r="EW122" s="40" t="b">
        <f t="shared" si="172"/>
        <v>0</v>
      </c>
      <c r="EX122" s="40" t="b">
        <f t="shared" si="173"/>
        <v>0</v>
      </c>
      <c r="EY122" s="365"/>
      <c r="EZ122" s="40" t="b">
        <f t="shared" si="174"/>
        <v>0</v>
      </c>
      <c r="FA122" s="40" t="b">
        <f t="shared" si="175"/>
        <v>0</v>
      </c>
      <c r="FB122" s="40" t="b">
        <f t="shared" si="176"/>
        <v>0</v>
      </c>
      <c r="FC122" s="40" t="b">
        <f t="shared" si="177"/>
        <v>0</v>
      </c>
      <c r="FD122" s="367"/>
      <c r="FE122" s="40" t="b">
        <f t="shared" si="178"/>
        <v>0</v>
      </c>
      <c r="FF122" s="40" t="b">
        <f t="shared" si="179"/>
        <v>0</v>
      </c>
      <c r="FG122" s="40" t="b">
        <f t="shared" si="180"/>
        <v>0</v>
      </c>
      <c r="FH122" s="40" t="b">
        <f t="shared" si="181"/>
        <v>0</v>
      </c>
      <c r="FI122" s="365"/>
      <c r="FJ122" s="40" t="b">
        <f t="shared" si="182"/>
        <v>0</v>
      </c>
      <c r="FK122" s="40" t="b">
        <f t="shared" si="183"/>
        <v>0</v>
      </c>
      <c r="FL122" s="40" t="b">
        <f t="shared" si="184"/>
        <v>0</v>
      </c>
      <c r="FM122" s="40" t="b">
        <f t="shared" si="185"/>
        <v>0</v>
      </c>
      <c r="FN122" s="367"/>
      <c r="FO122" s="40" t="b">
        <f t="shared" si="186"/>
        <v>0</v>
      </c>
      <c r="FP122" s="40" t="b">
        <f t="shared" si="187"/>
        <v>0</v>
      </c>
      <c r="FQ122" s="40" t="b">
        <f t="shared" si="188"/>
        <v>0</v>
      </c>
      <c r="FR122" s="40" t="b">
        <f t="shared" si="189"/>
        <v>0</v>
      </c>
      <c r="FS122" s="365"/>
      <c r="FT122" s="40" t="b">
        <f t="shared" si="190"/>
        <v>0</v>
      </c>
      <c r="FU122" s="40" t="b">
        <f t="shared" si="191"/>
        <v>0</v>
      </c>
      <c r="FV122" s="40" t="b">
        <f t="shared" si="192"/>
        <v>0</v>
      </c>
      <c r="FW122" s="40" t="b">
        <f t="shared" si="193"/>
        <v>0</v>
      </c>
    </row>
    <row r="123" spans="2:179">
      <c r="B123" s="365">
        <v>114</v>
      </c>
      <c r="C123" s="196"/>
      <c r="D123" s="196"/>
      <c r="E123" s="196"/>
      <c r="F123" s="196"/>
      <c r="G123" s="367"/>
      <c r="H123" s="197"/>
      <c r="I123" s="197"/>
      <c r="J123" s="197"/>
      <c r="K123" s="197"/>
      <c r="L123" s="197"/>
      <c r="M123" s="197"/>
      <c r="N123" s="9"/>
      <c r="O123" s="198"/>
      <c r="P123" s="198"/>
      <c r="Q123" s="198"/>
      <c r="R123" s="198"/>
      <c r="S123" s="198"/>
      <c r="T123" s="198"/>
      <c r="U123" s="9"/>
      <c r="V123" s="306"/>
      <c r="W123" s="306"/>
      <c r="X123" s="306"/>
      <c r="Y123" s="306"/>
      <c r="Z123" s="306"/>
      <c r="AA123" s="283">
        <f>IFERROR(Z123*Inputs!$D$59*Inputs!$D$60,"")</f>
        <v>0</v>
      </c>
      <c r="AB123" s="9"/>
      <c r="AC123" s="303"/>
      <c r="AD123" s="304"/>
      <c r="AE123" s="304"/>
      <c r="AF123" s="304"/>
      <c r="AG123" s="9"/>
      <c r="AH123" s="283" t="str">
        <f>IFERROR(IF(Analysis!AC123="","",Analysis!AC123*Inputs!$D$33),"")</f>
        <v/>
      </c>
      <c r="AI123" s="292" t="str">
        <f>IFERROR(IF(Analysis!AD123="","",Analysis!AD123*Inputs!$D$37),"")</f>
        <v/>
      </c>
      <c r="AJ123" s="292" t="str">
        <f>IFERROR(IF(Analysis!AE123="","",Analysis!AE123*Inputs!$D$41),"")</f>
        <v/>
      </c>
      <c r="AK123" s="292" t="str">
        <f>IFERROR(IF(Analysis!AE123="","",Analysis!AE123*Inputs!$D$48),"")</f>
        <v/>
      </c>
      <c r="AL123" s="293" t="str">
        <f>IFERROR(IF(Analysis!AD123="","",Analysis!AD123*Inputs!$D$49*Inputs!$D$48),"")</f>
        <v/>
      </c>
      <c r="AM123" s="292" t="str">
        <f>IFERROR(AK123*Inputs!$D$50,"")</f>
        <v/>
      </c>
      <c r="AN123" s="292" t="str">
        <f t="shared" si="194"/>
        <v/>
      </c>
      <c r="AO123" s="292" t="str">
        <f>IFERROR(IF(AN123="","",AN123*Inputs!$D$52),"")</f>
        <v/>
      </c>
      <c r="AP123" s="283" t="str">
        <f>IFERROR(IF(Analysis!AF123="","",Analysis!AF123*Inputs!$D$58),"")</f>
        <v/>
      </c>
      <c r="AQ123" s="293" t="str">
        <f>IFERROR(AP123*Inputs!$D$59,"")</f>
        <v/>
      </c>
      <c r="AR123" s="283" t="str">
        <f>IFERROR(AQ123*Inputs!$D$60,"")</f>
        <v/>
      </c>
      <c r="AS123" s="9"/>
      <c r="AT123" s="279" t="str">
        <f>IF(Analysis!V123&lt;&gt;"",Analysis!V123,Analysis!$AH123)</f>
        <v/>
      </c>
      <c r="AU123" s="279" t="str">
        <f>IF(Analysis!W123&lt;&gt;"",Analysis!W123,Analysis!AI123)</f>
        <v/>
      </c>
      <c r="AV123" s="279" t="str">
        <f>IF(Analysis!X123&lt;&gt;"",Analysis!X123,$AJ123)</f>
        <v/>
      </c>
      <c r="AW123" s="279" t="str">
        <f>IF(Analysis!Y123&lt;&gt;"",Analysis!Y123,Analysis!AO123)</f>
        <v/>
      </c>
      <c r="AX123" s="279" t="str">
        <f>IF(Analysis!Z123&lt;&gt;"",Analysis!Z123,Analysis!AP123)</f>
        <v/>
      </c>
      <c r="AY123" s="279" t="str">
        <f>IF(Analysis!AA123&gt;0,Analysis!AA123,Analysis!AR123)</f>
        <v/>
      </c>
      <c r="AZ123" s="9"/>
      <c r="BA123" s="8">
        <f>SUM((($H123+$O123)*Inputs!$D$14*Inputs!$D$13/Hours_TB),(($I123+$P123)*Inputs!$D$14*Inputs!$D$13/Hours_TB),(($J123+$Q123)*Inputs!$D$14*Inputs!$D$13/Hours_TB),(($K123+$R123)*Inputs!$D$14*Inputs!$D$13/Hours_TB),(($L123+$S123)*Inputs!$D$14*Inputs!$D$13/Hours_TB),(($M123+$T123)*Inputs!$D$14*Inputs!$D$13/Hours_TB))</f>
        <v>0</v>
      </c>
      <c r="BB123" s="8">
        <f>SUM((($H123+$O123)*Inputs!$D$14*Inputs!$D$13/Hours_HIV),(($I123+$P123)*Inputs!$D$14*Inputs!$D$13/Hours_HIV),(($J123+$Q123)*Inputs!$D$14*Inputs!$D$13/Hours_HIV),(($K123+$R123)*Inputs!$D$14*Inputs!$D$13/Hours_HIV),(($L123+$S123)*Inputs!$D$14*Inputs!$D$13/Hours_HIV),(($M123+$T123)*Inputs!$D$14*Inputs!$D$13/Hours_HIV))</f>
        <v>0</v>
      </c>
      <c r="BC123" s="8">
        <f>SUM((($H123+$O123)*Inputs!$D$14*Inputs!$D$13/Hours_HPV),(($I123+$P123)*Inputs!$D$14*Inputs!$D$13/Hours_HPV),(($J123+$Q123)*Inputs!$D$14*Inputs!$D$13/Hours_HPV),(($K123+$R123)*Inputs!$D$14*Inputs!$D$13/Hours_HPV),(($L123+$S123)*Inputs!$D$14*Inputs!$D$13/Hours_HPV),(($M123+$T123)*Inputs!$D$14*Inputs!$D$13/Hours_HPV))</f>
        <v>0</v>
      </c>
      <c r="BD123" s="8">
        <f>SUM((($H123+$O123)*Inputs!$D$14*Inputs!$D$13/Hours_HCV),(($I123+$P123)*Inputs!$D$14*Inputs!$D$13/Hours_HCV),(($J123+$Q123)*Inputs!$D$14*Inputs!$D$13/Hours_HCV),(($K123+$R123)*Inputs!$D$14*Inputs!$D$13/Hours_HCV),(($L123+$S123)*Inputs!$D$14*Inputs!$D$13/Hours_HCV),(($M123+$T123)*Inputs!$D$14*Inputs!$D$13/Hours_HCV))</f>
        <v>0</v>
      </c>
      <c r="BE123" s="9"/>
      <c r="BF123" s="10" t="str">
        <f t="shared" si="195"/>
        <v/>
      </c>
      <c r="BG123" s="18" t="str">
        <f t="shared" si="196"/>
        <v>N/A</v>
      </c>
      <c r="BH123" s="10" t="str">
        <f t="shared" si="197"/>
        <v/>
      </c>
      <c r="BI123" s="10" t="str">
        <f t="shared" si="198"/>
        <v/>
      </c>
      <c r="BJ123" s="10" t="str">
        <f t="shared" si="116"/>
        <v/>
      </c>
      <c r="BK123" s="18" t="str">
        <f t="shared" si="199"/>
        <v>N/A</v>
      </c>
      <c r="BL123" s="367"/>
      <c r="BM123" s="10">
        <f t="shared" si="200"/>
        <v>0</v>
      </c>
      <c r="BN123" s="18" t="str">
        <f t="shared" si="201"/>
        <v>N/A</v>
      </c>
      <c r="BO123" s="10" t="str">
        <f t="shared" si="117"/>
        <v/>
      </c>
      <c r="BP123" s="10" t="str">
        <f t="shared" si="118"/>
        <v/>
      </c>
      <c r="BQ123" s="10" t="str">
        <f t="shared" si="119"/>
        <v/>
      </c>
      <c r="BR123" s="18" t="str">
        <f t="shared" si="120"/>
        <v>N/A</v>
      </c>
      <c r="BS123" s="367"/>
      <c r="BT123" s="10">
        <f t="shared" si="202"/>
        <v>0</v>
      </c>
      <c r="BU123" s="18" t="str">
        <f t="shared" si="203"/>
        <v>N/A</v>
      </c>
      <c r="BV123" s="10" t="str">
        <f t="shared" si="121"/>
        <v/>
      </c>
      <c r="BW123" s="10" t="str">
        <f t="shared" si="204"/>
        <v/>
      </c>
      <c r="BX123" s="10" t="str">
        <f t="shared" si="122"/>
        <v/>
      </c>
      <c r="BY123" s="18" t="str">
        <f t="shared" si="205"/>
        <v>N/A</v>
      </c>
      <c r="BZ123" s="367"/>
      <c r="CA123" s="10">
        <f t="shared" si="206"/>
        <v>0</v>
      </c>
      <c r="CB123" s="18" t="str">
        <f t="shared" si="207"/>
        <v>N/A</v>
      </c>
      <c r="CC123" s="10" t="str">
        <f t="shared" si="123"/>
        <v/>
      </c>
      <c r="CD123" s="10" t="str">
        <f t="shared" si="124"/>
        <v/>
      </c>
      <c r="CE123" s="10" t="str">
        <f t="shared" si="125"/>
        <v/>
      </c>
      <c r="CF123" s="18" t="str">
        <f t="shared" si="208"/>
        <v>N/A</v>
      </c>
      <c r="CG123" s="365"/>
      <c r="CH123" s="10">
        <f t="shared" si="209"/>
        <v>0</v>
      </c>
      <c r="CI123" s="18" t="str">
        <f t="shared" si="210"/>
        <v>N/A</v>
      </c>
      <c r="CJ123" s="10" t="str">
        <f t="shared" si="127"/>
        <v/>
      </c>
      <c r="CK123" s="10" t="str">
        <f t="shared" si="128"/>
        <v/>
      </c>
      <c r="CL123" s="10" t="str">
        <f t="shared" si="129"/>
        <v/>
      </c>
      <c r="CM123" s="18" t="str">
        <f t="shared" si="130"/>
        <v>N/A</v>
      </c>
      <c r="CN123" s="365"/>
      <c r="CO123" s="10">
        <f t="shared" si="211"/>
        <v>0</v>
      </c>
      <c r="CP123" s="18" t="str">
        <f t="shared" si="212"/>
        <v>N/A</v>
      </c>
      <c r="CQ123" s="10" t="str">
        <f t="shared" si="131"/>
        <v/>
      </c>
      <c r="CR123" s="10" t="str">
        <f t="shared" si="132"/>
        <v/>
      </c>
      <c r="CS123" s="10" t="str">
        <f t="shared" si="133"/>
        <v/>
      </c>
      <c r="CT123" s="18" t="str">
        <f t="shared" si="213"/>
        <v>N/A</v>
      </c>
      <c r="CU123" s="377"/>
      <c r="CV123" s="10">
        <f t="shared" si="214"/>
        <v>0</v>
      </c>
      <c r="CW123" s="18" t="str">
        <f t="shared" si="215"/>
        <v>N/A</v>
      </c>
      <c r="CX123" s="10" t="str">
        <f t="shared" si="134"/>
        <v/>
      </c>
      <c r="CY123" s="10" t="str">
        <f t="shared" si="135"/>
        <v/>
      </c>
      <c r="CZ123" s="10" t="str">
        <f t="shared" si="136"/>
        <v/>
      </c>
      <c r="DA123" s="18" t="str">
        <f t="shared" si="137"/>
        <v>N/A</v>
      </c>
      <c r="DB123" s="367"/>
      <c r="DC123" s="367"/>
      <c r="DD123" s="367"/>
      <c r="DE123" s="367"/>
      <c r="DF123" s="367"/>
      <c r="DG123" s="40" t="b">
        <f t="shared" si="138"/>
        <v>0</v>
      </c>
      <c r="DH123" s="40" t="b">
        <f t="shared" si="139"/>
        <v>0</v>
      </c>
      <c r="DI123" s="40" t="b">
        <f t="shared" si="140"/>
        <v>0</v>
      </c>
      <c r="DJ123" s="40" t="b">
        <f t="shared" si="141"/>
        <v>0</v>
      </c>
      <c r="DK123" s="367"/>
      <c r="DL123" s="40" t="b">
        <f t="shared" si="142"/>
        <v>0</v>
      </c>
      <c r="DM123" s="40" t="b">
        <f t="shared" si="143"/>
        <v>0</v>
      </c>
      <c r="DN123" s="40" t="b">
        <f t="shared" si="144"/>
        <v>0</v>
      </c>
      <c r="DO123" s="40" t="b">
        <f t="shared" si="145"/>
        <v>0</v>
      </c>
      <c r="DP123" s="367"/>
      <c r="DQ123" s="40" t="b">
        <f t="shared" si="146"/>
        <v>0</v>
      </c>
      <c r="DR123" s="40" t="b">
        <f t="shared" si="147"/>
        <v>0</v>
      </c>
      <c r="DS123" s="40" t="b">
        <f t="shared" si="148"/>
        <v>0</v>
      </c>
      <c r="DT123" s="40" t="b">
        <f t="shared" si="149"/>
        <v>0</v>
      </c>
      <c r="DU123" s="367"/>
      <c r="DV123" s="40" t="b">
        <f t="shared" si="150"/>
        <v>0</v>
      </c>
      <c r="DW123" s="40" t="b">
        <f t="shared" si="151"/>
        <v>0</v>
      </c>
      <c r="DX123" s="40" t="b">
        <f t="shared" si="152"/>
        <v>0</v>
      </c>
      <c r="DY123" s="40" t="b">
        <f t="shared" si="153"/>
        <v>0</v>
      </c>
      <c r="DZ123" s="367"/>
      <c r="EA123" s="40" t="b">
        <f t="shared" si="154"/>
        <v>0</v>
      </c>
      <c r="EB123" s="40" t="b">
        <f t="shared" si="155"/>
        <v>0</v>
      </c>
      <c r="EC123" s="40" t="b">
        <f t="shared" si="156"/>
        <v>0</v>
      </c>
      <c r="ED123" s="40" t="b">
        <f t="shared" si="157"/>
        <v>0</v>
      </c>
      <c r="EE123" s="367"/>
      <c r="EF123" s="40" t="b">
        <f t="shared" si="158"/>
        <v>0</v>
      </c>
      <c r="EG123" s="40" t="b">
        <f t="shared" si="159"/>
        <v>0</v>
      </c>
      <c r="EH123" s="40" t="b">
        <f t="shared" si="160"/>
        <v>0</v>
      </c>
      <c r="EI123" s="40" t="b">
        <f t="shared" si="161"/>
        <v>0</v>
      </c>
      <c r="EJ123" s="367"/>
      <c r="EK123" s="40" t="b">
        <f t="shared" si="162"/>
        <v>0</v>
      </c>
      <c r="EL123" s="40" t="b">
        <f t="shared" si="163"/>
        <v>0</v>
      </c>
      <c r="EM123" s="40" t="b">
        <f t="shared" si="164"/>
        <v>0</v>
      </c>
      <c r="EN123" s="40" t="b">
        <f t="shared" si="165"/>
        <v>0</v>
      </c>
      <c r="EO123" s="367"/>
      <c r="EP123" s="40" t="b">
        <f t="shared" si="166"/>
        <v>0</v>
      </c>
      <c r="EQ123" s="40" t="b">
        <f t="shared" si="167"/>
        <v>0</v>
      </c>
      <c r="ER123" s="40" t="b">
        <f t="shared" si="168"/>
        <v>0</v>
      </c>
      <c r="ES123" s="40" t="b">
        <f t="shared" si="169"/>
        <v>0</v>
      </c>
      <c r="ET123" s="367"/>
      <c r="EU123" s="40" t="b">
        <f t="shared" si="170"/>
        <v>0</v>
      </c>
      <c r="EV123" s="40" t="b">
        <f t="shared" si="171"/>
        <v>0</v>
      </c>
      <c r="EW123" s="40" t="b">
        <f t="shared" si="172"/>
        <v>0</v>
      </c>
      <c r="EX123" s="40" t="b">
        <f t="shared" si="173"/>
        <v>0</v>
      </c>
      <c r="EY123" s="365"/>
      <c r="EZ123" s="40" t="b">
        <f t="shared" si="174"/>
        <v>0</v>
      </c>
      <c r="FA123" s="40" t="b">
        <f t="shared" si="175"/>
        <v>0</v>
      </c>
      <c r="FB123" s="40" t="b">
        <f t="shared" si="176"/>
        <v>0</v>
      </c>
      <c r="FC123" s="40" t="b">
        <f t="shared" si="177"/>
        <v>0</v>
      </c>
      <c r="FD123" s="367"/>
      <c r="FE123" s="40" t="b">
        <f t="shared" si="178"/>
        <v>0</v>
      </c>
      <c r="FF123" s="40" t="b">
        <f t="shared" si="179"/>
        <v>0</v>
      </c>
      <c r="FG123" s="40" t="b">
        <f t="shared" si="180"/>
        <v>0</v>
      </c>
      <c r="FH123" s="40" t="b">
        <f t="shared" si="181"/>
        <v>0</v>
      </c>
      <c r="FI123" s="365"/>
      <c r="FJ123" s="40" t="b">
        <f t="shared" si="182"/>
        <v>0</v>
      </c>
      <c r="FK123" s="40" t="b">
        <f t="shared" si="183"/>
        <v>0</v>
      </c>
      <c r="FL123" s="40" t="b">
        <f t="shared" si="184"/>
        <v>0</v>
      </c>
      <c r="FM123" s="40" t="b">
        <f t="shared" si="185"/>
        <v>0</v>
      </c>
      <c r="FN123" s="367"/>
      <c r="FO123" s="40" t="b">
        <f t="shared" si="186"/>
        <v>0</v>
      </c>
      <c r="FP123" s="40" t="b">
        <f t="shared" si="187"/>
        <v>0</v>
      </c>
      <c r="FQ123" s="40" t="b">
        <f t="shared" si="188"/>
        <v>0</v>
      </c>
      <c r="FR123" s="40" t="b">
        <f t="shared" si="189"/>
        <v>0</v>
      </c>
      <c r="FS123" s="365"/>
      <c r="FT123" s="40" t="b">
        <f t="shared" si="190"/>
        <v>0</v>
      </c>
      <c r="FU123" s="40" t="b">
        <f t="shared" si="191"/>
        <v>0</v>
      </c>
      <c r="FV123" s="40" t="b">
        <f t="shared" si="192"/>
        <v>0</v>
      </c>
      <c r="FW123" s="40" t="b">
        <f t="shared" si="193"/>
        <v>0</v>
      </c>
    </row>
    <row r="124" spans="2:179">
      <c r="B124" s="365">
        <v>115</v>
      </c>
      <c r="C124" s="196"/>
      <c r="D124" s="196"/>
      <c r="E124" s="196"/>
      <c r="F124" s="196"/>
      <c r="G124" s="367"/>
      <c r="H124" s="197"/>
      <c r="I124" s="197"/>
      <c r="J124" s="197"/>
      <c r="K124" s="197"/>
      <c r="L124" s="197"/>
      <c r="M124" s="197"/>
      <c r="N124" s="9"/>
      <c r="O124" s="198"/>
      <c r="P124" s="198"/>
      <c r="Q124" s="198"/>
      <c r="R124" s="198"/>
      <c r="S124" s="198"/>
      <c r="T124" s="198"/>
      <c r="U124" s="9"/>
      <c r="V124" s="306"/>
      <c r="W124" s="306"/>
      <c r="X124" s="306"/>
      <c r="Y124" s="306"/>
      <c r="Z124" s="306"/>
      <c r="AA124" s="283">
        <f>IFERROR(Z124*Inputs!$D$59*Inputs!$D$60,"")</f>
        <v>0</v>
      </c>
      <c r="AB124" s="9"/>
      <c r="AC124" s="303"/>
      <c r="AD124" s="304"/>
      <c r="AE124" s="304"/>
      <c r="AF124" s="304"/>
      <c r="AG124" s="9"/>
      <c r="AH124" s="283" t="str">
        <f>IFERROR(IF(Analysis!AC124="","",Analysis!AC124*Inputs!$D$33),"")</f>
        <v/>
      </c>
      <c r="AI124" s="292" t="str">
        <f>IFERROR(IF(Analysis!AD124="","",Analysis!AD124*Inputs!$D$37),"")</f>
        <v/>
      </c>
      <c r="AJ124" s="292" t="str">
        <f>IFERROR(IF(Analysis!AE124="","",Analysis!AE124*Inputs!$D$41),"")</f>
        <v/>
      </c>
      <c r="AK124" s="292" t="str">
        <f>IFERROR(IF(Analysis!AE124="","",Analysis!AE124*Inputs!$D$48),"")</f>
        <v/>
      </c>
      <c r="AL124" s="293" t="str">
        <f>IFERROR(IF(Analysis!AD124="","",Analysis!AD124*Inputs!$D$49*Inputs!$D$48),"")</f>
        <v/>
      </c>
      <c r="AM124" s="292" t="str">
        <f>IFERROR(AK124*Inputs!$D$50,"")</f>
        <v/>
      </c>
      <c r="AN124" s="292" t="str">
        <f t="shared" si="194"/>
        <v/>
      </c>
      <c r="AO124" s="292" t="str">
        <f>IFERROR(IF(AN124="","",AN124*Inputs!$D$52),"")</f>
        <v/>
      </c>
      <c r="AP124" s="283" t="str">
        <f>IFERROR(IF(Analysis!AF124="","",Analysis!AF124*Inputs!$D$58),"")</f>
        <v/>
      </c>
      <c r="AQ124" s="293" t="str">
        <f>IFERROR(AP124*Inputs!$D$59,"")</f>
        <v/>
      </c>
      <c r="AR124" s="283" t="str">
        <f>IFERROR(AQ124*Inputs!$D$60,"")</f>
        <v/>
      </c>
      <c r="AS124" s="9"/>
      <c r="AT124" s="279" t="str">
        <f>IF(Analysis!V124&lt;&gt;"",Analysis!V124,Analysis!$AH124)</f>
        <v/>
      </c>
      <c r="AU124" s="279" t="str">
        <f>IF(Analysis!W124&lt;&gt;"",Analysis!W124,Analysis!AI124)</f>
        <v/>
      </c>
      <c r="AV124" s="279" t="str">
        <f>IF(Analysis!X124&lt;&gt;"",Analysis!X124,$AJ124)</f>
        <v/>
      </c>
      <c r="AW124" s="279" t="str">
        <f>IF(Analysis!Y124&lt;&gt;"",Analysis!Y124,Analysis!AO124)</f>
        <v/>
      </c>
      <c r="AX124" s="279" t="str">
        <f>IF(Analysis!Z124&lt;&gt;"",Analysis!Z124,Analysis!AP124)</f>
        <v/>
      </c>
      <c r="AY124" s="279" t="str">
        <f>IF(Analysis!AA124&gt;0,Analysis!AA124,Analysis!AR124)</f>
        <v/>
      </c>
      <c r="AZ124" s="9"/>
      <c r="BA124" s="8">
        <f>SUM((($H124+$O124)*Inputs!$D$14*Inputs!$D$13/Hours_TB),(($I124+$P124)*Inputs!$D$14*Inputs!$D$13/Hours_TB),(($J124+$Q124)*Inputs!$D$14*Inputs!$D$13/Hours_TB),(($K124+$R124)*Inputs!$D$14*Inputs!$D$13/Hours_TB),(($L124+$S124)*Inputs!$D$14*Inputs!$D$13/Hours_TB),(($M124+$T124)*Inputs!$D$14*Inputs!$D$13/Hours_TB))</f>
        <v>0</v>
      </c>
      <c r="BB124" s="8">
        <f>SUM((($H124+$O124)*Inputs!$D$14*Inputs!$D$13/Hours_HIV),(($I124+$P124)*Inputs!$D$14*Inputs!$D$13/Hours_HIV),(($J124+$Q124)*Inputs!$D$14*Inputs!$D$13/Hours_HIV),(($K124+$R124)*Inputs!$D$14*Inputs!$D$13/Hours_HIV),(($L124+$S124)*Inputs!$D$14*Inputs!$D$13/Hours_HIV),(($M124+$T124)*Inputs!$D$14*Inputs!$D$13/Hours_HIV))</f>
        <v>0</v>
      </c>
      <c r="BC124" s="8">
        <f>SUM((($H124+$O124)*Inputs!$D$14*Inputs!$D$13/Hours_HPV),(($I124+$P124)*Inputs!$D$14*Inputs!$D$13/Hours_HPV),(($J124+$Q124)*Inputs!$D$14*Inputs!$D$13/Hours_HPV),(($K124+$R124)*Inputs!$D$14*Inputs!$D$13/Hours_HPV),(($L124+$S124)*Inputs!$D$14*Inputs!$D$13/Hours_HPV),(($M124+$T124)*Inputs!$D$14*Inputs!$D$13/Hours_HPV))</f>
        <v>0</v>
      </c>
      <c r="BD124" s="8">
        <f>SUM((($H124+$O124)*Inputs!$D$14*Inputs!$D$13/Hours_HCV),(($I124+$P124)*Inputs!$D$14*Inputs!$D$13/Hours_HCV),(($J124+$Q124)*Inputs!$D$14*Inputs!$D$13/Hours_HCV),(($K124+$R124)*Inputs!$D$14*Inputs!$D$13/Hours_HCV),(($L124+$S124)*Inputs!$D$14*Inputs!$D$13/Hours_HCV),(($M124+$T124)*Inputs!$D$14*Inputs!$D$13/Hours_HCV))</f>
        <v>0</v>
      </c>
      <c r="BE124" s="9"/>
      <c r="BF124" s="10" t="str">
        <f t="shared" si="195"/>
        <v/>
      </c>
      <c r="BG124" s="18" t="str">
        <f t="shared" si="196"/>
        <v>N/A</v>
      </c>
      <c r="BH124" s="10" t="str">
        <f t="shared" si="197"/>
        <v/>
      </c>
      <c r="BI124" s="10" t="str">
        <f t="shared" si="198"/>
        <v/>
      </c>
      <c r="BJ124" s="10" t="str">
        <f t="shared" si="116"/>
        <v/>
      </c>
      <c r="BK124" s="18" t="str">
        <f t="shared" si="199"/>
        <v>N/A</v>
      </c>
      <c r="BL124" s="367"/>
      <c r="BM124" s="10">
        <f t="shared" si="200"/>
        <v>0</v>
      </c>
      <c r="BN124" s="18" t="str">
        <f t="shared" si="201"/>
        <v>N/A</v>
      </c>
      <c r="BO124" s="10" t="str">
        <f t="shared" si="117"/>
        <v/>
      </c>
      <c r="BP124" s="10" t="str">
        <f t="shared" si="118"/>
        <v/>
      </c>
      <c r="BQ124" s="10" t="str">
        <f t="shared" si="119"/>
        <v/>
      </c>
      <c r="BR124" s="18" t="str">
        <f t="shared" si="120"/>
        <v>N/A</v>
      </c>
      <c r="BS124" s="367"/>
      <c r="BT124" s="10">
        <f t="shared" si="202"/>
        <v>0</v>
      </c>
      <c r="BU124" s="18" t="str">
        <f t="shared" si="203"/>
        <v>N/A</v>
      </c>
      <c r="BV124" s="10" t="str">
        <f t="shared" si="121"/>
        <v/>
      </c>
      <c r="BW124" s="10" t="str">
        <f t="shared" si="204"/>
        <v/>
      </c>
      <c r="BX124" s="10" t="str">
        <f t="shared" si="122"/>
        <v/>
      </c>
      <c r="BY124" s="18" t="str">
        <f t="shared" si="205"/>
        <v>N/A</v>
      </c>
      <c r="BZ124" s="367"/>
      <c r="CA124" s="10">
        <f t="shared" si="206"/>
        <v>0</v>
      </c>
      <c r="CB124" s="18" t="str">
        <f t="shared" si="207"/>
        <v>N/A</v>
      </c>
      <c r="CC124" s="10" t="str">
        <f t="shared" si="123"/>
        <v/>
      </c>
      <c r="CD124" s="10" t="str">
        <f t="shared" si="124"/>
        <v/>
      </c>
      <c r="CE124" s="10" t="str">
        <f t="shared" si="125"/>
        <v/>
      </c>
      <c r="CF124" s="18" t="str">
        <f t="shared" si="208"/>
        <v>N/A</v>
      </c>
      <c r="CG124" s="365"/>
      <c r="CH124" s="10">
        <f t="shared" si="209"/>
        <v>0</v>
      </c>
      <c r="CI124" s="18" t="str">
        <f t="shared" si="210"/>
        <v>N/A</v>
      </c>
      <c r="CJ124" s="10" t="str">
        <f t="shared" si="127"/>
        <v/>
      </c>
      <c r="CK124" s="10" t="str">
        <f t="shared" si="128"/>
        <v/>
      </c>
      <c r="CL124" s="10" t="str">
        <f t="shared" si="129"/>
        <v/>
      </c>
      <c r="CM124" s="18" t="str">
        <f t="shared" si="130"/>
        <v>N/A</v>
      </c>
      <c r="CN124" s="365"/>
      <c r="CO124" s="10">
        <f t="shared" si="211"/>
        <v>0</v>
      </c>
      <c r="CP124" s="18" t="str">
        <f t="shared" si="212"/>
        <v>N/A</v>
      </c>
      <c r="CQ124" s="10" t="str">
        <f t="shared" si="131"/>
        <v/>
      </c>
      <c r="CR124" s="10" t="str">
        <f t="shared" si="132"/>
        <v/>
      </c>
      <c r="CS124" s="10" t="str">
        <f t="shared" si="133"/>
        <v/>
      </c>
      <c r="CT124" s="18" t="str">
        <f t="shared" si="213"/>
        <v>N/A</v>
      </c>
      <c r="CU124" s="377"/>
      <c r="CV124" s="10">
        <f t="shared" si="214"/>
        <v>0</v>
      </c>
      <c r="CW124" s="18" t="str">
        <f t="shared" si="215"/>
        <v>N/A</v>
      </c>
      <c r="CX124" s="10" t="str">
        <f t="shared" si="134"/>
        <v/>
      </c>
      <c r="CY124" s="10" t="str">
        <f t="shared" si="135"/>
        <v/>
      </c>
      <c r="CZ124" s="10" t="str">
        <f t="shared" si="136"/>
        <v/>
      </c>
      <c r="DA124" s="18" t="str">
        <f t="shared" si="137"/>
        <v>N/A</v>
      </c>
      <c r="DB124" s="367"/>
      <c r="DC124" s="367"/>
      <c r="DD124" s="367"/>
      <c r="DE124" s="367"/>
      <c r="DF124" s="367"/>
      <c r="DG124" s="40" t="b">
        <f t="shared" si="138"/>
        <v>0</v>
      </c>
      <c r="DH124" s="40" t="b">
        <f t="shared" si="139"/>
        <v>0</v>
      </c>
      <c r="DI124" s="40" t="b">
        <f t="shared" si="140"/>
        <v>0</v>
      </c>
      <c r="DJ124" s="40" t="b">
        <f t="shared" si="141"/>
        <v>0</v>
      </c>
      <c r="DK124" s="367"/>
      <c r="DL124" s="40" t="b">
        <f t="shared" si="142"/>
        <v>0</v>
      </c>
      <c r="DM124" s="40" t="b">
        <f t="shared" si="143"/>
        <v>0</v>
      </c>
      <c r="DN124" s="40" t="b">
        <f t="shared" si="144"/>
        <v>0</v>
      </c>
      <c r="DO124" s="40" t="b">
        <f t="shared" si="145"/>
        <v>0</v>
      </c>
      <c r="DP124" s="367"/>
      <c r="DQ124" s="40" t="b">
        <f t="shared" si="146"/>
        <v>0</v>
      </c>
      <c r="DR124" s="40" t="b">
        <f t="shared" si="147"/>
        <v>0</v>
      </c>
      <c r="DS124" s="40" t="b">
        <f t="shared" si="148"/>
        <v>0</v>
      </c>
      <c r="DT124" s="40" t="b">
        <f t="shared" si="149"/>
        <v>0</v>
      </c>
      <c r="DU124" s="367"/>
      <c r="DV124" s="40" t="b">
        <f t="shared" si="150"/>
        <v>0</v>
      </c>
      <c r="DW124" s="40" t="b">
        <f t="shared" si="151"/>
        <v>0</v>
      </c>
      <c r="DX124" s="40" t="b">
        <f t="shared" si="152"/>
        <v>0</v>
      </c>
      <c r="DY124" s="40" t="b">
        <f t="shared" si="153"/>
        <v>0</v>
      </c>
      <c r="DZ124" s="367"/>
      <c r="EA124" s="40" t="b">
        <f t="shared" si="154"/>
        <v>0</v>
      </c>
      <c r="EB124" s="40" t="b">
        <f t="shared" si="155"/>
        <v>0</v>
      </c>
      <c r="EC124" s="40" t="b">
        <f t="shared" si="156"/>
        <v>0</v>
      </c>
      <c r="ED124" s="40" t="b">
        <f t="shared" si="157"/>
        <v>0</v>
      </c>
      <c r="EE124" s="367"/>
      <c r="EF124" s="40" t="b">
        <f t="shared" si="158"/>
        <v>0</v>
      </c>
      <c r="EG124" s="40" t="b">
        <f t="shared" si="159"/>
        <v>0</v>
      </c>
      <c r="EH124" s="40" t="b">
        <f t="shared" si="160"/>
        <v>0</v>
      </c>
      <c r="EI124" s="40" t="b">
        <f t="shared" si="161"/>
        <v>0</v>
      </c>
      <c r="EJ124" s="367"/>
      <c r="EK124" s="40" t="b">
        <f t="shared" si="162"/>
        <v>0</v>
      </c>
      <c r="EL124" s="40" t="b">
        <f t="shared" si="163"/>
        <v>0</v>
      </c>
      <c r="EM124" s="40" t="b">
        <f t="shared" si="164"/>
        <v>0</v>
      </c>
      <c r="EN124" s="40" t="b">
        <f t="shared" si="165"/>
        <v>0</v>
      </c>
      <c r="EO124" s="367"/>
      <c r="EP124" s="40" t="b">
        <f t="shared" si="166"/>
        <v>0</v>
      </c>
      <c r="EQ124" s="40" t="b">
        <f t="shared" si="167"/>
        <v>0</v>
      </c>
      <c r="ER124" s="40" t="b">
        <f t="shared" si="168"/>
        <v>0</v>
      </c>
      <c r="ES124" s="40" t="b">
        <f t="shared" si="169"/>
        <v>0</v>
      </c>
      <c r="ET124" s="367"/>
      <c r="EU124" s="40" t="b">
        <f t="shared" si="170"/>
        <v>0</v>
      </c>
      <c r="EV124" s="40" t="b">
        <f t="shared" si="171"/>
        <v>0</v>
      </c>
      <c r="EW124" s="40" t="b">
        <f t="shared" si="172"/>
        <v>0</v>
      </c>
      <c r="EX124" s="40" t="b">
        <f t="shared" si="173"/>
        <v>0</v>
      </c>
      <c r="EY124" s="365"/>
      <c r="EZ124" s="40" t="b">
        <f t="shared" si="174"/>
        <v>0</v>
      </c>
      <c r="FA124" s="40" t="b">
        <f t="shared" si="175"/>
        <v>0</v>
      </c>
      <c r="FB124" s="40" t="b">
        <f t="shared" si="176"/>
        <v>0</v>
      </c>
      <c r="FC124" s="40" t="b">
        <f t="shared" si="177"/>
        <v>0</v>
      </c>
      <c r="FD124" s="367"/>
      <c r="FE124" s="40" t="b">
        <f t="shared" si="178"/>
        <v>0</v>
      </c>
      <c r="FF124" s="40" t="b">
        <f t="shared" si="179"/>
        <v>0</v>
      </c>
      <c r="FG124" s="40" t="b">
        <f t="shared" si="180"/>
        <v>0</v>
      </c>
      <c r="FH124" s="40" t="b">
        <f t="shared" si="181"/>
        <v>0</v>
      </c>
      <c r="FI124" s="365"/>
      <c r="FJ124" s="40" t="b">
        <f t="shared" si="182"/>
        <v>0</v>
      </c>
      <c r="FK124" s="40" t="b">
        <f t="shared" si="183"/>
        <v>0</v>
      </c>
      <c r="FL124" s="40" t="b">
        <f t="shared" si="184"/>
        <v>0</v>
      </c>
      <c r="FM124" s="40" t="b">
        <f t="shared" si="185"/>
        <v>0</v>
      </c>
      <c r="FN124" s="367"/>
      <c r="FO124" s="40" t="b">
        <f t="shared" si="186"/>
        <v>0</v>
      </c>
      <c r="FP124" s="40" t="b">
        <f t="shared" si="187"/>
        <v>0</v>
      </c>
      <c r="FQ124" s="40" t="b">
        <f t="shared" si="188"/>
        <v>0</v>
      </c>
      <c r="FR124" s="40" t="b">
        <f t="shared" si="189"/>
        <v>0</v>
      </c>
      <c r="FS124" s="365"/>
      <c r="FT124" s="40" t="b">
        <f t="shared" si="190"/>
        <v>0</v>
      </c>
      <c r="FU124" s="40" t="b">
        <f t="shared" si="191"/>
        <v>0</v>
      </c>
      <c r="FV124" s="40" t="b">
        <f t="shared" si="192"/>
        <v>0</v>
      </c>
      <c r="FW124" s="40" t="b">
        <f t="shared" si="193"/>
        <v>0</v>
      </c>
    </row>
    <row r="125" spans="2:179">
      <c r="B125" s="365">
        <v>116</v>
      </c>
      <c r="C125" s="196"/>
      <c r="D125" s="196"/>
      <c r="E125" s="196"/>
      <c r="F125" s="196"/>
      <c r="G125" s="367"/>
      <c r="H125" s="197"/>
      <c r="I125" s="197"/>
      <c r="J125" s="197"/>
      <c r="K125" s="197"/>
      <c r="L125" s="197"/>
      <c r="M125" s="197"/>
      <c r="N125" s="9"/>
      <c r="O125" s="198"/>
      <c r="P125" s="198"/>
      <c r="Q125" s="198"/>
      <c r="R125" s="198"/>
      <c r="S125" s="198"/>
      <c r="T125" s="198"/>
      <c r="U125" s="9"/>
      <c r="V125" s="306"/>
      <c r="W125" s="306"/>
      <c r="X125" s="306"/>
      <c r="Y125" s="306"/>
      <c r="Z125" s="306"/>
      <c r="AA125" s="283">
        <f>IFERROR(Z125*Inputs!$D$59*Inputs!$D$60,"")</f>
        <v>0</v>
      </c>
      <c r="AB125" s="9"/>
      <c r="AC125" s="303"/>
      <c r="AD125" s="304"/>
      <c r="AE125" s="304"/>
      <c r="AF125" s="304"/>
      <c r="AG125" s="9"/>
      <c r="AH125" s="283" t="str">
        <f>IFERROR(IF(Analysis!AC125="","",Analysis!AC125*Inputs!$D$33),"")</f>
        <v/>
      </c>
      <c r="AI125" s="292" t="str">
        <f>IFERROR(IF(Analysis!AD125="","",Analysis!AD125*Inputs!$D$37),"")</f>
        <v/>
      </c>
      <c r="AJ125" s="292" t="str">
        <f>IFERROR(IF(Analysis!AE125="","",Analysis!AE125*Inputs!$D$41),"")</f>
        <v/>
      </c>
      <c r="AK125" s="292" t="str">
        <f>IFERROR(IF(Analysis!AE125="","",Analysis!AE125*Inputs!$D$48),"")</f>
        <v/>
      </c>
      <c r="AL125" s="293" t="str">
        <f>IFERROR(IF(Analysis!AD125="","",Analysis!AD125*Inputs!$D$49*Inputs!$D$48),"")</f>
        <v/>
      </c>
      <c r="AM125" s="292" t="str">
        <f>IFERROR(AK125*Inputs!$D$50,"")</f>
        <v/>
      </c>
      <c r="AN125" s="292" t="str">
        <f t="shared" si="194"/>
        <v/>
      </c>
      <c r="AO125" s="292" t="str">
        <f>IFERROR(IF(AN125="","",AN125*Inputs!$D$52),"")</f>
        <v/>
      </c>
      <c r="AP125" s="283" t="str">
        <f>IFERROR(IF(Analysis!AF125="","",Analysis!AF125*Inputs!$D$58),"")</f>
        <v/>
      </c>
      <c r="AQ125" s="293" t="str">
        <f>IFERROR(AP125*Inputs!$D$59,"")</f>
        <v/>
      </c>
      <c r="AR125" s="283" t="str">
        <f>IFERROR(AQ125*Inputs!$D$60,"")</f>
        <v/>
      </c>
      <c r="AS125" s="9"/>
      <c r="AT125" s="279" t="str">
        <f>IF(Analysis!V125&lt;&gt;"",Analysis!V125,Analysis!$AH125)</f>
        <v/>
      </c>
      <c r="AU125" s="279" t="str">
        <f>IF(Analysis!W125&lt;&gt;"",Analysis!W125,Analysis!AI125)</f>
        <v/>
      </c>
      <c r="AV125" s="279" t="str">
        <f>IF(Analysis!X125&lt;&gt;"",Analysis!X125,$AJ125)</f>
        <v/>
      </c>
      <c r="AW125" s="279" t="str">
        <f>IF(Analysis!Y125&lt;&gt;"",Analysis!Y125,Analysis!AO125)</f>
        <v/>
      </c>
      <c r="AX125" s="279" t="str">
        <f>IF(Analysis!Z125&lt;&gt;"",Analysis!Z125,Analysis!AP125)</f>
        <v/>
      </c>
      <c r="AY125" s="279" t="str">
        <f>IF(Analysis!AA125&gt;0,Analysis!AA125,Analysis!AR125)</f>
        <v/>
      </c>
      <c r="AZ125" s="9"/>
      <c r="BA125" s="8">
        <f>SUM((($H125+$O125)*Inputs!$D$14*Inputs!$D$13/Hours_TB),(($I125+$P125)*Inputs!$D$14*Inputs!$D$13/Hours_TB),(($J125+$Q125)*Inputs!$D$14*Inputs!$D$13/Hours_TB),(($K125+$R125)*Inputs!$D$14*Inputs!$D$13/Hours_TB),(($L125+$S125)*Inputs!$D$14*Inputs!$D$13/Hours_TB),(($M125+$T125)*Inputs!$D$14*Inputs!$D$13/Hours_TB))</f>
        <v>0</v>
      </c>
      <c r="BB125" s="8">
        <f>SUM((($H125+$O125)*Inputs!$D$14*Inputs!$D$13/Hours_HIV),(($I125+$P125)*Inputs!$D$14*Inputs!$D$13/Hours_HIV),(($J125+$Q125)*Inputs!$D$14*Inputs!$D$13/Hours_HIV),(($K125+$R125)*Inputs!$D$14*Inputs!$D$13/Hours_HIV),(($L125+$S125)*Inputs!$D$14*Inputs!$D$13/Hours_HIV),(($M125+$T125)*Inputs!$D$14*Inputs!$D$13/Hours_HIV))</f>
        <v>0</v>
      </c>
      <c r="BC125" s="8">
        <f>SUM((($H125+$O125)*Inputs!$D$14*Inputs!$D$13/Hours_HPV),(($I125+$P125)*Inputs!$D$14*Inputs!$D$13/Hours_HPV),(($J125+$Q125)*Inputs!$D$14*Inputs!$D$13/Hours_HPV),(($K125+$R125)*Inputs!$D$14*Inputs!$D$13/Hours_HPV),(($L125+$S125)*Inputs!$D$14*Inputs!$D$13/Hours_HPV),(($M125+$T125)*Inputs!$D$14*Inputs!$D$13/Hours_HPV))</f>
        <v>0</v>
      </c>
      <c r="BD125" s="8">
        <f>SUM((($H125+$O125)*Inputs!$D$14*Inputs!$D$13/Hours_HCV),(($I125+$P125)*Inputs!$D$14*Inputs!$D$13/Hours_HCV),(($J125+$Q125)*Inputs!$D$14*Inputs!$D$13/Hours_HCV),(($K125+$R125)*Inputs!$D$14*Inputs!$D$13/Hours_HCV),(($L125+$S125)*Inputs!$D$14*Inputs!$D$13/Hours_HCV),(($M125+$T125)*Inputs!$D$14*Inputs!$D$13/Hours_HCV))</f>
        <v>0</v>
      </c>
      <c r="BE125" s="9"/>
      <c r="BF125" s="10" t="str">
        <f t="shared" si="195"/>
        <v/>
      </c>
      <c r="BG125" s="18" t="str">
        <f t="shared" si="196"/>
        <v>N/A</v>
      </c>
      <c r="BH125" s="10" t="str">
        <f t="shared" si="197"/>
        <v/>
      </c>
      <c r="BI125" s="10" t="str">
        <f t="shared" si="198"/>
        <v/>
      </c>
      <c r="BJ125" s="10" t="str">
        <f t="shared" si="116"/>
        <v/>
      </c>
      <c r="BK125" s="18" t="str">
        <f t="shared" si="199"/>
        <v>N/A</v>
      </c>
      <c r="BL125" s="367"/>
      <c r="BM125" s="10">
        <f t="shared" si="200"/>
        <v>0</v>
      </c>
      <c r="BN125" s="18" t="str">
        <f t="shared" si="201"/>
        <v>N/A</v>
      </c>
      <c r="BO125" s="10" t="str">
        <f t="shared" si="117"/>
        <v/>
      </c>
      <c r="BP125" s="10" t="str">
        <f t="shared" si="118"/>
        <v/>
      </c>
      <c r="BQ125" s="10" t="str">
        <f t="shared" si="119"/>
        <v/>
      </c>
      <c r="BR125" s="18" t="str">
        <f t="shared" si="120"/>
        <v>N/A</v>
      </c>
      <c r="BS125" s="367"/>
      <c r="BT125" s="10">
        <f t="shared" si="202"/>
        <v>0</v>
      </c>
      <c r="BU125" s="18" t="str">
        <f t="shared" si="203"/>
        <v>N/A</v>
      </c>
      <c r="BV125" s="10" t="str">
        <f t="shared" si="121"/>
        <v/>
      </c>
      <c r="BW125" s="10" t="str">
        <f t="shared" si="204"/>
        <v/>
      </c>
      <c r="BX125" s="10" t="str">
        <f t="shared" si="122"/>
        <v/>
      </c>
      <c r="BY125" s="18" t="str">
        <f t="shared" si="205"/>
        <v>N/A</v>
      </c>
      <c r="BZ125" s="367"/>
      <c r="CA125" s="10">
        <f t="shared" si="206"/>
        <v>0</v>
      </c>
      <c r="CB125" s="18" t="str">
        <f t="shared" si="207"/>
        <v>N/A</v>
      </c>
      <c r="CC125" s="10" t="str">
        <f t="shared" si="123"/>
        <v/>
      </c>
      <c r="CD125" s="10" t="str">
        <f t="shared" si="124"/>
        <v/>
      </c>
      <c r="CE125" s="10" t="str">
        <f t="shared" si="125"/>
        <v/>
      </c>
      <c r="CF125" s="18" t="str">
        <f t="shared" si="208"/>
        <v>N/A</v>
      </c>
      <c r="CG125" s="365"/>
      <c r="CH125" s="10">
        <f t="shared" si="209"/>
        <v>0</v>
      </c>
      <c r="CI125" s="18" t="str">
        <f t="shared" si="210"/>
        <v>N/A</v>
      </c>
      <c r="CJ125" s="10" t="str">
        <f t="shared" si="127"/>
        <v/>
      </c>
      <c r="CK125" s="10" t="str">
        <f t="shared" si="128"/>
        <v/>
      </c>
      <c r="CL125" s="10" t="str">
        <f t="shared" si="129"/>
        <v/>
      </c>
      <c r="CM125" s="18" t="str">
        <f t="shared" si="130"/>
        <v>N/A</v>
      </c>
      <c r="CN125" s="365"/>
      <c r="CO125" s="10">
        <f t="shared" si="211"/>
        <v>0</v>
      </c>
      <c r="CP125" s="18" t="str">
        <f t="shared" si="212"/>
        <v>N/A</v>
      </c>
      <c r="CQ125" s="10" t="str">
        <f t="shared" si="131"/>
        <v/>
      </c>
      <c r="CR125" s="10" t="str">
        <f t="shared" si="132"/>
        <v/>
      </c>
      <c r="CS125" s="10" t="str">
        <f t="shared" si="133"/>
        <v/>
      </c>
      <c r="CT125" s="18" t="str">
        <f t="shared" si="213"/>
        <v>N/A</v>
      </c>
      <c r="CU125" s="377"/>
      <c r="CV125" s="10">
        <f t="shared" si="214"/>
        <v>0</v>
      </c>
      <c r="CW125" s="18" t="str">
        <f t="shared" si="215"/>
        <v>N/A</v>
      </c>
      <c r="CX125" s="10" t="str">
        <f t="shared" si="134"/>
        <v/>
      </c>
      <c r="CY125" s="10" t="str">
        <f t="shared" si="135"/>
        <v/>
      </c>
      <c r="CZ125" s="10" t="str">
        <f t="shared" si="136"/>
        <v/>
      </c>
      <c r="DA125" s="18" t="str">
        <f t="shared" si="137"/>
        <v>N/A</v>
      </c>
      <c r="DB125" s="367"/>
      <c r="DC125" s="367"/>
      <c r="DD125" s="367"/>
      <c r="DE125" s="367"/>
      <c r="DF125" s="367"/>
      <c r="DG125" s="40" t="b">
        <f t="shared" si="138"/>
        <v>0</v>
      </c>
      <c r="DH125" s="40" t="b">
        <f t="shared" si="139"/>
        <v>0</v>
      </c>
      <c r="DI125" s="40" t="b">
        <f t="shared" si="140"/>
        <v>0</v>
      </c>
      <c r="DJ125" s="40" t="b">
        <f t="shared" si="141"/>
        <v>0</v>
      </c>
      <c r="DK125" s="367"/>
      <c r="DL125" s="40" t="b">
        <f t="shared" si="142"/>
        <v>0</v>
      </c>
      <c r="DM125" s="40" t="b">
        <f t="shared" si="143"/>
        <v>0</v>
      </c>
      <c r="DN125" s="40" t="b">
        <f t="shared" si="144"/>
        <v>0</v>
      </c>
      <c r="DO125" s="40" t="b">
        <f t="shared" si="145"/>
        <v>0</v>
      </c>
      <c r="DP125" s="367"/>
      <c r="DQ125" s="40" t="b">
        <f t="shared" si="146"/>
        <v>0</v>
      </c>
      <c r="DR125" s="40" t="b">
        <f t="shared" si="147"/>
        <v>0</v>
      </c>
      <c r="DS125" s="40" t="b">
        <f t="shared" si="148"/>
        <v>0</v>
      </c>
      <c r="DT125" s="40" t="b">
        <f t="shared" si="149"/>
        <v>0</v>
      </c>
      <c r="DU125" s="367"/>
      <c r="DV125" s="40" t="b">
        <f t="shared" si="150"/>
        <v>0</v>
      </c>
      <c r="DW125" s="40" t="b">
        <f t="shared" si="151"/>
        <v>0</v>
      </c>
      <c r="DX125" s="40" t="b">
        <f t="shared" si="152"/>
        <v>0</v>
      </c>
      <c r="DY125" s="40" t="b">
        <f t="shared" si="153"/>
        <v>0</v>
      </c>
      <c r="DZ125" s="367"/>
      <c r="EA125" s="40" t="b">
        <f t="shared" si="154"/>
        <v>0</v>
      </c>
      <c r="EB125" s="40" t="b">
        <f t="shared" si="155"/>
        <v>0</v>
      </c>
      <c r="EC125" s="40" t="b">
        <f t="shared" si="156"/>
        <v>0</v>
      </c>
      <c r="ED125" s="40" t="b">
        <f t="shared" si="157"/>
        <v>0</v>
      </c>
      <c r="EE125" s="367"/>
      <c r="EF125" s="40" t="b">
        <f t="shared" si="158"/>
        <v>0</v>
      </c>
      <c r="EG125" s="40" t="b">
        <f t="shared" si="159"/>
        <v>0</v>
      </c>
      <c r="EH125" s="40" t="b">
        <f t="shared" si="160"/>
        <v>0</v>
      </c>
      <c r="EI125" s="40" t="b">
        <f t="shared" si="161"/>
        <v>0</v>
      </c>
      <c r="EJ125" s="367"/>
      <c r="EK125" s="40" t="b">
        <f t="shared" si="162"/>
        <v>0</v>
      </c>
      <c r="EL125" s="40" t="b">
        <f t="shared" si="163"/>
        <v>0</v>
      </c>
      <c r="EM125" s="40" t="b">
        <f t="shared" si="164"/>
        <v>0</v>
      </c>
      <c r="EN125" s="40" t="b">
        <f t="shared" si="165"/>
        <v>0</v>
      </c>
      <c r="EO125" s="367"/>
      <c r="EP125" s="40" t="b">
        <f t="shared" si="166"/>
        <v>0</v>
      </c>
      <c r="EQ125" s="40" t="b">
        <f t="shared" si="167"/>
        <v>0</v>
      </c>
      <c r="ER125" s="40" t="b">
        <f t="shared" si="168"/>
        <v>0</v>
      </c>
      <c r="ES125" s="40" t="b">
        <f t="shared" si="169"/>
        <v>0</v>
      </c>
      <c r="ET125" s="367"/>
      <c r="EU125" s="40" t="b">
        <f t="shared" si="170"/>
        <v>0</v>
      </c>
      <c r="EV125" s="40" t="b">
        <f t="shared" si="171"/>
        <v>0</v>
      </c>
      <c r="EW125" s="40" t="b">
        <f t="shared" si="172"/>
        <v>0</v>
      </c>
      <c r="EX125" s="40" t="b">
        <f t="shared" si="173"/>
        <v>0</v>
      </c>
      <c r="EY125" s="365"/>
      <c r="EZ125" s="40" t="b">
        <f t="shared" si="174"/>
        <v>0</v>
      </c>
      <c r="FA125" s="40" t="b">
        <f t="shared" si="175"/>
        <v>0</v>
      </c>
      <c r="FB125" s="40" t="b">
        <f t="shared" si="176"/>
        <v>0</v>
      </c>
      <c r="FC125" s="40" t="b">
        <f t="shared" si="177"/>
        <v>0</v>
      </c>
      <c r="FD125" s="367"/>
      <c r="FE125" s="40" t="b">
        <f t="shared" si="178"/>
        <v>0</v>
      </c>
      <c r="FF125" s="40" t="b">
        <f t="shared" si="179"/>
        <v>0</v>
      </c>
      <c r="FG125" s="40" t="b">
        <f t="shared" si="180"/>
        <v>0</v>
      </c>
      <c r="FH125" s="40" t="b">
        <f t="shared" si="181"/>
        <v>0</v>
      </c>
      <c r="FI125" s="365"/>
      <c r="FJ125" s="40" t="b">
        <f t="shared" si="182"/>
        <v>0</v>
      </c>
      <c r="FK125" s="40" t="b">
        <f t="shared" si="183"/>
        <v>0</v>
      </c>
      <c r="FL125" s="40" t="b">
        <f t="shared" si="184"/>
        <v>0</v>
      </c>
      <c r="FM125" s="40" t="b">
        <f t="shared" si="185"/>
        <v>0</v>
      </c>
      <c r="FN125" s="367"/>
      <c r="FO125" s="40" t="b">
        <f t="shared" si="186"/>
        <v>0</v>
      </c>
      <c r="FP125" s="40" t="b">
        <f t="shared" si="187"/>
        <v>0</v>
      </c>
      <c r="FQ125" s="40" t="b">
        <f t="shared" si="188"/>
        <v>0</v>
      </c>
      <c r="FR125" s="40" t="b">
        <f t="shared" si="189"/>
        <v>0</v>
      </c>
      <c r="FS125" s="365"/>
      <c r="FT125" s="40" t="b">
        <f t="shared" si="190"/>
        <v>0</v>
      </c>
      <c r="FU125" s="40" t="b">
        <f t="shared" si="191"/>
        <v>0</v>
      </c>
      <c r="FV125" s="40" t="b">
        <f t="shared" si="192"/>
        <v>0</v>
      </c>
      <c r="FW125" s="40" t="b">
        <f t="shared" si="193"/>
        <v>0</v>
      </c>
    </row>
    <row r="126" spans="2:179">
      <c r="B126" s="365">
        <v>117</v>
      </c>
      <c r="C126" s="196"/>
      <c r="D126" s="196"/>
      <c r="E126" s="196"/>
      <c r="F126" s="196"/>
      <c r="G126" s="367"/>
      <c r="H126" s="197"/>
      <c r="I126" s="197"/>
      <c r="J126" s="197"/>
      <c r="K126" s="197"/>
      <c r="L126" s="197"/>
      <c r="M126" s="197"/>
      <c r="N126" s="9"/>
      <c r="O126" s="198"/>
      <c r="P126" s="198"/>
      <c r="Q126" s="198"/>
      <c r="R126" s="198"/>
      <c r="S126" s="198"/>
      <c r="T126" s="198"/>
      <c r="U126" s="9"/>
      <c r="V126" s="306"/>
      <c r="W126" s="306"/>
      <c r="X126" s="306"/>
      <c r="Y126" s="306"/>
      <c r="Z126" s="306"/>
      <c r="AA126" s="283">
        <f>IFERROR(Z126*Inputs!$D$59*Inputs!$D$60,"")</f>
        <v>0</v>
      </c>
      <c r="AB126" s="9"/>
      <c r="AC126" s="303"/>
      <c r="AD126" s="304"/>
      <c r="AE126" s="304"/>
      <c r="AF126" s="304"/>
      <c r="AG126" s="9"/>
      <c r="AH126" s="283" t="str">
        <f>IFERROR(IF(Analysis!AC126="","",Analysis!AC126*Inputs!$D$33),"")</f>
        <v/>
      </c>
      <c r="AI126" s="292" t="str">
        <f>IFERROR(IF(Analysis!AD126="","",Analysis!AD126*Inputs!$D$37),"")</f>
        <v/>
      </c>
      <c r="AJ126" s="292" t="str">
        <f>IFERROR(IF(Analysis!AE126="","",Analysis!AE126*Inputs!$D$41),"")</f>
        <v/>
      </c>
      <c r="AK126" s="292" t="str">
        <f>IFERROR(IF(Analysis!AE126="","",Analysis!AE126*Inputs!$D$48),"")</f>
        <v/>
      </c>
      <c r="AL126" s="293" t="str">
        <f>IFERROR(IF(Analysis!AD126="","",Analysis!AD126*Inputs!$D$49*Inputs!$D$48),"")</f>
        <v/>
      </c>
      <c r="AM126" s="292" t="str">
        <f>IFERROR(AK126*Inputs!$D$50,"")</f>
        <v/>
      </c>
      <c r="AN126" s="292" t="str">
        <f t="shared" si="194"/>
        <v/>
      </c>
      <c r="AO126" s="292" t="str">
        <f>IFERROR(IF(AN126="","",AN126*Inputs!$D$52),"")</f>
        <v/>
      </c>
      <c r="AP126" s="283" t="str">
        <f>IFERROR(IF(Analysis!AF126="","",Analysis!AF126*Inputs!$D$58),"")</f>
        <v/>
      </c>
      <c r="AQ126" s="293" t="str">
        <f>IFERROR(AP126*Inputs!$D$59,"")</f>
        <v/>
      </c>
      <c r="AR126" s="283" t="str">
        <f>IFERROR(AQ126*Inputs!$D$60,"")</f>
        <v/>
      </c>
      <c r="AS126" s="9"/>
      <c r="AT126" s="279" t="str">
        <f>IF(Analysis!V126&lt;&gt;"",Analysis!V126,Analysis!$AH126)</f>
        <v/>
      </c>
      <c r="AU126" s="279" t="str">
        <f>IF(Analysis!W126&lt;&gt;"",Analysis!W126,Analysis!AI126)</f>
        <v/>
      </c>
      <c r="AV126" s="279" t="str">
        <f>IF(Analysis!X126&lt;&gt;"",Analysis!X126,$AJ126)</f>
        <v/>
      </c>
      <c r="AW126" s="279" t="str">
        <f>IF(Analysis!Y126&lt;&gt;"",Analysis!Y126,Analysis!AO126)</f>
        <v/>
      </c>
      <c r="AX126" s="279" t="str">
        <f>IF(Analysis!Z126&lt;&gt;"",Analysis!Z126,Analysis!AP126)</f>
        <v/>
      </c>
      <c r="AY126" s="279" t="str">
        <f>IF(Analysis!AA126&gt;0,Analysis!AA126,Analysis!AR126)</f>
        <v/>
      </c>
      <c r="AZ126" s="9"/>
      <c r="BA126" s="8">
        <f>SUM((($H126+$O126)*Inputs!$D$14*Inputs!$D$13/Hours_TB),(($I126+$P126)*Inputs!$D$14*Inputs!$D$13/Hours_TB),(($J126+$Q126)*Inputs!$D$14*Inputs!$D$13/Hours_TB),(($K126+$R126)*Inputs!$D$14*Inputs!$D$13/Hours_TB),(($L126+$S126)*Inputs!$D$14*Inputs!$D$13/Hours_TB),(($M126+$T126)*Inputs!$D$14*Inputs!$D$13/Hours_TB))</f>
        <v>0</v>
      </c>
      <c r="BB126" s="8">
        <f>SUM((($H126+$O126)*Inputs!$D$14*Inputs!$D$13/Hours_HIV),(($I126+$P126)*Inputs!$D$14*Inputs!$D$13/Hours_HIV),(($J126+$Q126)*Inputs!$D$14*Inputs!$D$13/Hours_HIV),(($K126+$R126)*Inputs!$D$14*Inputs!$D$13/Hours_HIV),(($L126+$S126)*Inputs!$D$14*Inputs!$D$13/Hours_HIV),(($M126+$T126)*Inputs!$D$14*Inputs!$D$13/Hours_HIV))</f>
        <v>0</v>
      </c>
      <c r="BC126" s="8">
        <f>SUM((($H126+$O126)*Inputs!$D$14*Inputs!$D$13/Hours_HPV),(($I126+$P126)*Inputs!$D$14*Inputs!$D$13/Hours_HPV),(($J126+$Q126)*Inputs!$D$14*Inputs!$D$13/Hours_HPV),(($K126+$R126)*Inputs!$D$14*Inputs!$D$13/Hours_HPV),(($L126+$S126)*Inputs!$D$14*Inputs!$D$13/Hours_HPV),(($M126+$T126)*Inputs!$D$14*Inputs!$D$13/Hours_HPV))</f>
        <v>0</v>
      </c>
      <c r="BD126" s="8">
        <f>SUM((($H126+$O126)*Inputs!$D$14*Inputs!$D$13/Hours_HCV),(($I126+$P126)*Inputs!$D$14*Inputs!$D$13/Hours_HCV),(($J126+$Q126)*Inputs!$D$14*Inputs!$D$13/Hours_HCV),(($K126+$R126)*Inputs!$D$14*Inputs!$D$13/Hours_HCV),(($L126+$S126)*Inputs!$D$14*Inputs!$D$13/Hours_HCV),(($M126+$T126)*Inputs!$D$14*Inputs!$D$13/Hours_HCV))</f>
        <v>0</v>
      </c>
      <c r="BE126" s="9"/>
      <c r="BF126" s="10" t="str">
        <f t="shared" si="195"/>
        <v/>
      </c>
      <c r="BG126" s="18" t="str">
        <f t="shared" si="196"/>
        <v>N/A</v>
      </c>
      <c r="BH126" s="10" t="str">
        <f t="shared" si="197"/>
        <v/>
      </c>
      <c r="BI126" s="10" t="str">
        <f t="shared" si="198"/>
        <v/>
      </c>
      <c r="BJ126" s="10" t="str">
        <f t="shared" si="116"/>
        <v/>
      </c>
      <c r="BK126" s="18" t="str">
        <f t="shared" si="199"/>
        <v>N/A</v>
      </c>
      <c r="BL126" s="367"/>
      <c r="BM126" s="10">
        <f t="shared" si="200"/>
        <v>0</v>
      </c>
      <c r="BN126" s="18" t="str">
        <f t="shared" si="201"/>
        <v>N/A</v>
      </c>
      <c r="BO126" s="10" t="str">
        <f t="shared" si="117"/>
        <v/>
      </c>
      <c r="BP126" s="10" t="str">
        <f t="shared" si="118"/>
        <v/>
      </c>
      <c r="BQ126" s="10" t="str">
        <f t="shared" si="119"/>
        <v/>
      </c>
      <c r="BR126" s="18" t="str">
        <f t="shared" si="120"/>
        <v>N/A</v>
      </c>
      <c r="BS126" s="367"/>
      <c r="BT126" s="10">
        <f t="shared" si="202"/>
        <v>0</v>
      </c>
      <c r="BU126" s="18" t="str">
        <f t="shared" si="203"/>
        <v>N/A</v>
      </c>
      <c r="BV126" s="10" t="str">
        <f t="shared" si="121"/>
        <v/>
      </c>
      <c r="BW126" s="10" t="str">
        <f t="shared" si="204"/>
        <v/>
      </c>
      <c r="BX126" s="10" t="str">
        <f t="shared" si="122"/>
        <v/>
      </c>
      <c r="BY126" s="18" t="str">
        <f t="shared" si="205"/>
        <v>N/A</v>
      </c>
      <c r="BZ126" s="367"/>
      <c r="CA126" s="10">
        <f t="shared" si="206"/>
        <v>0</v>
      </c>
      <c r="CB126" s="18" t="str">
        <f t="shared" si="207"/>
        <v>N/A</v>
      </c>
      <c r="CC126" s="10" t="str">
        <f t="shared" si="123"/>
        <v/>
      </c>
      <c r="CD126" s="10" t="str">
        <f t="shared" si="124"/>
        <v/>
      </c>
      <c r="CE126" s="10" t="str">
        <f t="shared" si="125"/>
        <v/>
      </c>
      <c r="CF126" s="18" t="str">
        <f t="shared" si="208"/>
        <v>N/A</v>
      </c>
      <c r="CG126" s="365"/>
      <c r="CH126" s="10">
        <f t="shared" si="209"/>
        <v>0</v>
      </c>
      <c r="CI126" s="18" t="str">
        <f t="shared" si="210"/>
        <v>N/A</v>
      </c>
      <c r="CJ126" s="10" t="str">
        <f t="shared" si="127"/>
        <v/>
      </c>
      <c r="CK126" s="10" t="str">
        <f t="shared" si="128"/>
        <v/>
      </c>
      <c r="CL126" s="10" t="str">
        <f t="shared" si="129"/>
        <v/>
      </c>
      <c r="CM126" s="18" t="str">
        <f t="shared" si="130"/>
        <v>N/A</v>
      </c>
      <c r="CN126" s="365"/>
      <c r="CO126" s="10">
        <f t="shared" si="211"/>
        <v>0</v>
      </c>
      <c r="CP126" s="18" t="str">
        <f t="shared" si="212"/>
        <v>N/A</v>
      </c>
      <c r="CQ126" s="10" t="str">
        <f t="shared" si="131"/>
        <v/>
      </c>
      <c r="CR126" s="10" t="str">
        <f t="shared" si="132"/>
        <v/>
      </c>
      <c r="CS126" s="10" t="str">
        <f t="shared" si="133"/>
        <v/>
      </c>
      <c r="CT126" s="18" t="str">
        <f t="shared" si="213"/>
        <v>N/A</v>
      </c>
      <c r="CU126" s="377"/>
      <c r="CV126" s="10">
        <f t="shared" si="214"/>
        <v>0</v>
      </c>
      <c r="CW126" s="18" t="str">
        <f t="shared" si="215"/>
        <v>N/A</v>
      </c>
      <c r="CX126" s="10" t="str">
        <f t="shared" si="134"/>
        <v/>
      </c>
      <c r="CY126" s="10" t="str">
        <f t="shared" si="135"/>
        <v/>
      </c>
      <c r="CZ126" s="10" t="str">
        <f t="shared" si="136"/>
        <v/>
      </c>
      <c r="DA126" s="18" t="str">
        <f t="shared" si="137"/>
        <v>N/A</v>
      </c>
      <c r="DB126" s="367"/>
      <c r="DC126" s="367"/>
      <c r="DD126" s="367"/>
      <c r="DE126" s="367"/>
      <c r="DF126" s="367"/>
      <c r="DG126" s="40" t="b">
        <f t="shared" si="138"/>
        <v>0</v>
      </c>
      <c r="DH126" s="40" t="b">
        <f t="shared" si="139"/>
        <v>0</v>
      </c>
      <c r="DI126" s="40" t="b">
        <f t="shared" si="140"/>
        <v>0</v>
      </c>
      <c r="DJ126" s="40" t="b">
        <f t="shared" si="141"/>
        <v>0</v>
      </c>
      <c r="DK126" s="367"/>
      <c r="DL126" s="40" t="b">
        <f t="shared" si="142"/>
        <v>0</v>
      </c>
      <c r="DM126" s="40" t="b">
        <f t="shared" si="143"/>
        <v>0</v>
      </c>
      <c r="DN126" s="40" t="b">
        <f t="shared" si="144"/>
        <v>0</v>
      </c>
      <c r="DO126" s="40" t="b">
        <f t="shared" si="145"/>
        <v>0</v>
      </c>
      <c r="DP126" s="367"/>
      <c r="DQ126" s="40" t="b">
        <f t="shared" si="146"/>
        <v>0</v>
      </c>
      <c r="DR126" s="40" t="b">
        <f t="shared" si="147"/>
        <v>0</v>
      </c>
      <c r="DS126" s="40" t="b">
        <f t="shared" si="148"/>
        <v>0</v>
      </c>
      <c r="DT126" s="40" t="b">
        <f t="shared" si="149"/>
        <v>0</v>
      </c>
      <c r="DU126" s="367"/>
      <c r="DV126" s="40" t="b">
        <f t="shared" si="150"/>
        <v>0</v>
      </c>
      <c r="DW126" s="40" t="b">
        <f t="shared" si="151"/>
        <v>0</v>
      </c>
      <c r="DX126" s="40" t="b">
        <f t="shared" si="152"/>
        <v>0</v>
      </c>
      <c r="DY126" s="40" t="b">
        <f t="shared" si="153"/>
        <v>0</v>
      </c>
      <c r="DZ126" s="367"/>
      <c r="EA126" s="40" t="b">
        <f t="shared" si="154"/>
        <v>0</v>
      </c>
      <c r="EB126" s="40" t="b">
        <f t="shared" si="155"/>
        <v>0</v>
      </c>
      <c r="EC126" s="40" t="b">
        <f t="shared" si="156"/>
        <v>0</v>
      </c>
      <c r="ED126" s="40" t="b">
        <f t="shared" si="157"/>
        <v>0</v>
      </c>
      <c r="EE126" s="367"/>
      <c r="EF126" s="40" t="b">
        <f t="shared" si="158"/>
        <v>0</v>
      </c>
      <c r="EG126" s="40" t="b">
        <f t="shared" si="159"/>
        <v>0</v>
      </c>
      <c r="EH126" s="40" t="b">
        <f t="shared" si="160"/>
        <v>0</v>
      </c>
      <c r="EI126" s="40" t="b">
        <f t="shared" si="161"/>
        <v>0</v>
      </c>
      <c r="EJ126" s="367"/>
      <c r="EK126" s="40" t="b">
        <f t="shared" si="162"/>
        <v>0</v>
      </c>
      <c r="EL126" s="40" t="b">
        <f t="shared" si="163"/>
        <v>0</v>
      </c>
      <c r="EM126" s="40" t="b">
        <f t="shared" si="164"/>
        <v>0</v>
      </c>
      <c r="EN126" s="40" t="b">
        <f t="shared" si="165"/>
        <v>0</v>
      </c>
      <c r="EO126" s="367"/>
      <c r="EP126" s="40" t="b">
        <f t="shared" si="166"/>
        <v>0</v>
      </c>
      <c r="EQ126" s="40" t="b">
        <f t="shared" si="167"/>
        <v>0</v>
      </c>
      <c r="ER126" s="40" t="b">
        <f t="shared" si="168"/>
        <v>0</v>
      </c>
      <c r="ES126" s="40" t="b">
        <f t="shared" si="169"/>
        <v>0</v>
      </c>
      <c r="ET126" s="367"/>
      <c r="EU126" s="40" t="b">
        <f t="shared" si="170"/>
        <v>0</v>
      </c>
      <c r="EV126" s="40" t="b">
        <f t="shared" si="171"/>
        <v>0</v>
      </c>
      <c r="EW126" s="40" t="b">
        <f t="shared" si="172"/>
        <v>0</v>
      </c>
      <c r="EX126" s="40" t="b">
        <f t="shared" si="173"/>
        <v>0</v>
      </c>
      <c r="EY126" s="365"/>
      <c r="EZ126" s="40" t="b">
        <f t="shared" si="174"/>
        <v>0</v>
      </c>
      <c r="FA126" s="40" t="b">
        <f t="shared" si="175"/>
        <v>0</v>
      </c>
      <c r="FB126" s="40" t="b">
        <f t="shared" si="176"/>
        <v>0</v>
      </c>
      <c r="FC126" s="40" t="b">
        <f t="shared" si="177"/>
        <v>0</v>
      </c>
      <c r="FD126" s="367"/>
      <c r="FE126" s="40" t="b">
        <f t="shared" si="178"/>
        <v>0</v>
      </c>
      <c r="FF126" s="40" t="b">
        <f t="shared" si="179"/>
        <v>0</v>
      </c>
      <c r="FG126" s="40" t="b">
        <f t="shared" si="180"/>
        <v>0</v>
      </c>
      <c r="FH126" s="40" t="b">
        <f t="shared" si="181"/>
        <v>0</v>
      </c>
      <c r="FI126" s="365"/>
      <c r="FJ126" s="40" t="b">
        <f t="shared" si="182"/>
        <v>0</v>
      </c>
      <c r="FK126" s="40" t="b">
        <f t="shared" si="183"/>
        <v>0</v>
      </c>
      <c r="FL126" s="40" t="b">
        <f t="shared" si="184"/>
        <v>0</v>
      </c>
      <c r="FM126" s="40" t="b">
        <f t="shared" si="185"/>
        <v>0</v>
      </c>
      <c r="FN126" s="367"/>
      <c r="FO126" s="40" t="b">
        <f t="shared" si="186"/>
        <v>0</v>
      </c>
      <c r="FP126" s="40" t="b">
        <f t="shared" si="187"/>
        <v>0</v>
      </c>
      <c r="FQ126" s="40" t="b">
        <f t="shared" si="188"/>
        <v>0</v>
      </c>
      <c r="FR126" s="40" t="b">
        <f t="shared" si="189"/>
        <v>0</v>
      </c>
      <c r="FS126" s="365"/>
      <c r="FT126" s="40" t="b">
        <f t="shared" si="190"/>
        <v>0</v>
      </c>
      <c r="FU126" s="40" t="b">
        <f t="shared" si="191"/>
        <v>0</v>
      </c>
      <c r="FV126" s="40" t="b">
        <f t="shared" si="192"/>
        <v>0</v>
      </c>
      <c r="FW126" s="40" t="b">
        <f t="shared" si="193"/>
        <v>0</v>
      </c>
    </row>
    <row r="127" spans="2:179">
      <c r="B127" s="365">
        <v>118</v>
      </c>
      <c r="C127" s="196"/>
      <c r="D127" s="196"/>
      <c r="E127" s="196"/>
      <c r="F127" s="196"/>
      <c r="G127" s="367"/>
      <c r="H127" s="197"/>
      <c r="I127" s="197"/>
      <c r="J127" s="197"/>
      <c r="K127" s="197"/>
      <c r="L127" s="197"/>
      <c r="M127" s="197"/>
      <c r="N127" s="9"/>
      <c r="O127" s="198"/>
      <c r="P127" s="198"/>
      <c r="Q127" s="198"/>
      <c r="R127" s="198"/>
      <c r="S127" s="198"/>
      <c r="T127" s="198"/>
      <c r="U127" s="9"/>
      <c r="V127" s="306"/>
      <c r="W127" s="306"/>
      <c r="X127" s="306"/>
      <c r="Y127" s="306"/>
      <c r="Z127" s="306"/>
      <c r="AA127" s="283">
        <f>IFERROR(Z127*Inputs!$D$59*Inputs!$D$60,"")</f>
        <v>0</v>
      </c>
      <c r="AB127" s="9"/>
      <c r="AC127" s="303"/>
      <c r="AD127" s="304"/>
      <c r="AE127" s="304"/>
      <c r="AF127" s="304"/>
      <c r="AG127" s="9"/>
      <c r="AH127" s="283" t="str">
        <f>IFERROR(IF(Analysis!AC127="","",Analysis!AC127*Inputs!$D$33),"")</f>
        <v/>
      </c>
      <c r="AI127" s="292" t="str">
        <f>IFERROR(IF(Analysis!AD127="","",Analysis!AD127*Inputs!$D$37),"")</f>
        <v/>
      </c>
      <c r="AJ127" s="292" t="str">
        <f>IFERROR(IF(Analysis!AE127="","",Analysis!AE127*Inputs!$D$41),"")</f>
        <v/>
      </c>
      <c r="AK127" s="292" t="str">
        <f>IFERROR(IF(Analysis!AE127="","",Analysis!AE127*Inputs!$D$48),"")</f>
        <v/>
      </c>
      <c r="AL127" s="293" t="str">
        <f>IFERROR(IF(Analysis!AD127="","",Analysis!AD127*Inputs!$D$49*Inputs!$D$48),"")</f>
        <v/>
      </c>
      <c r="AM127" s="292" t="str">
        <f>IFERROR(AK127*Inputs!$D$50,"")</f>
        <v/>
      </c>
      <c r="AN127" s="292" t="str">
        <f t="shared" si="194"/>
        <v/>
      </c>
      <c r="AO127" s="292" t="str">
        <f>IFERROR(IF(AN127="","",AN127*Inputs!$D$52),"")</f>
        <v/>
      </c>
      <c r="AP127" s="283" t="str">
        <f>IFERROR(IF(Analysis!AF127="","",Analysis!AF127*Inputs!$D$58),"")</f>
        <v/>
      </c>
      <c r="AQ127" s="293" t="str">
        <f>IFERROR(AP127*Inputs!$D$59,"")</f>
        <v/>
      </c>
      <c r="AR127" s="283" t="str">
        <f>IFERROR(AQ127*Inputs!$D$60,"")</f>
        <v/>
      </c>
      <c r="AS127" s="9"/>
      <c r="AT127" s="279" t="str">
        <f>IF(Analysis!V127&lt;&gt;"",Analysis!V127,Analysis!$AH127)</f>
        <v/>
      </c>
      <c r="AU127" s="279" t="str">
        <f>IF(Analysis!W127&lt;&gt;"",Analysis!W127,Analysis!AI127)</f>
        <v/>
      </c>
      <c r="AV127" s="279" t="str">
        <f>IF(Analysis!X127&lt;&gt;"",Analysis!X127,$AJ127)</f>
        <v/>
      </c>
      <c r="AW127" s="279" t="str">
        <f>IF(Analysis!Y127&lt;&gt;"",Analysis!Y127,Analysis!AO127)</f>
        <v/>
      </c>
      <c r="AX127" s="279" t="str">
        <f>IF(Analysis!Z127&lt;&gt;"",Analysis!Z127,Analysis!AP127)</f>
        <v/>
      </c>
      <c r="AY127" s="279" t="str">
        <f>IF(Analysis!AA127&gt;0,Analysis!AA127,Analysis!AR127)</f>
        <v/>
      </c>
      <c r="AZ127" s="9"/>
      <c r="BA127" s="8">
        <f>SUM((($H127+$O127)*Inputs!$D$14*Inputs!$D$13/Hours_TB),(($I127+$P127)*Inputs!$D$14*Inputs!$D$13/Hours_TB),(($J127+$Q127)*Inputs!$D$14*Inputs!$D$13/Hours_TB),(($K127+$R127)*Inputs!$D$14*Inputs!$D$13/Hours_TB),(($L127+$S127)*Inputs!$D$14*Inputs!$D$13/Hours_TB),(($M127+$T127)*Inputs!$D$14*Inputs!$D$13/Hours_TB))</f>
        <v>0</v>
      </c>
      <c r="BB127" s="8">
        <f>SUM((($H127+$O127)*Inputs!$D$14*Inputs!$D$13/Hours_HIV),(($I127+$P127)*Inputs!$D$14*Inputs!$D$13/Hours_HIV),(($J127+$Q127)*Inputs!$D$14*Inputs!$D$13/Hours_HIV),(($K127+$R127)*Inputs!$D$14*Inputs!$D$13/Hours_HIV),(($L127+$S127)*Inputs!$D$14*Inputs!$D$13/Hours_HIV),(($M127+$T127)*Inputs!$D$14*Inputs!$D$13/Hours_HIV))</f>
        <v>0</v>
      </c>
      <c r="BC127" s="8">
        <f>SUM((($H127+$O127)*Inputs!$D$14*Inputs!$D$13/Hours_HPV),(($I127+$P127)*Inputs!$D$14*Inputs!$D$13/Hours_HPV),(($J127+$Q127)*Inputs!$D$14*Inputs!$D$13/Hours_HPV),(($K127+$R127)*Inputs!$D$14*Inputs!$D$13/Hours_HPV),(($L127+$S127)*Inputs!$D$14*Inputs!$D$13/Hours_HPV),(($M127+$T127)*Inputs!$D$14*Inputs!$D$13/Hours_HPV))</f>
        <v>0</v>
      </c>
      <c r="BD127" s="8">
        <f>SUM((($H127+$O127)*Inputs!$D$14*Inputs!$D$13/Hours_HCV),(($I127+$P127)*Inputs!$D$14*Inputs!$D$13/Hours_HCV),(($J127+$Q127)*Inputs!$D$14*Inputs!$D$13/Hours_HCV),(($K127+$R127)*Inputs!$D$14*Inputs!$D$13/Hours_HCV),(($L127+$S127)*Inputs!$D$14*Inputs!$D$13/Hours_HCV),(($M127+$T127)*Inputs!$D$14*Inputs!$D$13/Hours_HCV))</f>
        <v>0</v>
      </c>
      <c r="BE127" s="9"/>
      <c r="BF127" s="10" t="str">
        <f t="shared" si="195"/>
        <v/>
      </c>
      <c r="BG127" s="18" t="str">
        <f t="shared" si="196"/>
        <v>N/A</v>
      </c>
      <c r="BH127" s="10" t="str">
        <f t="shared" si="197"/>
        <v/>
      </c>
      <c r="BI127" s="10" t="str">
        <f t="shared" si="198"/>
        <v/>
      </c>
      <c r="BJ127" s="10" t="str">
        <f t="shared" si="116"/>
        <v/>
      </c>
      <c r="BK127" s="18" t="str">
        <f t="shared" si="199"/>
        <v>N/A</v>
      </c>
      <c r="BL127" s="367"/>
      <c r="BM127" s="10">
        <f t="shared" si="200"/>
        <v>0</v>
      </c>
      <c r="BN127" s="18" t="str">
        <f t="shared" si="201"/>
        <v>N/A</v>
      </c>
      <c r="BO127" s="10" t="str">
        <f t="shared" si="117"/>
        <v/>
      </c>
      <c r="BP127" s="10" t="str">
        <f t="shared" si="118"/>
        <v/>
      </c>
      <c r="BQ127" s="10" t="str">
        <f t="shared" si="119"/>
        <v/>
      </c>
      <c r="BR127" s="18" t="str">
        <f t="shared" si="120"/>
        <v>N/A</v>
      </c>
      <c r="BS127" s="367"/>
      <c r="BT127" s="10">
        <f t="shared" si="202"/>
        <v>0</v>
      </c>
      <c r="BU127" s="18" t="str">
        <f t="shared" si="203"/>
        <v>N/A</v>
      </c>
      <c r="BV127" s="10" t="str">
        <f t="shared" si="121"/>
        <v/>
      </c>
      <c r="BW127" s="10" t="str">
        <f t="shared" si="204"/>
        <v/>
      </c>
      <c r="BX127" s="10" t="str">
        <f t="shared" si="122"/>
        <v/>
      </c>
      <c r="BY127" s="18" t="str">
        <f t="shared" si="205"/>
        <v>N/A</v>
      </c>
      <c r="BZ127" s="367"/>
      <c r="CA127" s="10">
        <f t="shared" si="206"/>
        <v>0</v>
      </c>
      <c r="CB127" s="18" t="str">
        <f t="shared" si="207"/>
        <v>N/A</v>
      </c>
      <c r="CC127" s="10" t="str">
        <f t="shared" si="123"/>
        <v/>
      </c>
      <c r="CD127" s="10" t="str">
        <f t="shared" si="124"/>
        <v/>
      </c>
      <c r="CE127" s="10" t="str">
        <f t="shared" si="125"/>
        <v/>
      </c>
      <c r="CF127" s="18" t="str">
        <f t="shared" si="208"/>
        <v>N/A</v>
      </c>
      <c r="CG127" s="365"/>
      <c r="CH127" s="10">
        <f t="shared" si="209"/>
        <v>0</v>
      </c>
      <c r="CI127" s="18" t="str">
        <f t="shared" si="210"/>
        <v>N/A</v>
      </c>
      <c r="CJ127" s="10" t="str">
        <f t="shared" si="127"/>
        <v/>
      </c>
      <c r="CK127" s="10" t="str">
        <f t="shared" si="128"/>
        <v/>
      </c>
      <c r="CL127" s="10" t="str">
        <f t="shared" si="129"/>
        <v/>
      </c>
      <c r="CM127" s="18" t="str">
        <f t="shared" si="130"/>
        <v>N/A</v>
      </c>
      <c r="CN127" s="365"/>
      <c r="CO127" s="10">
        <f t="shared" si="211"/>
        <v>0</v>
      </c>
      <c r="CP127" s="18" t="str">
        <f t="shared" si="212"/>
        <v>N/A</v>
      </c>
      <c r="CQ127" s="10" t="str">
        <f t="shared" si="131"/>
        <v/>
      </c>
      <c r="CR127" s="10" t="str">
        <f t="shared" si="132"/>
        <v/>
      </c>
      <c r="CS127" s="10" t="str">
        <f t="shared" si="133"/>
        <v/>
      </c>
      <c r="CT127" s="18" t="str">
        <f t="shared" si="213"/>
        <v>N/A</v>
      </c>
      <c r="CU127" s="377"/>
      <c r="CV127" s="10">
        <f t="shared" si="214"/>
        <v>0</v>
      </c>
      <c r="CW127" s="18" t="str">
        <f t="shared" si="215"/>
        <v>N/A</v>
      </c>
      <c r="CX127" s="10" t="str">
        <f t="shared" si="134"/>
        <v/>
      </c>
      <c r="CY127" s="10" t="str">
        <f t="shared" si="135"/>
        <v/>
      </c>
      <c r="CZ127" s="10" t="str">
        <f t="shared" si="136"/>
        <v/>
      </c>
      <c r="DA127" s="18" t="str">
        <f t="shared" si="137"/>
        <v>N/A</v>
      </c>
      <c r="DB127" s="367"/>
      <c r="DC127" s="367"/>
      <c r="DD127" s="367"/>
      <c r="DE127" s="367"/>
      <c r="DF127" s="367"/>
      <c r="DG127" s="40" t="b">
        <f t="shared" si="138"/>
        <v>0</v>
      </c>
      <c r="DH127" s="40" t="b">
        <f t="shared" si="139"/>
        <v>0</v>
      </c>
      <c r="DI127" s="40" t="b">
        <f t="shared" si="140"/>
        <v>0</v>
      </c>
      <c r="DJ127" s="40" t="b">
        <f t="shared" si="141"/>
        <v>0</v>
      </c>
      <c r="DK127" s="367"/>
      <c r="DL127" s="40" t="b">
        <f t="shared" si="142"/>
        <v>0</v>
      </c>
      <c r="DM127" s="40" t="b">
        <f t="shared" si="143"/>
        <v>0</v>
      </c>
      <c r="DN127" s="40" t="b">
        <f t="shared" si="144"/>
        <v>0</v>
      </c>
      <c r="DO127" s="40" t="b">
        <f t="shared" si="145"/>
        <v>0</v>
      </c>
      <c r="DP127" s="367"/>
      <c r="DQ127" s="40" t="b">
        <f t="shared" si="146"/>
        <v>0</v>
      </c>
      <c r="DR127" s="40" t="b">
        <f t="shared" si="147"/>
        <v>0</v>
      </c>
      <c r="DS127" s="40" t="b">
        <f t="shared" si="148"/>
        <v>0</v>
      </c>
      <c r="DT127" s="40" t="b">
        <f t="shared" si="149"/>
        <v>0</v>
      </c>
      <c r="DU127" s="367"/>
      <c r="DV127" s="40" t="b">
        <f t="shared" si="150"/>
        <v>0</v>
      </c>
      <c r="DW127" s="40" t="b">
        <f t="shared" si="151"/>
        <v>0</v>
      </c>
      <c r="DX127" s="40" t="b">
        <f t="shared" si="152"/>
        <v>0</v>
      </c>
      <c r="DY127" s="40" t="b">
        <f t="shared" si="153"/>
        <v>0</v>
      </c>
      <c r="DZ127" s="367"/>
      <c r="EA127" s="40" t="b">
        <f t="shared" si="154"/>
        <v>0</v>
      </c>
      <c r="EB127" s="40" t="b">
        <f t="shared" si="155"/>
        <v>0</v>
      </c>
      <c r="EC127" s="40" t="b">
        <f t="shared" si="156"/>
        <v>0</v>
      </c>
      <c r="ED127" s="40" t="b">
        <f t="shared" si="157"/>
        <v>0</v>
      </c>
      <c r="EE127" s="367"/>
      <c r="EF127" s="40" t="b">
        <f t="shared" si="158"/>
        <v>0</v>
      </c>
      <c r="EG127" s="40" t="b">
        <f t="shared" si="159"/>
        <v>0</v>
      </c>
      <c r="EH127" s="40" t="b">
        <f t="shared" si="160"/>
        <v>0</v>
      </c>
      <c r="EI127" s="40" t="b">
        <f t="shared" si="161"/>
        <v>0</v>
      </c>
      <c r="EJ127" s="367"/>
      <c r="EK127" s="40" t="b">
        <f t="shared" si="162"/>
        <v>0</v>
      </c>
      <c r="EL127" s="40" t="b">
        <f t="shared" si="163"/>
        <v>0</v>
      </c>
      <c r="EM127" s="40" t="b">
        <f t="shared" si="164"/>
        <v>0</v>
      </c>
      <c r="EN127" s="40" t="b">
        <f t="shared" si="165"/>
        <v>0</v>
      </c>
      <c r="EO127" s="367"/>
      <c r="EP127" s="40" t="b">
        <f t="shared" si="166"/>
        <v>0</v>
      </c>
      <c r="EQ127" s="40" t="b">
        <f t="shared" si="167"/>
        <v>0</v>
      </c>
      <c r="ER127" s="40" t="b">
        <f t="shared" si="168"/>
        <v>0</v>
      </c>
      <c r="ES127" s="40" t="b">
        <f t="shared" si="169"/>
        <v>0</v>
      </c>
      <c r="ET127" s="367"/>
      <c r="EU127" s="40" t="b">
        <f t="shared" si="170"/>
        <v>0</v>
      </c>
      <c r="EV127" s="40" t="b">
        <f t="shared" si="171"/>
        <v>0</v>
      </c>
      <c r="EW127" s="40" t="b">
        <f t="shared" si="172"/>
        <v>0</v>
      </c>
      <c r="EX127" s="40" t="b">
        <f t="shared" si="173"/>
        <v>0</v>
      </c>
      <c r="EY127" s="365"/>
      <c r="EZ127" s="40" t="b">
        <f t="shared" si="174"/>
        <v>0</v>
      </c>
      <c r="FA127" s="40" t="b">
        <f t="shared" si="175"/>
        <v>0</v>
      </c>
      <c r="FB127" s="40" t="b">
        <f t="shared" si="176"/>
        <v>0</v>
      </c>
      <c r="FC127" s="40" t="b">
        <f t="shared" si="177"/>
        <v>0</v>
      </c>
      <c r="FD127" s="367"/>
      <c r="FE127" s="40" t="b">
        <f t="shared" si="178"/>
        <v>0</v>
      </c>
      <c r="FF127" s="40" t="b">
        <f t="shared" si="179"/>
        <v>0</v>
      </c>
      <c r="FG127" s="40" t="b">
        <f t="shared" si="180"/>
        <v>0</v>
      </c>
      <c r="FH127" s="40" t="b">
        <f t="shared" si="181"/>
        <v>0</v>
      </c>
      <c r="FI127" s="365"/>
      <c r="FJ127" s="40" t="b">
        <f t="shared" si="182"/>
        <v>0</v>
      </c>
      <c r="FK127" s="40" t="b">
        <f t="shared" si="183"/>
        <v>0</v>
      </c>
      <c r="FL127" s="40" t="b">
        <f t="shared" si="184"/>
        <v>0</v>
      </c>
      <c r="FM127" s="40" t="b">
        <f t="shared" si="185"/>
        <v>0</v>
      </c>
      <c r="FN127" s="367"/>
      <c r="FO127" s="40" t="b">
        <f t="shared" si="186"/>
        <v>0</v>
      </c>
      <c r="FP127" s="40" t="b">
        <f t="shared" si="187"/>
        <v>0</v>
      </c>
      <c r="FQ127" s="40" t="b">
        <f t="shared" si="188"/>
        <v>0</v>
      </c>
      <c r="FR127" s="40" t="b">
        <f t="shared" si="189"/>
        <v>0</v>
      </c>
      <c r="FS127" s="365"/>
      <c r="FT127" s="40" t="b">
        <f t="shared" si="190"/>
        <v>0</v>
      </c>
      <c r="FU127" s="40" t="b">
        <f t="shared" si="191"/>
        <v>0</v>
      </c>
      <c r="FV127" s="40" t="b">
        <f t="shared" si="192"/>
        <v>0</v>
      </c>
      <c r="FW127" s="40" t="b">
        <f t="shared" si="193"/>
        <v>0</v>
      </c>
    </row>
    <row r="128" spans="2:179">
      <c r="B128" s="365">
        <v>119</v>
      </c>
      <c r="C128" s="196"/>
      <c r="D128" s="196"/>
      <c r="E128" s="196"/>
      <c r="F128" s="196"/>
      <c r="G128" s="367"/>
      <c r="H128" s="197"/>
      <c r="I128" s="197"/>
      <c r="J128" s="197"/>
      <c r="K128" s="197"/>
      <c r="L128" s="197"/>
      <c r="M128" s="197"/>
      <c r="N128" s="9"/>
      <c r="O128" s="198"/>
      <c r="P128" s="198"/>
      <c r="Q128" s="198"/>
      <c r="R128" s="198"/>
      <c r="S128" s="198"/>
      <c r="T128" s="198"/>
      <c r="U128" s="9"/>
      <c r="V128" s="306"/>
      <c r="W128" s="306"/>
      <c r="X128" s="306"/>
      <c r="Y128" s="306"/>
      <c r="Z128" s="306"/>
      <c r="AA128" s="283">
        <f>IFERROR(Z128*Inputs!$D$59*Inputs!$D$60,"")</f>
        <v>0</v>
      </c>
      <c r="AB128" s="9"/>
      <c r="AC128" s="303"/>
      <c r="AD128" s="304"/>
      <c r="AE128" s="304"/>
      <c r="AF128" s="304"/>
      <c r="AG128" s="9"/>
      <c r="AH128" s="283" t="str">
        <f>IFERROR(IF(Analysis!AC128="","",Analysis!AC128*Inputs!$D$33),"")</f>
        <v/>
      </c>
      <c r="AI128" s="292" t="str">
        <f>IFERROR(IF(Analysis!AD128="","",Analysis!AD128*Inputs!$D$37),"")</f>
        <v/>
      </c>
      <c r="AJ128" s="292" t="str">
        <f>IFERROR(IF(Analysis!AE128="","",Analysis!AE128*Inputs!$D$41),"")</f>
        <v/>
      </c>
      <c r="AK128" s="292" t="str">
        <f>IFERROR(IF(Analysis!AE128="","",Analysis!AE128*Inputs!$D$48),"")</f>
        <v/>
      </c>
      <c r="AL128" s="293" t="str">
        <f>IFERROR(IF(Analysis!AD128="","",Analysis!AD128*Inputs!$D$49*Inputs!$D$48),"")</f>
        <v/>
      </c>
      <c r="AM128" s="292" t="str">
        <f>IFERROR(AK128*Inputs!$D$50,"")</f>
        <v/>
      </c>
      <c r="AN128" s="292" t="str">
        <f t="shared" si="194"/>
        <v/>
      </c>
      <c r="AO128" s="292" t="str">
        <f>IFERROR(IF(AN128="","",AN128*Inputs!$D$52),"")</f>
        <v/>
      </c>
      <c r="AP128" s="283" t="str">
        <f>IFERROR(IF(Analysis!AF128="","",Analysis!AF128*Inputs!$D$58),"")</f>
        <v/>
      </c>
      <c r="AQ128" s="293" t="str">
        <f>IFERROR(AP128*Inputs!$D$59,"")</f>
        <v/>
      </c>
      <c r="AR128" s="283" t="str">
        <f>IFERROR(AQ128*Inputs!$D$60,"")</f>
        <v/>
      </c>
      <c r="AS128" s="9"/>
      <c r="AT128" s="279" t="str">
        <f>IF(Analysis!V128&lt;&gt;"",Analysis!V128,Analysis!$AH128)</f>
        <v/>
      </c>
      <c r="AU128" s="279" t="str">
        <f>IF(Analysis!W128&lt;&gt;"",Analysis!W128,Analysis!AI128)</f>
        <v/>
      </c>
      <c r="AV128" s="279" t="str">
        <f>IF(Analysis!X128&lt;&gt;"",Analysis!X128,$AJ128)</f>
        <v/>
      </c>
      <c r="AW128" s="279" t="str">
        <f>IF(Analysis!Y128&lt;&gt;"",Analysis!Y128,Analysis!AO128)</f>
        <v/>
      </c>
      <c r="AX128" s="279" t="str">
        <f>IF(Analysis!Z128&lt;&gt;"",Analysis!Z128,Analysis!AP128)</f>
        <v/>
      </c>
      <c r="AY128" s="279" t="str">
        <f>IF(Analysis!AA128&gt;0,Analysis!AA128,Analysis!AR128)</f>
        <v/>
      </c>
      <c r="AZ128" s="9"/>
      <c r="BA128" s="8">
        <f>SUM((($H128+$O128)*Inputs!$D$14*Inputs!$D$13/Hours_TB),(($I128+$P128)*Inputs!$D$14*Inputs!$D$13/Hours_TB),(($J128+$Q128)*Inputs!$D$14*Inputs!$D$13/Hours_TB),(($K128+$R128)*Inputs!$D$14*Inputs!$D$13/Hours_TB),(($L128+$S128)*Inputs!$D$14*Inputs!$D$13/Hours_TB),(($M128+$T128)*Inputs!$D$14*Inputs!$D$13/Hours_TB))</f>
        <v>0</v>
      </c>
      <c r="BB128" s="8">
        <f>SUM((($H128+$O128)*Inputs!$D$14*Inputs!$D$13/Hours_HIV),(($I128+$P128)*Inputs!$D$14*Inputs!$D$13/Hours_HIV),(($J128+$Q128)*Inputs!$D$14*Inputs!$D$13/Hours_HIV),(($K128+$R128)*Inputs!$D$14*Inputs!$D$13/Hours_HIV),(($L128+$S128)*Inputs!$D$14*Inputs!$D$13/Hours_HIV),(($M128+$T128)*Inputs!$D$14*Inputs!$D$13/Hours_HIV))</f>
        <v>0</v>
      </c>
      <c r="BC128" s="8">
        <f>SUM((($H128+$O128)*Inputs!$D$14*Inputs!$D$13/Hours_HPV),(($I128+$P128)*Inputs!$D$14*Inputs!$D$13/Hours_HPV),(($J128+$Q128)*Inputs!$D$14*Inputs!$D$13/Hours_HPV),(($K128+$R128)*Inputs!$D$14*Inputs!$D$13/Hours_HPV),(($L128+$S128)*Inputs!$D$14*Inputs!$D$13/Hours_HPV),(($M128+$T128)*Inputs!$D$14*Inputs!$D$13/Hours_HPV))</f>
        <v>0</v>
      </c>
      <c r="BD128" s="8">
        <f>SUM((($H128+$O128)*Inputs!$D$14*Inputs!$D$13/Hours_HCV),(($I128+$P128)*Inputs!$D$14*Inputs!$D$13/Hours_HCV),(($J128+$Q128)*Inputs!$D$14*Inputs!$D$13/Hours_HCV),(($K128+$R128)*Inputs!$D$14*Inputs!$D$13/Hours_HCV),(($L128+$S128)*Inputs!$D$14*Inputs!$D$13/Hours_HCV),(($M128+$T128)*Inputs!$D$14*Inputs!$D$13/Hours_HCV))</f>
        <v>0</v>
      </c>
      <c r="BE128" s="9"/>
      <c r="BF128" s="10" t="str">
        <f t="shared" si="195"/>
        <v/>
      </c>
      <c r="BG128" s="18" t="str">
        <f t="shared" si="196"/>
        <v>N/A</v>
      </c>
      <c r="BH128" s="10" t="str">
        <f t="shared" si="197"/>
        <v/>
      </c>
      <c r="BI128" s="10" t="str">
        <f t="shared" si="198"/>
        <v/>
      </c>
      <c r="BJ128" s="10" t="str">
        <f t="shared" si="116"/>
        <v/>
      </c>
      <c r="BK128" s="18" t="str">
        <f t="shared" si="199"/>
        <v>N/A</v>
      </c>
      <c r="BL128" s="367"/>
      <c r="BM128" s="10">
        <f t="shared" si="200"/>
        <v>0</v>
      </c>
      <c r="BN128" s="18" t="str">
        <f t="shared" si="201"/>
        <v>N/A</v>
      </c>
      <c r="BO128" s="10" t="str">
        <f t="shared" si="117"/>
        <v/>
      </c>
      <c r="BP128" s="10" t="str">
        <f t="shared" si="118"/>
        <v/>
      </c>
      <c r="BQ128" s="10" t="str">
        <f t="shared" si="119"/>
        <v/>
      </c>
      <c r="BR128" s="18" t="str">
        <f t="shared" si="120"/>
        <v>N/A</v>
      </c>
      <c r="BS128" s="367"/>
      <c r="BT128" s="10">
        <f t="shared" si="202"/>
        <v>0</v>
      </c>
      <c r="BU128" s="18" t="str">
        <f t="shared" si="203"/>
        <v>N/A</v>
      </c>
      <c r="BV128" s="10" t="str">
        <f t="shared" si="121"/>
        <v/>
      </c>
      <c r="BW128" s="10" t="str">
        <f t="shared" si="204"/>
        <v/>
      </c>
      <c r="BX128" s="10" t="str">
        <f t="shared" si="122"/>
        <v/>
      </c>
      <c r="BY128" s="18" t="str">
        <f t="shared" si="205"/>
        <v>N/A</v>
      </c>
      <c r="BZ128" s="367"/>
      <c r="CA128" s="10">
        <f t="shared" si="206"/>
        <v>0</v>
      </c>
      <c r="CB128" s="18" t="str">
        <f t="shared" si="207"/>
        <v>N/A</v>
      </c>
      <c r="CC128" s="10" t="str">
        <f t="shared" si="123"/>
        <v/>
      </c>
      <c r="CD128" s="10" t="str">
        <f t="shared" si="124"/>
        <v/>
      </c>
      <c r="CE128" s="10" t="str">
        <f t="shared" si="125"/>
        <v/>
      </c>
      <c r="CF128" s="18" t="str">
        <f t="shared" si="208"/>
        <v>N/A</v>
      </c>
      <c r="CG128" s="365"/>
      <c r="CH128" s="10">
        <f t="shared" si="209"/>
        <v>0</v>
      </c>
      <c r="CI128" s="18" t="str">
        <f t="shared" si="210"/>
        <v>N/A</v>
      </c>
      <c r="CJ128" s="10" t="str">
        <f t="shared" si="127"/>
        <v/>
      </c>
      <c r="CK128" s="10" t="str">
        <f t="shared" si="128"/>
        <v/>
      </c>
      <c r="CL128" s="10" t="str">
        <f t="shared" si="129"/>
        <v/>
      </c>
      <c r="CM128" s="18" t="str">
        <f t="shared" si="130"/>
        <v>N/A</v>
      </c>
      <c r="CN128" s="365"/>
      <c r="CO128" s="10">
        <f t="shared" si="211"/>
        <v>0</v>
      </c>
      <c r="CP128" s="18" t="str">
        <f t="shared" si="212"/>
        <v>N/A</v>
      </c>
      <c r="CQ128" s="10" t="str">
        <f t="shared" si="131"/>
        <v/>
      </c>
      <c r="CR128" s="10" t="str">
        <f t="shared" si="132"/>
        <v/>
      </c>
      <c r="CS128" s="10" t="str">
        <f t="shared" si="133"/>
        <v/>
      </c>
      <c r="CT128" s="18" t="str">
        <f t="shared" si="213"/>
        <v>N/A</v>
      </c>
      <c r="CU128" s="377"/>
      <c r="CV128" s="10">
        <f t="shared" si="214"/>
        <v>0</v>
      </c>
      <c r="CW128" s="18" t="str">
        <f t="shared" si="215"/>
        <v>N/A</v>
      </c>
      <c r="CX128" s="10" t="str">
        <f t="shared" si="134"/>
        <v/>
      </c>
      <c r="CY128" s="10" t="str">
        <f t="shared" si="135"/>
        <v/>
      </c>
      <c r="CZ128" s="10" t="str">
        <f t="shared" si="136"/>
        <v/>
      </c>
      <c r="DA128" s="18" t="str">
        <f t="shared" si="137"/>
        <v>N/A</v>
      </c>
      <c r="DB128" s="367"/>
      <c r="DC128" s="367"/>
      <c r="DD128" s="367"/>
      <c r="DE128" s="367"/>
      <c r="DF128" s="367"/>
      <c r="DG128" s="40" t="b">
        <f t="shared" si="138"/>
        <v>0</v>
      </c>
      <c r="DH128" s="40" t="b">
        <f t="shared" si="139"/>
        <v>0</v>
      </c>
      <c r="DI128" s="40" t="b">
        <f t="shared" si="140"/>
        <v>0</v>
      </c>
      <c r="DJ128" s="40" t="b">
        <f t="shared" si="141"/>
        <v>0</v>
      </c>
      <c r="DK128" s="367"/>
      <c r="DL128" s="40" t="b">
        <f t="shared" si="142"/>
        <v>0</v>
      </c>
      <c r="DM128" s="40" t="b">
        <f t="shared" si="143"/>
        <v>0</v>
      </c>
      <c r="DN128" s="40" t="b">
        <f t="shared" si="144"/>
        <v>0</v>
      </c>
      <c r="DO128" s="40" t="b">
        <f t="shared" si="145"/>
        <v>0</v>
      </c>
      <c r="DP128" s="367"/>
      <c r="DQ128" s="40" t="b">
        <f t="shared" si="146"/>
        <v>0</v>
      </c>
      <c r="DR128" s="40" t="b">
        <f t="shared" si="147"/>
        <v>0</v>
      </c>
      <c r="DS128" s="40" t="b">
        <f t="shared" si="148"/>
        <v>0</v>
      </c>
      <c r="DT128" s="40" t="b">
        <f t="shared" si="149"/>
        <v>0</v>
      </c>
      <c r="DU128" s="367"/>
      <c r="DV128" s="40" t="b">
        <f t="shared" si="150"/>
        <v>0</v>
      </c>
      <c r="DW128" s="40" t="b">
        <f t="shared" si="151"/>
        <v>0</v>
      </c>
      <c r="DX128" s="40" t="b">
        <f t="shared" si="152"/>
        <v>0</v>
      </c>
      <c r="DY128" s="40" t="b">
        <f t="shared" si="153"/>
        <v>0</v>
      </c>
      <c r="DZ128" s="367"/>
      <c r="EA128" s="40" t="b">
        <f t="shared" si="154"/>
        <v>0</v>
      </c>
      <c r="EB128" s="40" t="b">
        <f t="shared" si="155"/>
        <v>0</v>
      </c>
      <c r="EC128" s="40" t="b">
        <f t="shared" si="156"/>
        <v>0</v>
      </c>
      <c r="ED128" s="40" t="b">
        <f t="shared" si="157"/>
        <v>0</v>
      </c>
      <c r="EE128" s="367"/>
      <c r="EF128" s="40" t="b">
        <f t="shared" si="158"/>
        <v>0</v>
      </c>
      <c r="EG128" s="40" t="b">
        <f t="shared" si="159"/>
        <v>0</v>
      </c>
      <c r="EH128" s="40" t="b">
        <f t="shared" si="160"/>
        <v>0</v>
      </c>
      <c r="EI128" s="40" t="b">
        <f t="shared" si="161"/>
        <v>0</v>
      </c>
      <c r="EJ128" s="367"/>
      <c r="EK128" s="40" t="b">
        <f t="shared" si="162"/>
        <v>0</v>
      </c>
      <c r="EL128" s="40" t="b">
        <f t="shared" si="163"/>
        <v>0</v>
      </c>
      <c r="EM128" s="40" t="b">
        <f t="shared" si="164"/>
        <v>0</v>
      </c>
      <c r="EN128" s="40" t="b">
        <f t="shared" si="165"/>
        <v>0</v>
      </c>
      <c r="EO128" s="367"/>
      <c r="EP128" s="40" t="b">
        <f t="shared" si="166"/>
        <v>0</v>
      </c>
      <c r="EQ128" s="40" t="b">
        <f t="shared" si="167"/>
        <v>0</v>
      </c>
      <c r="ER128" s="40" t="b">
        <f t="shared" si="168"/>
        <v>0</v>
      </c>
      <c r="ES128" s="40" t="b">
        <f t="shared" si="169"/>
        <v>0</v>
      </c>
      <c r="ET128" s="367"/>
      <c r="EU128" s="40" t="b">
        <f t="shared" si="170"/>
        <v>0</v>
      </c>
      <c r="EV128" s="40" t="b">
        <f t="shared" si="171"/>
        <v>0</v>
      </c>
      <c r="EW128" s="40" t="b">
        <f t="shared" si="172"/>
        <v>0</v>
      </c>
      <c r="EX128" s="40" t="b">
        <f t="shared" si="173"/>
        <v>0</v>
      </c>
      <c r="EY128" s="365"/>
      <c r="EZ128" s="40" t="b">
        <f t="shared" si="174"/>
        <v>0</v>
      </c>
      <c r="FA128" s="40" t="b">
        <f t="shared" si="175"/>
        <v>0</v>
      </c>
      <c r="FB128" s="40" t="b">
        <f t="shared" si="176"/>
        <v>0</v>
      </c>
      <c r="FC128" s="40" t="b">
        <f t="shared" si="177"/>
        <v>0</v>
      </c>
      <c r="FD128" s="367"/>
      <c r="FE128" s="40" t="b">
        <f t="shared" si="178"/>
        <v>0</v>
      </c>
      <c r="FF128" s="40" t="b">
        <f t="shared" si="179"/>
        <v>0</v>
      </c>
      <c r="FG128" s="40" t="b">
        <f t="shared" si="180"/>
        <v>0</v>
      </c>
      <c r="FH128" s="40" t="b">
        <f t="shared" si="181"/>
        <v>0</v>
      </c>
      <c r="FI128" s="365"/>
      <c r="FJ128" s="40" t="b">
        <f t="shared" si="182"/>
        <v>0</v>
      </c>
      <c r="FK128" s="40" t="b">
        <f t="shared" si="183"/>
        <v>0</v>
      </c>
      <c r="FL128" s="40" t="b">
        <f t="shared" si="184"/>
        <v>0</v>
      </c>
      <c r="FM128" s="40" t="b">
        <f t="shared" si="185"/>
        <v>0</v>
      </c>
      <c r="FN128" s="367"/>
      <c r="FO128" s="40" t="b">
        <f t="shared" si="186"/>
        <v>0</v>
      </c>
      <c r="FP128" s="40" t="b">
        <f t="shared" si="187"/>
        <v>0</v>
      </c>
      <c r="FQ128" s="40" t="b">
        <f t="shared" si="188"/>
        <v>0</v>
      </c>
      <c r="FR128" s="40" t="b">
        <f t="shared" si="189"/>
        <v>0</v>
      </c>
      <c r="FS128" s="365"/>
      <c r="FT128" s="40" t="b">
        <f t="shared" si="190"/>
        <v>0</v>
      </c>
      <c r="FU128" s="40" t="b">
        <f t="shared" si="191"/>
        <v>0</v>
      </c>
      <c r="FV128" s="40" t="b">
        <f t="shared" si="192"/>
        <v>0</v>
      </c>
      <c r="FW128" s="40" t="b">
        <f t="shared" si="193"/>
        <v>0</v>
      </c>
    </row>
    <row r="129" spans="2:179">
      <c r="B129" s="365">
        <v>120</v>
      </c>
      <c r="C129" s="196"/>
      <c r="D129" s="196"/>
      <c r="E129" s="196"/>
      <c r="F129" s="196"/>
      <c r="G129" s="367"/>
      <c r="H129" s="197"/>
      <c r="I129" s="197"/>
      <c r="J129" s="197"/>
      <c r="K129" s="197"/>
      <c r="L129" s="197"/>
      <c r="M129" s="197"/>
      <c r="N129" s="9"/>
      <c r="O129" s="198"/>
      <c r="P129" s="198"/>
      <c r="Q129" s="198"/>
      <c r="R129" s="198"/>
      <c r="S129" s="198"/>
      <c r="T129" s="198"/>
      <c r="U129" s="9"/>
      <c r="V129" s="306"/>
      <c r="W129" s="306"/>
      <c r="X129" s="306"/>
      <c r="Y129" s="306"/>
      <c r="Z129" s="306"/>
      <c r="AA129" s="283">
        <f>IFERROR(Z129*Inputs!$D$59*Inputs!$D$60,"")</f>
        <v>0</v>
      </c>
      <c r="AB129" s="9"/>
      <c r="AC129" s="303"/>
      <c r="AD129" s="304"/>
      <c r="AE129" s="304"/>
      <c r="AF129" s="304"/>
      <c r="AG129" s="9"/>
      <c r="AH129" s="283" t="str">
        <f>IFERROR(IF(Analysis!AC129="","",Analysis!AC129*Inputs!$D$33),"")</f>
        <v/>
      </c>
      <c r="AI129" s="292" t="str">
        <f>IFERROR(IF(Analysis!AD129="","",Analysis!AD129*Inputs!$D$37),"")</f>
        <v/>
      </c>
      <c r="AJ129" s="292" t="str">
        <f>IFERROR(IF(Analysis!AE129="","",Analysis!AE129*Inputs!$D$41),"")</f>
        <v/>
      </c>
      <c r="AK129" s="292" t="str">
        <f>IFERROR(IF(Analysis!AE129="","",Analysis!AE129*Inputs!$D$48),"")</f>
        <v/>
      </c>
      <c r="AL129" s="293" t="str">
        <f>IFERROR(IF(Analysis!AD129="","",Analysis!AD129*Inputs!$D$49*Inputs!$D$48),"")</f>
        <v/>
      </c>
      <c r="AM129" s="292" t="str">
        <f>IFERROR(AK129*Inputs!$D$50,"")</f>
        <v/>
      </c>
      <c r="AN129" s="292" t="str">
        <f t="shared" si="194"/>
        <v/>
      </c>
      <c r="AO129" s="292" t="str">
        <f>IFERROR(IF(AN129="","",AN129*Inputs!$D$52),"")</f>
        <v/>
      </c>
      <c r="AP129" s="283" t="str">
        <f>IFERROR(IF(Analysis!AF129="","",Analysis!AF129*Inputs!$D$58),"")</f>
        <v/>
      </c>
      <c r="AQ129" s="293" t="str">
        <f>IFERROR(AP129*Inputs!$D$59,"")</f>
        <v/>
      </c>
      <c r="AR129" s="283" t="str">
        <f>IFERROR(AQ129*Inputs!$D$60,"")</f>
        <v/>
      </c>
      <c r="AS129" s="9"/>
      <c r="AT129" s="279" t="str">
        <f>IF(Analysis!V129&lt;&gt;"",Analysis!V129,Analysis!$AH129)</f>
        <v/>
      </c>
      <c r="AU129" s="279" t="str">
        <f>IF(Analysis!W129&lt;&gt;"",Analysis!W129,Analysis!AI129)</f>
        <v/>
      </c>
      <c r="AV129" s="279" t="str">
        <f>IF(Analysis!X129&lt;&gt;"",Analysis!X129,$AJ129)</f>
        <v/>
      </c>
      <c r="AW129" s="279" t="str">
        <f>IF(Analysis!Y129&lt;&gt;"",Analysis!Y129,Analysis!AO129)</f>
        <v/>
      </c>
      <c r="AX129" s="279" t="str">
        <f>IF(Analysis!Z129&lt;&gt;"",Analysis!Z129,Analysis!AP129)</f>
        <v/>
      </c>
      <c r="AY129" s="279" t="str">
        <f>IF(Analysis!AA129&gt;0,Analysis!AA129,Analysis!AR129)</f>
        <v/>
      </c>
      <c r="AZ129" s="9"/>
      <c r="BA129" s="8">
        <f>SUM((($H129+$O129)*Inputs!$D$14*Inputs!$D$13/Hours_TB),(($I129+$P129)*Inputs!$D$14*Inputs!$D$13/Hours_TB),(($J129+$Q129)*Inputs!$D$14*Inputs!$D$13/Hours_TB),(($K129+$R129)*Inputs!$D$14*Inputs!$D$13/Hours_TB),(($L129+$S129)*Inputs!$D$14*Inputs!$D$13/Hours_TB),(($M129+$T129)*Inputs!$D$14*Inputs!$D$13/Hours_TB))</f>
        <v>0</v>
      </c>
      <c r="BB129" s="8">
        <f>SUM((($H129+$O129)*Inputs!$D$14*Inputs!$D$13/Hours_HIV),(($I129+$P129)*Inputs!$D$14*Inputs!$D$13/Hours_HIV),(($J129+$Q129)*Inputs!$D$14*Inputs!$D$13/Hours_HIV),(($K129+$R129)*Inputs!$D$14*Inputs!$D$13/Hours_HIV),(($L129+$S129)*Inputs!$D$14*Inputs!$D$13/Hours_HIV),(($M129+$T129)*Inputs!$D$14*Inputs!$D$13/Hours_HIV))</f>
        <v>0</v>
      </c>
      <c r="BC129" s="8">
        <f>SUM((($H129+$O129)*Inputs!$D$14*Inputs!$D$13/Hours_HPV),(($I129+$P129)*Inputs!$D$14*Inputs!$D$13/Hours_HPV),(($J129+$Q129)*Inputs!$D$14*Inputs!$D$13/Hours_HPV),(($K129+$R129)*Inputs!$D$14*Inputs!$D$13/Hours_HPV),(($L129+$S129)*Inputs!$D$14*Inputs!$D$13/Hours_HPV),(($M129+$T129)*Inputs!$D$14*Inputs!$D$13/Hours_HPV))</f>
        <v>0</v>
      </c>
      <c r="BD129" s="8">
        <f>SUM((($H129+$O129)*Inputs!$D$14*Inputs!$D$13/Hours_HCV),(($I129+$P129)*Inputs!$D$14*Inputs!$D$13/Hours_HCV),(($J129+$Q129)*Inputs!$D$14*Inputs!$D$13/Hours_HCV),(($K129+$R129)*Inputs!$D$14*Inputs!$D$13/Hours_HCV),(($L129+$S129)*Inputs!$D$14*Inputs!$D$13/Hours_HCV),(($M129+$T129)*Inputs!$D$14*Inputs!$D$13/Hours_HCV))</f>
        <v>0</v>
      </c>
      <c r="BE129" s="9"/>
      <c r="BF129" s="10" t="str">
        <f t="shared" si="195"/>
        <v/>
      </c>
      <c r="BG129" s="18" t="str">
        <f t="shared" si="196"/>
        <v>N/A</v>
      </c>
      <c r="BH129" s="10" t="str">
        <f t="shared" si="197"/>
        <v/>
      </c>
      <c r="BI129" s="10" t="str">
        <f t="shared" si="198"/>
        <v/>
      </c>
      <c r="BJ129" s="10" t="str">
        <f t="shared" si="116"/>
        <v/>
      </c>
      <c r="BK129" s="18" t="str">
        <f t="shared" si="199"/>
        <v>N/A</v>
      </c>
      <c r="BL129" s="367"/>
      <c r="BM129" s="10">
        <f t="shared" si="200"/>
        <v>0</v>
      </c>
      <c r="BN129" s="18" t="str">
        <f t="shared" si="201"/>
        <v>N/A</v>
      </c>
      <c r="BO129" s="10" t="str">
        <f t="shared" si="117"/>
        <v/>
      </c>
      <c r="BP129" s="10" t="str">
        <f t="shared" si="118"/>
        <v/>
      </c>
      <c r="BQ129" s="10" t="str">
        <f t="shared" si="119"/>
        <v/>
      </c>
      <c r="BR129" s="18" t="str">
        <f t="shared" si="120"/>
        <v>N/A</v>
      </c>
      <c r="BS129" s="367"/>
      <c r="BT129" s="10">
        <f t="shared" si="202"/>
        <v>0</v>
      </c>
      <c r="BU129" s="18" t="str">
        <f t="shared" si="203"/>
        <v>N/A</v>
      </c>
      <c r="BV129" s="10" t="str">
        <f t="shared" si="121"/>
        <v/>
      </c>
      <c r="BW129" s="10" t="str">
        <f t="shared" si="204"/>
        <v/>
      </c>
      <c r="BX129" s="10" t="str">
        <f t="shared" si="122"/>
        <v/>
      </c>
      <c r="BY129" s="18" t="str">
        <f t="shared" si="205"/>
        <v>N/A</v>
      </c>
      <c r="BZ129" s="367"/>
      <c r="CA129" s="10">
        <f t="shared" si="206"/>
        <v>0</v>
      </c>
      <c r="CB129" s="18" t="str">
        <f t="shared" si="207"/>
        <v>N/A</v>
      </c>
      <c r="CC129" s="10" t="str">
        <f t="shared" si="123"/>
        <v/>
      </c>
      <c r="CD129" s="10" t="str">
        <f t="shared" si="124"/>
        <v/>
      </c>
      <c r="CE129" s="10" t="str">
        <f t="shared" si="125"/>
        <v/>
      </c>
      <c r="CF129" s="18" t="str">
        <f t="shared" si="208"/>
        <v>N/A</v>
      </c>
      <c r="CG129" s="365"/>
      <c r="CH129" s="10">
        <f t="shared" si="209"/>
        <v>0</v>
      </c>
      <c r="CI129" s="18" t="str">
        <f t="shared" si="210"/>
        <v>N/A</v>
      </c>
      <c r="CJ129" s="10" t="str">
        <f t="shared" si="127"/>
        <v/>
      </c>
      <c r="CK129" s="10" t="str">
        <f t="shared" si="128"/>
        <v/>
      </c>
      <c r="CL129" s="10" t="str">
        <f t="shared" si="129"/>
        <v/>
      </c>
      <c r="CM129" s="18" t="str">
        <f t="shared" si="130"/>
        <v>N/A</v>
      </c>
      <c r="CN129" s="365"/>
      <c r="CO129" s="10">
        <f t="shared" si="211"/>
        <v>0</v>
      </c>
      <c r="CP129" s="18" t="str">
        <f t="shared" si="212"/>
        <v>N/A</v>
      </c>
      <c r="CQ129" s="10" t="str">
        <f t="shared" si="131"/>
        <v/>
      </c>
      <c r="CR129" s="10" t="str">
        <f t="shared" si="132"/>
        <v/>
      </c>
      <c r="CS129" s="10" t="str">
        <f t="shared" si="133"/>
        <v/>
      </c>
      <c r="CT129" s="18" t="str">
        <f t="shared" si="213"/>
        <v>N/A</v>
      </c>
      <c r="CU129" s="377"/>
      <c r="CV129" s="10">
        <f t="shared" si="214"/>
        <v>0</v>
      </c>
      <c r="CW129" s="18" t="str">
        <f t="shared" si="215"/>
        <v>N/A</v>
      </c>
      <c r="CX129" s="10" t="str">
        <f t="shared" si="134"/>
        <v/>
      </c>
      <c r="CY129" s="10" t="str">
        <f t="shared" si="135"/>
        <v/>
      </c>
      <c r="CZ129" s="10" t="str">
        <f t="shared" si="136"/>
        <v/>
      </c>
      <c r="DA129" s="18" t="str">
        <f t="shared" si="137"/>
        <v>N/A</v>
      </c>
      <c r="DB129" s="367"/>
      <c r="DC129" s="367"/>
      <c r="DD129" s="367"/>
      <c r="DE129" s="367"/>
      <c r="DF129" s="367"/>
      <c r="DG129" s="40" t="b">
        <f t="shared" si="138"/>
        <v>0</v>
      </c>
      <c r="DH129" s="40" t="b">
        <f t="shared" si="139"/>
        <v>0</v>
      </c>
      <c r="DI129" s="40" t="b">
        <f t="shared" si="140"/>
        <v>0</v>
      </c>
      <c r="DJ129" s="40" t="b">
        <f t="shared" si="141"/>
        <v>0</v>
      </c>
      <c r="DK129" s="367"/>
      <c r="DL129" s="40" t="b">
        <f t="shared" si="142"/>
        <v>0</v>
      </c>
      <c r="DM129" s="40" t="b">
        <f t="shared" si="143"/>
        <v>0</v>
      </c>
      <c r="DN129" s="40" t="b">
        <f t="shared" si="144"/>
        <v>0</v>
      </c>
      <c r="DO129" s="40" t="b">
        <f t="shared" si="145"/>
        <v>0</v>
      </c>
      <c r="DP129" s="367"/>
      <c r="DQ129" s="40" t="b">
        <f t="shared" si="146"/>
        <v>0</v>
      </c>
      <c r="DR129" s="40" t="b">
        <f t="shared" si="147"/>
        <v>0</v>
      </c>
      <c r="DS129" s="40" t="b">
        <f t="shared" si="148"/>
        <v>0</v>
      </c>
      <c r="DT129" s="40" t="b">
        <f t="shared" si="149"/>
        <v>0</v>
      </c>
      <c r="DU129" s="367"/>
      <c r="DV129" s="40" t="b">
        <f t="shared" si="150"/>
        <v>0</v>
      </c>
      <c r="DW129" s="40" t="b">
        <f t="shared" si="151"/>
        <v>0</v>
      </c>
      <c r="DX129" s="40" t="b">
        <f t="shared" si="152"/>
        <v>0</v>
      </c>
      <c r="DY129" s="40" t="b">
        <f t="shared" si="153"/>
        <v>0</v>
      </c>
      <c r="DZ129" s="367"/>
      <c r="EA129" s="40" t="b">
        <f t="shared" si="154"/>
        <v>0</v>
      </c>
      <c r="EB129" s="40" t="b">
        <f t="shared" si="155"/>
        <v>0</v>
      </c>
      <c r="EC129" s="40" t="b">
        <f t="shared" si="156"/>
        <v>0</v>
      </c>
      <c r="ED129" s="40" t="b">
        <f t="shared" si="157"/>
        <v>0</v>
      </c>
      <c r="EE129" s="367"/>
      <c r="EF129" s="40" t="b">
        <f t="shared" si="158"/>
        <v>0</v>
      </c>
      <c r="EG129" s="40" t="b">
        <f t="shared" si="159"/>
        <v>0</v>
      </c>
      <c r="EH129" s="40" t="b">
        <f t="shared" si="160"/>
        <v>0</v>
      </c>
      <c r="EI129" s="40" t="b">
        <f t="shared" si="161"/>
        <v>0</v>
      </c>
      <c r="EJ129" s="367"/>
      <c r="EK129" s="40" t="b">
        <f t="shared" si="162"/>
        <v>0</v>
      </c>
      <c r="EL129" s="40" t="b">
        <f t="shared" si="163"/>
        <v>0</v>
      </c>
      <c r="EM129" s="40" t="b">
        <f t="shared" si="164"/>
        <v>0</v>
      </c>
      <c r="EN129" s="40" t="b">
        <f t="shared" si="165"/>
        <v>0</v>
      </c>
      <c r="EO129" s="367"/>
      <c r="EP129" s="40" t="b">
        <f t="shared" si="166"/>
        <v>0</v>
      </c>
      <c r="EQ129" s="40" t="b">
        <f t="shared" si="167"/>
        <v>0</v>
      </c>
      <c r="ER129" s="40" t="b">
        <f t="shared" si="168"/>
        <v>0</v>
      </c>
      <c r="ES129" s="40" t="b">
        <f t="shared" si="169"/>
        <v>0</v>
      </c>
      <c r="ET129" s="367"/>
      <c r="EU129" s="40" t="b">
        <f t="shared" si="170"/>
        <v>0</v>
      </c>
      <c r="EV129" s="40" t="b">
        <f t="shared" si="171"/>
        <v>0</v>
      </c>
      <c r="EW129" s="40" t="b">
        <f t="shared" si="172"/>
        <v>0</v>
      </c>
      <c r="EX129" s="40" t="b">
        <f t="shared" si="173"/>
        <v>0</v>
      </c>
      <c r="EY129" s="365"/>
      <c r="EZ129" s="40" t="b">
        <f t="shared" si="174"/>
        <v>0</v>
      </c>
      <c r="FA129" s="40" t="b">
        <f t="shared" si="175"/>
        <v>0</v>
      </c>
      <c r="FB129" s="40" t="b">
        <f t="shared" si="176"/>
        <v>0</v>
      </c>
      <c r="FC129" s="40" t="b">
        <f t="shared" si="177"/>
        <v>0</v>
      </c>
      <c r="FD129" s="367"/>
      <c r="FE129" s="40" t="b">
        <f t="shared" si="178"/>
        <v>0</v>
      </c>
      <c r="FF129" s="40" t="b">
        <f t="shared" si="179"/>
        <v>0</v>
      </c>
      <c r="FG129" s="40" t="b">
        <f t="shared" si="180"/>
        <v>0</v>
      </c>
      <c r="FH129" s="40" t="b">
        <f t="shared" si="181"/>
        <v>0</v>
      </c>
      <c r="FI129" s="365"/>
      <c r="FJ129" s="40" t="b">
        <f t="shared" si="182"/>
        <v>0</v>
      </c>
      <c r="FK129" s="40" t="b">
        <f t="shared" si="183"/>
        <v>0</v>
      </c>
      <c r="FL129" s="40" t="b">
        <f t="shared" si="184"/>
        <v>0</v>
      </c>
      <c r="FM129" s="40" t="b">
        <f t="shared" si="185"/>
        <v>0</v>
      </c>
      <c r="FN129" s="367"/>
      <c r="FO129" s="40" t="b">
        <f t="shared" si="186"/>
        <v>0</v>
      </c>
      <c r="FP129" s="40" t="b">
        <f t="shared" si="187"/>
        <v>0</v>
      </c>
      <c r="FQ129" s="40" t="b">
        <f t="shared" si="188"/>
        <v>0</v>
      </c>
      <c r="FR129" s="40" t="b">
        <f t="shared" si="189"/>
        <v>0</v>
      </c>
      <c r="FS129" s="365"/>
      <c r="FT129" s="40" t="b">
        <f t="shared" si="190"/>
        <v>0</v>
      </c>
      <c r="FU129" s="40" t="b">
        <f t="shared" si="191"/>
        <v>0</v>
      </c>
      <c r="FV129" s="40" t="b">
        <f t="shared" si="192"/>
        <v>0</v>
      </c>
      <c r="FW129" s="40" t="b">
        <f t="shared" si="193"/>
        <v>0</v>
      </c>
    </row>
    <row r="130" spans="2:179">
      <c r="B130" s="365">
        <v>121</v>
      </c>
      <c r="C130" s="196"/>
      <c r="D130" s="196"/>
      <c r="E130" s="196"/>
      <c r="F130" s="196"/>
      <c r="G130" s="367"/>
      <c r="H130" s="197"/>
      <c r="I130" s="197"/>
      <c r="J130" s="197"/>
      <c r="K130" s="197"/>
      <c r="L130" s="197"/>
      <c r="M130" s="197"/>
      <c r="N130" s="9"/>
      <c r="O130" s="198"/>
      <c r="P130" s="198"/>
      <c r="Q130" s="198"/>
      <c r="R130" s="198"/>
      <c r="S130" s="198"/>
      <c r="T130" s="198"/>
      <c r="U130" s="9"/>
      <c r="V130" s="306"/>
      <c r="W130" s="306"/>
      <c r="X130" s="306"/>
      <c r="Y130" s="306"/>
      <c r="Z130" s="306"/>
      <c r="AA130" s="283">
        <f>IFERROR(Z130*Inputs!$D$59*Inputs!$D$60,"")</f>
        <v>0</v>
      </c>
      <c r="AB130" s="9"/>
      <c r="AC130" s="303"/>
      <c r="AD130" s="304"/>
      <c r="AE130" s="304"/>
      <c r="AF130" s="304"/>
      <c r="AG130" s="9"/>
      <c r="AH130" s="283" t="str">
        <f>IFERROR(IF(Analysis!AC130="","",Analysis!AC130*Inputs!$D$33),"")</f>
        <v/>
      </c>
      <c r="AI130" s="292" t="str">
        <f>IFERROR(IF(Analysis!AD130="","",Analysis!AD130*Inputs!$D$37),"")</f>
        <v/>
      </c>
      <c r="AJ130" s="292" t="str">
        <f>IFERROR(IF(Analysis!AE130="","",Analysis!AE130*Inputs!$D$41),"")</f>
        <v/>
      </c>
      <c r="AK130" s="292" t="str">
        <f>IFERROR(IF(Analysis!AE130="","",Analysis!AE130*Inputs!$D$48),"")</f>
        <v/>
      </c>
      <c r="AL130" s="293" t="str">
        <f>IFERROR(IF(Analysis!AD130="","",Analysis!AD130*Inputs!$D$49*Inputs!$D$48),"")</f>
        <v/>
      </c>
      <c r="AM130" s="292" t="str">
        <f>IFERROR(AK130*Inputs!$D$50,"")</f>
        <v/>
      </c>
      <c r="AN130" s="292" t="str">
        <f t="shared" si="194"/>
        <v/>
      </c>
      <c r="AO130" s="292" t="str">
        <f>IFERROR(IF(AN130="","",AN130*Inputs!$D$52),"")</f>
        <v/>
      </c>
      <c r="AP130" s="283" t="str">
        <f>IFERROR(IF(Analysis!AF130="","",Analysis!AF130*Inputs!$D$58),"")</f>
        <v/>
      </c>
      <c r="AQ130" s="293" t="str">
        <f>IFERROR(AP130*Inputs!$D$59,"")</f>
        <v/>
      </c>
      <c r="AR130" s="283" t="str">
        <f>IFERROR(AQ130*Inputs!$D$60,"")</f>
        <v/>
      </c>
      <c r="AS130" s="9"/>
      <c r="AT130" s="279" t="str">
        <f>IF(Analysis!V130&lt;&gt;"",Analysis!V130,Analysis!$AH130)</f>
        <v/>
      </c>
      <c r="AU130" s="279" t="str">
        <f>IF(Analysis!W130&lt;&gt;"",Analysis!W130,Analysis!AI130)</f>
        <v/>
      </c>
      <c r="AV130" s="279" t="str">
        <f>IF(Analysis!X130&lt;&gt;"",Analysis!X130,$AJ130)</f>
        <v/>
      </c>
      <c r="AW130" s="279" t="str">
        <f>IF(Analysis!Y130&lt;&gt;"",Analysis!Y130,Analysis!AO130)</f>
        <v/>
      </c>
      <c r="AX130" s="279" t="str">
        <f>IF(Analysis!Z130&lt;&gt;"",Analysis!Z130,Analysis!AP130)</f>
        <v/>
      </c>
      <c r="AY130" s="279" t="str">
        <f>IF(Analysis!AA130&gt;0,Analysis!AA130,Analysis!AR130)</f>
        <v/>
      </c>
      <c r="AZ130" s="9"/>
      <c r="BA130" s="8">
        <f>SUM((($H130+$O130)*Inputs!$D$14*Inputs!$D$13/Hours_TB),(($I130+$P130)*Inputs!$D$14*Inputs!$D$13/Hours_TB),(($J130+$Q130)*Inputs!$D$14*Inputs!$D$13/Hours_TB),(($K130+$R130)*Inputs!$D$14*Inputs!$D$13/Hours_TB),(($L130+$S130)*Inputs!$D$14*Inputs!$D$13/Hours_TB),(($M130+$T130)*Inputs!$D$14*Inputs!$D$13/Hours_TB))</f>
        <v>0</v>
      </c>
      <c r="BB130" s="8">
        <f>SUM((($H130+$O130)*Inputs!$D$14*Inputs!$D$13/Hours_HIV),(($I130+$P130)*Inputs!$D$14*Inputs!$D$13/Hours_HIV),(($J130+$Q130)*Inputs!$D$14*Inputs!$D$13/Hours_HIV),(($K130+$R130)*Inputs!$D$14*Inputs!$D$13/Hours_HIV),(($L130+$S130)*Inputs!$D$14*Inputs!$D$13/Hours_HIV),(($M130+$T130)*Inputs!$D$14*Inputs!$D$13/Hours_HIV))</f>
        <v>0</v>
      </c>
      <c r="BC130" s="8">
        <f>SUM((($H130+$O130)*Inputs!$D$14*Inputs!$D$13/Hours_HPV),(($I130+$P130)*Inputs!$D$14*Inputs!$D$13/Hours_HPV),(($J130+$Q130)*Inputs!$D$14*Inputs!$D$13/Hours_HPV),(($K130+$R130)*Inputs!$D$14*Inputs!$D$13/Hours_HPV),(($L130+$S130)*Inputs!$D$14*Inputs!$D$13/Hours_HPV),(($M130+$T130)*Inputs!$D$14*Inputs!$D$13/Hours_HPV))</f>
        <v>0</v>
      </c>
      <c r="BD130" s="8">
        <f>SUM((($H130+$O130)*Inputs!$D$14*Inputs!$D$13/Hours_HCV),(($I130+$P130)*Inputs!$D$14*Inputs!$D$13/Hours_HCV),(($J130+$Q130)*Inputs!$D$14*Inputs!$D$13/Hours_HCV),(($K130+$R130)*Inputs!$D$14*Inputs!$D$13/Hours_HCV),(($L130+$S130)*Inputs!$D$14*Inputs!$D$13/Hours_HCV),(($M130+$T130)*Inputs!$D$14*Inputs!$D$13/Hours_HCV))</f>
        <v>0</v>
      </c>
      <c r="BE130" s="9"/>
      <c r="BF130" s="10" t="str">
        <f t="shared" si="195"/>
        <v/>
      </c>
      <c r="BG130" s="18" t="str">
        <f t="shared" si="196"/>
        <v>N/A</v>
      </c>
      <c r="BH130" s="10" t="str">
        <f t="shared" si="197"/>
        <v/>
      </c>
      <c r="BI130" s="10" t="str">
        <f t="shared" si="198"/>
        <v/>
      </c>
      <c r="BJ130" s="10" t="str">
        <f t="shared" si="116"/>
        <v/>
      </c>
      <c r="BK130" s="18" t="str">
        <f t="shared" si="199"/>
        <v>N/A</v>
      </c>
      <c r="BL130" s="367"/>
      <c r="BM130" s="10">
        <f t="shared" si="200"/>
        <v>0</v>
      </c>
      <c r="BN130" s="18" t="str">
        <f t="shared" si="201"/>
        <v>N/A</v>
      </c>
      <c r="BO130" s="10" t="str">
        <f t="shared" si="117"/>
        <v/>
      </c>
      <c r="BP130" s="10" t="str">
        <f t="shared" si="118"/>
        <v/>
      </c>
      <c r="BQ130" s="10" t="str">
        <f t="shared" si="119"/>
        <v/>
      </c>
      <c r="BR130" s="18" t="str">
        <f t="shared" si="120"/>
        <v>N/A</v>
      </c>
      <c r="BS130" s="367"/>
      <c r="BT130" s="10">
        <f t="shared" si="202"/>
        <v>0</v>
      </c>
      <c r="BU130" s="18" t="str">
        <f t="shared" si="203"/>
        <v>N/A</v>
      </c>
      <c r="BV130" s="10" t="str">
        <f t="shared" si="121"/>
        <v/>
      </c>
      <c r="BW130" s="10" t="str">
        <f t="shared" si="204"/>
        <v/>
      </c>
      <c r="BX130" s="10" t="str">
        <f t="shared" si="122"/>
        <v/>
      </c>
      <c r="BY130" s="18" t="str">
        <f t="shared" si="205"/>
        <v>N/A</v>
      </c>
      <c r="BZ130" s="367"/>
      <c r="CA130" s="10">
        <f t="shared" si="206"/>
        <v>0</v>
      </c>
      <c r="CB130" s="18" t="str">
        <f t="shared" si="207"/>
        <v>N/A</v>
      </c>
      <c r="CC130" s="10" t="str">
        <f t="shared" si="123"/>
        <v/>
      </c>
      <c r="CD130" s="10" t="str">
        <f t="shared" si="124"/>
        <v/>
      </c>
      <c r="CE130" s="10" t="str">
        <f t="shared" si="125"/>
        <v/>
      </c>
      <c r="CF130" s="18" t="str">
        <f t="shared" si="208"/>
        <v>N/A</v>
      </c>
      <c r="CG130" s="365"/>
      <c r="CH130" s="10">
        <f t="shared" si="209"/>
        <v>0</v>
      </c>
      <c r="CI130" s="18" t="str">
        <f t="shared" si="210"/>
        <v>N/A</v>
      </c>
      <c r="CJ130" s="10" t="str">
        <f t="shared" si="127"/>
        <v/>
      </c>
      <c r="CK130" s="10" t="str">
        <f t="shared" si="128"/>
        <v/>
      </c>
      <c r="CL130" s="10" t="str">
        <f t="shared" si="129"/>
        <v/>
      </c>
      <c r="CM130" s="18" t="str">
        <f t="shared" si="130"/>
        <v>N/A</v>
      </c>
      <c r="CN130" s="365"/>
      <c r="CO130" s="10">
        <f t="shared" si="211"/>
        <v>0</v>
      </c>
      <c r="CP130" s="18" t="str">
        <f t="shared" si="212"/>
        <v>N/A</v>
      </c>
      <c r="CQ130" s="10" t="str">
        <f t="shared" si="131"/>
        <v/>
      </c>
      <c r="CR130" s="10" t="str">
        <f t="shared" si="132"/>
        <v/>
      </c>
      <c r="CS130" s="10" t="str">
        <f t="shared" si="133"/>
        <v/>
      </c>
      <c r="CT130" s="18" t="str">
        <f t="shared" si="213"/>
        <v>N/A</v>
      </c>
      <c r="CU130" s="377"/>
      <c r="CV130" s="10">
        <f t="shared" si="214"/>
        <v>0</v>
      </c>
      <c r="CW130" s="18" t="str">
        <f t="shared" si="215"/>
        <v>N/A</v>
      </c>
      <c r="CX130" s="10" t="str">
        <f t="shared" si="134"/>
        <v/>
      </c>
      <c r="CY130" s="10" t="str">
        <f t="shared" si="135"/>
        <v/>
      </c>
      <c r="CZ130" s="10" t="str">
        <f t="shared" si="136"/>
        <v/>
      </c>
      <c r="DA130" s="18" t="str">
        <f t="shared" si="137"/>
        <v>N/A</v>
      </c>
      <c r="DB130" s="367"/>
      <c r="DC130" s="367"/>
      <c r="DD130" s="367"/>
      <c r="DE130" s="367"/>
      <c r="DF130" s="367"/>
      <c r="DG130" s="40" t="b">
        <f t="shared" si="138"/>
        <v>0</v>
      </c>
      <c r="DH130" s="40" t="b">
        <f t="shared" si="139"/>
        <v>0</v>
      </c>
      <c r="DI130" s="40" t="b">
        <f t="shared" si="140"/>
        <v>0</v>
      </c>
      <c r="DJ130" s="40" t="b">
        <f t="shared" si="141"/>
        <v>0</v>
      </c>
      <c r="DK130" s="367"/>
      <c r="DL130" s="40" t="b">
        <f t="shared" si="142"/>
        <v>0</v>
      </c>
      <c r="DM130" s="40" t="b">
        <f t="shared" si="143"/>
        <v>0</v>
      </c>
      <c r="DN130" s="40" t="b">
        <f t="shared" si="144"/>
        <v>0</v>
      </c>
      <c r="DO130" s="40" t="b">
        <f t="shared" si="145"/>
        <v>0</v>
      </c>
      <c r="DP130" s="367"/>
      <c r="DQ130" s="40" t="b">
        <f t="shared" si="146"/>
        <v>0</v>
      </c>
      <c r="DR130" s="40" t="b">
        <f t="shared" si="147"/>
        <v>0</v>
      </c>
      <c r="DS130" s="40" t="b">
        <f t="shared" si="148"/>
        <v>0</v>
      </c>
      <c r="DT130" s="40" t="b">
        <f t="shared" si="149"/>
        <v>0</v>
      </c>
      <c r="DU130" s="367"/>
      <c r="DV130" s="40" t="b">
        <f t="shared" si="150"/>
        <v>0</v>
      </c>
      <c r="DW130" s="40" t="b">
        <f t="shared" si="151"/>
        <v>0</v>
      </c>
      <c r="DX130" s="40" t="b">
        <f t="shared" si="152"/>
        <v>0</v>
      </c>
      <c r="DY130" s="40" t="b">
        <f t="shared" si="153"/>
        <v>0</v>
      </c>
      <c r="DZ130" s="367"/>
      <c r="EA130" s="40" t="b">
        <f t="shared" si="154"/>
        <v>0</v>
      </c>
      <c r="EB130" s="40" t="b">
        <f t="shared" si="155"/>
        <v>0</v>
      </c>
      <c r="EC130" s="40" t="b">
        <f t="shared" si="156"/>
        <v>0</v>
      </c>
      <c r="ED130" s="40" t="b">
        <f t="shared" si="157"/>
        <v>0</v>
      </c>
      <c r="EE130" s="367"/>
      <c r="EF130" s="40" t="b">
        <f t="shared" si="158"/>
        <v>0</v>
      </c>
      <c r="EG130" s="40" t="b">
        <f t="shared" si="159"/>
        <v>0</v>
      </c>
      <c r="EH130" s="40" t="b">
        <f t="shared" si="160"/>
        <v>0</v>
      </c>
      <c r="EI130" s="40" t="b">
        <f t="shared" si="161"/>
        <v>0</v>
      </c>
      <c r="EJ130" s="367"/>
      <c r="EK130" s="40" t="b">
        <f t="shared" si="162"/>
        <v>0</v>
      </c>
      <c r="EL130" s="40" t="b">
        <f t="shared" si="163"/>
        <v>0</v>
      </c>
      <c r="EM130" s="40" t="b">
        <f t="shared" si="164"/>
        <v>0</v>
      </c>
      <c r="EN130" s="40" t="b">
        <f t="shared" si="165"/>
        <v>0</v>
      </c>
      <c r="EO130" s="367"/>
      <c r="EP130" s="40" t="b">
        <f t="shared" si="166"/>
        <v>0</v>
      </c>
      <c r="EQ130" s="40" t="b">
        <f t="shared" si="167"/>
        <v>0</v>
      </c>
      <c r="ER130" s="40" t="b">
        <f t="shared" si="168"/>
        <v>0</v>
      </c>
      <c r="ES130" s="40" t="b">
        <f t="shared" si="169"/>
        <v>0</v>
      </c>
      <c r="ET130" s="367"/>
      <c r="EU130" s="40" t="b">
        <f t="shared" si="170"/>
        <v>0</v>
      </c>
      <c r="EV130" s="40" t="b">
        <f t="shared" si="171"/>
        <v>0</v>
      </c>
      <c r="EW130" s="40" t="b">
        <f t="shared" si="172"/>
        <v>0</v>
      </c>
      <c r="EX130" s="40" t="b">
        <f t="shared" si="173"/>
        <v>0</v>
      </c>
      <c r="EY130" s="365"/>
      <c r="EZ130" s="40" t="b">
        <f t="shared" si="174"/>
        <v>0</v>
      </c>
      <c r="FA130" s="40" t="b">
        <f t="shared" si="175"/>
        <v>0</v>
      </c>
      <c r="FB130" s="40" t="b">
        <f t="shared" si="176"/>
        <v>0</v>
      </c>
      <c r="FC130" s="40" t="b">
        <f t="shared" si="177"/>
        <v>0</v>
      </c>
      <c r="FD130" s="367"/>
      <c r="FE130" s="40" t="b">
        <f t="shared" si="178"/>
        <v>0</v>
      </c>
      <c r="FF130" s="40" t="b">
        <f t="shared" si="179"/>
        <v>0</v>
      </c>
      <c r="FG130" s="40" t="b">
        <f t="shared" si="180"/>
        <v>0</v>
      </c>
      <c r="FH130" s="40" t="b">
        <f t="shared" si="181"/>
        <v>0</v>
      </c>
      <c r="FI130" s="365"/>
      <c r="FJ130" s="40" t="b">
        <f t="shared" si="182"/>
        <v>0</v>
      </c>
      <c r="FK130" s="40" t="b">
        <f t="shared" si="183"/>
        <v>0</v>
      </c>
      <c r="FL130" s="40" t="b">
        <f t="shared" si="184"/>
        <v>0</v>
      </c>
      <c r="FM130" s="40" t="b">
        <f t="shared" si="185"/>
        <v>0</v>
      </c>
      <c r="FN130" s="367"/>
      <c r="FO130" s="40" t="b">
        <f t="shared" si="186"/>
        <v>0</v>
      </c>
      <c r="FP130" s="40" t="b">
        <f t="shared" si="187"/>
        <v>0</v>
      </c>
      <c r="FQ130" s="40" t="b">
        <f t="shared" si="188"/>
        <v>0</v>
      </c>
      <c r="FR130" s="40" t="b">
        <f t="shared" si="189"/>
        <v>0</v>
      </c>
      <c r="FS130" s="365"/>
      <c r="FT130" s="40" t="b">
        <f t="shared" si="190"/>
        <v>0</v>
      </c>
      <c r="FU130" s="40" t="b">
        <f t="shared" si="191"/>
        <v>0</v>
      </c>
      <c r="FV130" s="40" t="b">
        <f t="shared" si="192"/>
        <v>0</v>
      </c>
      <c r="FW130" s="40" t="b">
        <f t="shared" si="193"/>
        <v>0</v>
      </c>
    </row>
    <row r="131" spans="2:179">
      <c r="B131" s="365">
        <v>122</v>
      </c>
      <c r="C131" s="196"/>
      <c r="D131" s="196"/>
      <c r="E131" s="196"/>
      <c r="F131" s="196"/>
      <c r="G131" s="367"/>
      <c r="H131" s="197"/>
      <c r="I131" s="197"/>
      <c r="J131" s="197"/>
      <c r="K131" s="197"/>
      <c r="L131" s="197"/>
      <c r="M131" s="197"/>
      <c r="N131" s="9"/>
      <c r="O131" s="198"/>
      <c r="P131" s="198"/>
      <c r="Q131" s="198"/>
      <c r="R131" s="198"/>
      <c r="S131" s="198"/>
      <c r="T131" s="198"/>
      <c r="U131" s="9"/>
      <c r="V131" s="306"/>
      <c r="W131" s="306"/>
      <c r="X131" s="306"/>
      <c r="Y131" s="306"/>
      <c r="Z131" s="306"/>
      <c r="AA131" s="283">
        <f>IFERROR(Z131*Inputs!$D$59*Inputs!$D$60,"")</f>
        <v>0</v>
      </c>
      <c r="AB131" s="9"/>
      <c r="AC131" s="303"/>
      <c r="AD131" s="304"/>
      <c r="AE131" s="304"/>
      <c r="AF131" s="304"/>
      <c r="AG131" s="9"/>
      <c r="AH131" s="283" t="str">
        <f>IFERROR(IF(Analysis!AC131="","",Analysis!AC131*Inputs!$D$33),"")</f>
        <v/>
      </c>
      <c r="AI131" s="292" t="str">
        <f>IFERROR(IF(Analysis!AD131="","",Analysis!AD131*Inputs!$D$37),"")</f>
        <v/>
      </c>
      <c r="AJ131" s="292" t="str">
        <f>IFERROR(IF(Analysis!AE131="","",Analysis!AE131*Inputs!$D$41),"")</f>
        <v/>
      </c>
      <c r="AK131" s="292" t="str">
        <f>IFERROR(IF(Analysis!AE131="","",Analysis!AE131*Inputs!$D$48),"")</f>
        <v/>
      </c>
      <c r="AL131" s="293" t="str">
        <f>IFERROR(IF(Analysis!AD131="","",Analysis!AD131*Inputs!$D$49*Inputs!$D$48),"")</f>
        <v/>
      </c>
      <c r="AM131" s="292" t="str">
        <f>IFERROR(AK131*Inputs!$D$50,"")</f>
        <v/>
      </c>
      <c r="AN131" s="292" t="str">
        <f t="shared" si="194"/>
        <v/>
      </c>
      <c r="AO131" s="292" t="str">
        <f>IFERROR(IF(AN131="","",AN131*Inputs!$D$52),"")</f>
        <v/>
      </c>
      <c r="AP131" s="283" t="str">
        <f>IFERROR(IF(Analysis!AF131="","",Analysis!AF131*Inputs!$D$58),"")</f>
        <v/>
      </c>
      <c r="AQ131" s="293" t="str">
        <f>IFERROR(AP131*Inputs!$D$59,"")</f>
        <v/>
      </c>
      <c r="AR131" s="283" t="str">
        <f>IFERROR(AQ131*Inputs!$D$60,"")</f>
        <v/>
      </c>
      <c r="AS131" s="9"/>
      <c r="AT131" s="279" t="str">
        <f>IF(Analysis!V131&lt;&gt;"",Analysis!V131,Analysis!$AH131)</f>
        <v/>
      </c>
      <c r="AU131" s="279" t="str">
        <f>IF(Analysis!W131&lt;&gt;"",Analysis!W131,Analysis!AI131)</f>
        <v/>
      </c>
      <c r="AV131" s="279" t="str">
        <f>IF(Analysis!X131&lt;&gt;"",Analysis!X131,$AJ131)</f>
        <v/>
      </c>
      <c r="AW131" s="279" t="str">
        <f>IF(Analysis!Y131&lt;&gt;"",Analysis!Y131,Analysis!AO131)</f>
        <v/>
      </c>
      <c r="AX131" s="279" t="str">
        <f>IF(Analysis!Z131&lt;&gt;"",Analysis!Z131,Analysis!AP131)</f>
        <v/>
      </c>
      <c r="AY131" s="279" t="str">
        <f>IF(Analysis!AA131&gt;0,Analysis!AA131,Analysis!AR131)</f>
        <v/>
      </c>
      <c r="AZ131" s="9"/>
      <c r="BA131" s="8">
        <f>SUM((($H131+$O131)*Inputs!$D$14*Inputs!$D$13/Hours_TB),(($I131+$P131)*Inputs!$D$14*Inputs!$D$13/Hours_TB),(($J131+$Q131)*Inputs!$D$14*Inputs!$D$13/Hours_TB),(($K131+$R131)*Inputs!$D$14*Inputs!$D$13/Hours_TB),(($L131+$S131)*Inputs!$D$14*Inputs!$D$13/Hours_TB),(($M131+$T131)*Inputs!$D$14*Inputs!$D$13/Hours_TB))</f>
        <v>0</v>
      </c>
      <c r="BB131" s="8">
        <f>SUM((($H131+$O131)*Inputs!$D$14*Inputs!$D$13/Hours_HIV),(($I131+$P131)*Inputs!$D$14*Inputs!$D$13/Hours_HIV),(($J131+$Q131)*Inputs!$D$14*Inputs!$D$13/Hours_HIV),(($K131+$R131)*Inputs!$D$14*Inputs!$D$13/Hours_HIV),(($L131+$S131)*Inputs!$D$14*Inputs!$D$13/Hours_HIV),(($M131+$T131)*Inputs!$D$14*Inputs!$D$13/Hours_HIV))</f>
        <v>0</v>
      </c>
      <c r="BC131" s="8">
        <f>SUM((($H131+$O131)*Inputs!$D$14*Inputs!$D$13/Hours_HPV),(($I131+$P131)*Inputs!$D$14*Inputs!$D$13/Hours_HPV),(($J131+$Q131)*Inputs!$D$14*Inputs!$D$13/Hours_HPV),(($K131+$R131)*Inputs!$D$14*Inputs!$D$13/Hours_HPV),(($L131+$S131)*Inputs!$D$14*Inputs!$D$13/Hours_HPV),(($M131+$T131)*Inputs!$D$14*Inputs!$D$13/Hours_HPV))</f>
        <v>0</v>
      </c>
      <c r="BD131" s="8">
        <f>SUM((($H131+$O131)*Inputs!$D$14*Inputs!$D$13/Hours_HCV),(($I131+$P131)*Inputs!$D$14*Inputs!$D$13/Hours_HCV),(($J131+$Q131)*Inputs!$D$14*Inputs!$D$13/Hours_HCV),(($K131+$R131)*Inputs!$D$14*Inputs!$D$13/Hours_HCV),(($L131+$S131)*Inputs!$D$14*Inputs!$D$13/Hours_HCV),(($M131+$T131)*Inputs!$D$14*Inputs!$D$13/Hours_HCV))</f>
        <v>0</v>
      </c>
      <c r="BE131" s="9"/>
      <c r="BF131" s="10" t="str">
        <f t="shared" si="195"/>
        <v/>
      </c>
      <c r="BG131" s="18" t="str">
        <f t="shared" si="196"/>
        <v>N/A</v>
      </c>
      <c r="BH131" s="10" t="str">
        <f t="shared" si="197"/>
        <v/>
      </c>
      <c r="BI131" s="10" t="str">
        <f t="shared" si="198"/>
        <v/>
      </c>
      <c r="BJ131" s="10" t="str">
        <f t="shared" si="116"/>
        <v/>
      </c>
      <c r="BK131" s="18" t="str">
        <f t="shared" si="199"/>
        <v>N/A</v>
      </c>
      <c r="BL131" s="367"/>
      <c r="BM131" s="10">
        <f t="shared" si="200"/>
        <v>0</v>
      </c>
      <c r="BN131" s="18" t="str">
        <f t="shared" si="201"/>
        <v>N/A</v>
      </c>
      <c r="BO131" s="10" t="str">
        <f t="shared" si="117"/>
        <v/>
      </c>
      <c r="BP131" s="10" t="str">
        <f t="shared" si="118"/>
        <v/>
      </c>
      <c r="BQ131" s="10" t="str">
        <f t="shared" si="119"/>
        <v/>
      </c>
      <c r="BR131" s="18" t="str">
        <f t="shared" si="120"/>
        <v>N/A</v>
      </c>
      <c r="BS131" s="367"/>
      <c r="BT131" s="10">
        <f t="shared" si="202"/>
        <v>0</v>
      </c>
      <c r="BU131" s="18" t="str">
        <f t="shared" si="203"/>
        <v>N/A</v>
      </c>
      <c r="BV131" s="10" t="str">
        <f t="shared" si="121"/>
        <v/>
      </c>
      <c r="BW131" s="10" t="str">
        <f t="shared" si="204"/>
        <v/>
      </c>
      <c r="BX131" s="10" t="str">
        <f t="shared" si="122"/>
        <v/>
      </c>
      <c r="BY131" s="18" t="str">
        <f t="shared" si="205"/>
        <v>N/A</v>
      </c>
      <c r="BZ131" s="367"/>
      <c r="CA131" s="10">
        <f t="shared" si="206"/>
        <v>0</v>
      </c>
      <c r="CB131" s="18" t="str">
        <f t="shared" si="207"/>
        <v>N/A</v>
      </c>
      <c r="CC131" s="10" t="str">
        <f t="shared" si="123"/>
        <v/>
      </c>
      <c r="CD131" s="10" t="str">
        <f t="shared" si="124"/>
        <v/>
      </c>
      <c r="CE131" s="10" t="str">
        <f t="shared" si="125"/>
        <v/>
      </c>
      <c r="CF131" s="18" t="str">
        <f t="shared" si="208"/>
        <v>N/A</v>
      </c>
      <c r="CG131" s="365"/>
      <c r="CH131" s="10">
        <f t="shared" si="209"/>
        <v>0</v>
      </c>
      <c r="CI131" s="18" t="str">
        <f t="shared" si="210"/>
        <v>N/A</v>
      </c>
      <c r="CJ131" s="10" t="str">
        <f t="shared" si="127"/>
        <v/>
      </c>
      <c r="CK131" s="10" t="str">
        <f t="shared" si="128"/>
        <v/>
      </c>
      <c r="CL131" s="10" t="str">
        <f t="shared" si="129"/>
        <v/>
      </c>
      <c r="CM131" s="18" t="str">
        <f t="shared" si="130"/>
        <v>N/A</v>
      </c>
      <c r="CN131" s="365"/>
      <c r="CO131" s="10">
        <f t="shared" si="211"/>
        <v>0</v>
      </c>
      <c r="CP131" s="18" t="str">
        <f t="shared" si="212"/>
        <v>N/A</v>
      </c>
      <c r="CQ131" s="10" t="str">
        <f t="shared" si="131"/>
        <v/>
      </c>
      <c r="CR131" s="10" t="str">
        <f t="shared" si="132"/>
        <v/>
      </c>
      <c r="CS131" s="10" t="str">
        <f t="shared" si="133"/>
        <v/>
      </c>
      <c r="CT131" s="18" t="str">
        <f t="shared" si="213"/>
        <v>N/A</v>
      </c>
      <c r="CU131" s="377"/>
      <c r="CV131" s="10">
        <f t="shared" si="214"/>
        <v>0</v>
      </c>
      <c r="CW131" s="18" t="str">
        <f t="shared" si="215"/>
        <v>N/A</v>
      </c>
      <c r="CX131" s="10" t="str">
        <f t="shared" si="134"/>
        <v/>
      </c>
      <c r="CY131" s="10" t="str">
        <f t="shared" si="135"/>
        <v/>
      </c>
      <c r="CZ131" s="10" t="str">
        <f t="shared" si="136"/>
        <v/>
      </c>
      <c r="DA131" s="18" t="str">
        <f t="shared" si="137"/>
        <v>N/A</v>
      </c>
      <c r="DB131" s="367"/>
      <c r="DC131" s="367"/>
      <c r="DD131" s="367"/>
      <c r="DE131" s="367"/>
      <c r="DF131" s="367"/>
      <c r="DG131" s="40" t="b">
        <f t="shared" si="138"/>
        <v>0</v>
      </c>
      <c r="DH131" s="40" t="b">
        <f t="shared" si="139"/>
        <v>0</v>
      </c>
      <c r="DI131" s="40" t="b">
        <f t="shared" si="140"/>
        <v>0</v>
      </c>
      <c r="DJ131" s="40" t="b">
        <f t="shared" si="141"/>
        <v>0</v>
      </c>
      <c r="DK131" s="367"/>
      <c r="DL131" s="40" t="b">
        <f t="shared" si="142"/>
        <v>0</v>
      </c>
      <c r="DM131" s="40" t="b">
        <f t="shared" si="143"/>
        <v>0</v>
      </c>
      <c r="DN131" s="40" t="b">
        <f t="shared" si="144"/>
        <v>0</v>
      </c>
      <c r="DO131" s="40" t="b">
        <f t="shared" si="145"/>
        <v>0</v>
      </c>
      <c r="DP131" s="367"/>
      <c r="DQ131" s="40" t="b">
        <f t="shared" si="146"/>
        <v>0</v>
      </c>
      <c r="DR131" s="40" t="b">
        <f t="shared" si="147"/>
        <v>0</v>
      </c>
      <c r="DS131" s="40" t="b">
        <f t="shared" si="148"/>
        <v>0</v>
      </c>
      <c r="DT131" s="40" t="b">
        <f t="shared" si="149"/>
        <v>0</v>
      </c>
      <c r="DU131" s="367"/>
      <c r="DV131" s="40" t="b">
        <f t="shared" si="150"/>
        <v>0</v>
      </c>
      <c r="DW131" s="40" t="b">
        <f t="shared" si="151"/>
        <v>0</v>
      </c>
      <c r="DX131" s="40" t="b">
        <f t="shared" si="152"/>
        <v>0</v>
      </c>
      <c r="DY131" s="40" t="b">
        <f t="shared" si="153"/>
        <v>0</v>
      </c>
      <c r="DZ131" s="367"/>
      <c r="EA131" s="40" t="b">
        <f t="shared" si="154"/>
        <v>0</v>
      </c>
      <c r="EB131" s="40" t="b">
        <f t="shared" si="155"/>
        <v>0</v>
      </c>
      <c r="EC131" s="40" t="b">
        <f t="shared" si="156"/>
        <v>0</v>
      </c>
      <c r="ED131" s="40" t="b">
        <f t="shared" si="157"/>
        <v>0</v>
      </c>
      <c r="EE131" s="367"/>
      <c r="EF131" s="40" t="b">
        <f t="shared" si="158"/>
        <v>0</v>
      </c>
      <c r="EG131" s="40" t="b">
        <f t="shared" si="159"/>
        <v>0</v>
      </c>
      <c r="EH131" s="40" t="b">
        <f t="shared" si="160"/>
        <v>0</v>
      </c>
      <c r="EI131" s="40" t="b">
        <f t="shared" si="161"/>
        <v>0</v>
      </c>
      <c r="EJ131" s="367"/>
      <c r="EK131" s="40" t="b">
        <f t="shared" si="162"/>
        <v>0</v>
      </c>
      <c r="EL131" s="40" t="b">
        <f t="shared" si="163"/>
        <v>0</v>
      </c>
      <c r="EM131" s="40" t="b">
        <f t="shared" si="164"/>
        <v>0</v>
      </c>
      <c r="EN131" s="40" t="b">
        <f t="shared" si="165"/>
        <v>0</v>
      </c>
      <c r="EO131" s="367"/>
      <c r="EP131" s="40" t="b">
        <f t="shared" si="166"/>
        <v>0</v>
      </c>
      <c r="EQ131" s="40" t="b">
        <f t="shared" si="167"/>
        <v>0</v>
      </c>
      <c r="ER131" s="40" t="b">
        <f t="shared" si="168"/>
        <v>0</v>
      </c>
      <c r="ES131" s="40" t="b">
        <f t="shared" si="169"/>
        <v>0</v>
      </c>
      <c r="ET131" s="367"/>
      <c r="EU131" s="40" t="b">
        <f t="shared" si="170"/>
        <v>0</v>
      </c>
      <c r="EV131" s="40" t="b">
        <f t="shared" si="171"/>
        <v>0</v>
      </c>
      <c r="EW131" s="40" t="b">
        <f t="shared" si="172"/>
        <v>0</v>
      </c>
      <c r="EX131" s="40" t="b">
        <f t="shared" si="173"/>
        <v>0</v>
      </c>
      <c r="EY131" s="365"/>
      <c r="EZ131" s="40" t="b">
        <f t="shared" si="174"/>
        <v>0</v>
      </c>
      <c r="FA131" s="40" t="b">
        <f t="shared" si="175"/>
        <v>0</v>
      </c>
      <c r="FB131" s="40" t="b">
        <f t="shared" si="176"/>
        <v>0</v>
      </c>
      <c r="FC131" s="40" t="b">
        <f t="shared" si="177"/>
        <v>0</v>
      </c>
      <c r="FD131" s="367"/>
      <c r="FE131" s="40" t="b">
        <f t="shared" si="178"/>
        <v>0</v>
      </c>
      <c r="FF131" s="40" t="b">
        <f t="shared" si="179"/>
        <v>0</v>
      </c>
      <c r="FG131" s="40" t="b">
        <f t="shared" si="180"/>
        <v>0</v>
      </c>
      <c r="FH131" s="40" t="b">
        <f t="shared" si="181"/>
        <v>0</v>
      </c>
      <c r="FI131" s="365"/>
      <c r="FJ131" s="40" t="b">
        <f t="shared" si="182"/>
        <v>0</v>
      </c>
      <c r="FK131" s="40" t="b">
        <f t="shared" si="183"/>
        <v>0</v>
      </c>
      <c r="FL131" s="40" t="b">
        <f t="shared" si="184"/>
        <v>0</v>
      </c>
      <c r="FM131" s="40" t="b">
        <f t="shared" si="185"/>
        <v>0</v>
      </c>
      <c r="FN131" s="367"/>
      <c r="FO131" s="40" t="b">
        <f t="shared" si="186"/>
        <v>0</v>
      </c>
      <c r="FP131" s="40" t="b">
        <f t="shared" si="187"/>
        <v>0</v>
      </c>
      <c r="FQ131" s="40" t="b">
        <f t="shared" si="188"/>
        <v>0</v>
      </c>
      <c r="FR131" s="40" t="b">
        <f t="shared" si="189"/>
        <v>0</v>
      </c>
      <c r="FS131" s="365"/>
      <c r="FT131" s="40" t="b">
        <f t="shared" si="190"/>
        <v>0</v>
      </c>
      <c r="FU131" s="40" t="b">
        <f t="shared" si="191"/>
        <v>0</v>
      </c>
      <c r="FV131" s="40" t="b">
        <f t="shared" si="192"/>
        <v>0</v>
      </c>
      <c r="FW131" s="40" t="b">
        <f t="shared" si="193"/>
        <v>0</v>
      </c>
    </row>
    <row r="132" spans="2:179">
      <c r="B132" s="365">
        <v>123</v>
      </c>
      <c r="C132" s="196"/>
      <c r="D132" s="196"/>
      <c r="E132" s="196"/>
      <c r="F132" s="196"/>
      <c r="G132" s="367"/>
      <c r="H132" s="197"/>
      <c r="I132" s="197"/>
      <c r="J132" s="197"/>
      <c r="K132" s="197"/>
      <c r="L132" s="197"/>
      <c r="M132" s="197"/>
      <c r="N132" s="9"/>
      <c r="O132" s="198"/>
      <c r="P132" s="198"/>
      <c r="Q132" s="198"/>
      <c r="R132" s="198"/>
      <c r="S132" s="198"/>
      <c r="T132" s="198"/>
      <c r="U132" s="9"/>
      <c r="V132" s="306"/>
      <c r="W132" s="306"/>
      <c r="X132" s="306"/>
      <c r="Y132" s="306"/>
      <c r="Z132" s="306"/>
      <c r="AA132" s="283">
        <f>IFERROR(Z132*Inputs!$D$59*Inputs!$D$60,"")</f>
        <v>0</v>
      </c>
      <c r="AB132" s="9"/>
      <c r="AC132" s="303"/>
      <c r="AD132" s="304"/>
      <c r="AE132" s="304"/>
      <c r="AF132" s="304"/>
      <c r="AG132" s="9"/>
      <c r="AH132" s="283" t="str">
        <f>IFERROR(IF(Analysis!AC132="","",Analysis!AC132*Inputs!$D$33),"")</f>
        <v/>
      </c>
      <c r="AI132" s="292" t="str">
        <f>IFERROR(IF(Analysis!AD132="","",Analysis!AD132*Inputs!$D$37),"")</f>
        <v/>
      </c>
      <c r="AJ132" s="292" t="str">
        <f>IFERROR(IF(Analysis!AE132="","",Analysis!AE132*Inputs!$D$41),"")</f>
        <v/>
      </c>
      <c r="AK132" s="292" t="str">
        <f>IFERROR(IF(Analysis!AE132="","",Analysis!AE132*Inputs!$D$48),"")</f>
        <v/>
      </c>
      <c r="AL132" s="293" t="str">
        <f>IFERROR(IF(Analysis!AD132="","",Analysis!AD132*Inputs!$D$49*Inputs!$D$48),"")</f>
        <v/>
      </c>
      <c r="AM132" s="292" t="str">
        <f>IFERROR(AK132*Inputs!$D$50,"")</f>
        <v/>
      </c>
      <c r="AN132" s="292" t="str">
        <f t="shared" si="194"/>
        <v/>
      </c>
      <c r="AO132" s="292" t="str">
        <f>IFERROR(IF(AN132="","",AN132*Inputs!$D$52),"")</f>
        <v/>
      </c>
      <c r="AP132" s="283" t="str">
        <f>IFERROR(IF(Analysis!AF132="","",Analysis!AF132*Inputs!$D$58),"")</f>
        <v/>
      </c>
      <c r="AQ132" s="293" t="str">
        <f>IFERROR(AP132*Inputs!$D$59,"")</f>
        <v/>
      </c>
      <c r="AR132" s="283" t="str">
        <f>IFERROR(AQ132*Inputs!$D$60,"")</f>
        <v/>
      </c>
      <c r="AS132" s="9"/>
      <c r="AT132" s="279" t="str">
        <f>IF(Analysis!V132&lt;&gt;"",Analysis!V132,Analysis!$AH132)</f>
        <v/>
      </c>
      <c r="AU132" s="279" t="str">
        <f>IF(Analysis!W132&lt;&gt;"",Analysis!W132,Analysis!AI132)</f>
        <v/>
      </c>
      <c r="AV132" s="279" t="str">
        <f>IF(Analysis!X132&lt;&gt;"",Analysis!X132,$AJ132)</f>
        <v/>
      </c>
      <c r="AW132" s="279" t="str">
        <f>IF(Analysis!Y132&lt;&gt;"",Analysis!Y132,Analysis!AO132)</f>
        <v/>
      </c>
      <c r="AX132" s="279" t="str">
        <f>IF(Analysis!Z132&lt;&gt;"",Analysis!Z132,Analysis!AP132)</f>
        <v/>
      </c>
      <c r="AY132" s="279" t="str">
        <f>IF(Analysis!AA132&gt;0,Analysis!AA132,Analysis!AR132)</f>
        <v/>
      </c>
      <c r="AZ132" s="9"/>
      <c r="BA132" s="8">
        <f>SUM((($H132+$O132)*Inputs!$D$14*Inputs!$D$13/Hours_TB),(($I132+$P132)*Inputs!$D$14*Inputs!$D$13/Hours_TB),(($J132+$Q132)*Inputs!$D$14*Inputs!$D$13/Hours_TB),(($K132+$R132)*Inputs!$D$14*Inputs!$D$13/Hours_TB),(($L132+$S132)*Inputs!$D$14*Inputs!$D$13/Hours_TB),(($M132+$T132)*Inputs!$D$14*Inputs!$D$13/Hours_TB))</f>
        <v>0</v>
      </c>
      <c r="BB132" s="8">
        <f>SUM((($H132+$O132)*Inputs!$D$14*Inputs!$D$13/Hours_HIV),(($I132+$P132)*Inputs!$D$14*Inputs!$D$13/Hours_HIV),(($J132+$Q132)*Inputs!$D$14*Inputs!$D$13/Hours_HIV),(($K132+$R132)*Inputs!$D$14*Inputs!$D$13/Hours_HIV),(($L132+$S132)*Inputs!$D$14*Inputs!$D$13/Hours_HIV),(($M132+$T132)*Inputs!$D$14*Inputs!$D$13/Hours_HIV))</f>
        <v>0</v>
      </c>
      <c r="BC132" s="8">
        <f>SUM((($H132+$O132)*Inputs!$D$14*Inputs!$D$13/Hours_HPV),(($I132+$P132)*Inputs!$D$14*Inputs!$D$13/Hours_HPV),(($J132+$Q132)*Inputs!$D$14*Inputs!$D$13/Hours_HPV),(($K132+$R132)*Inputs!$D$14*Inputs!$D$13/Hours_HPV),(($L132+$S132)*Inputs!$D$14*Inputs!$D$13/Hours_HPV),(($M132+$T132)*Inputs!$D$14*Inputs!$D$13/Hours_HPV))</f>
        <v>0</v>
      </c>
      <c r="BD132" s="8">
        <f>SUM((($H132+$O132)*Inputs!$D$14*Inputs!$D$13/Hours_HCV),(($I132+$P132)*Inputs!$D$14*Inputs!$D$13/Hours_HCV),(($J132+$Q132)*Inputs!$D$14*Inputs!$D$13/Hours_HCV),(($K132+$R132)*Inputs!$D$14*Inputs!$D$13/Hours_HCV),(($L132+$S132)*Inputs!$D$14*Inputs!$D$13/Hours_HCV),(($M132+$T132)*Inputs!$D$14*Inputs!$D$13/Hours_HCV))</f>
        <v>0</v>
      </c>
      <c r="BE132" s="9"/>
      <c r="BF132" s="10" t="str">
        <f t="shared" si="195"/>
        <v/>
      </c>
      <c r="BG132" s="18" t="str">
        <f t="shared" si="196"/>
        <v>N/A</v>
      </c>
      <c r="BH132" s="10" t="str">
        <f t="shared" si="197"/>
        <v/>
      </c>
      <c r="BI132" s="10" t="str">
        <f t="shared" si="198"/>
        <v/>
      </c>
      <c r="BJ132" s="10" t="str">
        <f t="shared" si="116"/>
        <v/>
      </c>
      <c r="BK132" s="18" t="str">
        <f t="shared" si="199"/>
        <v>N/A</v>
      </c>
      <c r="BL132" s="367"/>
      <c r="BM132" s="10">
        <f t="shared" si="200"/>
        <v>0</v>
      </c>
      <c r="BN132" s="18" t="str">
        <f t="shared" si="201"/>
        <v>N/A</v>
      </c>
      <c r="BO132" s="10" t="str">
        <f t="shared" si="117"/>
        <v/>
      </c>
      <c r="BP132" s="10" t="str">
        <f t="shared" si="118"/>
        <v/>
      </c>
      <c r="BQ132" s="10" t="str">
        <f t="shared" si="119"/>
        <v/>
      </c>
      <c r="BR132" s="18" t="str">
        <f t="shared" si="120"/>
        <v>N/A</v>
      </c>
      <c r="BS132" s="367"/>
      <c r="BT132" s="10">
        <f t="shared" si="202"/>
        <v>0</v>
      </c>
      <c r="BU132" s="18" t="str">
        <f t="shared" si="203"/>
        <v>N/A</v>
      </c>
      <c r="BV132" s="10" t="str">
        <f t="shared" si="121"/>
        <v/>
      </c>
      <c r="BW132" s="10" t="str">
        <f t="shared" si="204"/>
        <v/>
      </c>
      <c r="BX132" s="10" t="str">
        <f t="shared" si="122"/>
        <v/>
      </c>
      <c r="BY132" s="18" t="str">
        <f t="shared" si="205"/>
        <v>N/A</v>
      </c>
      <c r="BZ132" s="367"/>
      <c r="CA132" s="10">
        <f t="shared" si="206"/>
        <v>0</v>
      </c>
      <c r="CB132" s="18" t="str">
        <f t="shared" si="207"/>
        <v>N/A</v>
      </c>
      <c r="CC132" s="10" t="str">
        <f t="shared" si="123"/>
        <v/>
      </c>
      <c r="CD132" s="10" t="str">
        <f t="shared" si="124"/>
        <v/>
      </c>
      <c r="CE132" s="10" t="str">
        <f t="shared" si="125"/>
        <v/>
      </c>
      <c r="CF132" s="18" t="str">
        <f t="shared" si="208"/>
        <v>N/A</v>
      </c>
      <c r="CG132" s="365"/>
      <c r="CH132" s="10">
        <f t="shared" si="209"/>
        <v>0</v>
      </c>
      <c r="CI132" s="18" t="str">
        <f t="shared" si="210"/>
        <v>N/A</v>
      </c>
      <c r="CJ132" s="10" t="str">
        <f t="shared" si="127"/>
        <v/>
      </c>
      <c r="CK132" s="10" t="str">
        <f t="shared" si="128"/>
        <v/>
      </c>
      <c r="CL132" s="10" t="str">
        <f t="shared" si="129"/>
        <v/>
      </c>
      <c r="CM132" s="18" t="str">
        <f t="shared" si="130"/>
        <v>N/A</v>
      </c>
      <c r="CN132" s="365"/>
      <c r="CO132" s="10">
        <f t="shared" si="211"/>
        <v>0</v>
      </c>
      <c r="CP132" s="18" t="str">
        <f t="shared" si="212"/>
        <v>N/A</v>
      </c>
      <c r="CQ132" s="10" t="str">
        <f t="shared" si="131"/>
        <v/>
      </c>
      <c r="CR132" s="10" t="str">
        <f t="shared" si="132"/>
        <v/>
      </c>
      <c r="CS132" s="10" t="str">
        <f t="shared" si="133"/>
        <v/>
      </c>
      <c r="CT132" s="18" t="str">
        <f t="shared" si="213"/>
        <v>N/A</v>
      </c>
      <c r="CU132" s="377"/>
      <c r="CV132" s="10">
        <f t="shared" si="214"/>
        <v>0</v>
      </c>
      <c r="CW132" s="18" t="str">
        <f t="shared" si="215"/>
        <v>N/A</v>
      </c>
      <c r="CX132" s="10" t="str">
        <f t="shared" si="134"/>
        <v/>
      </c>
      <c r="CY132" s="10" t="str">
        <f t="shared" si="135"/>
        <v/>
      </c>
      <c r="CZ132" s="10" t="str">
        <f t="shared" si="136"/>
        <v/>
      </c>
      <c r="DA132" s="18" t="str">
        <f t="shared" si="137"/>
        <v>N/A</v>
      </c>
      <c r="DB132" s="367"/>
      <c r="DC132" s="367"/>
      <c r="DD132" s="367"/>
      <c r="DE132" s="367"/>
      <c r="DF132" s="367"/>
      <c r="DG132" s="40" t="b">
        <f t="shared" si="138"/>
        <v>0</v>
      </c>
      <c r="DH132" s="40" t="b">
        <f t="shared" si="139"/>
        <v>0</v>
      </c>
      <c r="DI132" s="40" t="b">
        <f t="shared" si="140"/>
        <v>0</v>
      </c>
      <c r="DJ132" s="40" t="b">
        <f t="shared" si="141"/>
        <v>0</v>
      </c>
      <c r="DK132" s="367"/>
      <c r="DL132" s="40" t="b">
        <f t="shared" si="142"/>
        <v>0</v>
      </c>
      <c r="DM132" s="40" t="b">
        <f t="shared" si="143"/>
        <v>0</v>
      </c>
      <c r="DN132" s="40" t="b">
        <f t="shared" si="144"/>
        <v>0</v>
      </c>
      <c r="DO132" s="40" t="b">
        <f t="shared" si="145"/>
        <v>0</v>
      </c>
      <c r="DP132" s="367"/>
      <c r="DQ132" s="40" t="b">
        <f t="shared" si="146"/>
        <v>0</v>
      </c>
      <c r="DR132" s="40" t="b">
        <f t="shared" si="147"/>
        <v>0</v>
      </c>
      <c r="DS132" s="40" t="b">
        <f t="shared" si="148"/>
        <v>0</v>
      </c>
      <c r="DT132" s="40" t="b">
        <f t="shared" si="149"/>
        <v>0</v>
      </c>
      <c r="DU132" s="367"/>
      <c r="DV132" s="40" t="b">
        <f t="shared" si="150"/>
        <v>0</v>
      </c>
      <c r="DW132" s="40" t="b">
        <f t="shared" si="151"/>
        <v>0</v>
      </c>
      <c r="DX132" s="40" t="b">
        <f t="shared" si="152"/>
        <v>0</v>
      </c>
      <c r="DY132" s="40" t="b">
        <f t="shared" si="153"/>
        <v>0</v>
      </c>
      <c r="DZ132" s="367"/>
      <c r="EA132" s="40" t="b">
        <f t="shared" si="154"/>
        <v>0</v>
      </c>
      <c r="EB132" s="40" t="b">
        <f t="shared" si="155"/>
        <v>0</v>
      </c>
      <c r="EC132" s="40" t="b">
        <f t="shared" si="156"/>
        <v>0</v>
      </c>
      <c r="ED132" s="40" t="b">
        <f t="shared" si="157"/>
        <v>0</v>
      </c>
      <c r="EE132" s="367"/>
      <c r="EF132" s="40" t="b">
        <f t="shared" si="158"/>
        <v>0</v>
      </c>
      <c r="EG132" s="40" t="b">
        <f t="shared" si="159"/>
        <v>0</v>
      </c>
      <c r="EH132" s="40" t="b">
        <f t="shared" si="160"/>
        <v>0</v>
      </c>
      <c r="EI132" s="40" t="b">
        <f t="shared" si="161"/>
        <v>0</v>
      </c>
      <c r="EJ132" s="367"/>
      <c r="EK132" s="40" t="b">
        <f t="shared" si="162"/>
        <v>0</v>
      </c>
      <c r="EL132" s="40" t="b">
        <f t="shared" si="163"/>
        <v>0</v>
      </c>
      <c r="EM132" s="40" t="b">
        <f t="shared" si="164"/>
        <v>0</v>
      </c>
      <c r="EN132" s="40" t="b">
        <f t="shared" si="165"/>
        <v>0</v>
      </c>
      <c r="EO132" s="367"/>
      <c r="EP132" s="40" t="b">
        <f t="shared" si="166"/>
        <v>0</v>
      </c>
      <c r="EQ132" s="40" t="b">
        <f t="shared" si="167"/>
        <v>0</v>
      </c>
      <c r="ER132" s="40" t="b">
        <f t="shared" si="168"/>
        <v>0</v>
      </c>
      <c r="ES132" s="40" t="b">
        <f t="shared" si="169"/>
        <v>0</v>
      </c>
      <c r="ET132" s="367"/>
      <c r="EU132" s="40" t="b">
        <f t="shared" si="170"/>
        <v>0</v>
      </c>
      <c r="EV132" s="40" t="b">
        <f t="shared" si="171"/>
        <v>0</v>
      </c>
      <c r="EW132" s="40" t="b">
        <f t="shared" si="172"/>
        <v>0</v>
      </c>
      <c r="EX132" s="40" t="b">
        <f t="shared" si="173"/>
        <v>0</v>
      </c>
      <c r="EY132" s="365"/>
      <c r="EZ132" s="40" t="b">
        <f t="shared" si="174"/>
        <v>0</v>
      </c>
      <c r="FA132" s="40" t="b">
        <f t="shared" si="175"/>
        <v>0</v>
      </c>
      <c r="FB132" s="40" t="b">
        <f t="shared" si="176"/>
        <v>0</v>
      </c>
      <c r="FC132" s="40" t="b">
        <f t="shared" si="177"/>
        <v>0</v>
      </c>
      <c r="FD132" s="367"/>
      <c r="FE132" s="40" t="b">
        <f t="shared" si="178"/>
        <v>0</v>
      </c>
      <c r="FF132" s="40" t="b">
        <f t="shared" si="179"/>
        <v>0</v>
      </c>
      <c r="FG132" s="40" t="b">
        <f t="shared" si="180"/>
        <v>0</v>
      </c>
      <c r="FH132" s="40" t="b">
        <f t="shared" si="181"/>
        <v>0</v>
      </c>
      <c r="FI132" s="365"/>
      <c r="FJ132" s="40" t="b">
        <f t="shared" si="182"/>
        <v>0</v>
      </c>
      <c r="FK132" s="40" t="b">
        <f t="shared" si="183"/>
        <v>0</v>
      </c>
      <c r="FL132" s="40" t="b">
        <f t="shared" si="184"/>
        <v>0</v>
      </c>
      <c r="FM132" s="40" t="b">
        <f t="shared" si="185"/>
        <v>0</v>
      </c>
      <c r="FN132" s="367"/>
      <c r="FO132" s="40" t="b">
        <f t="shared" si="186"/>
        <v>0</v>
      </c>
      <c r="FP132" s="40" t="b">
        <f t="shared" si="187"/>
        <v>0</v>
      </c>
      <c r="FQ132" s="40" t="b">
        <f t="shared" si="188"/>
        <v>0</v>
      </c>
      <c r="FR132" s="40" t="b">
        <f t="shared" si="189"/>
        <v>0</v>
      </c>
      <c r="FS132" s="365"/>
      <c r="FT132" s="40" t="b">
        <f t="shared" si="190"/>
        <v>0</v>
      </c>
      <c r="FU132" s="40" t="b">
        <f t="shared" si="191"/>
        <v>0</v>
      </c>
      <c r="FV132" s="40" t="b">
        <f t="shared" si="192"/>
        <v>0</v>
      </c>
      <c r="FW132" s="40" t="b">
        <f t="shared" si="193"/>
        <v>0</v>
      </c>
    </row>
    <row r="133" spans="2:179">
      <c r="B133" s="365">
        <v>124</v>
      </c>
      <c r="C133" s="196"/>
      <c r="D133" s="196"/>
      <c r="E133" s="196"/>
      <c r="F133" s="196"/>
      <c r="G133" s="367"/>
      <c r="H133" s="197"/>
      <c r="I133" s="197"/>
      <c r="J133" s="197"/>
      <c r="K133" s="197"/>
      <c r="L133" s="197"/>
      <c r="M133" s="197"/>
      <c r="N133" s="9"/>
      <c r="O133" s="198"/>
      <c r="P133" s="198"/>
      <c r="Q133" s="198"/>
      <c r="R133" s="198"/>
      <c r="S133" s="198"/>
      <c r="T133" s="198"/>
      <c r="U133" s="9"/>
      <c r="V133" s="306"/>
      <c r="W133" s="306"/>
      <c r="X133" s="306"/>
      <c r="Y133" s="306"/>
      <c r="Z133" s="306"/>
      <c r="AA133" s="283">
        <f>IFERROR(Z133*Inputs!$D$59*Inputs!$D$60,"")</f>
        <v>0</v>
      </c>
      <c r="AB133" s="9"/>
      <c r="AC133" s="303"/>
      <c r="AD133" s="304"/>
      <c r="AE133" s="304"/>
      <c r="AF133" s="304"/>
      <c r="AG133" s="9"/>
      <c r="AH133" s="283" t="str">
        <f>IFERROR(IF(Analysis!AC133="","",Analysis!AC133*Inputs!$D$33),"")</f>
        <v/>
      </c>
      <c r="AI133" s="292" t="str">
        <f>IFERROR(IF(Analysis!AD133="","",Analysis!AD133*Inputs!$D$37),"")</f>
        <v/>
      </c>
      <c r="AJ133" s="292" t="str">
        <f>IFERROR(IF(Analysis!AE133="","",Analysis!AE133*Inputs!$D$41),"")</f>
        <v/>
      </c>
      <c r="AK133" s="292" t="str">
        <f>IFERROR(IF(Analysis!AE133="","",Analysis!AE133*Inputs!$D$48),"")</f>
        <v/>
      </c>
      <c r="AL133" s="293" t="str">
        <f>IFERROR(IF(Analysis!AD133="","",Analysis!AD133*Inputs!$D$49*Inputs!$D$48),"")</f>
        <v/>
      </c>
      <c r="AM133" s="292" t="str">
        <f>IFERROR(AK133*Inputs!$D$50,"")</f>
        <v/>
      </c>
      <c r="AN133" s="292" t="str">
        <f t="shared" si="194"/>
        <v/>
      </c>
      <c r="AO133" s="292" t="str">
        <f>IFERROR(IF(AN133="","",AN133*Inputs!$D$52),"")</f>
        <v/>
      </c>
      <c r="AP133" s="283" t="str">
        <f>IFERROR(IF(Analysis!AF133="","",Analysis!AF133*Inputs!$D$58),"")</f>
        <v/>
      </c>
      <c r="AQ133" s="293" t="str">
        <f>IFERROR(AP133*Inputs!$D$59,"")</f>
        <v/>
      </c>
      <c r="AR133" s="283" t="str">
        <f>IFERROR(AQ133*Inputs!$D$60,"")</f>
        <v/>
      </c>
      <c r="AS133" s="9"/>
      <c r="AT133" s="279" t="str">
        <f>IF(Analysis!V133&lt;&gt;"",Analysis!V133,Analysis!$AH133)</f>
        <v/>
      </c>
      <c r="AU133" s="279" t="str">
        <f>IF(Analysis!W133&lt;&gt;"",Analysis!W133,Analysis!AI133)</f>
        <v/>
      </c>
      <c r="AV133" s="279" t="str">
        <f>IF(Analysis!X133&lt;&gt;"",Analysis!X133,$AJ133)</f>
        <v/>
      </c>
      <c r="AW133" s="279" t="str">
        <f>IF(Analysis!Y133&lt;&gt;"",Analysis!Y133,Analysis!AO133)</f>
        <v/>
      </c>
      <c r="AX133" s="279" t="str">
        <f>IF(Analysis!Z133&lt;&gt;"",Analysis!Z133,Analysis!AP133)</f>
        <v/>
      </c>
      <c r="AY133" s="279" t="str">
        <f>IF(Analysis!AA133&gt;0,Analysis!AA133,Analysis!AR133)</f>
        <v/>
      </c>
      <c r="AZ133" s="9"/>
      <c r="BA133" s="8">
        <f>SUM((($H133+$O133)*Inputs!$D$14*Inputs!$D$13/Hours_TB),(($I133+$P133)*Inputs!$D$14*Inputs!$D$13/Hours_TB),(($J133+$Q133)*Inputs!$D$14*Inputs!$D$13/Hours_TB),(($K133+$R133)*Inputs!$D$14*Inputs!$D$13/Hours_TB),(($L133+$S133)*Inputs!$D$14*Inputs!$D$13/Hours_TB),(($M133+$T133)*Inputs!$D$14*Inputs!$D$13/Hours_TB))</f>
        <v>0</v>
      </c>
      <c r="BB133" s="8">
        <f>SUM((($H133+$O133)*Inputs!$D$14*Inputs!$D$13/Hours_HIV),(($I133+$P133)*Inputs!$D$14*Inputs!$D$13/Hours_HIV),(($J133+$Q133)*Inputs!$D$14*Inputs!$D$13/Hours_HIV),(($K133+$R133)*Inputs!$D$14*Inputs!$D$13/Hours_HIV),(($L133+$S133)*Inputs!$D$14*Inputs!$D$13/Hours_HIV),(($M133+$T133)*Inputs!$D$14*Inputs!$D$13/Hours_HIV))</f>
        <v>0</v>
      </c>
      <c r="BC133" s="8">
        <f>SUM((($H133+$O133)*Inputs!$D$14*Inputs!$D$13/Hours_HPV),(($I133+$P133)*Inputs!$D$14*Inputs!$D$13/Hours_HPV),(($J133+$Q133)*Inputs!$D$14*Inputs!$D$13/Hours_HPV),(($K133+$R133)*Inputs!$D$14*Inputs!$D$13/Hours_HPV),(($L133+$S133)*Inputs!$D$14*Inputs!$D$13/Hours_HPV),(($M133+$T133)*Inputs!$D$14*Inputs!$D$13/Hours_HPV))</f>
        <v>0</v>
      </c>
      <c r="BD133" s="8">
        <f>SUM((($H133+$O133)*Inputs!$D$14*Inputs!$D$13/Hours_HCV),(($I133+$P133)*Inputs!$D$14*Inputs!$D$13/Hours_HCV),(($J133+$Q133)*Inputs!$D$14*Inputs!$D$13/Hours_HCV),(($K133+$R133)*Inputs!$D$14*Inputs!$D$13/Hours_HCV),(($L133+$S133)*Inputs!$D$14*Inputs!$D$13/Hours_HCV),(($M133+$T133)*Inputs!$D$14*Inputs!$D$13/Hours_HCV))</f>
        <v>0</v>
      </c>
      <c r="BE133" s="9"/>
      <c r="BF133" s="10" t="str">
        <f t="shared" si="195"/>
        <v/>
      </c>
      <c r="BG133" s="18" t="str">
        <f t="shared" si="196"/>
        <v>N/A</v>
      </c>
      <c r="BH133" s="10" t="str">
        <f t="shared" si="197"/>
        <v/>
      </c>
      <c r="BI133" s="10" t="str">
        <f t="shared" si="198"/>
        <v/>
      </c>
      <c r="BJ133" s="10" t="str">
        <f t="shared" si="116"/>
        <v/>
      </c>
      <c r="BK133" s="18" t="str">
        <f t="shared" si="199"/>
        <v>N/A</v>
      </c>
      <c r="BL133" s="367"/>
      <c r="BM133" s="10">
        <f t="shared" si="200"/>
        <v>0</v>
      </c>
      <c r="BN133" s="18" t="str">
        <f t="shared" si="201"/>
        <v>N/A</v>
      </c>
      <c r="BO133" s="10" t="str">
        <f t="shared" si="117"/>
        <v/>
      </c>
      <c r="BP133" s="10" t="str">
        <f t="shared" si="118"/>
        <v/>
      </c>
      <c r="BQ133" s="10" t="str">
        <f t="shared" si="119"/>
        <v/>
      </c>
      <c r="BR133" s="18" t="str">
        <f t="shared" si="120"/>
        <v>N/A</v>
      </c>
      <c r="BS133" s="367"/>
      <c r="BT133" s="10">
        <f t="shared" si="202"/>
        <v>0</v>
      </c>
      <c r="BU133" s="18" t="str">
        <f t="shared" si="203"/>
        <v>N/A</v>
      </c>
      <c r="BV133" s="10" t="str">
        <f t="shared" si="121"/>
        <v/>
      </c>
      <c r="BW133" s="10" t="str">
        <f t="shared" si="204"/>
        <v/>
      </c>
      <c r="BX133" s="10" t="str">
        <f t="shared" si="122"/>
        <v/>
      </c>
      <c r="BY133" s="18" t="str">
        <f t="shared" si="205"/>
        <v>N/A</v>
      </c>
      <c r="BZ133" s="367"/>
      <c r="CA133" s="10">
        <f t="shared" si="206"/>
        <v>0</v>
      </c>
      <c r="CB133" s="18" t="str">
        <f t="shared" si="207"/>
        <v>N/A</v>
      </c>
      <c r="CC133" s="10" t="str">
        <f t="shared" si="123"/>
        <v/>
      </c>
      <c r="CD133" s="10" t="str">
        <f t="shared" si="124"/>
        <v/>
      </c>
      <c r="CE133" s="10" t="str">
        <f t="shared" si="125"/>
        <v/>
      </c>
      <c r="CF133" s="18" t="str">
        <f t="shared" si="208"/>
        <v>N/A</v>
      </c>
      <c r="CG133" s="365"/>
      <c r="CH133" s="10">
        <f t="shared" si="209"/>
        <v>0</v>
      </c>
      <c r="CI133" s="18" t="str">
        <f t="shared" si="210"/>
        <v>N/A</v>
      </c>
      <c r="CJ133" s="10" t="str">
        <f t="shared" si="127"/>
        <v/>
      </c>
      <c r="CK133" s="10" t="str">
        <f t="shared" si="128"/>
        <v/>
      </c>
      <c r="CL133" s="10" t="str">
        <f t="shared" si="129"/>
        <v/>
      </c>
      <c r="CM133" s="18" t="str">
        <f t="shared" si="130"/>
        <v>N/A</v>
      </c>
      <c r="CN133" s="365"/>
      <c r="CO133" s="10">
        <f t="shared" si="211"/>
        <v>0</v>
      </c>
      <c r="CP133" s="18" t="str">
        <f t="shared" si="212"/>
        <v>N/A</v>
      </c>
      <c r="CQ133" s="10" t="str">
        <f t="shared" si="131"/>
        <v/>
      </c>
      <c r="CR133" s="10" t="str">
        <f t="shared" si="132"/>
        <v/>
      </c>
      <c r="CS133" s="10" t="str">
        <f t="shared" si="133"/>
        <v/>
      </c>
      <c r="CT133" s="18" t="str">
        <f t="shared" si="213"/>
        <v>N/A</v>
      </c>
      <c r="CU133" s="377"/>
      <c r="CV133" s="10">
        <f t="shared" si="214"/>
        <v>0</v>
      </c>
      <c r="CW133" s="18" t="str">
        <f t="shared" si="215"/>
        <v>N/A</v>
      </c>
      <c r="CX133" s="10" t="str">
        <f t="shared" si="134"/>
        <v/>
      </c>
      <c r="CY133" s="10" t="str">
        <f t="shared" si="135"/>
        <v/>
      </c>
      <c r="CZ133" s="10" t="str">
        <f t="shared" si="136"/>
        <v/>
      </c>
      <c r="DA133" s="18" t="str">
        <f t="shared" si="137"/>
        <v>N/A</v>
      </c>
      <c r="DB133" s="367"/>
      <c r="DC133" s="367"/>
      <c r="DD133" s="367"/>
      <c r="DE133" s="367"/>
      <c r="DF133" s="367"/>
      <c r="DG133" s="40" t="b">
        <f t="shared" si="138"/>
        <v>0</v>
      </c>
      <c r="DH133" s="40" t="b">
        <f t="shared" si="139"/>
        <v>0</v>
      </c>
      <c r="DI133" s="40" t="b">
        <f t="shared" si="140"/>
        <v>0</v>
      </c>
      <c r="DJ133" s="40" t="b">
        <f t="shared" si="141"/>
        <v>0</v>
      </c>
      <c r="DK133" s="367"/>
      <c r="DL133" s="40" t="b">
        <f t="shared" si="142"/>
        <v>0</v>
      </c>
      <c r="DM133" s="40" t="b">
        <f t="shared" si="143"/>
        <v>0</v>
      </c>
      <c r="DN133" s="40" t="b">
        <f t="shared" si="144"/>
        <v>0</v>
      </c>
      <c r="DO133" s="40" t="b">
        <f t="shared" si="145"/>
        <v>0</v>
      </c>
      <c r="DP133" s="367"/>
      <c r="DQ133" s="40" t="b">
        <f t="shared" si="146"/>
        <v>0</v>
      </c>
      <c r="DR133" s="40" t="b">
        <f t="shared" si="147"/>
        <v>0</v>
      </c>
      <c r="DS133" s="40" t="b">
        <f t="shared" si="148"/>
        <v>0</v>
      </c>
      <c r="DT133" s="40" t="b">
        <f t="shared" si="149"/>
        <v>0</v>
      </c>
      <c r="DU133" s="367"/>
      <c r="DV133" s="40" t="b">
        <f t="shared" si="150"/>
        <v>0</v>
      </c>
      <c r="DW133" s="40" t="b">
        <f t="shared" si="151"/>
        <v>0</v>
      </c>
      <c r="DX133" s="40" t="b">
        <f t="shared" si="152"/>
        <v>0</v>
      </c>
      <c r="DY133" s="40" t="b">
        <f t="shared" si="153"/>
        <v>0</v>
      </c>
      <c r="DZ133" s="367"/>
      <c r="EA133" s="40" t="b">
        <f t="shared" si="154"/>
        <v>0</v>
      </c>
      <c r="EB133" s="40" t="b">
        <f t="shared" si="155"/>
        <v>0</v>
      </c>
      <c r="EC133" s="40" t="b">
        <f t="shared" si="156"/>
        <v>0</v>
      </c>
      <c r="ED133" s="40" t="b">
        <f t="shared" si="157"/>
        <v>0</v>
      </c>
      <c r="EE133" s="367"/>
      <c r="EF133" s="40" t="b">
        <f t="shared" si="158"/>
        <v>0</v>
      </c>
      <c r="EG133" s="40" t="b">
        <f t="shared" si="159"/>
        <v>0</v>
      </c>
      <c r="EH133" s="40" t="b">
        <f t="shared" si="160"/>
        <v>0</v>
      </c>
      <c r="EI133" s="40" t="b">
        <f t="shared" si="161"/>
        <v>0</v>
      </c>
      <c r="EJ133" s="367"/>
      <c r="EK133" s="40" t="b">
        <f t="shared" si="162"/>
        <v>0</v>
      </c>
      <c r="EL133" s="40" t="b">
        <f t="shared" si="163"/>
        <v>0</v>
      </c>
      <c r="EM133" s="40" t="b">
        <f t="shared" si="164"/>
        <v>0</v>
      </c>
      <c r="EN133" s="40" t="b">
        <f t="shared" si="165"/>
        <v>0</v>
      </c>
      <c r="EO133" s="367"/>
      <c r="EP133" s="40" t="b">
        <f t="shared" si="166"/>
        <v>0</v>
      </c>
      <c r="EQ133" s="40" t="b">
        <f t="shared" si="167"/>
        <v>0</v>
      </c>
      <c r="ER133" s="40" t="b">
        <f t="shared" si="168"/>
        <v>0</v>
      </c>
      <c r="ES133" s="40" t="b">
        <f t="shared" si="169"/>
        <v>0</v>
      </c>
      <c r="ET133" s="367"/>
      <c r="EU133" s="40" t="b">
        <f t="shared" si="170"/>
        <v>0</v>
      </c>
      <c r="EV133" s="40" t="b">
        <f t="shared" si="171"/>
        <v>0</v>
      </c>
      <c r="EW133" s="40" t="b">
        <f t="shared" si="172"/>
        <v>0</v>
      </c>
      <c r="EX133" s="40" t="b">
        <f t="shared" si="173"/>
        <v>0</v>
      </c>
      <c r="EY133" s="365"/>
      <c r="EZ133" s="40" t="b">
        <f t="shared" si="174"/>
        <v>0</v>
      </c>
      <c r="FA133" s="40" t="b">
        <f t="shared" si="175"/>
        <v>0</v>
      </c>
      <c r="FB133" s="40" t="b">
        <f t="shared" si="176"/>
        <v>0</v>
      </c>
      <c r="FC133" s="40" t="b">
        <f t="shared" si="177"/>
        <v>0</v>
      </c>
      <c r="FD133" s="367"/>
      <c r="FE133" s="40" t="b">
        <f t="shared" si="178"/>
        <v>0</v>
      </c>
      <c r="FF133" s="40" t="b">
        <f t="shared" si="179"/>
        <v>0</v>
      </c>
      <c r="FG133" s="40" t="b">
        <f t="shared" si="180"/>
        <v>0</v>
      </c>
      <c r="FH133" s="40" t="b">
        <f t="shared" si="181"/>
        <v>0</v>
      </c>
      <c r="FI133" s="365"/>
      <c r="FJ133" s="40" t="b">
        <f t="shared" si="182"/>
        <v>0</v>
      </c>
      <c r="FK133" s="40" t="b">
        <f t="shared" si="183"/>
        <v>0</v>
      </c>
      <c r="FL133" s="40" t="b">
        <f t="shared" si="184"/>
        <v>0</v>
      </c>
      <c r="FM133" s="40" t="b">
        <f t="shared" si="185"/>
        <v>0</v>
      </c>
      <c r="FN133" s="367"/>
      <c r="FO133" s="40" t="b">
        <f t="shared" si="186"/>
        <v>0</v>
      </c>
      <c r="FP133" s="40" t="b">
        <f t="shared" si="187"/>
        <v>0</v>
      </c>
      <c r="FQ133" s="40" t="b">
        <f t="shared" si="188"/>
        <v>0</v>
      </c>
      <c r="FR133" s="40" t="b">
        <f t="shared" si="189"/>
        <v>0</v>
      </c>
      <c r="FS133" s="365"/>
      <c r="FT133" s="40" t="b">
        <f t="shared" si="190"/>
        <v>0</v>
      </c>
      <c r="FU133" s="40" t="b">
        <f t="shared" si="191"/>
        <v>0</v>
      </c>
      <c r="FV133" s="40" t="b">
        <f t="shared" si="192"/>
        <v>0</v>
      </c>
      <c r="FW133" s="40" t="b">
        <f t="shared" si="193"/>
        <v>0</v>
      </c>
    </row>
    <row r="134" spans="2:179">
      <c r="B134" s="365">
        <v>125</v>
      </c>
      <c r="C134" s="196"/>
      <c r="D134" s="196"/>
      <c r="E134" s="196"/>
      <c r="F134" s="196"/>
      <c r="G134" s="367"/>
      <c r="H134" s="197"/>
      <c r="I134" s="197"/>
      <c r="J134" s="197"/>
      <c r="K134" s="197"/>
      <c r="L134" s="197"/>
      <c r="M134" s="197"/>
      <c r="N134" s="9"/>
      <c r="O134" s="198"/>
      <c r="P134" s="198"/>
      <c r="Q134" s="198"/>
      <c r="R134" s="198"/>
      <c r="S134" s="198"/>
      <c r="T134" s="198"/>
      <c r="U134" s="9"/>
      <c r="V134" s="306"/>
      <c r="W134" s="306"/>
      <c r="X134" s="306"/>
      <c r="Y134" s="306"/>
      <c r="Z134" s="306"/>
      <c r="AA134" s="283">
        <f>IFERROR(Z134*Inputs!$D$59*Inputs!$D$60,"")</f>
        <v>0</v>
      </c>
      <c r="AB134" s="9"/>
      <c r="AC134" s="303"/>
      <c r="AD134" s="304"/>
      <c r="AE134" s="304"/>
      <c r="AF134" s="304"/>
      <c r="AG134" s="9"/>
      <c r="AH134" s="283" t="str">
        <f>IFERROR(IF(Analysis!AC134="","",Analysis!AC134*Inputs!$D$33),"")</f>
        <v/>
      </c>
      <c r="AI134" s="292" t="str">
        <f>IFERROR(IF(Analysis!AD134="","",Analysis!AD134*Inputs!$D$37),"")</f>
        <v/>
      </c>
      <c r="AJ134" s="292" t="str">
        <f>IFERROR(IF(Analysis!AE134="","",Analysis!AE134*Inputs!$D$41),"")</f>
        <v/>
      </c>
      <c r="AK134" s="292" t="str">
        <f>IFERROR(IF(Analysis!AE134="","",Analysis!AE134*Inputs!$D$48),"")</f>
        <v/>
      </c>
      <c r="AL134" s="293" t="str">
        <f>IFERROR(IF(Analysis!AD134="","",Analysis!AD134*Inputs!$D$49*Inputs!$D$48),"")</f>
        <v/>
      </c>
      <c r="AM134" s="292" t="str">
        <f>IFERROR(AK134*Inputs!$D$50,"")</f>
        <v/>
      </c>
      <c r="AN134" s="292" t="str">
        <f t="shared" si="194"/>
        <v/>
      </c>
      <c r="AO134" s="292" t="str">
        <f>IFERROR(IF(AN134="","",AN134*Inputs!$D$52),"")</f>
        <v/>
      </c>
      <c r="AP134" s="283" t="str">
        <f>IFERROR(IF(Analysis!AF134="","",Analysis!AF134*Inputs!$D$58),"")</f>
        <v/>
      </c>
      <c r="AQ134" s="293" t="str">
        <f>IFERROR(AP134*Inputs!$D$59,"")</f>
        <v/>
      </c>
      <c r="AR134" s="283" t="str">
        <f>IFERROR(AQ134*Inputs!$D$60,"")</f>
        <v/>
      </c>
      <c r="AS134" s="9"/>
      <c r="AT134" s="279" t="str">
        <f>IF(Analysis!V134&lt;&gt;"",Analysis!V134,Analysis!$AH134)</f>
        <v/>
      </c>
      <c r="AU134" s="279" t="str">
        <f>IF(Analysis!W134&lt;&gt;"",Analysis!W134,Analysis!AI134)</f>
        <v/>
      </c>
      <c r="AV134" s="279" t="str">
        <f>IF(Analysis!X134&lt;&gt;"",Analysis!X134,$AJ134)</f>
        <v/>
      </c>
      <c r="AW134" s="279" t="str">
        <f>IF(Analysis!Y134&lt;&gt;"",Analysis!Y134,Analysis!AO134)</f>
        <v/>
      </c>
      <c r="AX134" s="279" t="str">
        <f>IF(Analysis!Z134&lt;&gt;"",Analysis!Z134,Analysis!AP134)</f>
        <v/>
      </c>
      <c r="AY134" s="279" t="str">
        <f>IF(Analysis!AA134&gt;0,Analysis!AA134,Analysis!AR134)</f>
        <v/>
      </c>
      <c r="AZ134" s="9"/>
      <c r="BA134" s="8">
        <f>SUM((($H134+$O134)*Inputs!$D$14*Inputs!$D$13/Hours_TB),(($I134+$P134)*Inputs!$D$14*Inputs!$D$13/Hours_TB),(($J134+$Q134)*Inputs!$D$14*Inputs!$D$13/Hours_TB),(($K134+$R134)*Inputs!$D$14*Inputs!$D$13/Hours_TB),(($L134+$S134)*Inputs!$D$14*Inputs!$D$13/Hours_TB),(($M134+$T134)*Inputs!$D$14*Inputs!$D$13/Hours_TB))</f>
        <v>0</v>
      </c>
      <c r="BB134" s="8">
        <f>SUM((($H134+$O134)*Inputs!$D$14*Inputs!$D$13/Hours_HIV),(($I134+$P134)*Inputs!$D$14*Inputs!$D$13/Hours_HIV),(($J134+$Q134)*Inputs!$D$14*Inputs!$D$13/Hours_HIV),(($K134+$R134)*Inputs!$D$14*Inputs!$D$13/Hours_HIV),(($L134+$S134)*Inputs!$D$14*Inputs!$D$13/Hours_HIV),(($M134+$T134)*Inputs!$D$14*Inputs!$D$13/Hours_HIV))</f>
        <v>0</v>
      </c>
      <c r="BC134" s="8">
        <f>SUM((($H134+$O134)*Inputs!$D$14*Inputs!$D$13/Hours_HPV),(($I134+$P134)*Inputs!$D$14*Inputs!$D$13/Hours_HPV),(($J134+$Q134)*Inputs!$D$14*Inputs!$D$13/Hours_HPV),(($K134+$R134)*Inputs!$D$14*Inputs!$D$13/Hours_HPV),(($L134+$S134)*Inputs!$D$14*Inputs!$D$13/Hours_HPV),(($M134+$T134)*Inputs!$D$14*Inputs!$D$13/Hours_HPV))</f>
        <v>0</v>
      </c>
      <c r="BD134" s="8">
        <f>SUM((($H134+$O134)*Inputs!$D$14*Inputs!$D$13/Hours_HCV),(($I134+$P134)*Inputs!$D$14*Inputs!$D$13/Hours_HCV),(($J134+$Q134)*Inputs!$D$14*Inputs!$D$13/Hours_HCV),(($K134+$R134)*Inputs!$D$14*Inputs!$D$13/Hours_HCV),(($L134+$S134)*Inputs!$D$14*Inputs!$D$13/Hours_HCV),(($M134+$T134)*Inputs!$D$14*Inputs!$D$13/Hours_HCV))</f>
        <v>0</v>
      </c>
      <c r="BE134" s="9"/>
      <c r="BF134" s="10" t="str">
        <f t="shared" si="195"/>
        <v/>
      </c>
      <c r="BG134" s="18" t="str">
        <f t="shared" si="196"/>
        <v>N/A</v>
      </c>
      <c r="BH134" s="10" t="str">
        <f t="shared" si="197"/>
        <v/>
      </c>
      <c r="BI134" s="10" t="str">
        <f t="shared" si="198"/>
        <v/>
      </c>
      <c r="BJ134" s="10" t="str">
        <f t="shared" si="116"/>
        <v/>
      </c>
      <c r="BK134" s="18" t="str">
        <f t="shared" si="199"/>
        <v>N/A</v>
      </c>
      <c r="BL134" s="367"/>
      <c r="BM134" s="10">
        <f t="shared" si="200"/>
        <v>0</v>
      </c>
      <c r="BN134" s="18" t="str">
        <f t="shared" si="201"/>
        <v>N/A</v>
      </c>
      <c r="BO134" s="10" t="str">
        <f t="shared" si="117"/>
        <v/>
      </c>
      <c r="BP134" s="10" t="str">
        <f t="shared" si="118"/>
        <v/>
      </c>
      <c r="BQ134" s="10" t="str">
        <f t="shared" si="119"/>
        <v/>
      </c>
      <c r="BR134" s="18" t="str">
        <f t="shared" si="120"/>
        <v>N/A</v>
      </c>
      <c r="BS134" s="367"/>
      <c r="BT134" s="10">
        <f t="shared" si="202"/>
        <v>0</v>
      </c>
      <c r="BU134" s="18" t="str">
        <f t="shared" si="203"/>
        <v>N/A</v>
      </c>
      <c r="BV134" s="10" t="str">
        <f t="shared" si="121"/>
        <v/>
      </c>
      <c r="BW134" s="10" t="str">
        <f t="shared" si="204"/>
        <v/>
      </c>
      <c r="BX134" s="10" t="str">
        <f t="shared" si="122"/>
        <v/>
      </c>
      <c r="BY134" s="18" t="str">
        <f t="shared" si="205"/>
        <v>N/A</v>
      </c>
      <c r="BZ134" s="367"/>
      <c r="CA134" s="10">
        <f t="shared" si="206"/>
        <v>0</v>
      </c>
      <c r="CB134" s="18" t="str">
        <f t="shared" si="207"/>
        <v>N/A</v>
      </c>
      <c r="CC134" s="10" t="str">
        <f t="shared" si="123"/>
        <v/>
      </c>
      <c r="CD134" s="10" t="str">
        <f t="shared" si="124"/>
        <v/>
      </c>
      <c r="CE134" s="10" t="str">
        <f t="shared" si="125"/>
        <v/>
      </c>
      <c r="CF134" s="18" t="str">
        <f t="shared" si="208"/>
        <v>N/A</v>
      </c>
      <c r="CG134" s="365"/>
      <c r="CH134" s="10">
        <f t="shared" si="209"/>
        <v>0</v>
      </c>
      <c r="CI134" s="18" t="str">
        <f t="shared" si="210"/>
        <v>N/A</v>
      </c>
      <c r="CJ134" s="10" t="str">
        <f t="shared" si="127"/>
        <v/>
      </c>
      <c r="CK134" s="10" t="str">
        <f t="shared" si="128"/>
        <v/>
      </c>
      <c r="CL134" s="10" t="str">
        <f t="shared" si="129"/>
        <v/>
      </c>
      <c r="CM134" s="18" t="str">
        <f t="shared" si="130"/>
        <v>N/A</v>
      </c>
      <c r="CN134" s="365"/>
      <c r="CO134" s="10">
        <f t="shared" si="211"/>
        <v>0</v>
      </c>
      <c r="CP134" s="18" t="str">
        <f t="shared" si="212"/>
        <v>N/A</v>
      </c>
      <c r="CQ134" s="10" t="str">
        <f t="shared" si="131"/>
        <v/>
      </c>
      <c r="CR134" s="10" t="str">
        <f t="shared" si="132"/>
        <v/>
      </c>
      <c r="CS134" s="10" t="str">
        <f t="shared" si="133"/>
        <v/>
      </c>
      <c r="CT134" s="18" t="str">
        <f t="shared" si="213"/>
        <v>N/A</v>
      </c>
      <c r="CU134" s="377"/>
      <c r="CV134" s="10">
        <f t="shared" si="214"/>
        <v>0</v>
      </c>
      <c r="CW134" s="18" t="str">
        <f t="shared" si="215"/>
        <v>N/A</v>
      </c>
      <c r="CX134" s="10" t="str">
        <f t="shared" si="134"/>
        <v/>
      </c>
      <c r="CY134" s="10" t="str">
        <f t="shared" si="135"/>
        <v/>
      </c>
      <c r="CZ134" s="10" t="str">
        <f t="shared" si="136"/>
        <v/>
      </c>
      <c r="DA134" s="18" t="str">
        <f t="shared" si="137"/>
        <v>N/A</v>
      </c>
      <c r="DB134" s="367"/>
      <c r="DC134" s="367"/>
      <c r="DD134" s="367"/>
      <c r="DE134" s="367"/>
      <c r="DF134" s="367"/>
      <c r="DG134" s="40" t="b">
        <f t="shared" si="138"/>
        <v>0</v>
      </c>
      <c r="DH134" s="40" t="b">
        <f t="shared" si="139"/>
        <v>0</v>
      </c>
      <c r="DI134" s="40" t="b">
        <f t="shared" si="140"/>
        <v>0</v>
      </c>
      <c r="DJ134" s="40" t="b">
        <f t="shared" si="141"/>
        <v>0</v>
      </c>
      <c r="DK134" s="367"/>
      <c r="DL134" s="40" t="b">
        <f t="shared" si="142"/>
        <v>0</v>
      </c>
      <c r="DM134" s="40" t="b">
        <f t="shared" si="143"/>
        <v>0</v>
      </c>
      <c r="DN134" s="40" t="b">
        <f t="shared" si="144"/>
        <v>0</v>
      </c>
      <c r="DO134" s="40" t="b">
        <f t="shared" si="145"/>
        <v>0</v>
      </c>
      <c r="DP134" s="367"/>
      <c r="DQ134" s="40" t="b">
        <f t="shared" si="146"/>
        <v>0</v>
      </c>
      <c r="DR134" s="40" t="b">
        <f t="shared" si="147"/>
        <v>0</v>
      </c>
      <c r="DS134" s="40" t="b">
        <f t="shared" si="148"/>
        <v>0</v>
      </c>
      <c r="DT134" s="40" t="b">
        <f t="shared" si="149"/>
        <v>0</v>
      </c>
      <c r="DU134" s="367"/>
      <c r="DV134" s="40" t="b">
        <f t="shared" si="150"/>
        <v>0</v>
      </c>
      <c r="DW134" s="40" t="b">
        <f t="shared" si="151"/>
        <v>0</v>
      </c>
      <c r="DX134" s="40" t="b">
        <f t="shared" si="152"/>
        <v>0</v>
      </c>
      <c r="DY134" s="40" t="b">
        <f t="shared" si="153"/>
        <v>0</v>
      </c>
      <c r="DZ134" s="367"/>
      <c r="EA134" s="40" t="b">
        <f t="shared" si="154"/>
        <v>0</v>
      </c>
      <c r="EB134" s="40" t="b">
        <f t="shared" si="155"/>
        <v>0</v>
      </c>
      <c r="EC134" s="40" t="b">
        <f t="shared" si="156"/>
        <v>0</v>
      </c>
      <c r="ED134" s="40" t="b">
        <f t="shared" si="157"/>
        <v>0</v>
      </c>
      <c r="EE134" s="367"/>
      <c r="EF134" s="40" t="b">
        <f t="shared" si="158"/>
        <v>0</v>
      </c>
      <c r="EG134" s="40" t="b">
        <f t="shared" si="159"/>
        <v>0</v>
      </c>
      <c r="EH134" s="40" t="b">
        <f t="shared" si="160"/>
        <v>0</v>
      </c>
      <c r="EI134" s="40" t="b">
        <f t="shared" si="161"/>
        <v>0</v>
      </c>
      <c r="EJ134" s="367"/>
      <c r="EK134" s="40" t="b">
        <f t="shared" si="162"/>
        <v>0</v>
      </c>
      <c r="EL134" s="40" t="b">
        <f t="shared" si="163"/>
        <v>0</v>
      </c>
      <c r="EM134" s="40" t="b">
        <f t="shared" si="164"/>
        <v>0</v>
      </c>
      <c r="EN134" s="40" t="b">
        <f t="shared" si="165"/>
        <v>0</v>
      </c>
      <c r="EO134" s="367"/>
      <c r="EP134" s="40" t="b">
        <f t="shared" si="166"/>
        <v>0</v>
      </c>
      <c r="EQ134" s="40" t="b">
        <f t="shared" si="167"/>
        <v>0</v>
      </c>
      <c r="ER134" s="40" t="b">
        <f t="shared" si="168"/>
        <v>0</v>
      </c>
      <c r="ES134" s="40" t="b">
        <f t="shared" si="169"/>
        <v>0</v>
      </c>
      <c r="ET134" s="367"/>
      <c r="EU134" s="40" t="b">
        <f t="shared" si="170"/>
        <v>0</v>
      </c>
      <c r="EV134" s="40" t="b">
        <f t="shared" si="171"/>
        <v>0</v>
      </c>
      <c r="EW134" s="40" t="b">
        <f t="shared" si="172"/>
        <v>0</v>
      </c>
      <c r="EX134" s="40" t="b">
        <f t="shared" si="173"/>
        <v>0</v>
      </c>
      <c r="EY134" s="365"/>
      <c r="EZ134" s="40" t="b">
        <f t="shared" si="174"/>
        <v>0</v>
      </c>
      <c r="FA134" s="40" t="b">
        <f t="shared" si="175"/>
        <v>0</v>
      </c>
      <c r="FB134" s="40" t="b">
        <f t="shared" si="176"/>
        <v>0</v>
      </c>
      <c r="FC134" s="40" t="b">
        <f t="shared" si="177"/>
        <v>0</v>
      </c>
      <c r="FD134" s="367"/>
      <c r="FE134" s="40" t="b">
        <f t="shared" si="178"/>
        <v>0</v>
      </c>
      <c r="FF134" s="40" t="b">
        <f t="shared" si="179"/>
        <v>0</v>
      </c>
      <c r="FG134" s="40" t="b">
        <f t="shared" si="180"/>
        <v>0</v>
      </c>
      <c r="FH134" s="40" t="b">
        <f t="shared" si="181"/>
        <v>0</v>
      </c>
      <c r="FI134" s="365"/>
      <c r="FJ134" s="40" t="b">
        <f t="shared" si="182"/>
        <v>0</v>
      </c>
      <c r="FK134" s="40" t="b">
        <f t="shared" si="183"/>
        <v>0</v>
      </c>
      <c r="FL134" s="40" t="b">
        <f t="shared" si="184"/>
        <v>0</v>
      </c>
      <c r="FM134" s="40" t="b">
        <f t="shared" si="185"/>
        <v>0</v>
      </c>
      <c r="FN134" s="367"/>
      <c r="FO134" s="40" t="b">
        <f t="shared" si="186"/>
        <v>0</v>
      </c>
      <c r="FP134" s="40" t="b">
        <f t="shared" si="187"/>
        <v>0</v>
      </c>
      <c r="FQ134" s="40" t="b">
        <f t="shared" si="188"/>
        <v>0</v>
      </c>
      <c r="FR134" s="40" t="b">
        <f t="shared" si="189"/>
        <v>0</v>
      </c>
      <c r="FS134" s="365"/>
      <c r="FT134" s="40" t="b">
        <f t="shared" si="190"/>
        <v>0</v>
      </c>
      <c r="FU134" s="40" t="b">
        <f t="shared" si="191"/>
        <v>0</v>
      </c>
      <c r="FV134" s="40" t="b">
        <f t="shared" si="192"/>
        <v>0</v>
      </c>
      <c r="FW134" s="40" t="b">
        <f t="shared" si="193"/>
        <v>0</v>
      </c>
    </row>
    <row r="135" spans="2:179">
      <c r="B135" s="365">
        <v>126</v>
      </c>
      <c r="C135" s="196"/>
      <c r="D135" s="196"/>
      <c r="E135" s="196"/>
      <c r="F135" s="196"/>
      <c r="G135" s="367"/>
      <c r="H135" s="197"/>
      <c r="I135" s="197"/>
      <c r="J135" s="197"/>
      <c r="K135" s="197"/>
      <c r="L135" s="197"/>
      <c r="M135" s="197"/>
      <c r="N135" s="9"/>
      <c r="O135" s="198"/>
      <c r="P135" s="198"/>
      <c r="Q135" s="198"/>
      <c r="R135" s="198"/>
      <c r="S135" s="198"/>
      <c r="T135" s="198"/>
      <c r="U135" s="9"/>
      <c r="V135" s="306"/>
      <c r="W135" s="306"/>
      <c r="X135" s="306"/>
      <c r="Y135" s="306"/>
      <c r="Z135" s="306"/>
      <c r="AA135" s="283">
        <f>IFERROR(Z135*Inputs!$D$59*Inputs!$D$60,"")</f>
        <v>0</v>
      </c>
      <c r="AB135" s="9"/>
      <c r="AC135" s="303"/>
      <c r="AD135" s="304"/>
      <c r="AE135" s="304"/>
      <c r="AF135" s="304"/>
      <c r="AG135" s="9"/>
      <c r="AH135" s="283" t="str">
        <f>IFERROR(IF(Analysis!AC135="","",Analysis!AC135*Inputs!$D$33),"")</f>
        <v/>
      </c>
      <c r="AI135" s="292" t="str">
        <f>IFERROR(IF(Analysis!AD135="","",Analysis!AD135*Inputs!$D$37),"")</f>
        <v/>
      </c>
      <c r="AJ135" s="292" t="str">
        <f>IFERROR(IF(Analysis!AE135="","",Analysis!AE135*Inputs!$D$41),"")</f>
        <v/>
      </c>
      <c r="AK135" s="292" t="str">
        <f>IFERROR(IF(Analysis!AE135="","",Analysis!AE135*Inputs!$D$48),"")</f>
        <v/>
      </c>
      <c r="AL135" s="293" t="str">
        <f>IFERROR(IF(Analysis!AD135="","",Analysis!AD135*Inputs!$D$49*Inputs!$D$48),"")</f>
        <v/>
      </c>
      <c r="AM135" s="292" t="str">
        <f>IFERROR(AK135*Inputs!$D$50,"")</f>
        <v/>
      </c>
      <c r="AN135" s="292" t="str">
        <f t="shared" si="194"/>
        <v/>
      </c>
      <c r="AO135" s="292" t="str">
        <f>IFERROR(IF(AN135="","",AN135*Inputs!$D$52),"")</f>
        <v/>
      </c>
      <c r="AP135" s="283" t="str">
        <f>IFERROR(IF(Analysis!AF135="","",Analysis!AF135*Inputs!$D$58),"")</f>
        <v/>
      </c>
      <c r="AQ135" s="293" t="str">
        <f>IFERROR(AP135*Inputs!$D$59,"")</f>
        <v/>
      </c>
      <c r="AR135" s="283" t="str">
        <f>IFERROR(AQ135*Inputs!$D$60,"")</f>
        <v/>
      </c>
      <c r="AS135" s="9"/>
      <c r="AT135" s="279" t="str">
        <f>IF(Analysis!V135&lt;&gt;"",Analysis!V135,Analysis!$AH135)</f>
        <v/>
      </c>
      <c r="AU135" s="279" t="str">
        <f>IF(Analysis!W135&lt;&gt;"",Analysis!W135,Analysis!AI135)</f>
        <v/>
      </c>
      <c r="AV135" s="279" t="str">
        <f>IF(Analysis!X135&lt;&gt;"",Analysis!X135,$AJ135)</f>
        <v/>
      </c>
      <c r="AW135" s="279" t="str">
        <f>IF(Analysis!Y135&lt;&gt;"",Analysis!Y135,Analysis!AO135)</f>
        <v/>
      </c>
      <c r="AX135" s="279" t="str">
        <f>IF(Analysis!Z135&lt;&gt;"",Analysis!Z135,Analysis!AP135)</f>
        <v/>
      </c>
      <c r="AY135" s="279" t="str">
        <f>IF(Analysis!AA135&gt;0,Analysis!AA135,Analysis!AR135)</f>
        <v/>
      </c>
      <c r="AZ135" s="9"/>
      <c r="BA135" s="8">
        <f>SUM((($H135+$O135)*Inputs!$D$14*Inputs!$D$13/Hours_TB),(($I135+$P135)*Inputs!$D$14*Inputs!$D$13/Hours_TB),(($J135+$Q135)*Inputs!$D$14*Inputs!$D$13/Hours_TB),(($K135+$R135)*Inputs!$D$14*Inputs!$D$13/Hours_TB),(($L135+$S135)*Inputs!$D$14*Inputs!$D$13/Hours_TB),(($M135+$T135)*Inputs!$D$14*Inputs!$D$13/Hours_TB))</f>
        <v>0</v>
      </c>
      <c r="BB135" s="8">
        <f>SUM((($H135+$O135)*Inputs!$D$14*Inputs!$D$13/Hours_HIV),(($I135+$P135)*Inputs!$D$14*Inputs!$D$13/Hours_HIV),(($J135+$Q135)*Inputs!$D$14*Inputs!$D$13/Hours_HIV),(($K135+$R135)*Inputs!$D$14*Inputs!$D$13/Hours_HIV),(($L135+$S135)*Inputs!$D$14*Inputs!$D$13/Hours_HIV),(($M135+$T135)*Inputs!$D$14*Inputs!$D$13/Hours_HIV))</f>
        <v>0</v>
      </c>
      <c r="BC135" s="8">
        <f>SUM((($H135+$O135)*Inputs!$D$14*Inputs!$D$13/Hours_HPV),(($I135+$P135)*Inputs!$D$14*Inputs!$D$13/Hours_HPV),(($J135+$Q135)*Inputs!$D$14*Inputs!$D$13/Hours_HPV),(($K135+$R135)*Inputs!$D$14*Inputs!$D$13/Hours_HPV),(($L135+$S135)*Inputs!$D$14*Inputs!$D$13/Hours_HPV),(($M135+$T135)*Inputs!$D$14*Inputs!$D$13/Hours_HPV))</f>
        <v>0</v>
      </c>
      <c r="BD135" s="8">
        <f>SUM((($H135+$O135)*Inputs!$D$14*Inputs!$D$13/Hours_HCV),(($I135+$P135)*Inputs!$D$14*Inputs!$D$13/Hours_HCV),(($J135+$Q135)*Inputs!$D$14*Inputs!$D$13/Hours_HCV),(($K135+$R135)*Inputs!$D$14*Inputs!$D$13/Hours_HCV),(($L135+$S135)*Inputs!$D$14*Inputs!$D$13/Hours_HCV),(($M135+$T135)*Inputs!$D$14*Inputs!$D$13/Hours_HCV))</f>
        <v>0</v>
      </c>
      <c r="BE135" s="9"/>
      <c r="BF135" s="10" t="str">
        <f t="shared" si="195"/>
        <v/>
      </c>
      <c r="BG135" s="18" t="str">
        <f t="shared" si="196"/>
        <v>N/A</v>
      </c>
      <c r="BH135" s="10" t="str">
        <f t="shared" si="197"/>
        <v/>
      </c>
      <c r="BI135" s="10" t="str">
        <f t="shared" si="198"/>
        <v/>
      </c>
      <c r="BJ135" s="10" t="str">
        <f t="shared" si="116"/>
        <v/>
      </c>
      <c r="BK135" s="18" t="str">
        <f t="shared" si="199"/>
        <v>N/A</v>
      </c>
      <c r="BL135" s="367"/>
      <c r="BM135" s="10">
        <f t="shared" si="200"/>
        <v>0</v>
      </c>
      <c r="BN135" s="18" t="str">
        <f t="shared" si="201"/>
        <v>N/A</v>
      </c>
      <c r="BO135" s="10" t="str">
        <f t="shared" si="117"/>
        <v/>
      </c>
      <c r="BP135" s="10" t="str">
        <f t="shared" si="118"/>
        <v/>
      </c>
      <c r="BQ135" s="10" t="str">
        <f t="shared" si="119"/>
        <v/>
      </c>
      <c r="BR135" s="18" t="str">
        <f t="shared" si="120"/>
        <v>N/A</v>
      </c>
      <c r="BS135" s="367"/>
      <c r="BT135" s="10">
        <f t="shared" si="202"/>
        <v>0</v>
      </c>
      <c r="BU135" s="18" t="str">
        <f t="shared" si="203"/>
        <v>N/A</v>
      </c>
      <c r="BV135" s="10" t="str">
        <f t="shared" si="121"/>
        <v/>
      </c>
      <c r="BW135" s="10" t="str">
        <f t="shared" si="204"/>
        <v/>
      </c>
      <c r="BX135" s="10" t="str">
        <f t="shared" si="122"/>
        <v/>
      </c>
      <c r="BY135" s="18" t="str">
        <f t="shared" si="205"/>
        <v>N/A</v>
      </c>
      <c r="BZ135" s="367"/>
      <c r="CA135" s="10">
        <f t="shared" si="206"/>
        <v>0</v>
      </c>
      <c r="CB135" s="18" t="str">
        <f t="shared" si="207"/>
        <v>N/A</v>
      </c>
      <c r="CC135" s="10" t="str">
        <f t="shared" si="123"/>
        <v/>
      </c>
      <c r="CD135" s="10" t="str">
        <f t="shared" si="124"/>
        <v/>
      </c>
      <c r="CE135" s="10" t="str">
        <f t="shared" si="125"/>
        <v/>
      </c>
      <c r="CF135" s="18" t="str">
        <f t="shared" si="208"/>
        <v>N/A</v>
      </c>
      <c r="CG135" s="365"/>
      <c r="CH135" s="10">
        <f t="shared" si="209"/>
        <v>0</v>
      </c>
      <c r="CI135" s="18" t="str">
        <f t="shared" si="210"/>
        <v>N/A</v>
      </c>
      <c r="CJ135" s="10" t="str">
        <f t="shared" si="127"/>
        <v/>
      </c>
      <c r="CK135" s="10" t="str">
        <f t="shared" si="128"/>
        <v/>
      </c>
      <c r="CL135" s="10" t="str">
        <f t="shared" si="129"/>
        <v/>
      </c>
      <c r="CM135" s="18" t="str">
        <f t="shared" si="130"/>
        <v>N/A</v>
      </c>
      <c r="CN135" s="365"/>
      <c r="CO135" s="10">
        <f t="shared" si="211"/>
        <v>0</v>
      </c>
      <c r="CP135" s="18" t="str">
        <f t="shared" si="212"/>
        <v>N/A</v>
      </c>
      <c r="CQ135" s="10" t="str">
        <f t="shared" si="131"/>
        <v/>
      </c>
      <c r="CR135" s="10" t="str">
        <f t="shared" si="132"/>
        <v/>
      </c>
      <c r="CS135" s="10" t="str">
        <f t="shared" si="133"/>
        <v/>
      </c>
      <c r="CT135" s="18" t="str">
        <f t="shared" si="213"/>
        <v>N/A</v>
      </c>
      <c r="CU135" s="377"/>
      <c r="CV135" s="10">
        <f t="shared" si="214"/>
        <v>0</v>
      </c>
      <c r="CW135" s="18" t="str">
        <f t="shared" si="215"/>
        <v>N/A</v>
      </c>
      <c r="CX135" s="10" t="str">
        <f t="shared" si="134"/>
        <v/>
      </c>
      <c r="CY135" s="10" t="str">
        <f t="shared" si="135"/>
        <v/>
      </c>
      <c r="CZ135" s="10" t="str">
        <f t="shared" si="136"/>
        <v/>
      </c>
      <c r="DA135" s="18" t="str">
        <f t="shared" si="137"/>
        <v>N/A</v>
      </c>
      <c r="DB135" s="367"/>
      <c r="DC135" s="367"/>
      <c r="DD135" s="367"/>
      <c r="DE135" s="367"/>
      <c r="DF135" s="367"/>
      <c r="DG135" s="40" t="b">
        <f t="shared" si="138"/>
        <v>0</v>
      </c>
      <c r="DH135" s="40" t="b">
        <f t="shared" si="139"/>
        <v>0</v>
      </c>
      <c r="DI135" s="40" t="b">
        <f t="shared" si="140"/>
        <v>0</v>
      </c>
      <c r="DJ135" s="40" t="b">
        <f t="shared" si="141"/>
        <v>0</v>
      </c>
      <c r="DK135" s="367"/>
      <c r="DL135" s="40" t="b">
        <f t="shared" si="142"/>
        <v>0</v>
      </c>
      <c r="DM135" s="40" t="b">
        <f t="shared" si="143"/>
        <v>0</v>
      </c>
      <c r="DN135" s="40" t="b">
        <f t="shared" si="144"/>
        <v>0</v>
      </c>
      <c r="DO135" s="40" t="b">
        <f t="shared" si="145"/>
        <v>0</v>
      </c>
      <c r="DP135" s="367"/>
      <c r="DQ135" s="40" t="b">
        <f t="shared" si="146"/>
        <v>0</v>
      </c>
      <c r="DR135" s="40" t="b">
        <f t="shared" si="147"/>
        <v>0</v>
      </c>
      <c r="DS135" s="40" t="b">
        <f t="shared" si="148"/>
        <v>0</v>
      </c>
      <c r="DT135" s="40" t="b">
        <f t="shared" si="149"/>
        <v>0</v>
      </c>
      <c r="DU135" s="367"/>
      <c r="DV135" s="40" t="b">
        <f t="shared" si="150"/>
        <v>0</v>
      </c>
      <c r="DW135" s="40" t="b">
        <f t="shared" si="151"/>
        <v>0</v>
      </c>
      <c r="DX135" s="40" t="b">
        <f t="shared" si="152"/>
        <v>0</v>
      </c>
      <c r="DY135" s="40" t="b">
        <f t="shared" si="153"/>
        <v>0</v>
      </c>
      <c r="DZ135" s="367"/>
      <c r="EA135" s="40" t="b">
        <f t="shared" si="154"/>
        <v>0</v>
      </c>
      <c r="EB135" s="40" t="b">
        <f t="shared" si="155"/>
        <v>0</v>
      </c>
      <c r="EC135" s="40" t="b">
        <f t="shared" si="156"/>
        <v>0</v>
      </c>
      <c r="ED135" s="40" t="b">
        <f t="shared" si="157"/>
        <v>0</v>
      </c>
      <c r="EE135" s="367"/>
      <c r="EF135" s="40" t="b">
        <f t="shared" si="158"/>
        <v>0</v>
      </c>
      <c r="EG135" s="40" t="b">
        <f t="shared" si="159"/>
        <v>0</v>
      </c>
      <c r="EH135" s="40" t="b">
        <f t="shared" si="160"/>
        <v>0</v>
      </c>
      <c r="EI135" s="40" t="b">
        <f t="shared" si="161"/>
        <v>0</v>
      </c>
      <c r="EJ135" s="367"/>
      <c r="EK135" s="40" t="b">
        <f t="shared" si="162"/>
        <v>0</v>
      </c>
      <c r="EL135" s="40" t="b">
        <f t="shared" si="163"/>
        <v>0</v>
      </c>
      <c r="EM135" s="40" t="b">
        <f t="shared" si="164"/>
        <v>0</v>
      </c>
      <c r="EN135" s="40" t="b">
        <f t="shared" si="165"/>
        <v>0</v>
      </c>
      <c r="EO135" s="367"/>
      <c r="EP135" s="40" t="b">
        <f t="shared" si="166"/>
        <v>0</v>
      </c>
      <c r="EQ135" s="40" t="b">
        <f t="shared" si="167"/>
        <v>0</v>
      </c>
      <c r="ER135" s="40" t="b">
        <f t="shared" si="168"/>
        <v>0</v>
      </c>
      <c r="ES135" s="40" t="b">
        <f t="shared" si="169"/>
        <v>0</v>
      </c>
      <c r="ET135" s="367"/>
      <c r="EU135" s="40" t="b">
        <f t="shared" si="170"/>
        <v>0</v>
      </c>
      <c r="EV135" s="40" t="b">
        <f t="shared" si="171"/>
        <v>0</v>
      </c>
      <c r="EW135" s="40" t="b">
        <f t="shared" si="172"/>
        <v>0</v>
      </c>
      <c r="EX135" s="40" t="b">
        <f t="shared" si="173"/>
        <v>0</v>
      </c>
      <c r="EY135" s="365"/>
      <c r="EZ135" s="40" t="b">
        <f t="shared" si="174"/>
        <v>0</v>
      </c>
      <c r="FA135" s="40" t="b">
        <f t="shared" si="175"/>
        <v>0</v>
      </c>
      <c r="FB135" s="40" t="b">
        <f t="shared" si="176"/>
        <v>0</v>
      </c>
      <c r="FC135" s="40" t="b">
        <f t="shared" si="177"/>
        <v>0</v>
      </c>
      <c r="FD135" s="367"/>
      <c r="FE135" s="40" t="b">
        <f t="shared" si="178"/>
        <v>0</v>
      </c>
      <c r="FF135" s="40" t="b">
        <f t="shared" si="179"/>
        <v>0</v>
      </c>
      <c r="FG135" s="40" t="b">
        <f t="shared" si="180"/>
        <v>0</v>
      </c>
      <c r="FH135" s="40" t="b">
        <f t="shared" si="181"/>
        <v>0</v>
      </c>
      <c r="FI135" s="365"/>
      <c r="FJ135" s="40" t="b">
        <f t="shared" si="182"/>
        <v>0</v>
      </c>
      <c r="FK135" s="40" t="b">
        <f t="shared" si="183"/>
        <v>0</v>
      </c>
      <c r="FL135" s="40" t="b">
        <f t="shared" si="184"/>
        <v>0</v>
      </c>
      <c r="FM135" s="40" t="b">
        <f t="shared" si="185"/>
        <v>0</v>
      </c>
      <c r="FN135" s="367"/>
      <c r="FO135" s="40" t="b">
        <f t="shared" si="186"/>
        <v>0</v>
      </c>
      <c r="FP135" s="40" t="b">
        <f t="shared" si="187"/>
        <v>0</v>
      </c>
      <c r="FQ135" s="40" t="b">
        <f t="shared" si="188"/>
        <v>0</v>
      </c>
      <c r="FR135" s="40" t="b">
        <f t="shared" si="189"/>
        <v>0</v>
      </c>
      <c r="FS135" s="365"/>
      <c r="FT135" s="40" t="b">
        <f t="shared" si="190"/>
        <v>0</v>
      </c>
      <c r="FU135" s="40" t="b">
        <f t="shared" si="191"/>
        <v>0</v>
      </c>
      <c r="FV135" s="40" t="b">
        <f t="shared" si="192"/>
        <v>0</v>
      </c>
      <c r="FW135" s="40" t="b">
        <f t="shared" si="193"/>
        <v>0</v>
      </c>
    </row>
    <row r="136" spans="2:179">
      <c r="B136" s="365">
        <v>127</v>
      </c>
      <c r="C136" s="196"/>
      <c r="D136" s="196"/>
      <c r="E136" s="196"/>
      <c r="F136" s="196"/>
      <c r="G136" s="367"/>
      <c r="H136" s="197"/>
      <c r="I136" s="197"/>
      <c r="J136" s="197"/>
      <c r="K136" s="197"/>
      <c r="L136" s="197"/>
      <c r="M136" s="197"/>
      <c r="N136" s="9"/>
      <c r="O136" s="198"/>
      <c r="P136" s="198"/>
      <c r="Q136" s="198"/>
      <c r="R136" s="198"/>
      <c r="S136" s="198"/>
      <c r="T136" s="198"/>
      <c r="U136" s="9"/>
      <c r="V136" s="306"/>
      <c r="W136" s="306"/>
      <c r="X136" s="306"/>
      <c r="Y136" s="306"/>
      <c r="Z136" s="306"/>
      <c r="AA136" s="283">
        <f>IFERROR(Z136*Inputs!$D$59*Inputs!$D$60,"")</f>
        <v>0</v>
      </c>
      <c r="AB136" s="9"/>
      <c r="AC136" s="303"/>
      <c r="AD136" s="304"/>
      <c r="AE136" s="304"/>
      <c r="AF136" s="304"/>
      <c r="AG136" s="9"/>
      <c r="AH136" s="283" t="str">
        <f>IFERROR(IF(Analysis!AC136="","",Analysis!AC136*Inputs!$D$33),"")</f>
        <v/>
      </c>
      <c r="AI136" s="292" t="str">
        <f>IFERROR(IF(Analysis!AD136="","",Analysis!AD136*Inputs!$D$37),"")</f>
        <v/>
      </c>
      <c r="AJ136" s="292" t="str">
        <f>IFERROR(IF(Analysis!AE136="","",Analysis!AE136*Inputs!$D$41),"")</f>
        <v/>
      </c>
      <c r="AK136" s="292" t="str">
        <f>IFERROR(IF(Analysis!AE136="","",Analysis!AE136*Inputs!$D$48),"")</f>
        <v/>
      </c>
      <c r="AL136" s="293" t="str">
        <f>IFERROR(IF(Analysis!AD136="","",Analysis!AD136*Inputs!$D$49*Inputs!$D$48),"")</f>
        <v/>
      </c>
      <c r="AM136" s="292" t="str">
        <f>IFERROR(AK136*Inputs!$D$50,"")</f>
        <v/>
      </c>
      <c r="AN136" s="292" t="str">
        <f t="shared" si="194"/>
        <v/>
      </c>
      <c r="AO136" s="292" t="str">
        <f>IFERROR(IF(AN136="","",AN136*Inputs!$D$52),"")</f>
        <v/>
      </c>
      <c r="AP136" s="283" t="str">
        <f>IFERROR(IF(Analysis!AF136="","",Analysis!AF136*Inputs!$D$58),"")</f>
        <v/>
      </c>
      <c r="AQ136" s="293" t="str">
        <f>IFERROR(AP136*Inputs!$D$59,"")</f>
        <v/>
      </c>
      <c r="AR136" s="283" t="str">
        <f>IFERROR(AQ136*Inputs!$D$60,"")</f>
        <v/>
      </c>
      <c r="AS136" s="9"/>
      <c r="AT136" s="279" t="str">
        <f>IF(Analysis!V136&lt;&gt;"",Analysis!V136,Analysis!$AH136)</f>
        <v/>
      </c>
      <c r="AU136" s="279" t="str">
        <f>IF(Analysis!W136&lt;&gt;"",Analysis!W136,Analysis!AI136)</f>
        <v/>
      </c>
      <c r="AV136" s="279" t="str">
        <f>IF(Analysis!X136&lt;&gt;"",Analysis!X136,$AJ136)</f>
        <v/>
      </c>
      <c r="AW136" s="279" t="str">
        <f>IF(Analysis!Y136&lt;&gt;"",Analysis!Y136,Analysis!AO136)</f>
        <v/>
      </c>
      <c r="AX136" s="279" t="str">
        <f>IF(Analysis!Z136&lt;&gt;"",Analysis!Z136,Analysis!AP136)</f>
        <v/>
      </c>
      <c r="AY136" s="279" t="str">
        <f>IF(Analysis!AA136&gt;0,Analysis!AA136,Analysis!AR136)</f>
        <v/>
      </c>
      <c r="AZ136" s="9"/>
      <c r="BA136" s="8">
        <f>SUM((($H136+$O136)*Inputs!$D$14*Inputs!$D$13/Hours_TB),(($I136+$P136)*Inputs!$D$14*Inputs!$D$13/Hours_TB),(($J136+$Q136)*Inputs!$D$14*Inputs!$D$13/Hours_TB),(($K136+$R136)*Inputs!$D$14*Inputs!$D$13/Hours_TB),(($L136+$S136)*Inputs!$D$14*Inputs!$D$13/Hours_TB),(($M136+$T136)*Inputs!$D$14*Inputs!$D$13/Hours_TB))</f>
        <v>0</v>
      </c>
      <c r="BB136" s="8">
        <f>SUM((($H136+$O136)*Inputs!$D$14*Inputs!$D$13/Hours_HIV),(($I136+$P136)*Inputs!$D$14*Inputs!$D$13/Hours_HIV),(($J136+$Q136)*Inputs!$D$14*Inputs!$D$13/Hours_HIV),(($K136+$R136)*Inputs!$D$14*Inputs!$D$13/Hours_HIV),(($L136+$S136)*Inputs!$D$14*Inputs!$D$13/Hours_HIV),(($M136+$T136)*Inputs!$D$14*Inputs!$D$13/Hours_HIV))</f>
        <v>0</v>
      </c>
      <c r="BC136" s="8">
        <f>SUM((($H136+$O136)*Inputs!$D$14*Inputs!$D$13/Hours_HPV),(($I136+$P136)*Inputs!$D$14*Inputs!$D$13/Hours_HPV),(($J136+$Q136)*Inputs!$D$14*Inputs!$D$13/Hours_HPV),(($K136+$R136)*Inputs!$D$14*Inputs!$D$13/Hours_HPV),(($L136+$S136)*Inputs!$D$14*Inputs!$D$13/Hours_HPV),(($M136+$T136)*Inputs!$D$14*Inputs!$D$13/Hours_HPV))</f>
        <v>0</v>
      </c>
      <c r="BD136" s="8">
        <f>SUM((($H136+$O136)*Inputs!$D$14*Inputs!$D$13/Hours_HCV),(($I136+$P136)*Inputs!$D$14*Inputs!$D$13/Hours_HCV),(($J136+$Q136)*Inputs!$D$14*Inputs!$D$13/Hours_HCV),(($K136+$R136)*Inputs!$D$14*Inputs!$D$13/Hours_HCV),(($L136+$S136)*Inputs!$D$14*Inputs!$D$13/Hours_HCV),(($M136+$T136)*Inputs!$D$14*Inputs!$D$13/Hours_HCV))</f>
        <v>0</v>
      </c>
      <c r="BE136" s="9"/>
      <c r="BF136" s="10" t="str">
        <f t="shared" si="195"/>
        <v/>
      </c>
      <c r="BG136" s="18" t="str">
        <f t="shared" si="196"/>
        <v>N/A</v>
      </c>
      <c r="BH136" s="10" t="str">
        <f t="shared" si="197"/>
        <v/>
      </c>
      <c r="BI136" s="10" t="str">
        <f t="shared" si="198"/>
        <v/>
      </c>
      <c r="BJ136" s="10" t="str">
        <f t="shared" si="116"/>
        <v/>
      </c>
      <c r="BK136" s="18" t="str">
        <f t="shared" si="199"/>
        <v>N/A</v>
      </c>
      <c r="BL136" s="367"/>
      <c r="BM136" s="10">
        <f t="shared" si="200"/>
        <v>0</v>
      </c>
      <c r="BN136" s="18" t="str">
        <f t="shared" si="201"/>
        <v>N/A</v>
      </c>
      <c r="BO136" s="10" t="str">
        <f t="shared" si="117"/>
        <v/>
      </c>
      <c r="BP136" s="10" t="str">
        <f t="shared" si="118"/>
        <v/>
      </c>
      <c r="BQ136" s="10" t="str">
        <f t="shared" si="119"/>
        <v/>
      </c>
      <c r="BR136" s="18" t="str">
        <f t="shared" si="120"/>
        <v>N/A</v>
      </c>
      <c r="BS136" s="367"/>
      <c r="BT136" s="10">
        <f t="shared" si="202"/>
        <v>0</v>
      </c>
      <c r="BU136" s="18" t="str">
        <f t="shared" si="203"/>
        <v>N/A</v>
      </c>
      <c r="BV136" s="10" t="str">
        <f t="shared" si="121"/>
        <v/>
      </c>
      <c r="BW136" s="10" t="str">
        <f t="shared" si="204"/>
        <v/>
      </c>
      <c r="BX136" s="10" t="str">
        <f t="shared" si="122"/>
        <v/>
      </c>
      <c r="BY136" s="18" t="str">
        <f t="shared" si="205"/>
        <v>N/A</v>
      </c>
      <c r="BZ136" s="367"/>
      <c r="CA136" s="10">
        <f t="shared" si="206"/>
        <v>0</v>
      </c>
      <c r="CB136" s="18" t="str">
        <f t="shared" si="207"/>
        <v>N/A</v>
      </c>
      <c r="CC136" s="10" t="str">
        <f t="shared" si="123"/>
        <v/>
      </c>
      <c r="CD136" s="10" t="str">
        <f t="shared" si="124"/>
        <v/>
      </c>
      <c r="CE136" s="10" t="str">
        <f t="shared" si="125"/>
        <v/>
      </c>
      <c r="CF136" s="18" t="str">
        <f t="shared" si="208"/>
        <v>N/A</v>
      </c>
      <c r="CG136" s="365"/>
      <c r="CH136" s="10">
        <f t="shared" si="209"/>
        <v>0</v>
      </c>
      <c r="CI136" s="18" t="str">
        <f t="shared" si="210"/>
        <v>N/A</v>
      </c>
      <c r="CJ136" s="10" t="str">
        <f t="shared" si="127"/>
        <v/>
      </c>
      <c r="CK136" s="10" t="str">
        <f t="shared" si="128"/>
        <v/>
      </c>
      <c r="CL136" s="10" t="str">
        <f t="shared" si="129"/>
        <v/>
      </c>
      <c r="CM136" s="18" t="str">
        <f t="shared" si="130"/>
        <v>N/A</v>
      </c>
      <c r="CN136" s="365"/>
      <c r="CO136" s="10">
        <f t="shared" si="211"/>
        <v>0</v>
      </c>
      <c r="CP136" s="18" t="str">
        <f t="shared" si="212"/>
        <v>N/A</v>
      </c>
      <c r="CQ136" s="10" t="str">
        <f t="shared" si="131"/>
        <v/>
      </c>
      <c r="CR136" s="10" t="str">
        <f t="shared" si="132"/>
        <v/>
      </c>
      <c r="CS136" s="10" t="str">
        <f t="shared" si="133"/>
        <v/>
      </c>
      <c r="CT136" s="18" t="str">
        <f t="shared" si="213"/>
        <v>N/A</v>
      </c>
      <c r="CU136" s="377"/>
      <c r="CV136" s="10">
        <f t="shared" si="214"/>
        <v>0</v>
      </c>
      <c r="CW136" s="18" t="str">
        <f t="shared" si="215"/>
        <v>N/A</v>
      </c>
      <c r="CX136" s="10" t="str">
        <f t="shared" si="134"/>
        <v/>
      </c>
      <c r="CY136" s="10" t="str">
        <f t="shared" si="135"/>
        <v/>
      </c>
      <c r="CZ136" s="10" t="str">
        <f t="shared" si="136"/>
        <v/>
      </c>
      <c r="DA136" s="18" t="str">
        <f t="shared" si="137"/>
        <v>N/A</v>
      </c>
      <c r="DB136" s="367"/>
      <c r="DC136" s="367"/>
      <c r="DD136" s="367"/>
      <c r="DE136" s="367"/>
      <c r="DF136" s="367"/>
      <c r="DG136" s="40" t="b">
        <f t="shared" si="138"/>
        <v>0</v>
      </c>
      <c r="DH136" s="40" t="b">
        <f t="shared" si="139"/>
        <v>0</v>
      </c>
      <c r="DI136" s="40" t="b">
        <f t="shared" si="140"/>
        <v>0</v>
      </c>
      <c r="DJ136" s="40" t="b">
        <f t="shared" si="141"/>
        <v>0</v>
      </c>
      <c r="DK136" s="367"/>
      <c r="DL136" s="40" t="b">
        <f t="shared" si="142"/>
        <v>0</v>
      </c>
      <c r="DM136" s="40" t="b">
        <f t="shared" si="143"/>
        <v>0</v>
      </c>
      <c r="DN136" s="40" t="b">
        <f t="shared" si="144"/>
        <v>0</v>
      </c>
      <c r="DO136" s="40" t="b">
        <f t="shared" si="145"/>
        <v>0</v>
      </c>
      <c r="DP136" s="367"/>
      <c r="DQ136" s="40" t="b">
        <f t="shared" si="146"/>
        <v>0</v>
      </c>
      <c r="DR136" s="40" t="b">
        <f t="shared" si="147"/>
        <v>0</v>
      </c>
      <c r="DS136" s="40" t="b">
        <f t="shared" si="148"/>
        <v>0</v>
      </c>
      <c r="DT136" s="40" t="b">
        <f t="shared" si="149"/>
        <v>0</v>
      </c>
      <c r="DU136" s="367"/>
      <c r="DV136" s="40" t="b">
        <f t="shared" si="150"/>
        <v>0</v>
      </c>
      <c r="DW136" s="40" t="b">
        <f t="shared" si="151"/>
        <v>0</v>
      </c>
      <c r="DX136" s="40" t="b">
        <f t="shared" si="152"/>
        <v>0</v>
      </c>
      <c r="DY136" s="40" t="b">
        <f t="shared" si="153"/>
        <v>0</v>
      </c>
      <c r="DZ136" s="367"/>
      <c r="EA136" s="40" t="b">
        <f t="shared" si="154"/>
        <v>0</v>
      </c>
      <c r="EB136" s="40" t="b">
        <f t="shared" si="155"/>
        <v>0</v>
      </c>
      <c r="EC136" s="40" t="b">
        <f t="shared" si="156"/>
        <v>0</v>
      </c>
      <c r="ED136" s="40" t="b">
        <f t="shared" si="157"/>
        <v>0</v>
      </c>
      <c r="EE136" s="367"/>
      <c r="EF136" s="40" t="b">
        <f t="shared" si="158"/>
        <v>0</v>
      </c>
      <c r="EG136" s="40" t="b">
        <f t="shared" si="159"/>
        <v>0</v>
      </c>
      <c r="EH136" s="40" t="b">
        <f t="shared" si="160"/>
        <v>0</v>
      </c>
      <c r="EI136" s="40" t="b">
        <f t="shared" si="161"/>
        <v>0</v>
      </c>
      <c r="EJ136" s="367"/>
      <c r="EK136" s="40" t="b">
        <f t="shared" si="162"/>
        <v>0</v>
      </c>
      <c r="EL136" s="40" t="b">
        <f t="shared" si="163"/>
        <v>0</v>
      </c>
      <c r="EM136" s="40" t="b">
        <f t="shared" si="164"/>
        <v>0</v>
      </c>
      <c r="EN136" s="40" t="b">
        <f t="shared" si="165"/>
        <v>0</v>
      </c>
      <c r="EO136" s="367"/>
      <c r="EP136" s="40" t="b">
        <f t="shared" si="166"/>
        <v>0</v>
      </c>
      <c r="EQ136" s="40" t="b">
        <f t="shared" si="167"/>
        <v>0</v>
      </c>
      <c r="ER136" s="40" t="b">
        <f t="shared" si="168"/>
        <v>0</v>
      </c>
      <c r="ES136" s="40" t="b">
        <f t="shared" si="169"/>
        <v>0</v>
      </c>
      <c r="ET136" s="367"/>
      <c r="EU136" s="40" t="b">
        <f t="shared" si="170"/>
        <v>0</v>
      </c>
      <c r="EV136" s="40" t="b">
        <f t="shared" si="171"/>
        <v>0</v>
      </c>
      <c r="EW136" s="40" t="b">
        <f t="shared" si="172"/>
        <v>0</v>
      </c>
      <c r="EX136" s="40" t="b">
        <f t="shared" si="173"/>
        <v>0</v>
      </c>
      <c r="EY136" s="365"/>
      <c r="EZ136" s="40" t="b">
        <f t="shared" si="174"/>
        <v>0</v>
      </c>
      <c r="FA136" s="40" t="b">
        <f t="shared" si="175"/>
        <v>0</v>
      </c>
      <c r="FB136" s="40" t="b">
        <f t="shared" si="176"/>
        <v>0</v>
      </c>
      <c r="FC136" s="40" t="b">
        <f t="shared" si="177"/>
        <v>0</v>
      </c>
      <c r="FD136" s="367"/>
      <c r="FE136" s="40" t="b">
        <f t="shared" si="178"/>
        <v>0</v>
      </c>
      <c r="FF136" s="40" t="b">
        <f t="shared" si="179"/>
        <v>0</v>
      </c>
      <c r="FG136" s="40" t="b">
        <f t="shared" si="180"/>
        <v>0</v>
      </c>
      <c r="FH136" s="40" t="b">
        <f t="shared" si="181"/>
        <v>0</v>
      </c>
      <c r="FI136" s="365"/>
      <c r="FJ136" s="40" t="b">
        <f t="shared" si="182"/>
        <v>0</v>
      </c>
      <c r="FK136" s="40" t="b">
        <f t="shared" si="183"/>
        <v>0</v>
      </c>
      <c r="FL136" s="40" t="b">
        <f t="shared" si="184"/>
        <v>0</v>
      </c>
      <c r="FM136" s="40" t="b">
        <f t="shared" si="185"/>
        <v>0</v>
      </c>
      <c r="FN136" s="367"/>
      <c r="FO136" s="40" t="b">
        <f t="shared" si="186"/>
        <v>0</v>
      </c>
      <c r="FP136" s="40" t="b">
        <f t="shared" si="187"/>
        <v>0</v>
      </c>
      <c r="FQ136" s="40" t="b">
        <f t="shared" si="188"/>
        <v>0</v>
      </c>
      <c r="FR136" s="40" t="b">
        <f t="shared" si="189"/>
        <v>0</v>
      </c>
      <c r="FS136" s="365"/>
      <c r="FT136" s="40" t="b">
        <f t="shared" si="190"/>
        <v>0</v>
      </c>
      <c r="FU136" s="40" t="b">
        <f t="shared" si="191"/>
        <v>0</v>
      </c>
      <c r="FV136" s="40" t="b">
        <f t="shared" si="192"/>
        <v>0</v>
      </c>
      <c r="FW136" s="40" t="b">
        <f t="shared" si="193"/>
        <v>0</v>
      </c>
    </row>
    <row r="137" spans="2:179">
      <c r="B137" s="365">
        <v>128</v>
      </c>
      <c r="C137" s="196"/>
      <c r="D137" s="196"/>
      <c r="E137" s="196"/>
      <c r="F137" s="196"/>
      <c r="G137" s="367"/>
      <c r="H137" s="197"/>
      <c r="I137" s="197"/>
      <c r="J137" s="197"/>
      <c r="K137" s="197"/>
      <c r="L137" s="197"/>
      <c r="M137" s="197"/>
      <c r="N137" s="9"/>
      <c r="O137" s="198"/>
      <c r="P137" s="198"/>
      <c r="Q137" s="198"/>
      <c r="R137" s="198"/>
      <c r="S137" s="198"/>
      <c r="T137" s="198"/>
      <c r="U137" s="9"/>
      <c r="V137" s="306"/>
      <c r="W137" s="306"/>
      <c r="X137" s="306"/>
      <c r="Y137" s="306"/>
      <c r="Z137" s="306"/>
      <c r="AA137" s="283">
        <f>IFERROR(Z137*Inputs!$D$59*Inputs!$D$60,"")</f>
        <v>0</v>
      </c>
      <c r="AB137" s="9"/>
      <c r="AC137" s="303"/>
      <c r="AD137" s="304"/>
      <c r="AE137" s="304"/>
      <c r="AF137" s="304"/>
      <c r="AG137" s="9"/>
      <c r="AH137" s="283" t="str">
        <f>IFERROR(IF(Analysis!AC137="","",Analysis!AC137*Inputs!$D$33),"")</f>
        <v/>
      </c>
      <c r="AI137" s="292" t="str">
        <f>IFERROR(IF(Analysis!AD137="","",Analysis!AD137*Inputs!$D$37),"")</f>
        <v/>
      </c>
      <c r="AJ137" s="292" t="str">
        <f>IFERROR(IF(Analysis!AE137="","",Analysis!AE137*Inputs!$D$41),"")</f>
        <v/>
      </c>
      <c r="AK137" s="292" t="str">
        <f>IFERROR(IF(Analysis!AE137="","",Analysis!AE137*Inputs!$D$48),"")</f>
        <v/>
      </c>
      <c r="AL137" s="293" t="str">
        <f>IFERROR(IF(Analysis!AD137="","",Analysis!AD137*Inputs!$D$49*Inputs!$D$48),"")</f>
        <v/>
      </c>
      <c r="AM137" s="292" t="str">
        <f>IFERROR(AK137*Inputs!$D$50,"")</f>
        <v/>
      </c>
      <c r="AN137" s="292" t="str">
        <f t="shared" si="194"/>
        <v/>
      </c>
      <c r="AO137" s="292" t="str">
        <f>IFERROR(IF(AN137="","",AN137*Inputs!$D$52),"")</f>
        <v/>
      </c>
      <c r="AP137" s="283" t="str">
        <f>IFERROR(IF(Analysis!AF137="","",Analysis!AF137*Inputs!$D$58),"")</f>
        <v/>
      </c>
      <c r="AQ137" s="293" t="str">
        <f>IFERROR(AP137*Inputs!$D$59,"")</f>
        <v/>
      </c>
      <c r="AR137" s="283" t="str">
        <f>IFERROR(AQ137*Inputs!$D$60,"")</f>
        <v/>
      </c>
      <c r="AS137" s="9"/>
      <c r="AT137" s="279" t="str">
        <f>IF(Analysis!V137&lt;&gt;"",Analysis!V137,Analysis!$AH137)</f>
        <v/>
      </c>
      <c r="AU137" s="279" t="str">
        <f>IF(Analysis!W137&lt;&gt;"",Analysis!W137,Analysis!AI137)</f>
        <v/>
      </c>
      <c r="AV137" s="279" t="str">
        <f>IF(Analysis!X137&lt;&gt;"",Analysis!X137,$AJ137)</f>
        <v/>
      </c>
      <c r="AW137" s="279" t="str">
        <f>IF(Analysis!Y137&lt;&gt;"",Analysis!Y137,Analysis!AO137)</f>
        <v/>
      </c>
      <c r="AX137" s="279" t="str">
        <f>IF(Analysis!Z137&lt;&gt;"",Analysis!Z137,Analysis!AP137)</f>
        <v/>
      </c>
      <c r="AY137" s="279" t="str">
        <f>IF(Analysis!AA137&gt;0,Analysis!AA137,Analysis!AR137)</f>
        <v/>
      </c>
      <c r="AZ137" s="9"/>
      <c r="BA137" s="8">
        <f>SUM((($H137+$O137)*Inputs!$D$14*Inputs!$D$13/Hours_TB),(($I137+$P137)*Inputs!$D$14*Inputs!$D$13/Hours_TB),(($J137+$Q137)*Inputs!$D$14*Inputs!$D$13/Hours_TB),(($K137+$R137)*Inputs!$D$14*Inputs!$D$13/Hours_TB),(($L137+$S137)*Inputs!$D$14*Inputs!$D$13/Hours_TB),(($M137+$T137)*Inputs!$D$14*Inputs!$D$13/Hours_TB))</f>
        <v>0</v>
      </c>
      <c r="BB137" s="8">
        <f>SUM((($H137+$O137)*Inputs!$D$14*Inputs!$D$13/Hours_HIV),(($I137+$P137)*Inputs!$D$14*Inputs!$D$13/Hours_HIV),(($J137+$Q137)*Inputs!$D$14*Inputs!$D$13/Hours_HIV),(($K137+$R137)*Inputs!$D$14*Inputs!$D$13/Hours_HIV),(($L137+$S137)*Inputs!$D$14*Inputs!$D$13/Hours_HIV),(($M137+$T137)*Inputs!$D$14*Inputs!$D$13/Hours_HIV))</f>
        <v>0</v>
      </c>
      <c r="BC137" s="8">
        <f>SUM((($H137+$O137)*Inputs!$D$14*Inputs!$D$13/Hours_HPV),(($I137+$P137)*Inputs!$D$14*Inputs!$D$13/Hours_HPV),(($J137+$Q137)*Inputs!$D$14*Inputs!$D$13/Hours_HPV),(($K137+$R137)*Inputs!$D$14*Inputs!$D$13/Hours_HPV),(($L137+$S137)*Inputs!$D$14*Inputs!$D$13/Hours_HPV),(($M137+$T137)*Inputs!$D$14*Inputs!$D$13/Hours_HPV))</f>
        <v>0</v>
      </c>
      <c r="BD137" s="8">
        <f>SUM((($H137+$O137)*Inputs!$D$14*Inputs!$D$13/Hours_HCV),(($I137+$P137)*Inputs!$D$14*Inputs!$D$13/Hours_HCV),(($J137+$Q137)*Inputs!$D$14*Inputs!$D$13/Hours_HCV),(($K137+$R137)*Inputs!$D$14*Inputs!$D$13/Hours_HCV),(($L137+$S137)*Inputs!$D$14*Inputs!$D$13/Hours_HCV),(($M137+$T137)*Inputs!$D$14*Inputs!$D$13/Hours_HCV))</f>
        <v>0</v>
      </c>
      <c r="BE137" s="9"/>
      <c r="BF137" s="10" t="str">
        <f t="shared" si="195"/>
        <v/>
      </c>
      <c r="BG137" s="18" t="str">
        <f t="shared" si="196"/>
        <v>N/A</v>
      </c>
      <c r="BH137" s="10" t="str">
        <f t="shared" si="197"/>
        <v/>
      </c>
      <c r="BI137" s="10" t="str">
        <f t="shared" si="198"/>
        <v/>
      </c>
      <c r="BJ137" s="10" t="str">
        <f t="shared" si="116"/>
        <v/>
      </c>
      <c r="BK137" s="18" t="str">
        <f t="shared" si="199"/>
        <v>N/A</v>
      </c>
      <c r="BL137" s="367"/>
      <c r="BM137" s="10">
        <f t="shared" si="200"/>
        <v>0</v>
      </c>
      <c r="BN137" s="18" t="str">
        <f t="shared" si="201"/>
        <v>N/A</v>
      </c>
      <c r="BO137" s="10" t="str">
        <f t="shared" si="117"/>
        <v/>
      </c>
      <c r="BP137" s="10" t="str">
        <f t="shared" si="118"/>
        <v/>
      </c>
      <c r="BQ137" s="10" t="str">
        <f t="shared" si="119"/>
        <v/>
      </c>
      <c r="BR137" s="18" t="str">
        <f t="shared" si="120"/>
        <v>N/A</v>
      </c>
      <c r="BS137" s="367"/>
      <c r="BT137" s="10">
        <f t="shared" si="202"/>
        <v>0</v>
      </c>
      <c r="BU137" s="18" t="str">
        <f t="shared" si="203"/>
        <v>N/A</v>
      </c>
      <c r="BV137" s="10" t="str">
        <f t="shared" si="121"/>
        <v/>
      </c>
      <c r="BW137" s="10" t="str">
        <f t="shared" si="204"/>
        <v/>
      </c>
      <c r="BX137" s="10" t="str">
        <f t="shared" si="122"/>
        <v/>
      </c>
      <c r="BY137" s="18" t="str">
        <f t="shared" si="205"/>
        <v>N/A</v>
      </c>
      <c r="BZ137" s="367"/>
      <c r="CA137" s="10">
        <f t="shared" si="206"/>
        <v>0</v>
      </c>
      <c r="CB137" s="18" t="str">
        <f t="shared" si="207"/>
        <v>N/A</v>
      </c>
      <c r="CC137" s="10" t="str">
        <f t="shared" si="123"/>
        <v/>
      </c>
      <c r="CD137" s="10" t="str">
        <f t="shared" si="124"/>
        <v/>
      </c>
      <c r="CE137" s="10" t="str">
        <f t="shared" si="125"/>
        <v/>
      </c>
      <c r="CF137" s="18" t="str">
        <f t="shared" si="208"/>
        <v>N/A</v>
      </c>
      <c r="CG137" s="365"/>
      <c r="CH137" s="10">
        <f t="shared" si="209"/>
        <v>0</v>
      </c>
      <c r="CI137" s="18" t="str">
        <f t="shared" si="210"/>
        <v>N/A</v>
      </c>
      <c r="CJ137" s="10" t="str">
        <f t="shared" si="127"/>
        <v/>
      </c>
      <c r="CK137" s="10" t="str">
        <f t="shared" si="128"/>
        <v/>
      </c>
      <c r="CL137" s="10" t="str">
        <f t="shared" si="129"/>
        <v/>
      </c>
      <c r="CM137" s="18" t="str">
        <f t="shared" si="130"/>
        <v>N/A</v>
      </c>
      <c r="CN137" s="365"/>
      <c r="CO137" s="10">
        <f t="shared" si="211"/>
        <v>0</v>
      </c>
      <c r="CP137" s="18" t="str">
        <f t="shared" si="212"/>
        <v>N/A</v>
      </c>
      <c r="CQ137" s="10" t="str">
        <f t="shared" si="131"/>
        <v/>
      </c>
      <c r="CR137" s="10" t="str">
        <f t="shared" si="132"/>
        <v/>
      </c>
      <c r="CS137" s="10" t="str">
        <f t="shared" si="133"/>
        <v/>
      </c>
      <c r="CT137" s="18" t="str">
        <f t="shared" si="213"/>
        <v>N/A</v>
      </c>
      <c r="CU137" s="377"/>
      <c r="CV137" s="10">
        <f t="shared" si="214"/>
        <v>0</v>
      </c>
      <c r="CW137" s="18" t="str">
        <f t="shared" si="215"/>
        <v>N/A</v>
      </c>
      <c r="CX137" s="10" t="str">
        <f t="shared" si="134"/>
        <v/>
      </c>
      <c r="CY137" s="10" t="str">
        <f t="shared" si="135"/>
        <v/>
      </c>
      <c r="CZ137" s="10" t="str">
        <f t="shared" si="136"/>
        <v/>
      </c>
      <c r="DA137" s="18" t="str">
        <f t="shared" si="137"/>
        <v>N/A</v>
      </c>
      <c r="DB137" s="367"/>
      <c r="DC137" s="367"/>
      <c r="DD137" s="367"/>
      <c r="DE137" s="367"/>
      <c r="DF137" s="367"/>
      <c r="DG137" s="40" t="b">
        <f t="shared" si="138"/>
        <v>0</v>
      </c>
      <c r="DH137" s="40" t="b">
        <f t="shared" si="139"/>
        <v>0</v>
      </c>
      <c r="DI137" s="40" t="b">
        <f t="shared" si="140"/>
        <v>0</v>
      </c>
      <c r="DJ137" s="40" t="b">
        <f t="shared" si="141"/>
        <v>0</v>
      </c>
      <c r="DK137" s="367"/>
      <c r="DL137" s="40" t="b">
        <f t="shared" si="142"/>
        <v>0</v>
      </c>
      <c r="DM137" s="40" t="b">
        <f t="shared" si="143"/>
        <v>0</v>
      </c>
      <c r="DN137" s="40" t="b">
        <f t="shared" si="144"/>
        <v>0</v>
      </c>
      <c r="DO137" s="40" t="b">
        <f t="shared" si="145"/>
        <v>0</v>
      </c>
      <c r="DP137" s="367"/>
      <c r="DQ137" s="40" t="b">
        <f t="shared" si="146"/>
        <v>0</v>
      </c>
      <c r="DR137" s="40" t="b">
        <f t="shared" si="147"/>
        <v>0</v>
      </c>
      <c r="DS137" s="40" t="b">
        <f t="shared" si="148"/>
        <v>0</v>
      </c>
      <c r="DT137" s="40" t="b">
        <f t="shared" si="149"/>
        <v>0</v>
      </c>
      <c r="DU137" s="367"/>
      <c r="DV137" s="40" t="b">
        <f t="shared" si="150"/>
        <v>0</v>
      </c>
      <c r="DW137" s="40" t="b">
        <f t="shared" si="151"/>
        <v>0</v>
      </c>
      <c r="DX137" s="40" t="b">
        <f t="shared" si="152"/>
        <v>0</v>
      </c>
      <c r="DY137" s="40" t="b">
        <f t="shared" si="153"/>
        <v>0</v>
      </c>
      <c r="DZ137" s="367"/>
      <c r="EA137" s="40" t="b">
        <f t="shared" si="154"/>
        <v>0</v>
      </c>
      <c r="EB137" s="40" t="b">
        <f t="shared" si="155"/>
        <v>0</v>
      </c>
      <c r="EC137" s="40" t="b">
        <f t="shared" si="156"/>
        <v>0</v>
      </c>
      <c r="ED137" s="40" t="b">
        <f t="shared" si="157"/>
        <v>0</v>
      </c>
      <c r="EE137" s="367"/>
      <c r="EF137" s="40" t="b">
        <f t="shared" si="158"/>
        <v>0</v>
      </c>
      <c r="EG137" s="40" t="b">
        <f t="shared" si="159"/>
        <v>0</v>
      </c>
      <c r="EH137" s="40" t="b">
        <f t="shared" si="160"/>
        <v>0</v>
      </c>
      <c r="EI137" s="40" t="b">
        <f t="shared" si="161"/>
        <v>0</v>
      </c>
      <c r="EJ137" s="367"/>
      <c r="EK137" s="40" t="b">
        <f t="shared" si="162"/>
        <v>0</v>
      </c>
      <c r="EL137" s="40" t="b">
        <f t="shared" si="163"/>
        <v>0</v>
      </c>
      <c r="EM137" s="40" t="b">
        <f t="shared" si="164"/>
        <v>0</v>
      </c>
      <c r="EN137" s="40" t="b">
        <f t="shared" si="165"/>
        <v>0</v>
      </c>
      <c r="EO137" s="367"/>
      <c r="EP137" s="40" t="b">
        <f t="shared" si="166"/>
        <v>0</v>
      </c>
      <c r="EQ137" s="40" t="b">
        <f t="shared" si="167"/>
        <v>0</v>
      </c>
      <c r="ER137" s="40" t="b">
        <f t="shared" si="168"/>
        <v>0</v>
      </c>
      <c r="ES137" s="40" t="b">
        <f t="shared" si="169"/>
        <v>0</v>
      </c>
      <c r="ET137" s="367"/>
      <c r="EU137" s="40" t="b">
        <f t="shared" si="170"/>
        <v>0</v>
      </c>
      <c r="EV137" s="40" t="b">
        <f t="shared" si="171"/>
        <v>0</v>
      </c>
      <c r="EW137" s="40" t="b">
        <f t="shared" si="172"/>
        <v>0</v>
      </c>
      <c r="EX137" s="40" t="b">
        <f t="shared" si="173"/>
        <v>0</v>
      </c>
      <c r="EY137" s="365"/>
      <c r="EZ137" s="40" t="b">
        <f t="shared" si="174"/>
        <v>0</v>
      </c>
      <c r="FA137" s="40" t="b">
        <f t="shared" si="175"/>
        <v>0</v>
      </c>
      <c r="FB137" s="40" t="b">
        <f t="shared" si="176"/>
        <v>0</v>
      </c>
      <c r="FC137" s="40" t="b">
        <f t="shared" si="177"/>
        <v>0</v>
      </c>
      <c r="FD137" s="367"/>
      <c r="FE137" s="40" t="b">
        <f t="shared" si="178"/>
        <v>0</v>
      </c>
      <c r="FF137" s="40" t="b">
        <f t="shared" si="179"/>
        <v>0</v>
      </c>
      <c r="FG137" s="40" t="b">
        <f t="shared" si="180"/>
        <v>0</v>
      </c>
      <c r="FH137" s="40" t="b">
        <f t="shared" si="181"/>
        <v>0</v>
      </c>
      <c r="FI137" s="365"/>
      <c r="FJ137" s="40" t="b">
        <f t="shared" si="182"/>
        <v>0</v>
      </c>
      <c r="FK137" s="40" t="b">
        <f t="shared" si="183"/>
        <v>0</v>
      </c>
      <c r="FL137" s="40" t="b">
        <f t="shared" si="184"/>
        <v>0</v>
      </c>
      <c r="FM137" s="40" t="b">
        <f t="shared" si="185"/>
        <v>0</v>
      </c>
      <c r="FN137" s="367"/>
      <c r="FO137" s="40" t="b">
        <f t="shared" si="186"/>
        <v>0</v>
      </c>
      <c r="FP137" s="40" t="b">
        <f t="shared" si="187"/>
        <v>0</v>
      </c>
      <c r="FQ137" s="40" t="b">
        <f t="shared" si="188"/>
        <v>0</v>
      </c>
      <c r="FR137" s="40" t="b">
        <f t="shared" si="189"/>
        <v>0</v>
      </c>
      <c r="FS137" s="365"/>
      <c r="FT137" s="40" t="b">
        <f t="shared" si="190"/>
        <v>0</v>
      </c>
      <c r="FU137" s="40" t="b">
        <f t="shared" si="191"/>
        <v>0</v>
      </c>
      <c r="FV137" s="40" t="b">
        <f t="shared" si="192"/>
        <v>0</v>
      </c>
      <c r="FW137" s="40" t="b">
        <f t="shared" si="193"/>
        <v>0</v>
      </c>
    </row>
    <row r="138" spans="2:179">
      <c r="B138" s="365">
        <v>129</v>
      </c>
      <c r="C138" s="196"/>
      <c r="D138" s="196"/>
      <c r="E138" s="196"/>
      <c r="F138" s="196"/>
      <c r="G138" s="367"/>
      <c r="H138" s="197"/>
      <c r="I138" s="197"/>
      <c r="J138" s="197"/>
      <c r="K138" s="197"/>
      <c r="L138" s="197"/>
      <c r="M138" s="197"/>
      <c r="N138" s="9"/>
      <c r="O138" s="198"/>
      <c r="P138" s="198"/>
      <c r="Q138" s="198"/>
      <c r="R138" s="198"/>
      <c r="S138" s="198"/>
      <c r="T138" s="198"/>
      <c r="U138" s="9"/>
      <c r="V138" s="306"/>
      <c r="W138" s="306"/>
      <c r="X138" s="306"/>
      <c r="Y138" s="306"/>
      <c r="Z138" s="306"/>
      <c r="AA138" s="283">
        <f>IFERROR(Z138*Inputs!$D$59*Inputs!$D$60,"")</f>
        <v>0</v>
      </c>
      <c r="AB138" s="9"/>
      <c r="AC138" s="303"/>
      <c r="AD138" s="304"/>
      <c r="AE138" s="304"/>
      <c r="AF138" s="304"/>
      <c r="AG138" s="9"/>
      <c r="AH138" s="283" t="str">
        <f>IFERROR(IF(Analysis!AC138="","",Analysis!AC138*Inputs!$D$33),"")</f>
        <v/>
      </c>
      <c r="AI138" s="292" t="str">
        <f>IFERROR(IF(Analysis!AD138="","",Analysis!AD138*Inputs!$D$37),"")</f>
        <v/>
      </c>
      <c r="AJ138" s="292" t="str">
        <f>IFERROR(IF(Analysis!AE138="","",Analysis!AE138*Inputs!$D$41),"")</f>
        <v/>
      </c>
      <c r="AK138" s="292" t="str">
        <f>IFERROR(IF(Analysis!AE138="","",Analysis!AE138*Inputs!$D$48),"")</f>
        <v/>
      </c>
      <c r="AL138" s="293" t="str">
        <f>IFERROR(IF(Analysis!AD138="","",Analysis!AD138*Inputs!$D$49*Inputs!$D$48),"")</f>
        <v/>
      </c>
      <c r="AM138" s="292" t="str">
        <f>IFERROR(AK138*Inputs!$D$50,"")</f>
        <v/>
      </c>
      <c r="AN138" s="292" t="str">
        <f t="shared" si="194"/>
        <v/>
      </c>
      <c r="AO138" s="292" t="str">
        <f>IFERROR(IF(AN138="","",AN138*Inputs!$D$52),"")</f>
        <v/>
      </c>
      <c r="AP138" s="283" t="str">
        <f>IFERROR(IF(Analysis!AF138="","",Analysis!AF138*Inputs!$D$58),"")</f>
        <v/>
      </c>
      <c r="AQ138" s="293" t="str">
        <f>IFERROR(AP138*Inputs!$D$59,"")</f>
        <v/>
      </c>
      <c r="AR138" s="283" t="str">
        <f>IFERROR(AQ138*Inputs!$D$60,"")</f>
        <v/>
      </c>
      <c r="AS138" s="9"/>
      <c r="AT138" s="279" t="str">
        <f>IF(Analysis!V138&lt;&gt;"",Analysis!V138,Analysis!$AH138)</f>
        <v/>
      </c>
      <c r="AU138" s="279" t="str">
        <f>IF(Analysis!W138&lt;&gt;"",Analysis!W138,Analysis!AI138)</f>
        <v/>
      </c>
      <c r="AV138" s="279" t="str">
        <f>IF(Analysis!X138&lt;&gt;"",Analysis!X138,$AJ138)</f>
        <v/>
      </c>
      <c r="AW138" s="279" t="str">
        <f>IF(Analysis!Y138&lt;&gt;"",Analysis!Y138,Analysis!AO138)</f>
        <v/>
      </c>
      <c r="AX138" s="279" t="str">
        <f>IF(Analysis!Z138&lt;&gt;"",Analysis!Z138,Analysis!AP138)</f>
        <v/>
      </c>
      <c r="AY138" s="279" t="str">
        <f>IF(Analysis!AA138&gt;0,Analysis!AA138,Analysis!AR138)</f>
        <v/>
      </c>
      <c r="AZ138" s="9"/>
      <c r="BA138" s="8">
        <f>SUM((($H138+$O138)*Inputs!$D$14*Inputs!$D$13/Hours_TB),(($I138+$P138)*Inputs!$D$14*Inputs!$D$13/Hours_TB),(($J138+$Q138)*Inputs!$D$14*Inputs!$D$13/Hours_TB),(($K138+$R138)*Inputs!$D$14*Inputs!$D$13/Hours_TB),(($L138+$S138)*Inputs!$D$14*Inputs!$D$13/Hours_TB),(($M138+$T138)*Inputs!$D$14*Inputs!$D$13/Hours_TB))</f>
        <v>0</v>
      </c>
      <c r="BB138" s="8">
        <f>SUM((($H138+$O138)*Inputs!$D$14*Inputs!$D$13/Hours_HIV),(($I138+$P138)*Inputs!$D$14*Inputs!$D$13/Hours_HIV),(($J138+$Q138)*Inputs!$D$14*Inputs!$D$13/Hours_HIV),(($K138+$R138)*Inputs!$D$14*Inputs!$D$13/Hours_HIV),(($L138+$S138)*Inputs!$D$14*Inputs!$D$13/Hours_HIV),(($M138+$T138)*Inputs!$D$14*Inputs!$D$13/Hours_HIV))</f>
        <v>0</v>
      </c>
      <c r="BC138" s="8">
        <f>SUM((($H138+$O138)*Inputs!$D$14*Inputs!$D$13/Hours_HPV),(($I138+$P138)*Inputs!$D$14*Inputs!$D$13/Hours_HPV),(($J138+$Q138)*Inputs!$D$14*Inputs!$D$13/Hours_HPV),(($K138+$R138)*Inputs!$D$14*Inputs!$D$13/Hours_HPV),(($L138+$S138)*Inputs!$D$14*Inputs!$D$13/Hours_HPV),(($M138+$T138)*Inputs!$D$14*Inputs!$D$13/Hours_HPV))</f>
        <v>0</v>
      </c>
      <c r="BD138" s="8">
        <f>SUM((($H138+$O138)*Inputs!$D$14*Inputs!$D$13/Hours_HCV),(($I138+$P138)*Inputs!$D$14*Inputs!$D$13/Hours_HCV),(($J138+$Q138)*Inputs!$D$14*Inputs!$D$13/Hours_HCV),(($K138+$R138)*Inputs!$D$14*Inputs!$D$13/Hours_HCV),(($L138+$S138)*Inputs!$D$14*Inputs!$D$13/Hours_HCV),(($M138+$T138)*Inputs!$D$14*Inputs!$D$13/Hours_HCV))</f>
        <v>0</v>
      </c>
      <c r="BE138" s="9"/>
      <c r="BF138" s="10" t="str">
        <f t="shared" si="195"/>
        <v/>
      </c>
      <c r="BG138" s="18" t="str">
        <f t="shared" si="196"/>
        <v>N/A</v>
      </c>
      <c r="BH138" s="10" t="str">
        <f t="shared" si="197"/>
        <v/>
      </c>
      <c r="BI138" s="10" t="str">
        <f t="shared" si="198"/>
        <v/>
      </c>
      <c r="BJ138" s="10" t="str">
        <f t="shared" ref="BJ138:BJ201" si="216">IFERROR($AT138*(1+Vol_TB),"")</f>
        <v/>
      </c>
      <c r="BK138" s="18" t="str">
        <f t="shared" si="199"/>
        <v>N/A</v>
      </c>
      <c r="BL138" s="367"/>
      <c r="BM138" s="10">
        <f t="shared" si="200"/>
        <v>0</v>
      </c>
      <c r="BN138" s="18" t="str">
        <f t="shared" si="201"/>
        <v>N/A</v>
      </c>
      <c r="BO138" s="10" t="str">
        <f t="shared" ref="BO138:BO201" si="217">IFERROR(MAX(0,($BH138/Hours_HIV)-$AU138),"")</f>
        <v/>
      </c>
      <c r="BP138" s="10" t="str">
        <f t="shared" ref="BP138:BP201" si="218">IFERROR(BO138*Hours_HIV,"")</f>
        <v/>
      </c>
      <c r="BQ138" s="10" t="str">
        <f t="shared" ref="BQ138:BQ201" si="219">IFERROR($AT138*(1+Vol_TB)+$AU138*(1+Vol_HIV),"")</f>
        <v/>
      </c>
      <c r="BR138" s="18" t="str">
        <f t="shared" ref="BR138:BR201" si="220">IF($BA138=0,"N/A",IF(BQ138=0,1,1-($AT138*(1+Vol_TB)/$BA138)-$AU138*(1+Vol_HIV)/$BB138))</f>
        <v>N/A</v>
      </c>
      <c r="BS138" s="367"/>
      <c r="BT138" s="10">
        <f t="shared" si="202"/>
        <v>0</v>
      </c>
      <c r="BU138" s="18" t="str">
        <f t="shared" si="203"/>
        <v>N/A</v>
      </c>
      <c r="BV138" s="10" t="str">
        <f t="shared" ref="BV138:BV201" si="221">IFERROR(MAX(0,($BH138/Hours_HIV)-$AV138),"")</f>
        <v/>
      </c>
      <c r="BW138" s="10" t="str">
        <f t="shared" si="204"/>
        <v/>
      </c>
      <c r="BX138" s="10" t="str">
        <f t="shared" ref="BX138:BX201" si="222">IFERROR($AT138*(1+Vol_TB)+$AV138*(1+Vol_HIV),"")</f>
        <v/>
      </c>
      <c r="BY138" s="18" t="str">
        <f t="shared" si="205"/>
        <v>N/A</v>
      </c>
      <c r="BZ138" s="367"/>
      <c r="CA138" s="10">
        <f t="shared" si="206"/>
        <v>0</v>
      </c>
      <c r="CB138" s="18" t="str">
        <f t="shared" si="207"/>
        <v>N/A</v>
      </c>
      <c r="CC138" s="10" t="str">
        <f t="shared" ref="CC138:CC201" si="223">IFERROR(MAX(0,($BH138/Hours_HIV)-SUM($AU138:$AV138)),"")</f>
        <v/>
      </c>
      <c r="CD138" s="10" t="str">
        <f t="shared" ref="CD138:CD201" si="224">IFERROR(CC138*Hours_HIV,"")</f>
        <v/>
      </c>
      <c r="CE138" s="10" t="str">
        <f t="shared" ref="CE138:CE201" si="225">IFERROR($AT138*(1+Vol_TB)+SUM($AU138:$AV138)*(1+Vol_HIV),"")</f>
        <v/>
      </c>
      <c r="CF138" s="18" t="str">
        <f t="shared" si="208"/>
        <v>N/A</v>
      </c>
      <c r="CG138" s="365"/>
      <c r="CH138" s="10">
        <f t="shared" si="209"/>
        <v>0</v>
      </c>
      <c r="CI138" s="18" t="str">
        <f t="shared" si="210"/>
        <v>N/A</v>
      </c>
      <c r="CJ138" s="10" t="str">
        <f t="shared" ref="CJ138:CJ201" si="226">IFERROR(MAX(0,($BH138/Hours_HPV)-$AW138),"")</f>
        <v/>
      </c>
      <c r="CK138" s="10" t="str">
        <f t="shared" ref="CK138:CK201" si="227">IFERROR(CJ138*Hours_HPV,"")</f>
        <v/>
      </c>
      <c r="CL138" s="10" t="str">
        <f t="shared" ref="CL138:CL201" si="228">IFERROR($AT138*(1+Vol_TB)+$AW138*(1+Vol_HPV),"")</f>
        <v/>
      </c>
      <c r="CM138" s="18" t="str">
        <f t="shared" ref="CM138:CM201" si="229">IF($BA138=0,"N/A",IF(CL138=0,1,1-($AT138*(1+Vol_TB)/$BA138)-$AW138*(1+Vol_HPV)/$BC138))</f>
        <v>N/A</v>
      </c>
      <c r="CN138" s="365"/>
      <c r="CO138" s="10">
        <f t="shared" si="211"/>
        <v>0</v>
      </c>
      <c r="CP138" s="18" t="str">
        <f t="shared" si="212"/>
        <v>N/A</v>
      </c>
      <c r="CQ138" s="10" t="str">
        <f t="shared" ref="CQ138:CQ201" si="230">IFERROR(MAX(0,($BH138/Hours_HCV)-SUM($AX138:$AY138)),"")</f>
        <v/>
      </c>
      <c r="CR138" s="10" t="str">
        <f t="shared" ref="CR138:CR201" si="231">IFERROR(CQ138*Hours_HCV,"")</f>
        <v/>
      </c>
      <c r="CS138" s="10" t="str">
        <f t="shared" ref="CS138:CS201" si="232">IFERROR($AT138*(1+Vol_TB)+SUM($AX138:$AY138)*(1+Vol_HCV),"")</f>
        <v/>
      </c>
      <c r="CT138" s="18" t="str">
        <f t="shared" si="213"/>
        <v>N/A</v>
      </c>
      <c r="CU138" s="377"/>
      <c r="CV138" s="10">
        <f t="shared" si="214"/>
        <v>0</v>
      </c>
      <c r="CW138" s="18" t="str">
        <f t="shared" si="215"/>
        <v>N/A</v>
      </c>
      <c r="CX138" s="10" t="str">
        <f t="shared" ref="CX138:CX201" si="233">IFERROR(MAX(0,($BH138/Hours_HIV)-SUM($AU138:$AV138),($BH138/Hours_HPV)-$AW138,($BH138/Hours_HCV)-SUM($AX138:$AY138)),"")</f>
        <v/>
      </c>
      <c r="CY138" s="10" t="str">
        <f t="shared" ref="CY138:CY201" si="234">IFERROR(CX138*Hours_HCV,"")</f>
        <v/>
      </c>
      <c r="CZ138" s="10" t="str">
        <f t="shared" ref="CZ138:CZ201" si="235">IFERROR($AT138*(1+Vol_TB)+SUM($AU138:$AV138)*(1+Vol_HIV)+$AW138*(1+Vol_HPV)+SUM($AX138:$AY138)*(1+Vol_HCV),"")</f>
        <v/>
      </c>
      <c r="DA138" s="18" t="str">
        <f t="shared" ref="DA138:DA201" si="236">IF($BA138=0,"N/A",IF(CZ138=0,1,1-($AT138*(1+Vol_TB)/$BA138)-SUM($AU138:$AV138)*(1+Vol_HIV)/$BB138-$AW138*(1+Vol_HPV)/$BC138-SUM($AX138:$AY138)*(1+Vol_HCV)/$BD138))</f>
        <v>N/A</v>
      </c>
      <c r="DB138" s="367"/>
      <c r="DC138" s="367"/>
      <c r="DD138" s="367"/>
      <c r="DE138" s="367"/>
      <c r="DF138" s="367"/>
      <c r="DG138" s="40" t="b">
        <f t="shared" ref="DG138:DG201" si="237">IF($BG138&lt;=Threshold_Low,$C138)</f>
        <v>0</v>
      </c>
      <c r="DH138" s="40" t="b">
        <f t="shared" ref="DH138:DH201" si="238">IF(AND($BG138&gt;Threshold_Low,$BG138&lt;=Threshold_Med),$C138)</f>
        <v>0</v>
      </c>
      <c r="DI138" s="40" t="b">
        <f t="shared" ref="DI138:DI201" si="239">IF(AND($BG138&gt;Threshold_Med,$BG138&lt;=Threshold_High),$C138)</f>
        <v>0</v>
      </c>
      <c r="DJ138" s="40" t="b">
        <f t="shared" ref="DJ138:DJ201" si="240">IF($BG138="N/A",FALSE,IF($BG138&gt;Threshold_High,$C138))</f>
        <v>0</v>
      </c>
      <c r="DK138" s="367"/>
      <c r="DL138" s="40" t="b">
        <f t="shared" ref="DL138:DL201" si="241">IF($BK138&lt;=Threshold_Low,$C138)</f>
        <v>0</v>
      </c>
      <c r="DM138" s="40" t="b">
        <f t="shared" ref="DM138:DM201" si="242">IF(AND($BK138&gt;Threshold_Low,$BK138&lt;=Threshold_Med),$C138)</f>
        <v>0</v>
      </c>
      <c r="DN138" s="40" t="b">
        <f t="shared" ref="DN138:DN201" si="243">IF(AND($BK138&gt;Threshold_Med,$BK138&lt;=Threshold_High),$C138)</f>
        <v>0</v>
      </c>
      <c r="DO138" s="40" t="b">
        <f t="shared" ref="DO138:DO201" si="244">IF($BK138="N/A",FALSE,IF($BK138&gt;Threshold_High,$C138))</f>
        <v>0</v>
      </c>
      <c r="DP138" s="367"/>
      <c r="DQ138" s="40" t="b">
        <f t="shared" ref="DQ138:DQ201" si="245">IF($BK138&lt;=Threshold_Low,$C138)</f>
        <v>0</v>
      </c>
      <c r="DR138" s="40" t="b">
        <f t="shared" ref="DR138:DR201" si="246">IF(AND($BK138&gt;Threshold_Low,$BK138&lt;=Threshold_Med),$C138)</f>
        <v>0</v>
      </c>
      <c r="DS138" s="40" t="b">
        <f t="shared" ref="DS138:DS201" si="247">IF(AND($BK138&gt;Threshold_Med,$BK138&lt;=Threshold_High),$C138)</f>
        <v>0</v>
      </c>
      <c r="DT138" s="40" t="b">
        <f t="shared" ref="DT138:DT201" si="248">IF($BK138="N/A",FALSE,IF($BK138&gt;Threshold_High,$C138))</f>
        <v>0</v>
      </c>
      <c r="DU138" s="367"/>
      <c r="DV138" s="40" t="b">
        <f t="shared" ref="DV138:DV201" si="249">IF($BR138&lt;=Threshold_Low,$C138)</f>
        <v>0</v>
      </c>
      <c r="DW138" s="40" t="b">
        <f t="shared" ref="DW138:DW201" si="250">IF(AND($BR138&gt;Threshold_Low,$BR138&lt;=Threshold_Med),$C138)</f>
        <v>0</v>
      </c>
      <c r="DX138" s="40" t="b">
        <f t="shared" ref="DX138:DX201" si="251">IF(AND($BR138&gt;Threshold_Med,$BR138&lt;=Threshold_High),$C138)</f>
        <v>0</v>
      </c>
      <c r="DY138" s="40" t="b">
        <f t="shared" ref="DY138:DY201" si="252">IF($BR138="N/A",FALSE,IF($BR138&gt;Threshold_High,$C138))</f>
        <v>0</v>
      </c>
      <c r="DZ138" s="367"/>
      <c r="EA138" s="40" t="b">
        <f t="shared" ref="EA138:EA201" si="253">IF($BU138&lt;=Threshold_Low,$C138)</f>
        <v>0</v>
      </c>
      <c r="EB138" s="40" t="b">
        <f t="shared" ref="EB138:EB201" si="254">IF(AND($BU138&gt;Threshold_Low,$BU138&lt;=Threshold_Med),$C138)</f>
        <v>0</v>
      </c>
      <c r="EC138" s="40" t="b">
        <f t="shared" ref="EC138:EC201" si="255">IF(AND($BU138&gt;Threshold_Med,$BU138&lt;=Threshold_High),$C138)</f>
        <v>0</v>
      </c>
      <c r="ED138" s="40" t="b">
        <f t="shared" ref="ED138:ED201" si="256">IF($BU138="N/A",FALSE,IF($BU138&gt;Threshold_High,$C138))</f>
        <v>0</v>
      </c>
      <c r="EE138" s="367"/>
      <c r="EF138" s="40" t="b">
        <f t="shared" ref="EF138:EF201" si="257">IF($BY138&lt;=Threshold_Low,$C138)</f>
        <v>0</v>
      </c>
      <c r="EG138" s="40" t="b">
        <f t="shared" ref="EG138:EG201" si="258">IF(AND($BY138&gt;Threshold_Low,$BY138&lt;=Threshold_Med),$C138)</f>
        <v>0</v>
      </c>
      <c r="EH138" s="40" t="b">
        <f t="shared" ref="EH138:EH201" si="259">IF(AND($BY138&gt;Threshold_Med,$BY138&lt;=Threshold_High),$C138)</f>
        <v>0</v>
      </c>
      <c r="EI138" s="40" t="b">
        <f t="shared" ref="EI138:EI201" si="260">IF($BY138="N/A",FALSE,IF($BY138&gt;Threshold_High,$C138))</f>
        <v>0</v>
      </c>
      <c r="EJ138" s="367"/>
      <c r="EK138" s="40" t="b">
        <f t="shared" ref="EK138:EK201" si="261">IF($CB138&lt;=Threshold_Low,$C138)</f>
        <v>0</v>
      </c>
      <c r="EL138" s="40" t="b">
        <f t="shared" ref="EL138:EL201" si="262">IF(AND($CB138&gt;Threshold_Low,$CB138&lt;=Threshold_Med),$C138)</f>
        <v>0</v>
      </c>
      <c r="EM138" s="40" t="b">
        <f t="shared" ref="EM138:EM201" si="263">IF(AND($CB138&gt;Threshold_Med,$CB138&lt;=Threshold_High),$C138)</f>
        <v>0</v>
      </c>
      <c r="EN138" s="40" t="b">
        <f t="shared" ref="EN138:EN201" si="264">IF($CB138="N/A",FALSE,IF($CB138&gt;Threshold_High,$C138))</f>
        <v>0</v>
      </c>
      <c r="EO138" s="367"/>
      <c r="EP138" s="40" t="b">
        <f t="shared" ref="EP138:EP201" si="265">IF($CF138&lt;=Threshold_Low,$C138)</f>
        <v>0</v>
      </c>
      <c r="EQ138" s="40" t="b">
        <f t="shared" ref="EQ138:EQ201" si="266">IF(AND($CF138&gt;Threshold_Low,$CF138&lt;=Threshold_Med),$C138)</f>
        <v>0</v>
      </c>
      <c r="ER138" s="40" t="b">
        <f t="shared" ref="ER138:ER201" si="267">IF(AND($CF138&gt;Threshold_Med,$CF138&lt;=Threshold_High),$C138)</f>
        <v>0</v>
      </c>
      <c r="ES138" s="40" t="b">
        <f t="shared" ref="ES138:ES201" si="268">IF($CF138="N/A",FALSE,IF($CF138&gt;Threshold_High,$C138))</f>
        <v>0</v>
      </c>
      <c r="ET138" s="367"/>
      <c r="EU138" s="40" t="b">
        <f t="shared" ref="EU138:EU201" si="269">IF($CI138&lt;=Threshold_Low,$C138)</f>
        <v>0</v>
      </c>
      <c r="EV138" s="40" t="b">
        <f t="shared" ref="EV138:EV201" si="270">IF(AND($CI138&gt;Threshold_Low,$CI138&lt;=Threshold_Med),$C138)</f>
        <v>0</v>
      </c>
      <c r="EW138" s="40" t="b">
        <f t="shared" ref="EW138:EW201" si="271">IF(AND($CI138&gt;Threshold_Med,$CI138&lt;=Threshold_High),$C138)</f>
        <v>0</v>
      </c>
      <c r="EX138" s="40" t="b">
        <f t="shared" ref="EX138:EX201" si="272">IF($CI138="N/A",FALSE,IF($CI138&gt;Threshold_High,$C138))</f>
        <v>0</v>
      </c>
      <c r="EY138" s="365"/>
      <c r="EZ138" s="40" t="b">
        <f t="shared" ref="EZ138:EZ201" si="273">IF($CM138&lt;=Threshold_Low,$C138)</f>
        <v>0</v>
      </c>
      <c r="FA138" s="40" t="b">
        <f t="shared" ref="FA138:FA201" si="274">IF(AND($CM138&gt;Threshold_Low,$CM138&lt;=Threshold_Med),$C138)</f>
        <v>0</v>
      </c>
      <c r="FB138" s="40" t="b">
        <f t="shared" ref="FB138:FB201" si="275">IF(AND($CM138&gt;Threshold_Med,$CM138&lt;=Threshold_High),$C138)</f>
        <v>0</v>
      </c>
      <c r="FC138" s="40" t="b">
        <f t="shared" ref="FC138:FC201" si="276">IF($CM138="N/A",FALSE,IF($CM138&gt;Threshold_High,$C138))</f>
        <v>0</v>
      </c>
      <c r="FD138" s="367"/>
      <c r="FE138" s="40" t="b">
        <f t="shared" ref="FE138:FE201" si="277">IF($CP138&lt;=Threshold_Low,$C138)</f>
        <v>0</v>
      </c>
      <c r="FF138" s="40" t="b">
        <f t="shared" ref="FF138:FF201" si="278">IF(AND($CP138&gt;Threshold_Low,$CP138&lt;=Threshold_Med),$C138)</f>
        <v>0</v>
      </c>
      <c r="FG138" s="40" t="b">
        <f t="shared" ref="FG138:FG201" si="279">IF(AND($CP138&gt;Threshold_Med,$CP138&lt;=Threshold_High),$C138)</f>
        <v>0</v>
      </c>
      <c r="FH138" s="40" t="b">
        <f t="shared" ref="FH138:FH201" si="280">IF($CP138="N/A",FALSE,IF($CP138&gt;Threshold_High,$C138))</f>
        <v>0</v>
      </c>
      <c r="FI138" s="365"/>
      <c r="FJ138" s="40" t="b">
        <f t="shared" ref="FJ138:FJ201" si="281">IF($CT138&lt;=Threshold_Low,$C138)</f>
        <v>0</v>
      </c>
      <c r="FK138" s="40" t="b">
        <f t="shared" ref="FK138:FK201" si="282">IF(AND($CT138&gt;Threshold_Low,$CT138&lt;=Threshold_Med),$C138)</f>
        <v>0</v>
      </c>
      <c r="FL138" s="40" t="b">
        <f t="shared" ref="FL138:FL201" si="283">IF(AND($CT138&gt;Threshold_Med,$CT138&lt;=Threshold_High),$C138)</f>
        <v>0</v>
      </c>
      <c r="FM138" s="40" t="b">
        <f t="shared" ref="FM138:FM201" si="284">IF($CT138="N/A",FALSE,IF($CT138&gt;Threshold_High,$C138))</f>
        <v>0</v>
      </c>
      <c r="FN138" s="367"/>
      <c r="FO138" s="40" t="b">
        <f t="shared" ref="FO138:FO201" si="285">IF($CW138&lt;=Threshold_Low,$C138)</f>
        <v>0</v>
      </c>
      <c r="FP138" s="40" t="b">
        <f t="shared" ref="FP138:FP201" si="286">IF(AND($CW138&gt;Threshold_Low,$CW138&lt;=Threshold_Med),$C138)</f>
        <v>0</v>
      </c>
      <c r="FQ138" s="40" t="b">
        <f t="shared" ref="FQ138:FQ201" si="287">IF(AND($CW138&gt;Threshold_Med,$CW138&lt;=Threshold_High),$C138)</f>
        <v>0</v>
      </c>
      <c r="FR138" s="40" t="b">
        <f t="shared" ref="FR138:FR201" si="288">IF($CW138="N/A",FALSE,IF($CW138&gt;Threshold_High,$C138))</f>
        <v>0</v>
      </c>
      <c r="FS138" s="365"/>
      <c r="FT138" s="40" t="b">
        <f t="shared" ref="FT138:FT201" si="289">IF($DA138&lt;=Threshold_Low,$C138)</f>
        <v>0</v>
      </c>
      <c r="FU138" s="40" t="b">
        <f t="shared" ref="FU138:FU201" si="290">IF(AND($DA138&gt;Threshold_Low,$DA138&lt;=Threshold_Med),$C138)</f>
        <v>0</v>
      </c>
      <c r="FV138" s="40" t="b">
        <f t="shared" ref="FV138:FV201" si="291">IF(AND($DA138&gt;Threshold_Med,$DA138&lt;=Threshold_High),$C138)</f>
        <v>0</v>
      </c>
      <c r="FW138" s="40" t="b">
        <f t="shared" ref="FW138:FW201" si="292">IF($DA138="N/A",FALSE,IF($DA138&gt;Threshold_High,$C138))</f>
        <v>0</v>
      </c>
    </row>
    <row r="139" spans="2:179">
      <c r="B139" s="365">
        <v>130</v>
      </c>
      <c r="C139" s="196"/>
      <c r="D139" s="196"/>
      <c r="E139" s="196"/>
      <c r="F139" s="196"/>
      <c r="G139" s="367"/>
      <c r="H139" s="197"/>
      <c r="I139" s="197"/>
      <c r="J139" s="197"/>
      <c r="K139" s="197"/>
      <c r="L139" s="197"/>
      <c r="M139" s="197"/>
      <c r="N139" s="9"/>
      <c r="O139" s="198"/>
      <c r="P139" s="198"/>
      <c r="Q139" s="198"/>
      <c r="R139" s="198"/>
      <c r="S139" s="198"/>
      <c r="T139" s="198"/>
      <c r="U139" s="9"/>
      <c r="V139" s="306"/>
      <c r="W139" s="306"/>
      <c r="X139" s="306"/>
      <c r="Y139" s="306"/>
      <c r="Z139" s="306"/>
      <c r="AA139" s="283">
        <f>IFERROR(Z139*Inputs!$D$59*Inputs!$D$60,"")</f>
        <v>0</v>
      </c>
      <c r="AB139" s="9"/>
      <c r="AC139" s="303"/>
      <c r="AD139" s="304"/>
      <c r="AE139" s="304"/>
      <c r="AF139" s="304"/>
      <c r="AG139" s="9"/>
      <c r="AH139" s="283" t="str">
        <f>IFERROR(IF(Analysis!AC139="","",Analysis!AC139*Inputs!$D$33),"")</f>
        <v/>
      </c>
      <c r="AI139" s="292" t="str">
        <f>IFERROR(IF(Analysis!AD139="","",Analysis!AD139*Inputs!$D$37),"")</f>
        <v/>
      </c>
      <c r="AJ139" s="292" t="str">
        <f>IFERROR(IF(Analysis!AE139="","",Analysis!AE139*Inputs!$D$41),"")</f>
        <v/>
      </c>
      <c r="AK139" s="292" t="str">
        <f>IFERROR(IF(Analysis!AE139="","",Analysis!AE139*Inputs!$D$48),"")</f>
        <v/>
      </c>
      <c r="AL139" s="293" t="str">
        <f>IFERROR(IF(Analysis!AD139="","",Analysis!AD139*Inputs!$D$49*Inputs!$D$48),"")</f>
        <v/>
      </c>
      <c r="AM139" s="292" t="str">
        <f>IFERROR(AK139*Inputs!$D$50,"")</f>
        <v/>
      </c>
      <c r="AN139" s="292" t="str">
        <f t="shared" ref="AN139:AN202" si="293">IFERROR((AK139-AL139-AM139),"")</f>
        <v/>
      </c>
      <c r="AO139" s="292" t="str">
        <f>IFERROR(IF(AN139="","",AN139*Inputs!$D$52),"")</f>
        <v/>
      </c>
      <c r="AP139" s="283" t="str">
        <f>IFERROR(IF(Analysis!AF139="","",Analysis!AF139*Inputs!$D$58),"")</f>
        <v/>
      </c>
      <c r="AQ139" s="293" t="str">
        <f>IFERROR(AP139*Inputs!$D$59,"")</f>
        <v/>
      </c>
      <c r="AR139" s="283" t="str">
        <f>IFERROR(AQ139*Inputs!$D$60,"")</f>
        <v/>
      </c>
      <c r="AS139" s="9"/>
      <c r="AT139" s="279" t="str">
        <f>IF(Analysis!V139&lt;&gt;"",Analysis!V139,Analysis!$AH139)</f>
        <v/>
      </c>
      <c r="AU139" s="279" t="str">
        <f>IF(Analysis!W139&lt;&gt;"",Analysis!W139,Analysis!AI139)</f>
        <v/>
      </c>
      <c r="AV139" s="279" t="str">
        <f>IF(Analysis!X139&lt;&gt;"",Analysis!X139,$AJ139)</f>
        <v/>
      </c>
      <c r="AW139" s="279" t="str">
        <f>IF(Analysis!Y139&lt;&gt;"",Analysis!Y139,Analysis!AO139)</f>
        <v/>
      </c>
      <c r="AX139" s="279" t="str">
        <f>IF(Analysis!Z139&lt;&gt;"",Analysis!Z139,Analysis!AP139)</f>
        <v/>
      </c>
      <c r="AY139" s="279" t="str">
        <f>IF(Analysis!AA139&gt;0,Analysis!AA139,Analysis!AR139)</f>
        <v/>
      </c>
      <c r="AZ139" s="9"/>
      <c r="BA139" s="8">
        <f>SUM((($H139+$O139)*Inputs!$D$14*Inputs!$D$13/Hours_TB),(($I139+$P139)*Inputs!$D$14*Inputs!$D$13/Hours_TB),(($J139+$Q139)*Inputs!$D$14*Inputs!$D$13/Hours_TB),(($K139+$R139)*Inputs!$D$14*Inputs!$D$13/Hours_TB),(($L139+$S139)*Inputs!$D$14*Inputs!$D$13/Hours_TB),(($M139+$T139)*Inputs!$D$14*Inputs!$D$13/Hours_TB))</f>
        <v>0</v>
      </c>
      <c r="BB139" s="8">
        <f>SUM((($H139+$O139)*Inputs!$D$14*Inputs!$D$13/Hours_HIV),(($I139+$P139)*Inputs!$D$14*Inputs!$D$13/Hours_HIV),(($J139+$Q139)*Inputs!$D$14*Inputs!$D$13/Hours_HIV),(($K139+$R139)*Inputs!$D$14*Inputs!$D$13/Hours_HIV),(($L139+$S139)*Inputs!$D$14*Inputs!$D$13/Hours_HIV),(($M139+$T139)*Inputs!$D$14*Inputs!$D$13/Hours_HIV))</f>
        <v>0</v>
      </c>
      <c r="BC139" s="8">
        <f>SUM((($H139+$O139)*Inputs!$D$14*Inputs!$D$13/Hours_HPV),(($I139+$P139)*Inputs!$D$14*Inputs!$D$13/Hours_HPV),(($J139+$Q139)*Inputs!$D$14*Inputs!$D$13/Hours_HPV),(($K139+$R139)*Inputs!$D$14*Inputs!$D$13/Hours_HPV),(($L139+$S139)*Inputs!$D$14*Inputs!$D$13/Hours_HPV),(($M139+$T139)*Inputs!$D$14*Inputs!$D$13/Hours_HPV))</f>
        <v>0</v>
      </c>
      <c r="BD139" s="8">
        <f>SUM((($H139+$O139)*Inputs!$D$14*Inputs!$D$13/Hours_HCV),(($I139+$P139)*Inputs!$D$14*Inputs!$D$13/Hours_HCV),(($J139+$Q139)*Inputs!$D$14*Inputs!$D$13/Hours_HCV),(($K139+$R139)*Inputs!$D$14*Inputs!$D$13/Hours_HCV),(($L139+$S139)*Inputs!$D$14*Inputs!$D$13/Hours_HCV),(($M139+$T139)*Inputs!$D$14*Inputs!$D$13/Hours_HCV))</f>
        <v>0</v>
      </c>
      <c r="BE139" s="9"/>
      <c r="BF139" s="10" t="str">
        <f t="shared" ref="BF139:BF202" si="294">$AT139</f>
        <v/>
      </c>
      <c r="BG139" s="18" t="str">
        <f t="shared" ref="BG139:BG202" si="295">IF($BA139=0,"N/A",IF(BF139=0,1,IF(BA139=0,"",1-($BF139/$BA139))))</f>
        <v>N/A</v>
      </c>
      <c r="BH139" s="10" t="str">
        <f t="shared" ref="BH139:BH202" si="296">IFERROR(MAX(0,$BA139-$AT139),"")</f>
        <v/>
      </c>
      <c r="BI139" s="10" t="str">
        <f t="shared" ref="BI139:BI202" si="297">IFERROR(BH139*Hours_TB,"")</f>
        <v/>
      </c>
      <c r="BJ139" s="10" t="str">
        <f t="shared" si="216"/>
        <v/>
      </c>
      <c r="BK139" s="18" t="str">
        <f t="shared" ref="BK139:BK202" si="298">IF($BA139=0,"N/A",IF($BJ139=0,1,1-($BJ139/$BA139)))</f>
        <v>N/A</v>
      </c>
      <c r="BL139" s="367"/>
      <c r="BM139" s="10">
        <f t="shared" ref="BM139:BM202" si="299">SUM(AT139:AU139)</f>
        <v>0</v>
      </c>
      <c r="BN139" s="18" t="str">
        <f t="shared" ref="BN139:BN202" si="300">IF($BA139=0,"N/A",IF(BM139=0,1,1-($AT139/$BA139)-($AU139/$BB139)))</f>
        <v>N/A</v>
      </c>
      <c r="BO139" s="10" t="str">
        <f t="shared" si="217"/>
        <v/>
      </c>
      <c r="BP139" s="10" t="str">
        <f t="shared" si="218"/>
        <v/>
      </c>
      <c r="BQ139" s="10" t="str">
        <f t="shared" si="219"/>
        <v/>
      </c>
      <c r="BR139" s="18" t="str">
        <f t="shared" si="220"/>
        <v>N/A</v>
      </c>
      <c r="BS139" s="367"/>
      <c r="BT139" s="10">
        <f t="shared" ref="BT139:BT202" si="301">SUM($AT139,$AV139)</f>
        <v>0</v>
      </c>
      <c r="BU139" s="18" t="str">
        <f t="shared" ref="BU139:BU202" si="302">IF($BA139=0,"N/A",IF(BT139=0,1,1-($AT139/$BA139)-($AV139/$BB139)))</f>
        <v>N/A</v>
      </c>
      <c r="BV139" s="10" t="str">
        <f t="shared" si="221"/>
        <v/>
      </c>
      <c r="BW139" s="10" t="str">
        <f t="shared" ref="BW139:BW202" si="303">IFERROR(BV139*Hours_HIV,"")</f>
        <v/>
      </c>
      <c r="BX139" s="10" t="str">
        <f t="shared" si="222"/>
        <v/>
      </c>
      <c r="BY139" s="18" t="str">
        <f t="shared" ref="BY139:BY202" si="304">IF($BA139=0,"N/A",IF(BX139=0,1,1-($AT139*(1+Vol_TB)/$BA139)-$AV139*(1+Vol_HIV)/$BB139))</f>
        <v>N/A</v>
      </c>
      <c r="BZ139" s="367"/>
      <c r="CA139" s="10">
        <f t="shared" ref="CA139:CA202" si="305">SUM(AT139:AV139)</f>
        <v>0</v>
      </c>
      <c r="CB139" s="18" t="str">
        <f t="shared" ref="CB139:CB202" si="306">IF($BA139=0,"N/A",IF(CA139=0,1,1-($AT139/$BA139)-SUM($AU139:$AV139)/$BB139))</f>
        <v>N/A</v>
      </c>
      <c r="CC139" s="10" t="str">
        <f t="shared" si="223"/>
        <v/>
      </c>
      <c r="CD139" s="10" t="str">
        <f t="shared" si="224"/>
        <v/>
      </c>
      <c r="CE139" s="10" t="str">
        <f t="shared" si="225"/>
        <v/>
      </c>
      <c r="CF139" s="18" t="str">
        <f t="shared" ref="CF139:CF202" si="307">IF($BA139=0,"N/A",IF(CE139=0,1,1-($AT139*(1+Vol_TB)/$BA139)-SUM($AU139:$AV139)*(1+Vol_HIV)/$BB139))</f>
        <v>N/A</v>
      </c>
      <c r="CG139" s="365"/>
      <c r="CH139" s="10">
        <f t="shared" ref="CH139:CH202" si="308">SUM($AT139,$AW139)</f>
        <v>0</v>
      </c>
      <c r="CI139" s="18" t="str">
        <f t="shared" ref="CI139:CI202" si="309">IFERROR(IF($BA139=0,"N/A",IF(CH139=0,1,1-($AT139/$BA139)-($AW139/$BC139))),"")</f>
        <v>N/A</v>
      </c>
      <c r="CJ139" s="10" t="str">
        <f t="shared" si="226"/>
        <v/>
      </c>
      <c r="CK139" s="10" t="str">
        <f t="shared" si="227"/>
        <v/>
      </c>
      <c r="CL139" s="10" t="str">
        <f t="shared" si="228"/>
        <v/>
      </c>
      <c r="CM139" s="18" t="str">
        <f t="shared" si="229"/>
        <v>N/A</v>
      </c>
      <c r="CN139" s="365"/>
      <c r="CO139" s="10">
        <f t="shared" ref="CO139:CO202" si="310">SUM($AT139,$AX139:$AY139)</f>
        <v>0</v>
      </c>
      <c r="CP139" s="18" t="str">
        <f t="shared" ref="CP139:CP202" si="311">IF($BA139=0,"N/A",IF(CO139=0,1,1-($AT139/$BA139)-SUM($AX139:$AY139)/$BD139))</f>
        <v>N/A</v>
      </c>
      <c r="CQ139" s="10" t="str">
        <f t="shared" si="230"/>
        <v/>
      </c>
      <c r="CR139" s="10" t="str">
        <f t="shared" si="231"/>
        <v/>
      </c>
      <c r="CS139" s="10" t="str">
        <f t="shared" si="232"/>
        <v/>
      </c>
      <c r="CT139" s="18" t="str">
        <f t="shared" ref="CT139:CT202" si="312">IF($BA139=0,"N/A",IF(CS139=0,1,1-($AT139*(1+Vol_TB)/$BA139)-SUM($AX139:$AY139)*(1+Vol_HCV)/$BD139))</f>
        <v>N/A</v>
      </c>
      <c r="CU139" s="377"/>
      <c r="CV139" s="10">
        <f t="shared" ref="CV139:CV202" si="313">SUM($AT139:$AY139)</f>
        <v>0</v>
      </c>
      <c r="CW139" s="18" t="str">
        <f t="shared" ref="CW139:CW202" si="314">IF($BA139=0,"N/A",IF(CV139=0,1,1-($AT139/$BA139)-SUM($AU139:$AV139)/$BB139-$AW139/$BC139-SUM($AX139:$AY139)/$BD139))</f>
        <v>N/A</v>
      </c>
      <c r="CX139" s="10" t="str">
        <f t="shared" si="233"/>
        <v/>
      </c>
      <c r="CY139" s="10" t="str">
        <f t="shared" si="234"/>
        <v/>
      </c>
      <c r="CZ139" s="10" t="str">
        <f t="shared" si="235"/>
        <v/>
      </c>
      <c r="DA139" s="18" t="str">
        <f t="shared" si="236"/>
        <v>N/A</v>
      </c>
      <c r="DB139" s="367"/>
      <c r="DC139" s="367"/>
      <c r="DD139" s="367"/>
      <c r="DE139" s="367"/>
      <c r="DF139" s="367"/>
      <c r="DG139" s="40" t="b">
        <f t="shared" si="237"/>
        <v>0</v>
      </c>
      <c r="DH139" s="40" t="b">
        <f t="shared" si="238"/>
        <v>0</v>
      </c>
      <c r="DI139" s="40" t="b">
        <f t="shared" si="239"/>
        <v>0</v>
      </c>
      <c r="DJ139" s="40" t="b">
        <f t="shared" si="240"/>
        <v>0</v>
      </c>
      <c r="DK139" s="367"/>
      <c r="DL139" s="40" t="b">
        <f t="shared" si="241"/>
        <v>0</v>
      </c>
      <c r="DM139" s="40" t="b">
        <f t="shared" si="242"/>
        <v>0</v>
      </c>
      <c r="DN139" s="40" t="b">
        <f t="shared" si="243"/>
        <v>0</v>
      </c>
      <c r="DO139" s="40" t="b">
        <f t="shared" si="244"/>
        <v>0</v>
      </c>
      <c r="DP139" s="367"/>
      <c r="DQ139" s="40" t="b">
        <f t="shared" si="245"/>
        <v>0</v>
      </c>
      <c r="DR139" s="40" t="b">
        <f t="shared" si="246"/>
        <v>0</v>
      </c>
      <c r="DS139" s="40" t="b">
        <f t="shared" si="247"/>
        <v>0</v>
      </c>
      <c r="DT139" s="40" t="b">
        <f t="shared" si="248"/>
        <v>0</v>
      </c>
      <c r="DU139" s="367"/>
      <c r="DV139" s="40" t="b">
        <f t="shared" si="249"/>
        <v>0</v>
      </c>
      <c r="DW139" s="40" t="b">
        <f t="shared" si="250"/>
        <v>0</v>
      </c>
      <c r="DX139" s="40" t="b">
        <f t="shared" si="251"/>
        <v>0</v>
      </c>
      <c r="DY139" s="40" t="b">
        <f t="shared" si="252"/>
        <v>0</v>
      </c>
      <c r="DZ139" s="367"/>
      <c r="EA139" s="40" t="b">
        <f t="shared" si="253"/>
        <v>0</v>
      </c>
      <c r="EB139" s="40" t="b">
        <f t="shared" si="254"/>
        <v>0</v>
      </c>
      <c r="EC139" s="40" t="b">
        <f t="shared" si="255"/>
        <v>0</v>
      </c>
      <c r="ED139" s="40" t="b">
        <f t="shared" si="256"/>
        <v>0</v>
      </c>
      <c r="EE139" s="367"/>
      <c r="EF139" s="40" t="b">
        <f t="shared" si="257"/>
        <v>0</v>
      </c>
      <c r="EG139" s="40" t="b">
        <f t="shared" si="258"/>
        <v>0</v>
      </c>
      <c r="EH139" s="40" t="b">
        <f t="shared" si="259"/>
        <v>0</v>
      </c>
      <c r="EI139" s="40" t="b">
        <f t="shared" si="260"/>
        <v>0</v>
      </c>
      <c r="EJ139" s="367"/>
      <c r="EK139" s="40" t="b">
        <f t="shared" si="261"/>
        <v>0</v>
      </c>
      <c r="EL139" s="40" t="b">
        <f t="shared" si="262"/>
        <v>0</v>
      </c>
      <c r="EM139" s="40" t="b">
        <f t="shared" si="263"/>
        <v>0</v>
      </c>
      <c r="EN139" s="40" t="b">
        <f t="shared" si="264"/>
        <v>0</v>
      </c>
      <c r="EO139" s="367"/>
      <c r="EP139" s="40" t="b">
        <f t="shared" si="265"/>
        <v>0</v>
      </c>
      <c r="EQ139" s="40" t="b">
        <f t="shared" si="266"/>
        <v>0</v>
      </c>
      <c r="ER139" s="40" t="b">
        <f t="shared" si="267"/>
        <v>0</v>
      </c>
      <c r="ES139" s="40" t="b">
        <f t="shared" si="268"/>
        <v>0</v>
      </c>
      <c r="ET139" s="367"/>
      <c r="EU139" s="40" t="b">
        <f t="shared" si="269"/>
        <v>0</v>
      </c>
      <c r="EV139" s="40" t="b">
        <f t="shared" si="270"/>
        <v>0</v>
      </c>
      <c r="EW139" s="40" t="b">
        <f t="shared" si="271"/>
        <v>0</v>
      </c>
      <c r="EX139" s="40" t="b">
        <f t="shared" si="272"/>
        <v>0</v>
      </c>
      <c r="EY139" s="365"/>
      <c r="EZ139" s="40" t="b">
        <f t="shared" si="273"/>
        <v>0</v>
      </c>
      <c r="FA139" s="40" t="b">
        <f t="shared" si="274"/>
        <v>0</v>
      </c>
      <c r="FB139" s="40" t="b">
        <f t="shared" si="275"/>
        <v>0</v>
      </c>
      <c r="FC139" s="40" t="b">
        <f t="shared" si="276"/>
        <v>0</v>
      </c>
      <c r="FD139" s="367"/>
      <c r="FE139" s="40" t="b">
        <f t="shared" si="277"/>
        <v>0</v>
      </c>
      <c r="FF139" s="40" t="b">
        <f t="shared" si="278"/>
        <v>0</v>
      </c>
      <c r="FG139" s="40" t="b">
        <f t="shared" si="279"/>
        <v>0</v>
      </c>
      <c r="FH139" s="40" t="b">
        <f t="shared" si="280"/>
        <v>0</v>
      </c>
      <c r="FI139" s="365"/>
      <c r="FJ139" s="40" t="b">
        <f t="shared" si="281"/>
        <v>0</v>
      </c>
      <c r="FK139" s="40" t="b">
        <f t="shared" si="282"/>
        <v>0</v>
      </c>
      <c r="FL139" s="40" t="b">
        <f t="shared" si="283"/>
        <v>0</v>
      </c>
      <c r="FM139" s="40" t="b">
        <f t="shared" si="284"/>
        <v>0</v>
      </c>
      <c r="FN139" s="367"/>
      <c r="FO139" s="40" t="b">
        <f t="shared" si="285"/>
        <v>0</v>
      </c>
      <c r="FP139" s="40" t="b">
        <f t="shared" si="286"/>
        <v>0</v>
      </c>
      <c r="FQ139" s="40" t="b">
        <f t="shared" si="287"/>
        <v>0</v>
      </c>
      <c r="FR139" s="40" t="b">
        <f t="shared" si="288"/>
        <v>0</v>
      </c>
      <c r="FS139" s="365"/>
      <c r="FT139" s="40" t="b">
        <f t="shared" si="289"/>
        <v>0</v>
      </c>
      <c r="FU139" s="40" t="b">
        <f t="shared" si="290"/>
        <v>0</v>
      </c>
      <c r="FV139" s="40" t="b">
        <f t="shared" si="291"/>
        <v>0</v>
      </c>
      <c r="FW139" s="40" t="b">
        <f t="shared" si="292"/>
        <v>0</v>
      </c>
    </row>
    <row r="140" spans="2:179">
      <c r="B140" s="365">
        <v>131</v>
      </c>
      <c r="C140" s="196"/>
      <c r="D140" s="196"/>
      <c r="E140" s="196"/>
      <c r="F140" s="196"/>
      <c r="G140" s="367"/>
      <c r="H140" s="197"/>
      <c r="I140" s="197"/>
      <c r="J140" s="197"/>
      <c r="K140" s="197"/>
      <c r="L140" s="197"/>
      <c r="M140" s="197"/>
      <c r="N140" s="9"/>
      <c r="O140" s="198"/>
      <c r="P140" s="198"/>
      <c r="Q140" s="198"/>
      <c r="R140" s="198"/>
      <c r="S140" s="198"/>
      <c r="T140" s="198"/>
      <c r="U140" s="9"/>
      <c r="V140" s="306"/>
      <c r="W140" s="306"/>
      <c r="X140" s="306"/>
      <c r="Y140" s="306"/>
      <c r="Z140" s="306"/>
      <c r="AA140" s="283">
        <f>IFERROR(Z140*Inputs!$D$59*Inputs!$D$60,"")</f>
        <v>0</v>
      </c>
      <c r="AB140" s="9"/>
      <c r="AC140" s="303"/>
      <c r="AD140" s="304"/>
      <c r="AE140" s="304"/>
      <c r="AF140" s="304"/>
      <c r="AG140" s="9"/>
      <c r="AH140" s="283" t="str">
        <f>IFERROR(IF(Analysis!AC140="","",Analysis!AC140*Inputs!$D$33),"")</f>
        <v/>
      </c>
      <c r="AI140" s="292" t="str">
        <f>IFERROR(IF(Analysis!AD140="","",Analysis!AD140*Inputs!$D$37),"")</f>
        <v/>
      </c>
      <c r="AJ140" s="292" t="str">
        <f>IFERROR(IF(Analysis!AE140="","",Analysis!AE140*Inputs!$D$41),"")</f>
        <v/>
      </c>
      <c r="AK140" s="292" t="str">
        <f>IFERROR(IF(Analysis!AE140="","",Analysis!AE140*Inputs!$D$48),"")</f>
        <v/>
      </c>
      <c r="AL140" s="293" t="str">
        <f>IFERROR(IF(Analysis!AD140="","",Analysis!AD140*Inputs!$D$49*Inputs!$D$48),"")</f>
        <v/>
      </c>
      <c r="AM140" s="292" t="str">
        <f>IFERROR(AK140*Inputs!$D$50,"")</f>
        <v/>
      </c>
      <c r="AN140" s="292" t="str">
        <f t="shared" si="293"/>
        <v/>
      </c>
      <c r="AO140" s="292" t="str">
        <f>IFERROR(IF(AN140="","",AN140*Inputs!$D$52),"")</f>
        <v/>
      </c>
      <c r="AP140" s="283" t="str">
        <f>IFERROR(IF(Analysis!AF140="","",Analysis!AF140*Inputs!$D$58),"")</f>
        <v/>
      </c>
      <c r="AQ140" s="293" t="str">
        <f>IFERROR(AP140*Inputs!$D$59,"")</f>
        <v/>
      </c>
      <c r="AR140" s="283" t="str">
        <f>IFERROR(AQ140*Inputs!$D$60,"")</f>
        <v/>
      </c>
      <c r="AS140" s="9"/>
      <c r="AT140" s="279" t="str">
        <f>IF(Analysis!V140&lt;&gt;"",Analysis!V140,Analysis!$AH140)</f>
        <v/>
      </c>
      <c r="AU140" s="279" t="str">
        <f>IF(Analysis!W140&lt;&gt;"",Analysis!W140,Analysis!AI140)</f>
        <v/>
      </c>
      <c r="AV140" s="279" t="str">
        <f>IF(Analysis!X140&lt;&gt;"",Analysis!X140,$AJ140)</f>
        <v/>
      </c>
      <c r="AW140" s="279" t="str">
        <f>IF(Analysis!Y140&lt;&gt;"",Analysis!Y140,Analysis!AO140)</f>
        <v/>
      </c>
      <c r="AX140" s="279" t="str">
        <f>IF(Analysis!Z140&lt;&gt;"",Analysis!Z140,Analysis!AP140)</f>
        <v/>
      </c>
      <c r="AY140" s="279" t="str">
        <f>IF(Analysis!AA140&gt;0,Analysis!AA140,Analysis!AR140)</f>
        <v/>
      </c>
      <c r="AZ140" s="9"/>
      <c r="BA140" s="8">
        <f>SUM((($H140+$O140)*Inputs!$D$14*Inputs!$D$13/Hours_TB),(($I140+$P140)*Inputs!$D$14*Inputs!$D$13/Hours_TB),(($J140+$Q140)*Inputs!$D$14*Inputs!$D$13/Hours_TB),(($K140+$R140)*Inputs!$D$14*Inputs!$D$13/Hours_TB),(($L140+$S140)*Inputs!$D$14*Inputs!$D$13/Hours_TB),(($M140+$T140)*Inputs!$D$14*Inputs!$D$13/Hours_TB))</f>
        <v>0</v>
      </c>
      <c r="BB140" s="8">
        <f>SUM((($H140+$O140)*Inputs!$D$14*Inputs!$D$13/Hours_HIV),(($I140+$P140)*Inputs!$D$14*Inputs!$D$13/Hours_HIV),(($J140+$Q140)*Inputs!$D$14*Inputs!$D$13/Hours_HIV),(($K140+$R140)*Inputs!$D$14*Inputs!$D$13/Hours_HIV),(($L140+$S140)*Inputs!$D$14*Inputs!$D$13/Hours_HIV),(($M140+$T140)*Inputs!$D$14*Inputs!$D$13/Hours_HIV))</f>
        <v>0</v>
      </c>
      <c r="BC140" s="8">
        <f>SUM((($H140+$O140)*Inputs!$D$14*Inputs!$D$13/Hours_HPV),(($I140+$P140)*Inputs!$D$14*Inputs!$D$13/Hours_HPV),(($J140+$Q140)*Inputs!$D$14*Inputs!$D$13/Hours_HPV),(($K140+$R140)*Inputs!$D$14*Inputs!$D$13/Hours_HPV),(($L140+$S140)*Inputs!$D$14*Inputs!$D$13/Hours_HPV),(($M140+$T140)*Inputs!$D$14*Inputs!$D$13/Hours_HPV))</f>
        <v>0</v>
      </c>
      <c r="BD140" s="8">
        <f>SUM((($H140+$O140)*Inputs!$D$14*Inputs!$D$13/Hours_HCV),(($I140+$P140)*Inputs!$D$14*Inputs!$D$13/Hours_HCV),(($J140+$Q140)*Inputs!$D$14*Inputs!$D$13/Hours_HCV),(($K140+$R140)*Inputs!$D$14*Inputs!$D$13/Hours_HCV),(($L140+$S140)*Inputs!$D$14*Inputs!$D$13/Hours_HCV),(($M140+$T140)*Inputs!$D$14*Inputs!$D$13/Hours_HCV))</f>
        <v>0</v>
      </c>
      <c r="BE140" s="9"/>
      <c r="BF140" s="10" t="str">
        <f t="shared" si="294"/>
        <v/>
      </c>
      <c r="BG140" s="18" t="str">
        <f t="shared" si="295"/>
        <v>N/A</v>
      </c>
      <c r="BH140" s="10" t="str">
        <f t="shared" si="296"/>
        <v/>
      </c>
      <c r="BI140" s="10" t="str">
        <f t="shared" si="297"/>
        <v/>
      </c>
      <c r="BJ140" s="10" t="str">
        <f t="shared" si="216"/>
        <v/>
      </c>
      <c r="BK140" s="18" t="str">
        <f t="shared" si="298"/>
        <v>N/A</v>
      </c>
      <c r="BL140" s="367"/>
      <c r="BM140" s="10">
        <f t="shared" si="299"/>
        <v>0</v>
      </c>
      <c r="BN140" s="18" t="str">
        <f t="shared" si="300"/>
        <v>N/A</v>
      </c>
      <c r="BO140" s="10" t="str">
        <f t="shared" si="217"/>
        <v/>
      </c>
      <c r="BP140" s="10" t="str">
        <f t="shared" si="218"/>
        <v/>
      </c>
      <c r="BQ140" s="10" t="str">
        <f t="shared" si="219"/>
        <v/>
      </c>
      <c r="BR140" s="18" t="str">
        <f t="shared" si="220"/>
        <v>N/A</v>
      </c>
      <c r="BS140" s="367"/>
      <c r="BT140" s="10">
        <f t="shared" si="301"/>
        <v>0</v>
      </c>
      <c r="BU140" s="18" t="str">
        <f t="shared" si="302"/>
        <v>N/A</v>
      </c>
      <c r="BV140" s="10" t="str">
        <f t="shared" si="221"/>
        <v/>
      </c>
      <c r="BW140" s="10" t="str">
        <f t="shared" si="303"/>
        <v/>
      </c>
      <c r="BX140" s="10" t="str">
        <f t="shared" si="222"/>
        <v/>
      </c>
      <c r="BY140" s="18" t="str">
        <f t="shared" si="304"/>
        <v>N/A</v>
      </c>
      <c r="BZ140" s="367"/>
      <c r="CA140" s="10">
        <f t="shared" si="305"/>
        <v>0</v>
      </c>
      <c r="CB140" s="18" t="str">
        <f t="shared" si="306"/>
        <v>N/A</v>
      </c>
      <c r="CC140" s="10" t="str">
        <f t="shared" si="223"/>
        <v/>
      </c>
      <c r="CD140" s="10" t="str">
        <f t="shared" si="224"/>
        <v/>
      </c>
      <c r="CE140" s="10" t="str">
        <f t="shared" si="225"/>
        <v/>
      </c>
      <c r="CF140" s="18" t="str">
        <f t="shared" si="307"/>
        <v>N/A</v>
      </c>
      <c r="CG140" s="365"/>
      <c r="CH140" s="10">
        <f t="shared" si="308"/>
        <v>0</v>
      </c>
      <c r="CI140" s="18" t="str">
        <f t="shared" si="309"/>
        <v>N/A</v>
      </c>
      <c r="CJ140" s="10" t="str">
        <f t="shared" si="226"/>
        <v/>
      </c>
      <c r="CK140" s="10" t="str">
        <f t="shared" si="227"/>
        <v/>
      </c>
      <c r="CL140" s="10" t="str">
        <f t="shared" si="228"/>
        <v/>
      </c>
      <c r="CM140" s="18" t="str">
        <f t="shared" si="229"/>
        <v>N/A</v>
      </c>
      <c r="CN140" s="365"/>
      <c r="CO140" s="10">
        <f t="shared" si="310"/>
        <v>0</v>
      </c>
      <c r="CP140" s="18" t="str">
        <f t="shared" si="311"/>
        <v>N/A</v>
      </c>
      <c r="CQ140" s="10" t="str">
        <f t="shared" si="230"/>
        <v/>
      </c>
      <c r="CR140" s="10" t="str">
        <f t="shared" si="231"/>
        <v/>
      </c>
      <c r="CS140" s="10" t="str">
        <f t="shared" si="232"/>
        <v/>
      </c>
      <c r="CT140" s="18" t="str">
        <f t="shared" si="312"/>
        <v>N/A</v>
      </c>
      <c r="CU140" s="377"/>
      <c r="CV140" s="10">
        <f t="shared" si="313"/>
        <v>0</v>
      </c>
      <c r="CW140" s="18" t="str">
        <f t="shared" si="314"/>
        <v>N/A</v>
      </c>
      <c r="CX140" s="10" t="str">
        <f t="shared" si="233"/>
        <v/>
      </c>
      <c r="CY140" s="10" t="str">
        <f t="shared" si="234"/>
        <v/>
      </c>
      <c r="CZ140" s="10" t="str">
        <f t="shared" si="235"/>
        <v/>
      </c>
      <c r="DA140" s="18" t="str">
        <f t="shared" si="236"/>
        <v>N/A</v>
      </c>
      <c r="DB140" s="367"/>
      <c r="DC140" s="367"/>
      <c r="DD140" s="367"/>
      <c r="DE140" s="367"/>
      <c r="DF140" s="367"/>
      <c r="DG140" s="40" t="b">
        <f t="shared" si="237"/>
        <v>0</v>
      </c>
      <c r="DH140" s="40" t="b">
        <f t="shared" si="238"/>
        <v>0</v>
      </c>
      <c r="DI140" s="40" t="b">
        <f t="shared" si="239"/>
        <v>0</v>
      </c>
      <c r="DJ140" s="40" t="b">
        <f t="shared" si="240"/>
        <v>0</v>
      </c>
      <c r="DK140" s="367"/>
      <c r="DL140" s="40" t="b">
        <f t="shared" si="241"/>
        <v>0</v>
      </c>
      <c r="DM140" s="40" t="b">
        <f t="shared" si="242"/>
        <v>0</v>
      </c>
      <c r="DN140" s="40" t="b">
        <f t="shared" si="243"/>
        <v>0</v>
      </c>
      <c r="DO140" s="40" t="b">
        <f t="shared" si="244"/>
        <v>0</v>
      </c>
      <c r="DP140" s="367"/>
      <c r="DQ140" s="40" t="b">
        <f t="shared" si="245"/>
        <v>0</v>
      </c>
      <c r="DR140" s="40" t="b">
        <f t="shared" si="246"/>
        <v>0</v>
      </c>
      <c r="DS140" s="40" t="b">
        <f t="shared" si="247"/>
        <v>0</v>
      </c>
      <c r="DT140" s="40" t="b">
        <f t="shared" si="248"/>
        <v>0</v>
      </c>
      <c r="DU140" s="367"/>
      <c r="DV140" s="40" t="b">
        <f t="shared" si="249"/>
        <v>0</v>
      </c>
      <c r="DW140" s="40" t="b">
        <f t="shared" si="250"/>
        <v>0</v>
      </c>
      <c r="DX140" s="40" t="b">
        <f t="shared" si="251"/>
        <v>0</v>
      </c>
      <c r="DY140" s="40" t="b">
        <f t="shared" si="252"/>
        <v>0</v>
      </c>
      <c r="DZ140" s="367"/>
      <c r="EA140" s="40" t="b">
        <f t="shared" si="253"/>
        <v>0</v>
      </c>
      <c r="EB140" s="40" t="b">
        <f t="shared" si="254"/>
        <v>0</v>
      </c>
      <c r="EC140" s="40" t="b">
        <f t="shared" si="255"/>
        <v>0</v>
      </c>
      <c r="ED140" s="40" t="b">
        <f t="shared" si="256"/>
        <v>0</v>
      </c>
      <c r="EE140" s="367"/>
      <c r="EF140" s="40" t="b">
        <f t="shared" si="257"/>
        <v>0</v>
      </c>
      <c r="EG140" s="40" t="b">
        <f t="shared" si="258"/>
        <v>0</v>
      </c>
      <c r="EH140" s="40" t="b">
        <f t="shared" si="259"/>
        <v>0</v>
      </c>
      <c r="EI140" s="40" t="b">
        <f t="shared" si="260"/>
        <v>0</v>
      </c>
      <c r="EJ140" s="367"/>
      <c r="EK140" s="40" t="b">
        <f t="shared" si="261"/>
        <v>0</v>
      </c>
      <c r="EL140" s="40" t="b">
        <f t="shared" si="262"/>
        <v>0</v>
      </c>
      <c r="EM140" s="40" t="b">
        <f t="shared" si="263"/>
        <v>0</v>
      </c>
      <c r="EN140" s="40" t="b">
        <f t="shared" si="264"/>
        <v>0</v>
      </c>
      <c r="EO140" s="367"/>
      <c r="EP140" s="40" t="b">
        <f t="shared" si="265"/>
        <v>0</v>
      </c>
      <c r="EQ140" s="40" t="b">
        <f t="shared" si="266"/>
        <v>0</v>
      </c>
      <c r="ER140" s="40" t="b">
        <f t="shared" si="267"/>
        <v>0</v>
      </c>
      <c r="ES140" s="40" t="b">
        <f t="shared" si="268"/>
        <v>0</v>
      </c>
      <c r="ET140" s="367"/>
      <c r="EU140" s="40" t="b">
        <f t="shared" si="269"/>
        <v>0</v>
      </c>
      <c r="EV140" s="40" t="b">
        <f t="shared" si="270"/>
        <v>0</v>
      </c>
      <c r="EW140" s="40" t="b">
        <f t="shared" si="271"/>
        <v>0</v>
      </c>
      <c r="EX140" s="40" t="b">
        <f t="shared" si="272"/>
        <v>0</v>
      </c>
      <c r="EY140" s="365"/>
      <c r="EZ140" s="40" t="b">
        <f t="shared" si="273"/>
        <v>0</v>
      </c>
      <c r="FA140" s="40" t="b">
        <f t="shared" si="274"/>
        <v>0</v>
      </c>
      <c r="FB140" s="40" t="b">
        <f t="shared" si="275"/>
        <v>0</v>
      </c>
      <c r="FC140" s="40" t="b">
        <f t="shared" si="276"/>
        <v>0</v>
      </c>
      <c r="FD140" s="367"/>
      <c r="FE140" s="40" t="b">
        <f t="shared" si="277"/>
        <v>0</v>
      </c>
      <c r="FF140" s="40" t="b">
        <f t="shared" si="278"/>
        <v>0</v>
      </c>
      <c r="FG140" s="40" t="b">
        <f t="shared" si="279"/>
        <v>0</v>
      </c>
      <c r="FH140" s="40" t="b">
        <f t="shared" si="280"/>
        <v>0</v>
      </c>
      <c r="FI140" s="365"/>
      <c r="FJ140" s="40" t="b">
        <f t="shared" si="281"/>
        <v>0</v>
      </c>
      <c r="FK140" s="40" t="b">
        <f t="shared" si="282"/>
        <v>0</v>
      </c>
      <c r="FL140" s="40" t="b">
        <f t="shared" si="283"/>
        <v>0</v>
      </c>
      <c r="FM140" s="40" t="b">
        <f t="shared" si="284"/>
        <v>0</v>
      </c>
      <c r="FN140" s="367"/>
      <c r="FO140" s="40" t="b">
        <f t="shared" si="285"/>
        <v>0</v>
      </c>
      <c r="FP140" s="40" t="b">
        <f t="shared" si="286"/>
        <v>0</v>
      </c>
      <c r="FQ140" s="40" t="b">
        <f t="shared" si="287"/>
        <v>0</v>
      </c>
      <c r="FR140" s="40" t="b">
        <f t="shared" si="288"/>
        <v>0</v>
      </c>
      <c r="FS140" s="365"/>
      <c r="FT140" s="40" t="b">
        <f t="shared" si="289"/>
        <v>0</v>
      </c>
      <c r="FU140" s="40" t="b">
        <f t="shared" si="290"/>
        <v>0</v>
      </c>
      <c r="FV140" s="40" t="b">
        <f t="shared" si="291"/>
        <v>0</v>
      </c>
      <c r="FW140" s="40" t="b">
        <f t="shared" si="292"/>
        <v>0</v>
      </c>
    </row>
    <row r="141" spans="2:179">
      <c r="B141" s="365">
        <v>132</v>
      </c>
      <c r="C141" s="196"/>
      <c r="D141" s="196"/>
      <c r="E141" s="196"/>
      <c r="F141" s="196"/>
      <c r="G141" s="367"/>
      <c r="H141" s="197"/>
      <c r="I141" s="197"/>
      <c r="J141" s="197"/>
      <c r="K141" s="197"/>
      <c r="L141" s="197"/>
      <c r="M141" s="197"/>
      <c r="N141" s="9"/>
      <c r="O141" s="198"/>
      <c r="P141" s="198"/>
      <c r="Q141" s="198"/>
      <c r="R141" s="198"/>
      <c r="S141" s="198"/>
      <c r="T141" s="198"/>
      <c r="U141" s="9"/>
      <c r="V141" s="306"/>
      <c r="W141" s="306"/>
      <c r="X141" s="306"/>
      <c r="Y141" s="306"/>
      <c r="Z141" s="306"/>
      <c r="AA141" s="283">
        <f>IFERROR(Z141*Inputs!$D$59*Inputs!$D$60,"")</f>
        <v>0</v>
      </c>
      <c r="AB141" s="9"/>
      <c r="AC141" s="303"/>
      <c r="AD141" s="304"/>
      <c r="AE141" s="304"/>
      <c r="AF141" s="304"/>
      <c r="AG141" s="9"/>
      <c r="AH141" s="283" t="str">
        <f>IFERROR(IF(Analysis!AC141="","",Analysis!AC141*Inputs!$D$33),"")</f>
        <v/>
      </c>
      <c r="AI141" s="292" t="str">
        <f>IFERROR(IF(Analysis!AD141="","",Analysis!AD141*Inputs!$D$37),"")</f>
        <v/>
      </c>
      <c r="AJ141" s="292" t="str">
        <f>IFERROR(IF(Analysis!AE141="","",Analysis!AE141*Inputs!$D$41),"")</f>
        <v/>
      </c>
      <c r="AK141" s="292" t="str">
        <f>IFERROR(IF(Analysis!AE141="","",Analysis!AE141*Inputs!$D$48),"")</f>
        <v/>
      </c>
      <c r="AL141" s="293" t="str">
        <f>IFERROR(IF(Analysis!AD141="","",Analysis!AD141*Inputs!$D$49*Inputs!$D$48),"")</f>
        <v/>
      </c>
      <c r="AM141" s="292" t="str">
        <f>IFERROR(AK141*Inputs!$D$50,"")</f>
        <v/>
      </c>
      <c r="AN141" s="292" t="str">
        <f t="shared" si="293"/>
        <v/>
      </c>
      <c r="AO141" s="292" t="str">
        <f>IFERROR(IF(AN141="","",AN141*Inputs!$D$52),"")</f>
        <v/>
      </c>
      <c r="AP141" s="283" t="str">
        <f>IFERROR(IF(Analysis!AF141="","",Analysis!AF141*Inputs!$D$58),"")</f>
        <v/>
      </c>
      <c r="AQ141" s="293" t="str">
        <f>IFERROR(AP141*Inputs!$D$59,"")</f>
        <v/>
      </c>
      <c r="AR141" s="283" t="str">
        <f>IFERROR(AQ141*Inputs!$D$60,"")</f>
        <v/>
      </c>
      <c r="AS141" s="9"/>
      <c r="AT141" s="279" t="str">
        <f>IF(Analysis!V141&lt;&gt;"",Analysis!V141,Analysis!$AH141)</f>
        <v/>
      </c>
      <c r="AU141" s="279" t="str">
        <f>IF(Analysis!W141&lt;&gt;"",Analysis!W141,Analysis!AI141)</f>
        <v/>
      </c>
      <c r="AV141" s="279" t="str">
        <f>IF(Analysis!X141&lt;&gt;"",Analysis!X141,$AJ141)</f>
        <v/>
      </c>
      <c r="AW141" s="279" t="str">
        <f>IF(Analysis!Y141&lt;&gt;"",Analysis!Y141,Analysis!AO141)</f>
        <v/>
      </c>
      <c r="AX141" s="279" t="str">
        <f>IF(Analysis!Z141&lt;&gt;"",Analysis!Z141,Analysis!AP141)</f>
        <v/>
      </c>
      <c r="AY141" s="279" t="str">
        <f>IF(Analysis!AA141&gt;0,Analysis!AA141,Analysis!AR141)</f>
        <v/>
      </c>
      <c r="AZ141" s="9"/>
      <c r="BA141" s="8">
        <f>SUM((($H141+$O141)*Inputs!$D$14*Inputs!$D$13/Hours_TB),(($I141+$P141)*Inputs!$D$14*Inputs!$D$13/Hours_TB),(($J141+$Q141)*Inputs!$D$14*Inputs!$D$13/Hours_TB),(($K141+$R141)*Inputs!$D$14*Inputs!$D$13/Hours_TB),(($L141+$S141)*Inputs!$D$14*Inputs!$D$13/Hours_TB),(($M141+$T141)*Inputs!$D$14*Inputs!$D$13/Hours_TB))</f>
        <v>0</v>
      </c>
      <c r="BB141" s="8">
        <f>SUM((($H141+$O141)*Inputs!$D$14*Inputs!$D$13/Hours_HIV),(($I141+$P141)*Inputs!$D$14*Inputs!$D$13/Hours_HIV),(($J141+$Q141)*Inputs!$D$14*Inputs!$D$13/Hours_HIV),(($K141+$R141)*Inputs!$D$14*Inputs!$D$13/Hours_HIV),(($L141+$S141)*Inputs!$D$14*Inputs!$D$13/Hours_HIV),(($M141+$T141)*Inputs!$D$14*Inputs!$D$13/Hours_HIV))</f>
        <v>0</v>
      </c>
      <c r="BC141" s="8">
        <f>SUM((($H141+$O141)*Inputs!$D$14*Inputs!$D$13/Hours_HPV),(($I141+$P141)*Inputs!$D$14*Inputs!$D$13/Hours_HPV),(($J141+$Q141)*Inputs!$D$14*Inputs!$D$13/Hours_HPV),(($K141+$R141)*Inputs!$D$14*Inputs!$D$13/Hours_HPV),(($L141+$S141)*Inputs!$D$14*Inputs!$D$13/Hours_HPV),(($M141+$T141)*Inputs!$D$14*Inputs!$D$13/Hours_HPV))</f>
        <v>0</v>
      </c>
      <c r="BD141" s="8">
        <f>SUM((($H141+$O141)*Inputs!$D$14*Inputs!$D$13/Hours_HCV),(($I141+$P141)*Inputs!$D$14*Inputs!$D$13/Hours_HCV),(($J141+$Q141)*Inputs!$D$14*Inputs!$D$13/Hours_HCV),(($K141+$R141)*Inputs!$D$14*Inputs!$D$13/Hours_HCV),(($L141+$S141)*Inputs!$D$14*Inputs!$D$13/Hours_HCV),(($M141+$T141)*Inputs!$D$14*Inputs!$D$13/Hours_HCV))</f>
        <v>0</v>
      </c>
      <c r="BE141" s="9"/>
      <c r="BF141" s="10" t="str">
        <f t="shared" si="294"/>
        <v/>
      </c>
      <c r="BG141" s="18" t="str">
        <f t="shared" si="295"/>
        <v>N/A</v>
      </c>
      <c r="BH141" s="10" t="str">
        <f t="shared" si="296"/>
        <v/>
      </c>
      <c r="BI141" s="10" t="str">
        <f t="shared" si="297"/>
        <v/>
      </c>
      <c r="BJ141" s="10" t="str">
        <f t="shared" si="216"/>
        <v/>
      </c>
      <c r="BK141" s="18" t="str">
        <f t="shared" si="298"/>
        <v>N/A</v>
      </c>
      <c r="BL141" s="367"/>
      <c r="BM141" s="10">
        <f t="shared" si="299"/>
        <v>0</v>
      </c>
      <c r="BN141" s="18" t="str">
        <f t="shared" si="300"/>
        <v>N/A</v>
      </c>
      <c r="BO141" s="10" t="str">
        <f t="shared" si="217"/>
        <v/>
      </c>
      <c r="BP141" s="10" t="str">
        <f t="shared" si="218"/>
        <v/>
      </c>
      <c r="BQ141" s="10" t="str">
        <f t="shared" si="219"/>
        <v/>
      </c>
      <c r="BR141" s="18" t="str">
        <f t="shared" si="220"/>
        <v>N/A</v>
      </c>
      <c r="BS141" s="367"/>
      <c r="BT141" s="10">
        <f t="shared" si="301"/>
        <v>0</v>
      </c>
      <c r="BU141" s="18" t="str">
        <f t="shared" si="302"/>
        <v>N/A</v>
      </c>
      <c r="BV141" s="10" t="str">
        <f t="shared" si="221"/>
        <v/>
      </c>
      <c r="BW141" s="10" t="str">
        <f t="shared" si="303"/>
        <v/>
      </c>
      <c r="BX141" s="10" t="str">
        <f t="shared" si="222"/>
        <v/>
      </c>
      <c r="BY141" s="18" t="str">
        <f t="shared" si="304"/>
        <v>N/A</v>
      </c>
      <c r="BZ141" s="367"/>
      <c r="CA141" s="10">
        <f t="shared" si="305"/>
        <v>0</v>
      </c>
      <c r="CB141" s="18" t="str">
        <f t="shared" si="306"/>
        <v>N/A</v>
      </c>
      <c r="CC141" s="10" t="str">
        <f t="shared" si="223"/>
        <v/>
      </c>
      <c r="CD141" s="10" t="str">
        <f t="shared" si="224"/>
        <v/>
      </c>
      <c r="CE141" s="10" t="str">
        <f t="shared" si="225"/>
        <v/>
      </c>
      <c r="CF141" s="18" t="str">
        <f t="shared" si="307"/>
        <v>N/A</v>
      </c>
      <c r="CG141" s="365"/>
      <c r="CH141" s="10">
        <f t="shared" si="308"/>
        <v>0</v>
      </c>
      <c r="CI141" s="18" t="str">
        <f t="shared" si="309"/>
        <v>N/A</v>
      </c>
      <c r="CJ141" s="10" t="str">
        <f t="shared" si="226"/>
        <v/>
      </c>
      <c r="CK141" s="10" t="str">
        <f t="shared" si="227"/>
        <v/>
      </c>
      <c r="CL141" s="10" t="str">
        <f t="shared" si="228"/>
        <v/>
      </c>
      <c r="CM141" s="18" t="str">
        <f t="shared" si="229"/>
        <v>N/A</v>
      </c>
      <c r="CN141" s="365"/>
      <c r="CO141" s="10">
        <f t="shared" si="310"/>
        <v>0</v>
      </c>
      <c r="CP141" s="18" t="str">
        <f t="shared" si="311"/>
        <v>N/A</v>
      </c>
      <c r="CQ141" s="10" t="str">
        <f t="shared" si="230"/>
        <v/>
      </c>
      <c r="CR141" s="10" t="str">
        <f t="shared" si="231"/>
        <v/>
      </c>
      <c r="CS141" s="10" t="str">
        <f t="shared" si="232"/>
        <v/>
      </c>
      <c r="CT141" s="18" t="str">
        <f t="shared" si="312"/>
        <v>N/A</v>
      </c>
      <c r="CU141" s="377"/>
      <c r="CV141" s="10">
        <f t="shared" si="313"/>
        <v>0</v>
      </c>
      <c r="CW141" s="18" t="str">
        <f t="shared" si="314"/>
        <v>N/A</v>
      </c>
      <c r="CX141" s="10" t="str">
        <f t="shared" si="233"/>
        <v/>
      </c>
      <c r="CY141" s="10" t="str">
        <f t="shared" si="234"/>
        <v/>
      </c>
      <c r="CZ141" s="10" t="str">
        <f t="shared" si="235"/>
        <v/>
      </c>
      <c r="DA141" s="18" t="str">
        <f t="shared" si="236"/>
        <v>N/A</v>
      </c>
      <c r="DB141" s="367"/>
      <c r="DC141" s="367"/>
      <c r="DD141" s="367"/>
      <c r="DE141" s="367"/>
      <c r="DF141" s="367"/>
      <c r="DG141" s="40" t="b">
        <f t="shared" si="237"/>
        <v>0</v>
      </c>
      <c r="DH141" s="40" t="b">
        <f t="shared" si="238"/>
        <v>0</v>
      </c>
      <c r="DI141" s="40" t="b">
        <f t="shared" si="239"/>
        <v>0</v>
      </c>
      <c r="DJ141" s="40" t="b">
        <f t="shared" si="240"/>
        <v>0</v>
      </c>
      <c r="DK141" s="367"/>
      <c r="DL141" s="40" t="b">
        <f t="shared" si="241"/>
        <v>0</v>
      </c>
      <c r="DM141" s="40" t="b">
        <f t="shared" si="242"/>
        <v>0</v>
      </c>
      <c r="DN141" s="40" t="b">
        <f t="shared" si="243"/>
        <v>0</v>
      </c>
      <c r="DO141" s="40" t="b">
        <f t="shared" si="244"/>
        <v>0</v>
      </c>
      <c r="DP141" s="367"/>
      <c r="DQ141" s="40" t="b">
        <f t="shared" si="245"/>
        <v>0</v>
      </c>
      <c r="DR141" s="40" t="b">
        <f t="shared" si="246"/>
        <v>0</v>
      </c>
      <c r="DS141" s="40" t="b">
        <f t="shared" si="247"/>
        <v>0</v>
      </c>
      <c r="DT141" s="40" t="b">
        <f t="shared" si="248"/>
        <v>0</v>
      </c>
      <c r="DU141" s="367"/>
      <c r="DV141" s="40" t="b">
        <f t="shared" si="249"/>
        <v>0</v>
      </c>
      <c r="DW141" s="40" t="b">
        <f t="shared" si="250"/>
        <v>0</v>
      </c>
      <c r="DX141" s="40" t="b">
        <f t="shared" si="251"/>
        <v>0</v>
      </c>
      <c r="DY141" s="40" t="b">
        <f t="shared" si="252"/>
        <v>0</v>
      </c>
      <c r="DZ141" s="367"/>
      <c r="EA141" s="40" t="b">
        <f t="shared" si="253"/>
        <v>0</v>
      </c>
      <c r="EB141" s="40" t="b">
        <f t="shared" si="254"/>
        <v>0</v>
      </c>
      <c r="EC141" s="40" t="b">
        <f t="shared" si="255"/>
        <v>0</v>
      </c>
      <c r="ED141" s="40" t="b">
        <f t="shared" si="256"/>
        <v>0</v>
      </c>
      <c r="EE141" s="367"/>
      <c r="EF141" s="40" t="b">
        <f t="shared" si="257"/>
        <v>0</v>
      </c>
      <c r="EG141" s="40" t="b">
        <f t="shared" si="258"/>
        <v>0</v>
      </c>
      <c r="EH141" s="40" t="b">
        <f t="shared" si="259"/>
        <v>0</v>
      </c>
      <c r="EI141" s="40" t="b">
        <f t="shared" si="260"/>
        <v>0</v>
      </c>
      <c r="EJ141" s="367"/>
      <c r="EK141" s="40" t="b">
        <f t="shared" si="261"/>
        <v>0</v>
      </c>
      <c r="EL141" s="40" t="b">
        <f t="shared" si="262"/>
        <v>0</v>
      </c>
      <c r="EM141" s="40" t="b">
        <f t="shared" si="263"/>
        <v>0</v>
      </c>
      <c r="EN141" s="40" t="b">
        <f t="shared" si="264"/>
        <v>0</v>
      </c>
      <c r="EO141" s="367"/>
      <c r="EP141" s="40" t="b">
        <f t="shared" si="265"/>
        <v>0</v>
      </c>
      <c r="EQ141" s="40" t="b">
        <f t="shared" si="266"/>
        <v>0</v>
      </c>
      <c r="ER141" s="40" t="b">
        <f t="shared" si="267"/>
        <v>0</v>
      </c>
      <c r="ES141" s="40" t="b">
        <f t="shared" si="268"/>
        <v>0</v>
      </c>
      <c r="ET141" s="367"/>
      <c r="EU141" s="40" t="b">
        <f t="shared" si="269"/>
        <v>0</v>
      </c>
      <c r="EV141" s="40" t="b">
        <f t="shared" si="270"/>
        <v>0</v>
      </c>
      <c r="EW141" s="40" t="b">
        <f t="shared" si="271"/>
        <v>0</v>
      </c>
      <c r="EX141" s="40" t="b">
        <f t="shared" si="272"/>
        <v>0</v>
      </c>
      <c r="EY141" s="365"/>
      <c r="EZ141" s="40" t="b">
        <f t="shared" si="273"/>
        <v>0</v>
      </c>
      <c r="FA141" s="40" t="b">
        <f t="shared" si="274"/>
        <v>0</v>
      </c>
      <c r="FB141" s="40" t="b">
        <f t="shared" si="275"/>
        <v>0</v>
      </c>
      <c r="FC141" s="40" t="b">
        <f t="shared" si="276"/>
        <v>0</v>
      </c>
      <c r="FD141" s="367"/>
      <c r="FE141" s="40" t="b">
        <f t="shared" si="277"/>
        <v>0</v>
      </c>
      <c r="FF141" s="40" t="b">
        <f t="shared" si="278"/>
        <v>0</v>
      </c>
      <c r="FG141" s="40" t="b">
        <f t="shared" si="279"/>
        <v>0</v>
      </c>
      <c r="FH141" s="40" t="b">
        <f t="shared" si="280"/>
        <v>0</v>
      </c>
      <c r="FI141" s="365"/>
      <c r="FJ141" s="40" t="b">
        <f t="shared" si="281"/>
        <v>0</v>
      </c>
      <c r="FK141" s="40" t="b">
        <f t="shared" si="282"/>
        <v>0</v>
      </c>
      <c r="FL141" s="40" t="b">
        <f t="shared" si="283"/>
        <v>0</v>
      </c>
      <c r="FM141" s="40" t="b">
        <f t="shared" si="284"/>
        <v>0</v>
      </c>
      <c r="FN141" s="367"/>
      <c r="FO141" s="40" t="b">
        <f t="shared" si="285"/>
        <v>0</v>
      </c>
      <c r="FP141" s="40" t="b">
        <f t="shared" si="286"/>
        <v>0</v>
      </c>
      <c r="FQ141" s="40" t="b">
        <f t="shared" si="287"/>
        <v>0</v>
      </c>
      <c r="FR141" s="40" t="b">
        <f t="shared" si="288"/>
        <v>0</v>
      </c>
      <c r="FS141" s="365"/>
      <c r="FT141" s="40" t="b">
        <f t="shared" si="289"/>
        <v>0</v>
      </c>
      <c r="FU141" s="40" t="b">
        <f t="shared" si="290"/>
        <v>0</v>
      </c>
      <c r="FV141" s="40" t="b">
        <f t="shared" si="291"/>
        <v>0</v>
      </c>
      <c r="FW141" s="40" t="b">
        <f t="shared" si="292"/>
        <v>0</v>
      </c>
    </row>
    <row r="142" spans="2:179">
      <c r="B142" s="365">
        <v>133</v>
      </c>
      <c r="C142" s="196"/>
      <c r="D142" s="196"/>
      <c r="E142" s="196"/>
      <c r="F142" s="196"/>
      <c r="G142" s="367"/>
      <c r="H142" s="197"/>
      <c r="I142" s="197"/>
      <c r="J142" s="197"/>
      <c r="K142" s="197"/>
      <c r="L142" s="197"/>
      <c r="M142" s="197"/>
      <c r="N142" s="9"/>
      <c r="O142" s="198"/>
      <c r="P142" s="198"/>
      <c r="Q142" s="198"/>
      <c r="R142" s="198"/>
      <c r="S142" s="198"/>
      <c r="T142" s="198"/>
      <c r="U142" s="9"/>
      <c r="V142" s="306"/>
      <c r="W142" s="306"/>
      <c r="X142" s="306"/>
      <c r="Y142" s="306"/>
      <c r="Z142" s="306"/>
      <c r="AA142" s="283">
        <f>IFERROR(Z142*Inputs!$D$59*Inputs!$D$60,"")</f>
        <v>0</v>
      </c>
      <c r="AB142" s="9"/>
      <c r="AC142" s="303"/>
      <c r="AD142" s="304"/>
      <c r="AE142" s="304"/>
      <c r="AF142" s="304"/>
      <c r="AG142" s="9"/>
      <c r="AH142" s="283" t="str">
        <f>IFERROR(IF(Analysis!AC142="","",Analysis!AC142*Inputs!$D$33),"")</f>
        <v/>
      </c>
      <c r="AI142" s="292" t="str">
        <f>IFERROR(IF(Analysis!AD142="","",Analysis!AD142*Inputs!$D$37),"")</f>
        <v/>
      </c>
      <c r="AJ142" s="292" t="str">
        <f>IFERROR(IF(Analysis!AE142="","",Analysis!AE142*Inputs!$D$41),"")</f>
        <v/>
      </c>
      <c r="AK142" s="292" t="str">
        <f>IFERROR(IF(Analysis!AE142="","",Analysis!AE142*Inputs!$D$48),"")</f>
        <v/>
      </c>
      <c r="AL142" s="293" t="str">
        <f>IFERROR(IF(Analysis!AD142="","",Analysis!AD142*Inputs!$D$49*Inputs!$D$48),"")</f>
        <v/>
      </c>
      <c r="AM142" s="292" t="str">
        <f>IFERROR(AK142*Inputs!$D$50,"")</f>
        <v/>
      </c>
      <c r="AN142" s="292" t="str">
        <f t="shared" si="293"/>
        <v/>
      </c>
      <c r="AO142" s="292" t="str">
        <f>IFERROR(IF(AN142="","",AN142*Inputs!$D$52),"")</f>
        <v/>
      </c>
      <c r="AP142" s="283" t="str">
        <f>IFERROR(IF(Analysis!AF142="","",Analysis!AF142*Inputs!$D$58),"")</f>
        <v/>
      </c>
      <c r="AQ142" s="293" t="str">
        <f>IFERROR(AP142*Inputs!$D$59,"")</f>
        <v/>
      </c>
      <c r="AR142" s="283" t="str">
        <f>IFERROR(AQ142*Inputs!$D$60,"")</f>
        <v/>
      </c>
      <c r="AS142" s="9"/>
      <c r="AT142" s="279" t="str">
        <f>IF(Analysis!V142&lt;&gt;"",Analysis!V142,Analysis!$AH142)</f>
        <v/>
      </c>
      <c r="AU142" s="279" t="str">
        <f>IF(Analysis!W142&lt;&gt;"",Analysis!W142,Analysis!AI142)</f>
        <v/>
      </c>
      <c r="AV142" s="279" t="str">
        <f>IF(Analysis!X142&lt;&gt;"",Analysis!X142,$AJ142)</f>
        <v/>
      </c>
      <c r="AW142" s="279" t="str">
        <f>IF(Analysis!Y142&lt;&gt;"",Analysis!Y142,Analysis!AO142)</f>
        <v/>
      </c>
      <c r="AX142" s="279" t="str">
        <f>IF(Analysis!Z142&lt;&gt;"",Analysis!Z142,Analysis!AP142)</f>
        <v/>
      </c>
      <c r="AY142" s="279" t="str">
        <f>IF(Analysis!AA142&gt;0,Analysis!AA142,Analysis!AR142)</f>
        <v/>
      </c>
      <c r="AZ142" s="9"/>
      <c r="BA142" s="8">
        <f>SUM((($H142+$O142)*Inputs!$D$14*Inputs!$D$13/Hours_TB),(($I142+$P142)*Inputs!$D$14*Inputs!$D$13/Hours_TB),(($J142+$Q142)*Inputs!$D$14*Inputs!$D$13/Hours_TB),(($K142+$R142)*Inputs!$D$14*Inputs!$D$13/Hours_TB),(($L142+$S142)*Inputs!$D$14*Inputs!$D$13/Hours_TB),(($M142+$T142)*Inputs!$D$14*Inputs!$D$13/Hours_TB))</f>
        <v>0</v>
      </c>
      <c r="BB142" s="8">
        <f>SUM((($H142+$O142)*Inputs!$D$14*Inputs!$D$13/Hours_HIV),(($I142+$P142)*Inputs!$D$14*Inputs!$D$13/Hours_HIV),(($J142+$Q142)*Inputs!$D$14*Inputs!$D$13/Hours_HIV),(($K142+$R142)*Inputs!$D$14*Inputs!$D$13/Hours_HIV),(($L142+$S142)*Inputs!$D$14*Inputs!$D$13/Hours_HIV),(($M142+$T142)*Inputs!$D$14*Inputs!$D$13/Hours_HIV))</f>
        <v>0</v>
      </c>
      <c r="BC142" s="8">
        <f>SUM((($H142+$O142)*Inputs!$D$14*Inputs!$D$13/Hours_HPV),(($I142+$P142)*Inputs!$D$14*Inputs!$D$13/Hours_HPV),(($J142+$Q142)*Inputs!$D$14*Inputs!$D$13/Hours_HPV),(($K142+$R142)*Inputs!$D$14*Inputs!$D$13/Hours_HPV),(($L142+$S142)*Inputs!$D$14*Inputs!$D$13/Hours_HPV),(($M142+$T142)*Inputs!$D$14*Inputs!$D$13/Hours_HPV))</f>
        <v>0</v>
      </c>
      <c r="BD142" s="8">
        <f>SUM((($H142+$O142)*Inputs!$D$14*Inputs!$D$13/Hours_HCV),(($I142+$P142)*Inputs!$D$14*Inputs!$D$13/Hours_HCV),(($J142+$Q142)*Inputs!$D$14*Inputs!$D$13/Hours_HCV),(($K142+$R142)*Inputs!$D$14*Inputs!$D$13/Hours_HCV),(($L142+$S142)*Inputs!$D$14*Inputs!$D$13/Hours_HCV),(($M142+$T142)*Inputs!$D$14*Inputs!$D$13/Hours_HCV))</f>
        <v>0</v>
      </c>
      <c r="BE142" s="9"/>
      <c r="BF142" s="10" t="str">
        <f t="shared" si="294"/>
        <v/>
      </c>
      <c r="BG142" s="18" t="str">
        <f t="shared" si="295"/>
        <v>N/A</v>
      </c>
      <c r="BH142" s="10" t="str">
        <f t="shared" si="296"/>
        <v/>
      </c>
      <c r="BI142" s="10" t="str">
        <f t="shared" si="297"/>
        <v/>
      </c>
      <c r="BJ142" s="10" t="str">
        <f t="shared" si="216"/>
        <v/>
      </c>
      <c r="BK142" s="18" t="str">
        <f t="shared" si="298"/>
        <v>N/A</v>
      </c>
      <c r="BL142" s="367"/>
      <c r="BM142" s="10">
        <f t="shared" si="299"/>
        <v>0</v>
      </c>
      <c r="BN142" s="18" t="str">
        <f t="shared" si="300"/>
        <v>N/A</v>
      </c>
      <c r="BO142" s="10" t="str">
        <f t="shared" si="217"/>
        <v/>
      </c>
      <c r="BP142" s="10" t="str">
        <f t="shared" si="218"/>
        <v/>
      </c>
      <c r="BQ142" s="10" t="str">
        <f t="shared" si="219"/>
        <v/>
      </c>
      <c r="BR142" s="18" t="str">
        <f t="shared" si="220"/>
        <v>N/A</v>
      </c>
      <c r="BS142" s="367"/>
      <c r="BT142" s="10">
        <f t="shared" si="301"/>
        <v>0</v>
      </c>
      <c r="BU142" s="18" t="str">
        <f t="shared" si="302"/>
        <v>N/A</v>
      </c>
      <c r="BV142" s="10" t="str">
        <f t="shared" si="221"/>
        <v/>
      </c>
      <c r="BW142" s="10" t="str">
        <f t="shared" si="303"/>
        <v/>
      </c>
      <c r="BX142" s="10" t="str">
        <f t="shared" si="222"/>
        <v/>
      </c>
      <c r="BY142" s="18" t="str">
        <f t="shared" si="304"/>
        <v>N/A</v>
      </c>
      <c r="BZ142" s="367"/>
      <c r="CA142" s="10">
        <f t="shared" si="305"/>
        <v>0</v>
      </c>
      <c r="CB142" s="18" t="str">
        <f t="shared" si="306"/>
        <v>N/A</v>
      </c>
      <c r="CC142" s="10" t="str">
        <f t="shared" si="223"/>
        <v/>
      </c>
      <c r="CD142" s="10" t="str">
        <f t="shared" si="224"/>
        <v/>
      </c>
      <c r="CE142" s="10" t="str">
        <f t="shared" si="225"/>
        <v/>
      </c>
      <c r="CF142" s="18" t="str">
        <f t="shared" si="307"/>
        <v>N/A</v>
      </c>
      <c r="CG142" s="365"/>
      <c r="CH142" s="10">
        <f t="shared" si="308"/>
        <v>0</v>
      </c>
      <c r="CI142" s="18" t="str">
        <f t="shared" si="309"/>
        <v>N/A</v>
      </c>
      <c r="CJ142" s="10" t="str">
        <f t="shared" si="226"/>
        <v/>
      </c>
      <c r="CK142" s="10" t="str">
        <f t="shared" si="227"/>
        <v/>
      </c>
      <c r="CL142" s="10" t="str">
        <f t="shared" si="228"/>
        <v/>
      </c>
      <c r="CM142" s="18" t="str">
        <f t="shared" si="229"/>
        <v>N/A</v>
      </c>
      <c r="CN142" s="365"/>
      <c r="CO142" s="10">
        <f t="shared" si="310"/>
        <v>0</v>
      </c>
      <c r="CP142" s="18" t="str">
        <f t="shared" si="311"/>
        <v>N/A</v>
      </c>
      <c r="CQ142" s="10" t="str">
        <f t="shared" si="230"/>
        <v/>
      </c>
      <c r="CR142" s="10" t="str">
        <f t="shared" si="231"/>
        <v/>
      </c>
      <c r="CS142" s="10" t="str">
        <f t="shared" si="232"/>
        <v/>
      </c>
      <c r="CT142" s="18" t="str">
        <f t="shared" si="312"/>
        <v>N/A</v>
      </c>
      <c r="CU142" s="377"/>
      <c r="CV142" s="10">
        <f t="shared" si="313"/>
        <v>0</v>
      </c>
      <c r="CW142" s="18" t="str">
        <f t="shared" si="314"/>
        <v>N/A</v>
      </c>
      <c r="CX142" s="10" t="str">
        <f t="shared" si="233"/>
        <v/>
      </c>
      <c r="CY142" s="10" t="str">
        <f t="shared" si="234"/>
        <v/>
      </c>
      <c r="CZ142" s="10" t="str">
        <f t="shared" si="235"/>
        <v/>
      </c>
      <c r="DA142" s="18" t="str">
        <f t="shared" si="236"/>
        <v>N/A</v>
      </c>
      <c r="DB142" s="367"/>
      <c r="DC142" s="367"/>
      <c r="DD142" s="367"/>
      <c r="DE142" s="367"/>
      <c r="DF142" s="367"/>
      <c r="DG142" s="40" t="b">
        <f t="shared" si="237"/>
        <v>0</v>
      </c>
      <c r="DH142" s="40" t="b">
        <f t="shared" si="238"/>
        <v>0</v>
      </c>
      <c r="DI142" s="40" t="b">
        <f t="shared" si="239"/>
        <v>0</v>
      </c>
      <c r="DJ142" s="40" t="b">
        <f t="shared" si="240"/>
        <v>0</v>
      </c>
      <c r="DK142" s="367"/>
      <c r="DL142" s="40" t="b">
        <f t="shared" si="241"/>
        <v>0</v>
      </c>
      <c r="DM142" s="40" t="b">
        <f t="shared" si="242"/>
        <v>0</v>
      </c>
      <c r="DN142" s="40" t="b">
        <f t="shared" si="243"/>
        <v>0</v>
      </c>
      <c r="DO142" s="40" t="b">
        <f t="shared" si="244"/>
        <v>0</v>
      </c>
      <c r="DP142" s="367"/>
      <c r="DQ142" s="40" t="b">
        <f t="shared" si="245"/>
        <v>0</v>
      </c>
      <c r="DR142" s="40" t="b">
        <f t="shared" si="246"/>
        <v>0</v>
      </c>
      <c r="DS142" s="40" t="b">
        <f t="shared" si="247"/>
        <v>0</v>
      </c>
      <c r="DT142" s="40" t="b">
        <f t="shared" si="248"/>
        <v>0</v>
      </c>
      <c r="DU142" s="367"/>
      <c r="DV142" s="40" t="b">
        <f t="shared" si="249"/>
        <v>0</v>
      </c>
      <c r="DW142" s="40" t="b">
        <f t="shared" si="250"/>
        <v>0</v>
      </c>
      <c r="DX142" s="40" t="b">
        <f t="shared" si="251"/>
        <v>0</v>
      </c>
      <c r="DY142" s="40" t="b">
        <f t="shared" si="252"/>
        <v>0</v>
      </c>
      <c r="DZ142" s="367"/>
      <c r="EA142" s="40" t="b">
        <f t="shared" si="253"/>
        <v>0</v>
      </c>
      <c r="EB142" s="40" t="b">
        <f t="shared" si="254"/>
        <v>0</v>
      </c>
      <c r="EC142" s="40" t="b">
        <f t="shared" si="255"/>
        <v>0</v>
      </c>
      <c r="ED142" s="40" t="b">
        <f t="shared" si="256"/>
        <v>0</v>
      </c>
      <c r="EE142" s="367"/>
      <c r="EF142" s="40" t="b">
        <f t="shared" si="257"/>
        <v>0</v>
      </c>
      <c r="EG142" s="40" t="b">
        <f t="shared" si="258"/>
        <v>0</v>
      </c>
      <c r="EH142" s="40" t="b">
        <f t="shared" si="259"/>
        <v>0</v>
      </c>
      <c r="EI142" s="40" t="b">
        <f t="shared" si="260"/>
        <v>0</v>
      </c>
      <c r="EJ142" s="367"/>
      <c r="EK142" s="40" t="b">
        <f t="shared" si="261"/>
        <v>0</v>
      </c>
      <c r="EL142" s="40" t="b">
        <f t="shared" si="262"/>
        <v>0</v>
      </c>
      <c r="EM142" s="40" t="b">
        <f t="shared" si="263"/>
        <v>0</v>
      </c>
      <c r="EN142" s="40" t="b">
        <f t="shared" si="264"/>
        <v>0</v>
      </c>
      <c r="EO142" s="367"/>
      <c r="EP142" s="40" t="b">
        <f t="shared" si="265"/>
        <v>0</v>
      </c>
      <c r="EQ142" s="40" t="b">
        <f t="shared" si="266"/>
        <v>0</v>
      </c>
      <c r="ER142" s="40" t="b">
        <f t="shared" si="267"/>
        <v>0</v>
      </c>
      <c r="ES142" s="40" t="b">
        <f t="shared" si="268"/>
        <v>0</v>
      </c>
      <c r="ET142" s="367"/>
      <c r="EU142" s="40" t="b">
        <f t="shared" si="269"/>
        <v>0</v>
      </c>
      <c r="EV142" s="40" t="b">
        <f t="shared" si="270"/>
        <v>0</v>
      </c>
      <c r="EW142" s="40" t="b">
        <f t="shared" si="271"/>
        <v>0</v>
      </c>
      <c r="EX142" s="40" t="b">
        <f t="shared" si="272"/>
        <v>0</v>
      </c>
      <c r="EY142" s="365"/>
      <c r="EZ142" s="40" t="b">
        <f t="shared" si="273"/>
        <v>0</v>
      </c>
      <c r="FA142" s="40" t="b">
        <f t="shared" si="274"/>
        <v>0</v>
      </c>
      <c r="FB142" s="40" t="b">
        <f t="shared" si="275"/>
        <v>0</v>
      </c>
      <c r="FC142" s="40" t="b">
        <f t="shared" si="276"/>
        <v>0</v>
      </c>
      <c r="FD142" s="367"/>
      <c r="FE142" s="40" t="b">
        <f t="shared" si="277"/>
        <v>0</v>
      </c>
      <c r="FF142" s="40" t="b">
        <f t="shared" si="278"/>
        <v>0</v>
      </c>
      <c r="FG142" s="40" t="b">
        <f t="shared" si="279"/>
        <v>0</v>
      </c>
      <c r="FH142" s="40" t="b">
        <f t="shared" si="280"/>
        <v>0</v>
      </c>
      <c r="FI142" s="365"/>
      <c r="FJ142" s="40" t="b">
        <f t="shared" si="281"/>
        <v>0</v>
      </c>
      <c r="FK142" s="40" t="b">
        <f t="shared" si="282"/>
        <v>0</v>
      </c>
      <c r="FL142" s="40" t="b">
        <f t="shared" si="283"/>
        <v>0</v>
      </c>
      <c r="FM142" s="40" t="b">
        <f t="shared" si="284"/>
        <v>0</v>
      </c>
      <c r="FN142" s="367"/>
      <c r="FO142" s="40" t="b">
        <f t="shared" si="285"/>
        <v>0</v>
      </c>
      <c r="FP142" s="40" t="b">
        <f t="shared" si="286"/>
        <v>0</v>
      </c>
      <c r="FQ142" s="40" t="b">
        <f t="shared" si="287"/>
        <v>0</v>
      </c>
      <c r="FR142" s="40" t="b">
        <f t="shared" si="288"/>
        <v>0</v>
      </c>
      <c r="FS142" s="365"/>
      <c r="FT142" s="40" t="b">
        <f t="shared" si="289"/>
        <v>0</v>
      </c>
      <c r="FU142" s="40" t="b">
        <f t="shared" si="290"/>
        <v>0</v>
      </c>
      <c r="FV142" s="40" t="b">
        <f t="shared" si="291"/>
        <v>0</v>
      </c>
      <c r="FW142" s="40" t="b">
        <f t="shared" si="292"/>
        <v>0</v>
      </c>
    </row>
    <row r="143" spans="2:179">
      <c r="B143" s="365">
        <v>134</v>
      </c>
      <c r="C143" s="196"/>
      <c r="D143" s="196"/>
      <c r="E143" s="196"/>
      <c r="F143" s="196"/>
      <c r="G143" s="367"/>
      <c r="H143" s="197"/>
      <c r="I143" s="197"/>
      <c r="J143" s="197"/>
      <c r="K143" s="197"/>
      <c r="L143" s="197"/>
      <c r="M143" s="197"/>
      <c r="N143" s="9"/>
      <c r="O143" s="198"/>
      <c r="P143" s="198"/>
      <c r="Q143" s="198"/>
      <c r="R143" s="198"/>
      <c r="S143" s="198"/>
      <c r="T143" s="198"/>
      <c r="U143" s="9"/>
      <c r="V143" s="306"/>
      <c r="W143" s="306"/>
      <c r="X143" s="306"/>
      <c r="Y143" s="306"/>
      <c r="Z143" s="306"/>
      <c r="AA143" s="283">
        <f>IFERROR(Z143*Inputs!$D$59*Inputs!$D$60,"")</f>
        <v>0</v>
      </c>
      <c r="AB143" s="9"/>
      <c r="AC143" s="303"/>
      <c r="AD143" s="304"/>
      <c r="AE143" s="304"/>
      <c r="AF143" s="304"/>
      <c r="AG143" s="9"/>
      <c r="AH143" s="283" t="str">
        <f>IFERROR(IF(Analysis!AC143="","",Analysis!AC143*Inputs!$D$33),"")</f>
        <v/>
      </c>
      <c r="AI143" s="292" t="str">
        <f>IFERROR(IF(Analysis!AD143="","",Analysis!AD143*Inputs!$D$37),"")</f>
        <v/>
      </c>
      <c r="AJ143" s="292" t="str">
        <f>IFERROR(IF(Analysis!AE143="","",Analysis!AE143*Inputs!$D$41),"")</f>
        <v/>
      </c>
      <c r="AK143" s="292" t="str">
        <f>IFERROR(IF(Analysis!AE143="","",Analysis!AE143*Inputs!$D$48),"")</f>
        <v/>
      </c>
      <c r="AL143" s="293" t="str">
        <f>IFERROR(IF(Analysis!AD143="","",Analysis!AD143*Inputs!$D$49*Inputs!$D$48),"")</f>
        <v/>
      </c>
      <c r="AM143" s="292" t="str">
        <f>IFERROR(AK143*Inputs!$D$50,"")</f>
        <v/>
      </c>
      <c r="AN143" s="292" t="str">
        <f t="shared" si="293"/>
        <v/>
      </c>
      <c r="AO143" s="292" t="str">
        <f>IFERROR(IF(AN143="","",AN143*Inputs!$D$52),"")</f>
        <v/>
      </c>
      <c r="AP143" s="283" t="str">
        <f>IFERROR(IF(Analysis!AF143="","",Analysis!AF143*Inputs!$D$58),"")</f>
        <v/>
      </c>
      <c r="AQ143" s="293" t="str">
        <f>IFERROR(AP143*Inputs!$D$59,"")</f>
        <v/>
      </c>
      <c r="AR143" s="283" t="str">
        <f>IFERROR(AQ143*Inputs!$D$60,"")</f>
        <v/>
      </c>
      <c r="AS143" s="9"/>
      <c r="AT143" s="279" t="str">
        <f>IF(Analysis!V143&lt;&gt;"",Analysis!V143,Analysis!$AH143)</f>
        <v/>
      </c>
      <c r="AU143" s="279" t="str">
        <f>IF(Analysis!W143&lt;&gt;"",Analysis!W143,Analysis!AI143)</f>
        <v/>
      </c>
      <c r="AV143" s="279" t="str">
        <f>IF(Analysis!X143&lt;&gt;"",Analysis!X143,$AJ143)</f>
        <v/>
      </c>
      <c r="AW143" s="279" t="str">
        <f>IF(Analysis!Y143&lt;&gt;"",Analysis!Y143,Analysis!AO143)</f>
        <v/>
      </c>
      <c r="AX143" s="279" t="str">
        <f>IF(Analysis!Z143&lt;&gt;"",Analysis!Z143,Analysis!AP143)</f>
        <v/>
      </c>
      <c r="AY143" s="279" t="str">
        <f>IF(Analysis!AA143&gt;0,Analysis!AA143,Analysis!AR143)</f>
        <v/>
      </c>
      <c r="AZ143" s="9"/>
      <c r="BA143" s="8">
        <f>SUM((($H143+$O143)*Inputs!$D$14*Inputs!$D$13/Hours_TB),(($I143+$P143)*Inputs!$D$14*Inputs!$D$13/Hours_TB),(($J143+$Q143)*Inputs!$D$14*Inputs!$D$13/Hours_TB),(($K143+$R143)*Inputs!$D$14*Inputs!$D$13/Hours_TB),(($L143+$S143)*Inputs!$D$14*Inputs!$D$13/Hours_TB),(($M143+$T143)*Inputs!$D$14*Inputs!$D$13/Hours_TB))</f>
        <v>0</v>
      </c>
      <c r="BB143" s="8">
        <f>SUM((($H143+$O143)*Inputs!$D$14*Inputs!$D$13/Hours_HIV),(($I143+$P143)*Inputs!$D$14*Inputs!$D$13/Hours_HIV),(($J143+$Q143)*Inputs!$D$14*Inputs!$D$13/Hours_HIV),(($K143+$R143)*Inputs!$D$14*Inputs!$D$13/Hours_HIV),(($L143+$S143)*Inputs!$D$14*Inputs!$D$13/Hours_HIV),(($M143+$T143)*Inputs!$D$14*Inputs!$D$13/Hours_HIV))</f>
        <v>0</v>
      </c>
      <c r="BC143" s="8">
        <f>SUM((($H143+$O143)*Inputs!$D$14*Inputs!$D$13/Hours_HPV),(($I143+$P143)*Inputs!$D$14*Inputs!$D$13/Hours_HPV),(($J143+$Q143)*Inputs!$D$14*Inputs!$D$13/Hours_HPV),(($K143+$R143)*Inputs!$D$14*Inputs!$D$13/Hours_HPV),(($L143+$S143)*Inputs!$D$14*Inputs!$D$13/Hours_HPV),(($M143+$T143)*Inputs!$D$14*Inputs!$D$13/Hours_HPV))</f>
        <v>0</v>
      </c>
      <c r="BD143" s="8">
        <f>SUM((($H143+$O143)*Inputs!$D$14*Inputs!$D$13/Hours_HCV),(($I143+$P143)*Inputs!$D$14*Inputs!$D$13/Hours_HCV),(($J143+$Q143)*Inputs!$D$14*Inputs!$D$13/Hours_HCV),(($K143+$R143)*Inputs!$D$14*Inputs!$D$13/Hours_HCV),(($L143+$S143)*Inputs!$D$14*Inputs!$D$13/Hours_HCV),(($M143+$T143)*Inputs!$D$14*Inputs!$D$13/Hours_HCV))</f>
        <v>0</v>
      </c>
      <c r="BE143" s="9"/>
      <c r="BF143" s="10" t="str">
        <f t="shared" si="294"/>
        <v/>
      </c>
      <c r="BG143" s="18" t="str">
        <f t="shared" si="295"/>
        <v>N/A</v>
      </c>
      <c r="BH143" s="10" t="str">
        <f t="shared" si="296"/>
        <v/>
      </c>
      <c r="BI143" s="10" t="str">
        <f t="shared" si="297"/>
        <v/>
      </c>
      <c r="BJ143" s="10" t="str">
        <f t="shared" si="216"/>
        <v/>
      </c>
      <c r="BK143" s="18" t="str">
        <f t="shared" si="298"/>
        <v>N/A</v>
      </c>
      <c r="BL143" s="367"/>
      <c r="BM143" s="10">
        <f t="shared" si="299"/>
        <v>0</v>
      </c>
      <c r="BN143" s="18" t="str">
        <f t="shared" si="300"/>
        <v>N/A</v>
      </c>
      <c r="BO143" s="10" t="str">
        <f t="shared" si="217"/>
        <v/>
      </c>
      <c r="BP143" s="10" t="str">
        <f t="shared" si="218"/>
        <v/>
      </c>
      <c r="BQ143" s="10" t="str">
        <f t="shared" si="219"/>
        <v/>
      </c>
      <c r="BR143" s="18" t="str">
        <f t="shared" si="220"/>
        <v>N/A</v>
      </c>
      <c r="BS143" s="367"/>
      <c r="BT143" s="10">
        <f t="shared" si="301"/>
        <v>0</v>
      </c>
      <c r="BU143" s="18" t="str">
        <f t="shared" si="302"/>
        <v>N/A</v>
      </c>
      <c r="BV143" s="10" t="str">
        <f t="shared" si="221"/>
        <v/>
      </c>
      <c r="BW143" s="10" t="str">
        <f t="shared" si="303"/>
        <v/>
      </c>
      <c r="BX143" s="10" t="str">
        <f t="shared" si="222"/>
        <v/>
      </c>
      <c r="BY143" s="18" t="str">
        <f t="shared" si="304"/>
        <v>N/A</v>
      </c>
      <c r="BZ143" s="367"/>
      <c r="CA143" s="10">
        <f t="shared" si="305"/>
        <v>0</v>
      </c>
      <c r="CB143" s="18" t="str">
        <f t="shared" si="306"/>
        <v>N/A</v>
      </c>
      <c r="CC143" s="10" t="str">
        <f t="shared" si="223"/>
        <v/>
      </c>
      <c r="CD143" s="10" t="str">
        <f t="shared" si="224"/>
        <v/>
      </c>
      <c r="CE143" s="10" t="str">
        <f t="shared" si="225"/>
        <v/>
      </c>
      <c r="CF143" s="18" t="str">
        <f t="shared" si="307"/>
        <v>N/A</v>
      </c>
      <c r="CG143" s="365"/>
      <c r="CH143" s="10">
        <f t="shared" si="308"/>
        <v>0</v>
      </c>
      <c r="CI143" s="18" t="str">
        <f t="shared" si="309"/>
        <v>N/A</v>
      </c>
      <c r="CJ143" s="10" t="str">
        <f t="shared" si="226"/>
        <v/>
      </c>
      <c r="CK143" s="10" t="str">
        <f t="shared" si="227"/>
        <v/>
      </c>
      <c r="CL143" s="10" t="str">
        <f t="shared" si="228"/>
        <v/>
      </c>
      <c r="CM143" s="18" t="str">
        <f t="shared" si="229"/>
        <v>N/A</v>
      </c>
      <c r="CN143" s="365"/>
      <c r="CO143" s="10">
        <f t="shared" si="310"/>
        <v>0</v>
      </c>
      <c r="CP143" s="18" t="str">
        <f t="shared" si="311"/>
        <v>N/A</v>
      </c>
      <c r="CQ143" s="10" t="str">
        <f t="shared" si="230"/>
        <v/>
      </c>
      <c r="CR143" s="10" t="str">
        <f t="shared" si="231"/>
        <v/>
      </c>
      <c r="CS143" s="10" t="str">
        <f t="shared" si="232"/>
        <v/>
      </c>
      <c r="CT143" s="18" t="str">
        <f t="shared" si="312"/>
        <v>N/A</v>
      </c>
      <c r="CU143" s="377"/>
      <c r="CV143" s="10">
        <f t="shared" si="313"/>
        <v>0</v>
      </c>
      <c r="CW143" s="18" t="str">
        <f t="shared" si="314"/>
        <v>N/A</v>
      </c>
      <c r="CX143" s="10" t="str">
        <f t="shared" si="233"/>
        <v/>
      </c>
      <c r="CY143" s="10" t="str">
        <f t="shared" si="234"/>
        <v/>
      </c>
      <c r="CZ143" s="10" t="str">
        <f t="shared" si="235"/>
        <v/>
      </c>
      <c r="DA143" s="18" t="str">
        <f t="shared" si="236"/>
        <v>N/A</v>
      </c>
      <c r="DB143" s="367"/>
      <c r="DC143" s="367"/>
      <c r="DD143" s="367"/>
      <c r="DE143" s="367"/>
      <c r="DF143" s="367"/>
      <c r="DG143" s="40" t="b">
        <f t="shared" si="237"/>
        <v>0</v>
      </c>
      <c r="DH143" s="40" t="b">
        <f t="shared" si="238"/>
        <v>0</v>
      </c>
      <c r="DI143" s="40" t="b">
        <f t="shared" si="239"/>
        <v>0</v>
      </c>
      <c r="DJ143" s="40" t="b">
        <f t="shared" si="240"/>
        <v>0</v>
      </c>
      <c r="DK143" s="367"/>
      <c r="DL143" s="40" t="b">
        <f t="shared" si="241"/>
        <v>0</v>
      </c>
      <c r="DM143" s="40" t="b">
        <f t="shared" si="242"/>
        <v>0</v>
      </c>
      <c r="DN143" s="40" t="b">
        <f t="shared" si="243"/>
        <v>0</v>
      </c>
      <c r="DO143" s="40" t="b">
        <f t="shared" si="244"/>
        <v>0</v>
      </c>
      <c r="DP143" s="367"/>
      <c r="DQ143" s="40" t="b">
        <f t="shared" si="245"/>
        <v>0</v>
      </c>
      <c r="DR143" s="40" t="b">
        <f t="shared" si="246"/>
        <v>0</v>
      </c>
      <c r="DS143" s="40" t="b">
        <f t="shared" si="247"/>
        <v>0</v>
      </c>
      <c r="DT143" s="40" t="b">
        <f t="shared" si="248"/>
        <v>0</v>
      </c>
      <c r="DU143" s="367"/>
      <c r="DV143" s="40" t="b">
        <f t="shared" si="249"/>
        <v>0</v>
      </c>
      <c r="DW143" s="40" t="b">
        <f t="shared" si="250"/>
        <v>0</v>
      </c>
      <c r="DX143" s="40" t="b">
        <f t="shared" si="251"/>
        <v>0</v>
      </c>
      <c r="DY143" s="40" t="b">
        <f t="shared" si="252"/>
        <v>0</v>
      </c>
      <c r="DZ143" s="367"/>
      <c r="EA143" s="40" t="b">
        <f t="shared" si="253"/>
        <v>0</v>
      </c>
      <c r="EB143" s="40" t="b">
        <f t="shared" si="254"/>
        <v>0</v>
      </c>
      <c r="EC143" s="40" t="b">
        <f t="shared" si="255"/>
        <v>0</v>
      </c>
      <c r="ED143" s="40" t="b">
        <f t="shared" si="256"/>
        <v>0</v>
      </c>
      <c r="EE143" s="367"/>
      <c r="EF143" s="40" t="b">
        <f t="shared" si="257"/>
        <v>0</v>
      </c>
      <c r="EG143" s="40" t="b">
        <f t="shared" si="258"/>
        <v>0</v>
      </c>
      <c r="EH143" s="40" t="b">
        <f t="shared" si="259"/>
        <v>0</v>
      </c>
      <c r="EI143" s="40" t="b">
        <f t="shared" si="260"/>
        <v>0</v>
      </c>
      <c r="EJ143" s="367"/>
      <c r="EK143" s="40" t="b">
        <f t="shared" si="261"/>
        <v>0</v>
      </c>
      <c r="EL143" s="40" t="b">
        <f t="shared" si="262"/>
        <v>0</v>
      </c>
      <c r="EM143" s="40" t="b">
        <f t="shared" si="263"/>
        <v>0</v>
      </c>
      <c r="EN143" s="40" t="b">
        <f t="shared" si="264"/>
        <v>0</v>
      </c>
      <c r="EO143" s="367"/>
      <c r="EP143" s="40" t="b">
        <f t="shared" si="265"/>
        <v>0</v>
      </c>
      <c r="EQ143" s="40" t="b">
        <f t="shared" si="266"/>
        <v>0</v>
      </c>
      <c r="ER143" s="40" t="b">
        <f t="shared" si="267"/>
        <v>0</v>
      </c>
      <c r="ES143" s="40" t="b">
        <f t="shared" si="268"/>
        <v>0</v>
      </c>
      <c r="ET143" s="367"/>
      <c r="EU143" s="40" t="b">
        <f t="shared" si="269"/>
        <v>0</v>
      </c>
      <c r="EV143" s="40" t="b">
        <f t="shared" si="270"/>
        <v>0</v>
      </c>
      <c r="EW143" s="40" t="b">
        <f t="shared" si="271"/>
        <v>0</v>
      </c>
      <c r="EX143" s="40" t="b">
        <f t="shared" si="272"/>
        <v>0</v>
      </c>
      <c r="EY143" s="365"/>
      <c r="EZ143" s="40" t="b">
        <f t="shared" si="273"/>
        <v>0</v>
      </c>
      <c r="FA143" s="40" t="b">
        <f t="shared" si="274"/>
        <v>0</v>
      </c>
      <c r="FB143" s="40" t="b">
        <f t="shared" si="275"/>
        <v>0</v>
      </c>
      <c r="FC143" s="40" t="b">
        <f t="shared" si="276"/>
        <v>0</v>
      </c>
      <c r="FD143" s="367"/>
      <c r="FE143" s="40" t="b">
        <f t="shared" si="277"/>
        <v>0</v>
      </c>
      <c r="FF143" s="40" t="b">
        <f t="shared" si="278"/>
        <v>0</v>
      </c>
      <c r="FG143" s="40" t="b">
        <f t="shared" si="279"/>
        <v>0</v>
      </c>
      <c r="FH143" s="40" t="b">
        <f t="shared" si="280"/>
        <v>0</v>
      </c>
      <c r="FI143" s="365"/>
      <c r="FJ143" s="40" t="b">
        <f t="shared" si="281"/>
        <v>0</v>
      </c>
      <c r="FK143" s="40" t="b">
        <f t="shared" si="282"/>
        <v>0</v>
      </c>
      <c r="FL143" s="40" t="b">
        <f t="shared" si="283"/>
        <v>0</v>
      </c>
      <c r="FM143" s="40" t="b">
        <f t="shared" si="284"/>
        <v>0</v>
      </c>
      <c r="FN143" s="367"/>
      <c r="FO143" s="40" t="b">
        <f t="shared" si="285"/>
        <v>0</v>
      </c>
      <c r="FP143" s="40" t="b">
        <f t="shared" si="286"/>
        <v>0</v>
      </c>
      <c r="FQ143" s="40" t="b">
        <f t="shared" si="287"/>
        <v>0</v>
      </c>
      <c r="FR143" s="40" t="b">
        <f t="shared" si="288"/>
        <v>0</v>
      </c>
      <c r="FS143" s="365"/>
      <c r="FT143" s="40" t="b">
        <f t="shared" si="289"/>
        <v>0</v>
      </c>
      <c r="FU143" s="40" t="b">
        <f t="shared" si="290"/>
        <v>0</v>
      </c>
      <c r="FV143" s="40" t="b">
        <f t="shared" si="291"/>
        <v>0</v>
      </c>
      <c r="FW143" s="40" t="b">
        <f t="shared" si="292"/>
        <v>0</v>
      </c>
    </row>
    <row r="144" spans="2:179">
      <c r="B144" s="365">
        <v>135</v>
      </c>
      <c r="C144" s="196"/>
      <c r="D144" s="196"/>
      <c r="E144" s="196"/>
      <c r="F144" s="196"/>
      <c r="G144" s="367"/>
      <c r="H144" s="197"/>
      <c r="I144" s="197"/>
      <c r="J144" s="197"/>
      <c r="K144" s="197"/>
      <c r="L144" s="197"/>
      <c r="M144" s="197"/>
      <c r="N144" s="9"/>
      <c r="O144" s="198"/>
      <c r="P144" s="198"/>
      <c r="Q144" s="198"/>
      <c r="R144" s="198"/>
      <c r="S144" s="198"/>
      <c r="T144" s="198"/>
      <c r="U144" s="9"/>
      <c r="V144" s="306"/>
      <c r="W144" s="306"/>
      <c r="X144" s="306"/>
      <c r="Y144" s="306"/>
      <c r="Z144" s="306"/>
      <c r="AA144" s="283">
        <f>IFERROR(Z144*Inputs!$D$59*Inputs!$D$60,"")</f>
        <v>0</v>
      </c>
      <c r="AB144" s="9"/>
      <c r="AC144" s="303"/>
      <c r="AD144" s="304"/>
      <c r="AE144" s="304"/>
      <c r="AF144" s="304"/>
      <c r="AG144" s="9"/>
      <c r="AH144" s="283" t="str">
        <f>IFERROR(IF(Analysis!AC144="","",Analysis!AC144*Inputs!$D$33),"")</f>
        <v/>
      </c>
      <c r="AI144" s="292" t="str">
        <f>IFERROR(IF(Analysis!AD144="","",Analysis!AD144*Inputs!$D$37),"")</f>
        <v/>
      </c>
      <c r="AJ144" s="292" t="str">
        <f>IFERROR(IF(Analysis!AE144="","",Analysis!AE144*Inputs!$D$41),"")</f>
        <v/>
      </c>
      <c r="AK144" s="292" t="str">
        <f>IFERROR(IF(Analysis!AE144="","",Analysis!AE144*Inputs!$D$48),"")</f>
        <v/>
      </c>
      <c r="AL144" s="293" t="str">
        <f>IFERROR(IF(Analysis!AD144="","",Analysis!AD144*Inputs!$D$49*Inputs!$D$48),"")</f>
        <v/>
      </c>
      <c r="AM144" s="292" t="str">
        <f>IFERROR(AK144*Inputs!$D$50,"")</f>
        <v/>
      </c>
      <c r="AN144" s="292" t="str">
        <f t="shared" si="293"/>
        <v/>
      </c>
      <c r="AO144" s="292" t="str">
        <f>IFERROR(IF(AN144="","",AN144*Inputs!$D$52),"")</f>
        <v/>
      </c>
      <c r="AP144" s="283" t="str">
        <f>IFERROR(IF(Analysis!AF144="","",Analysis!AF144*Inputs!$D$58),"")</f>
        <v/>
      </c>
      <c r="AQ144" s="293" t="str">
        <f>IFERROR(AP144*Inputs!$D$59,"")</f>
        <v/>
      </c>
      <c r="AR144" s="283" t="str">
        <f>IFERROR(AQ144*Inputs!$D$60,"")</f>
        <v/>
      </c>
      <c r="AS144" s="9"/>
      <c r="AT144" s="279" t="str">
        <f>IF(Analysis!V144&lt;&gt;"",Analysis!V144,Analysis!$AH144)</f>
        <v/>
      </c>
      <c r="AU144" s="279" t="str">
        <f>IF(Analysis!W144&lt;&gt;"",Analysis!W144,Analysis!AI144)</f>
        <v/>
      </c>
      <c r="AV144" s="279" t="str">
        <f>IF(Analysis!X144&lt;&gt;"",Analysis!X144,$AJ144)</f>
        <v/>
      </c>
      <c r="AW144" s="279" t="str">
        <f>IF(Analysis!Y144&lt;&gt;"",Analysis!Y144,Analysis!AO144)</f>
        <v/>
      </c>
      <c r="AX144" s="279" t="str">
        <f>IF(Analysis!Z144&lt;&gt;"",Analysis!Z144,Analysis!AP144)</f>
        <v/>
      </c>
      <c r="AY144" s="279" t="str">
        <f>IF(Analysis!AA144&gt;0,Analysis!AA144,Analysis!AR144)</f>
        <v/>
      </c>
      <c r="AZ144" s="9"/>
      <c r="BA144" s="8">
        <f>SUM((($H144+$O144)*Inputs!$D$14*Inputs!$D$13/Hours_TB),(($I144+$P144)*Inputs!$D$14*Inputs!$D$13/Hours_TB),(($J144+$Q144)*Inputs!$D$14*Inputs!$D$13/Hours_TB),(($K144+$R144)*Inputs!$D$14*Inputs!$D$13/Hours_TB),(($L144+$S144)*Inputs!$D$14*Inputs!$D$13/Hours_TB),(($M144+$T144)*Inputs!$D$14*Inputs!$D$13/Hours_TB))</f>
        <v>0</v>
      </c>
      <c r="BB144" s="8">
        <f>SUM((($H144+$O144)*Inputs!$D$14*Inputs!$D$13/Hours_HIV),(($I144+$P144)*Inputs!$D$14*Inputs!$D$13/Hours_HIV),(($J144+$Q144)*Inputs!$D$14*Inputs!$D$13/Hours_HIV),(($K144+$R144)*Inputs!$D$14*Inputs!$D$13/Hours_HIV),(($L144+$S144)*Inputs!$D$14*Inputs!$D$13/Hours_HIV),(($M144+$T144)*Inputs!$D$14*Inputs!$D$13/Hours_HIV))</f>
        <v>0</v>
      </c>
      <c r="BC144" s="8">
        <f>SUM((($H144+$O144)*Inputs!$D$14*Inputs!$D$13/Hours_HPV),(($I144+$P144)*Inputs!$D$14*Inputs!$D$13/Hours_HPV),(($J144+$Q144)*Inputs!$D$14*Inputs!$D$13/Hours_HPV),(($K144+$R144)*Inputs!$D$14*Inputs!$D$13/Hours_HPV),(($L144+$S144)*Inputs!$D$14*Inputs!$D$13/Hours_HPV),(($M144+$T144)*Inputs!$D$14*Inputs!$D$13/Hours_HPV))</f>
        <v>0</v>
      </c>
      <c r="BD144" s="8">
        <f>SUM((($H144+$O144)*Inputs!$D$14*Inputs!$D$13/Hours_HCV),(($I144+$P144)*Inputs!$D$14*Inputs!$D$13/Hours_HCV),(($J144+$Q144)*Inputs!$D$14*Inputs!$D$13/Hours_HCV),(($K144+$R144)*Inputs!$D$14*Inputs!$D$13/Hours_HCV),(($L144+$S144)*Inputs!$D$14*Inputs!$D$13/Hours_HCV),(($M144+$T144)*Inputs!$D$14*Inputs!$D$13/Hours_HCV))</f>
        <v>0</v>
      </c>
      <c r="BE144" s="9"/>
      <c r="BF144" s="10" t="str">
        <f t="shared" si="294"/>
        <v/>
      </c>
      <c r="BG144" s="18" t="str">
        <f t="shared" si="295"/>
        <v>N/A</v>
      </c>
      <c r="BH144" s="10" t="str">
        <f t="shared" si="296"/>
        <v/>
      </c>
      <c r="BI144" s="10" t="str">
        <f t="shared" si="297"/>
        <v/>
      </c>
      <c r="BJ144" s="10" t="str">
        <f t="shared" si="216"/>
        <v/>
      </c>
      <c r="BK144" s="18" t="str">
        <f t="shared" si="298"/>
        <v>N/A</v>
      </c>
      <c r="BL144" s="367"/>
      <c r="BM144" s="10">
        <f t="shared" si="299"/>
        <v>0</v>
      </c>
      <c r="BN144" s="18" t="str">
        <f t="shared" si="300"/>
        <v>N/A</v>
      </c>
      <c r="BO144" s="10" t="str">
        <f t="shared" si="217"/>
        <v/>
      </c>
      <c r="BP144" s="10" t="str">
        <f t="shared" si="218"/>
        <v/>
      </c>
      <c r="BQ144" s="10" t="str">
        <f t="shared" si="219"/>
        <v/>
      </c>
      <c r="BR144" s="18" t="str">
        <f t="shared" si="220"/>
        <v>N/A</v>
      </c>
      <c r="BS144" s="367"/>
      <c r="BT144" s="10">
        <f t="shared" si="301"/>
        <v>0</v>
      </c>
      <c r="BU144" s="18" t="str">
        <f t="shared" si="302"/>
        <v>N/A</v>
      </c>
      <c r="BV144" s="10" t="str">
        <f t="shared" si="221"/>
        <v/>
      </c>
      <c r="BW144" s="10" t="str">
        <f t="shared" si="303"/>
        <v/>
      </c>
      <c r="BX144" s="10" t="str">
        <f t="shared" si="222"/>
        <v/>
      </c>
      <c r="BY144" s="18" t="str">
        <f t="shared" si="304"/>
        <v>N/A</v>
      </c>
      <c r="BZ144" s="367"/>
      <c r="CA144" s="10">
        <f t="shared" si="305"/>
        <v>0</v>
      </c>
      <c r="CB144" s="18" t="str">
        <f t="shared" si="306"/>
        <v>N/A</v>
      </c>
      <c r="CC144" s="10" t="str">
        <f t="shared" si="223"/>
        <v/>
      </c>
      <c r="CD144" s="10" t="str">
        <f t="shared" si="224"/>
        <v/>
      </c>
      <c r="CE144" s="10" t="str">
        <f t="shared" si="225"/>
        <v/>
      </c>
      <c r="CF144" s="18" t="str">
        <f t="shared" si="307"/>
        <v>N/A</v>
      </c>
      <c r="CG144" s="365"/>
      <c r="CH144" s="10">
        <f t="shared" si="308"/>
        <v>0</v>
      </c>
      <c r="CI144" s="18" t="str">
        <f t="shared" si="309"/>
        <v>N/A</v>
      </c>
      <c r="CJ144" s="10" t="str">
        <f t="shared" si="226"/>
        <v/>
      </c>
      <c r="CK144" s="10" t="str">
        <f t="shared" si="227"/>
        <v/>
      </c>
      <c r="CL144" s="10" t="str">
        <f t="shared" si="228"/>
        <v/>
      </c>
      <c r="CM144" s="18" t="str">
        <f t="shared" si="229"/>
        <v>N/A</v>
      </c>
      <c r="CN144" s="365"/>
      <c r="CO144" s="10">
        <f t="shared" si="310"/>
        <v>0</v>
      </c>
      <c r="CP144" s="18" t="str">
        <f t="shared" si="311"/>
        <v>N/A</v>
      </c>
      <c r="CQ144" s="10" t="str">
        <f t="shared" si="230"/>
        <v/>
      </c>
      <c r="CR144" s="10" t="str">
        <f t="shared" si="231"/>
        <v/>
      </c>
      <c r="CS144" s="10" t="str">
        <f t="shared" si="232"/>
        <v/>
      </c>
      <c r="CT144" s="18" t="str">
        <f t="shared" si="312"/>
        <v>N/A</v>
      </c>
      <c r="CU144" s="377"/>
      <c r="CV144" s="10">
        <f t="shared" si="313"/>
        <v>0</v>
      </c>
      <c r="CW144" s="18" t="str">
        <f t="shared" si="314"/>
        <v>N/A</v>
      </c>
      <c r="CX144" s="10" t="str">
        <f t="shared" si="233"/>
        <v/>
      </c>
      <c r="CY144" s="10" t="str">
        <f t="shared" si="234"/>
        <v/>
      </c>
      <c r="CZ144" s="10" t="str">
        <f t="shared" si="235"/>
        <v/>
      </c>
      <c r="DA144" s="18" t="str">
        <f t="shared" si="236"/>
        <v>N/A</v>
      </c>
      <c r="DB144" s="367"/>
      <c r="DC144" s="367"/>
      <c r="DD144" s="367"/>
      <c r="DE144" s="367"/>
      <c r="DF144" s="367"/>
      <c r="DG144" s="40" t="b">
        <f t="shared" si="237"/>
        <v>0</v>
      </c>
      <c r="DH144" s="40" t="b">
        <f t="shared" si="238"/>
        <v>0</v>
      </c>
      <c r="DI144" s="40" t="b">
        <f t="shared" si="239"/>
        <v>0</v>
      </c>
      <c r="DJ144" s="40" t="b">
        <f t="shared" si="240"/>
        <v>0</v>
      </c>
      <c r="DK144" s="367"/>
      <c r="DL144" s="40" t="b">
        <f t="shared" si="241"/>
        <v>0</v>
      </c>
      <c r="DM144" s="40" t="b">
        <f t="shared" si="242"/>
        <v>0</v>
      </c>
      <c r="DN144" s="40" t="b">
        <f t="shared" si="243"/>
        <v>0</v>
      </c>
      <c r="DO144" s="40" t="b">
        <f t="shared" si="244"/>
        <v>0</v>
      </c>
      <c r="DP144" s="367"/>
      <c r="DQ144" s="40" t="b">
        <f t="shared" si="245"/>
        <v>0</v>
      </c>
      <c r="DR144" s="40" t="b">
        <f t="shared" si="246"/>
        <v>0</v>
      </c>
      <c r="DS144" s="40" t="b">
        <f t="shared" si="247"/>
        <v>0</v>
      </c>
      <c r="DT144" s="40" t="b">
        <f t="shared" si="248"/>
        <v>0</v>
      </c>
      <c r="DU144" s="367"/>
      <c r="DV144" s="40" t="b">
        <f t="shared" si="249"/>
        <v>0</v>
      </c>
      <c r="DW144" s="40" t="b">
        <f t="shared" si="250"/>
        <v>0</v>
      </c>
      <c r="DX144" s="40" t="b">
        <f t="shared" si="251"/>
        <v>0</v>
      </c>
      <c r="DY144" s="40" t="b">
        <f t="shared" si="252"/>
        <v>0</v>
      </c>
      <c r="DZ144" s="367"/>
      <c r="EA144" s="40" t="b">
        <f t="shared" si="253"/>
        <v>0</v>
      </c>
      <c r="EB144" s="40" t="b">
        <f t="shared" si="254"/>
        <v>0</v>
      </c>
      <c r="EC144" s="40" t="b">
        <f t="shared" si="255"/>
        <v>0</v>
      </c>
      <c r="ED144" s="40" t="b">
        <f t="shared" si="256"/>
        <v>0</v>
      </c>
      <c r="EE144" s="367"/>
      <c r="EF144" s="40" t="b">
        <f t="shared" si="257"/>
        <v>0</v>
      </c>
      <c r="EG144" s="40" t="b">
        <f t="shared" si="258"/>
        <v>0</v>
      </c>
      <c r="EH144" s="40" t="b">
        <f t="shared" si="259"/>
        <v>0</v>
      </c>
      <c r="EI144" s="40" t="b">
        <f t="shared" si="260"/>
        <v>0</v>
      </c>
      <c r="EJ144" s="367"/>
      <c r="EK144" s="40" t="b">
        <f t="shared" si="261"/>
        <v>0</v>
      </c>
      <c r="EL144" s="40" t="b">
        <f t="shared" si="262"/>
        <v>0</v>
      </c>
      <c r="EM144" s="40" t="b">
        <f t="shared" si="263"/>
        <v>0</v>
      </c>
      <c r="EN144" s="40" t="b">
        <f t="shared" si="264"/>
        <v>0</v>
      </c>
      <c r="EO144" s="367"/>
      <c r="EP144" s="40" t="b">
        <f t="shared" si="265"/>
        <v>0</v>
      </c>
      <c r="EQ144" s="40" t="b">
        <f t="shared" si="266"/>
        <v>0</v>
      </c>
      <c r="ER144" s="40" t="b">
        <f t="shared" si="267"/>
        <v>0</v>
      </c>
      <c r="ES144" s="40" t="b">
        <f t="shared" si="268"/>
        <v>0</v>
      </c>
      <c r="ET144" s="367"/>
      <c r="EU144" s="40" t="b">
        <f t="shared" si="269"/>
        <v>0</v>
      </c>
      <c r="EV144" s="40" t="b">
        <f t="shared" si="270"/>
        <v>0</v>
      </c>
      <c r="EW144" s="40" t="b">
        <f t="shared" si="271"/>
        <v>0</v>
      </c>
      <c r="EX144" s="40" t="b">
        <f t="shared" si="272"/>
        <v>0</v>
      </c>
      <c r="EY144" s="365"/>
      <c r="EZ144" s="40" t="b">
        <f t="shared" si="273"/>
        <v>0</v>
      </c>
      <c r="FA144" s="40" t="b">
        <f t="shared" si="274"/>
        <v>0</v>
      </c>
      <c r="FB144" s="40" t="b">
        <f t="shared" si="275"/>
        <v>0</v>
      </c>
      <c r="FC144" s="40" t="b">
        <f t="shared" si="276"/>
        <v>0</v>
      </c>
      <c r="FD144" s="367"/>
      <c r="FE144" s="40" t="b">
        <f t="shared" si="277"/>
        <v>0</v>
      </c>
      <c r="FF144" s="40" t="b">
        <f t="shared" si="278"/>
        <v>0</v>
      </c>
      <c r="FG144" s="40" t="b">
        <f t="shared" si="279"/>
        <v>0</v>
      </c>
      <c r="FH144" s="40" t="b">
        <f t="shared" si="280"/>
        <v>0</v>
      </c>
      <c r="FI144" s="365"/>
      <c r="FJ144" s="40" t="b">
        <f t="shared" si="281"/>
        <v>0</v>
      </c>
      <c r="FK144" s="40" t="b">
        <f t="shared" si="282"/>
        <v>0</v>
      </c>
      <c r="FL144" s="40" t="b">
        <f t="shared" si="283"/>
        <v>0</v>
      </c>
      <c r="FM144" s="40" t="b">
        <f t="shared" si="284"/>
        <v>0</v>
      </c>
      <c r="FN144" s="367"/>
      <c r="FO144" s="40" t="b">
        <f t="shared" si="285"/>
        <v>0</v>
      </c>
      <c r="FP144" s="40" t="b">
        <f t="shared" si="286"/>
        <v>0</v>
      </c>
      <c r="FQ144" s="40" t="b">
        <f t="shared" si="287"/>
        <v>0</v>
      </c>
      <c r="FR144" s="40" t="b">
        <f t="shared" si="288"/>
        <v>0</v>
      </c>
      <c r="FS144" s="365"/>
      <c r="FT144" s="40" t="b">
        <f t="shared" si="289"/>
        <v>0</v>
      </c>
      <c r="FU144" s="40" t="b">
        <f t="shared" si="290"/>
        <v>0</v>
      </c>
      <c r="FV144" s="40" t="b">
        <f t="shared" si="291"/>
        <v>0</v>
      </c>
      <c r="FW144" s="40" t="b">
        <f t="shared" si="292"/>
        <v>0</v>
      </c>
    </row>
    <row r="145" spans="2:179">
      <c r="B145" s="365">
        <v>136</v>
      </c>
      <c r="C145" s="196"/>
      <c r="D145" s="196"/>
      <c r="E145" s="196"/>
      <c r="F145" s="196"/>
      <c r="G145" s="367"/>
      <c r="H145" s="197"/>
      <c r="I145" s="197"/>
      <c r="J145" s="197"/>
      <c r="K145" s="197"/>
      <c r="L145" s="197"/>
      <c r="M145" s="197"/>
      <c r="N145" s="9"/>
      <c r="O145" s="198"/>
      <c r="P145" s="198"/>
      <c r="Q145" s="198"/>
      <c r="R145" s="198"/>
      <c r="S145" s="198"/>
      <c r="T145" s="198"/>
      <c r="U145" s="9"/>
      <c r="V145" s="306"/>
      <c r="W145" s="306"/>
      <c r="X145" s="306"/>
      <c r="Y145" s="306"/>
      <c r="Z145" s="306"/>
      <c r="AA145" s="283">
        <f>IFERROR(Z145*Inputs!$D$59*Inputs!$D$60,"")</f>
        <v>0</v>
      </c>
      <c r="AB145" s="9"/>
      <c r="AC145" s="303"/>
      <c r="AD145" s="304"/>
      <c r="AE145" s="304"/>
      <c r="AF145" s="304"/>
      <c r="AG145" s="9"/>
      <c r="AH145" s="283" t="str">
        <f>IFERROR(IF(Analysis!AC145="","",Analysis!AC145*Inputs!$D$33),"")</f>
        <v/>
      </c>
      <c r="AI145" s="292" t="str">
        <f>IFERROR(IF(Analysis!AD145="","",Analysis!AD145*Inputs!$D$37),"")</f>
        <v/>
      </c>
      <c r="AJ145" s="292" t="str">
        <f>IFERROR(IF(Analysis!AE145="","",Analysis!AE145*Inputs!$D$41),"")</f>
        <v/>
      </c>
      <c r="AK145" s="292" t="str">
        <f>IFERROR(IF(Analysis!AE145="","",Analysis!AE145*Inputs!$D$48),"")</f>
        <v/>
      </c>
      <c r="AL145" s="293" t="str">
        <f>IFERROR(IF(Analysis!AD145="","",Analysis!AD145*Inputs!$D$49*Inputs!$D$48),"")</f>
        <v/>
      </c>
      <c r="AM145" s="292" t="str">
        <f>IFERROR(AK145*Inputs!$D$50,"")</f>
        <v/>
      </c>
      <c r="AN145" s="292" t="str">
        <f t="shared" si="293"/>
        <v/>
      </c>
      <c r="AO145" s="292" t="str">
        <f>IFERROR(IF(AN145="","",AN145*Inputs!$D$52),"")</f>
        <v/>
      </c>
      <c r="AP145" s="283" t="str">
        <f>IFERROR(IF(Analysis!AF145="","",Analysis!AF145*Inputs!$D$58),"")</f>
        <v/>
      </c>
      <c r="AQ145" s="293" t="str">
        <f>IFERROR(AP145*Inputs!$D$59,"")</f>
        <v/>
      </c>
      <c r="AR145" s="283" t="str">
        <f>IFERROR(AQ145*Inputs!$D$60,"")</f>
        <v/>
      </c>
      <c r="AS145" s="9"/>
      <c r="AT145" s="279" t="str">
        <f>IF(Analysis!V145&lt;&gt;"",Analysis!V145,Analysis!$AH145)</f>
        <v/>
      </c>
      <c r="AU145" s="279" t="str">
        <f>IF(Analysis!W145&lt;&gt;"",Analysis!W145,Analysis!AI145)</f>
        <v/>
      </c>
      <c r="AV145" s="279" t="str">
        <f>IF(Analysis!X145&lt;&gt;"",Analysis!X145,$AJ145)</f>
        <v/>
      </c>
      <c r="AW145" s="279" t="str">
        <f>IF(Analysis!Y145&lt;&gt;"",Analysis!Y145,Analysis!AO145)</f>
        <v/>
      </c>
      <c r="AX145" s="279" t="str">
        <f>IF(Analysis!Z145&lt;&gt;"",Analysis!Z145,Analysis!AP145)</f>
        <v/>
      </c>
      <c r="AY145" s="279" t="str">
        <f>IF(Analysis!AA145&gt;0,Analysis!AA145,Analysis!AR145)</f>
        <v/>
      </c>
      <c r="AZ145" s="9"/>
      <c r="BA145" s="8">
        <f>SUM((($H145+$O145)*Inputs!$D$14*Inputs!$D$13/Hours_TB),(($I145+$P145)*Inputs!$D$14*Inputs!$D$13/Hours_TB),(($J145+$Q145)*Inputs!$D$14*Inputs!$D$13/Hours_TB),(($K145+$R145)*Inputs!$D$14*Inputs!$D$13/Hours_TB),(($L145+$S145)*Inputs!$D$14*Inputs!$D$13/Hours_TB),(($M145+$T145)*Inputs!$D$14*Inputs!$D$13/Hours_TB))</f>
        <v>0</v>
      </c>
      <c r="BB145" s="8">
        <f>SUM((($H145+$O145)*Inputs!$D$14*Inputs!$D$13/Hours_HIV),(($I145+$P145)*Inputs!$D$14*Inputs!$D$13/Hours_HIV),(($J145+$Q145)*Inputs!$D$14*Inputs!$D$13/Hours_HIV),(($K145+$R145)*Inputs!$D$14*Inputs!$D$13/Hours_HIV),(($L145+$S145)*Inputs!$D$14*Inputs!$D$13/Hours_HIV),(($M145+$T145)*Inputs!$D$14*Inputs!$D$13/Hours_HIV))</f>
        <v>0</v>
      </c>
      <c r="BC145" s="8">
        <f>SUM((($H145+$O145)*Inputs!$D$14*Inputs!$D$13/Hours_HPV),(($I145+$P145)*Inputs!$D$14*Inputs!$D$13/Hours_HPV),(($J145+$Q145)*Inputs!$D$14*Inputs!$D$13/Hours_HPV),(($K145+$R145)*Inputs!$D$14*Inputs!$D$13/Hours_HPV),(($L145+$S145)*Inputs!$D$14*Inputs!$D$13/Hours_HPV),(($M145+$T145)*Inputs!$D$14*Inputs!$D$13/Hours_HPV))</f>
        <v>0</v>
      </c>
      <c r="BD145" s="8">
        <f>SUM((($H145+$O145)*Inputs!$D$14*Inputs!$D$13/Hours_HCV),(($I145+$P145)*Inputs!$D$14*Inputs!$D$13/Hours_HCV),(($J145+$Q145)*Inputs!$D$14*Inputs!$D$13/Hours_HCV),(($K145+$R145)*Inputs!$D$14*Inputs!$D$13/Hours_HCV),(($L145+$S145)*Inputs!$D$14*Inputs!$D$13/Hours_HCV),(($M145+$T145)*Inputs!$D$14*Inputs!$D$13/Hours_HCV))</f>
        <v>0</v>
      </c>
      <c r="BE145" s="9"/>
      <c r="BF145" s="10" t="str">
        <f t="shared" si="294"/>
        <v/>
      </c>
      <c r="BG145" s="18" t="str">
        <f t="shared" si="295"/>
        <v>N/A</v>
      </c>
      <c r="BH145" s="10" t="str">
        <f t="shared" si="296"/>
        <v/>
      </c>
      <c r="BI145" s="10" t="str">
        <f t="shared" si="297"/>
        <v/>
      </c>
      <c r="BJ145" s="10" t="str">
        <f t="shared" si="216"/>
        <v/>
      </c>
      <c r="BK145" s="18" t="str">
        <f t="shared" si="298"/>
        <v>N/A</v>
      </c>
      <c r="BL145" s="367"/>
      <c r="BM145" s="10">
        <f t="shared" si="299"/>
        <v>0</v>
      </c>
      <c r="BN145" s="18" t="str">
        <f t="shared" si="300"/>
        <v>N/A</v>
      </c>
      <c r="BO145" s="10" t="str">
        <f t="shared" si="217"/>
        <v/>
      </c>
      <c r="BP145" s="10" t="str">
        <f t="shared" si="218"/>
        <v/>
      </c>
      <c r="BQ145" s="10" t="str">
        <f t="shared" si="219"/>
        <v/>
      </c>
      <c r="BR145" s="18" t="str">
        <f t="shared" si="220"/>
        <v>N/A</v>
      </c>
      <c r="BS145" s="367"/>
      <c r="BT145" s="10">
        <f t="shared" si="301"/>
        <v>0</v>
      </c>
      <c r="BU145" s="18" t="str">
        <f t="shared" si="302"/>
        <v>N/A</v>
      </c>
      <c r="BV145" s="10" t="str">
        <f t="shared" si="221"/>
        <v/>
      </c>
      <c r="BW145" s="10" t="str">
        <f t="shared" si="303"/>
        <v/>
      </c>
      <c r="BX145" s="10" t="str">
        <f t="shared" si="222"/>
        <v/>
      </c>
      <c r="BY145" s="18" t="str">
        <f t="shared" si="304"/>
        <v>N/A</v>
      </c>
      <c r="BZ145" s="367"/>
      <c r="CA145" s="10">
        <f t="shared" si="305"/>
        <v>0</v>
      </c>
      <c r="CB145" s="18" t="str">
        <f t="shared" si="306"/>
        <v>N/A</v>
      </c>
      <c r="CC145" s="10" t="str">
        <f t="shared" si="223"/>
        <v/>
      </c>
      <c r="CD145" s="10" t="str">
        <f t="shared" si="224"/>
        <v/>
      </c>
      <c r="CE145" s="10" t="str">
        <f t="shared" si="225"/>
        <v/>
      </c>
      <c r="CF145" s="18" t="str">
        <f t="shared" si="307"/>
        <v>N/A</v>
      </c>
      <c r="CG145" s="365"/>
      <c r="CH145" s="10">
        <f t="shared" si="308"/>
        <v>0</v>
      </c>
      <c r="CI145" s="18" t="str">
        <f t="shared" si="309"/>
        <v>N/A</v>
      </c>
      <c r="CJ145" s="10" t="str">
        <f t="shared" si="226"/>
        <v/>
      </c>
      <c r="CK145" s="10" t="str">
        <f t="shared" si="227"/>
        <v/>
      </c>
      <c r="CL145" s="10" t="str">
        <f t="shared" si="228"/>
        <v/>
      </c>
      <c r="CM145" s="18" t="str">
        <f t="shared" si="229"/>
        <v>N/A</v>
      </c>
      <c r="CN145" s="365"/>
      <c r="CO145" s="10">
        <f t="shared" si="310"/>
        <v>0</v>
      </c>
      <c r="CP145" s="18" t="str">
        <f t="shared" si="311"/>
        <v>N/A</v>
      </c>
      <c r="CQ145" s="10" t="str">
        <f t="shared" si="230"/>
        <v/>
      </c>
      <c r="CR145" s="10" t="str">
        <f t="shared" si="231"/>
        <v/>
      </c>
      <c r="CS145" s="10" t="str">
        <f t="shared" si="232"/>
        <v/>
      </c>
      <c r="CT145" s="18" t="str">
        <f t="shared" si="312"/>
        <v>N/A</v>
      </c>
      <c r="CU145" s="377"/>
      <c r="CV145" s="10">
        <f t="shared" si="313"/>
        <v>0</v>
      </c>
      <c r="CW145" s="18" t="str">
        <f t="shared" si="314"/>
        <v>N/A</v>
      </c>
      <c r="CX145" s="10" t="str">
        <f t="shared" si="233"/>
        <v/>
      </c>
      <c r="CY145" s="10" t="str">
        <f t="shared" si="234"/>
        <v/>
      </c>
      <c r="CZ145" s="10" t="str">
        <f t="shared" si="235"/>
        <v/>
      </c>
      <c r="DA145" s="18" t="str">
        <f t="shared" si="236"/>
        <v>N/A</v>
      </c>
      <c r="DB145" s="367"/>
      <c r="DC145" s="367"/>
      <c r="DD145" s="367"/>
      <c r="DE145" s="367"/>
      <c r="DF145" s="367"/>
      <c r="DG145" s="40" t="b">
        <f t="shared" si="237"/>
        <v>0</v>
      </c>
      <c r="DH145" s="40" t="b">
        <f t="shared" si="238"/>
        <v>0</v>
      </c>
      <c r="DI145" s="40" t="b">
        <f t="shared" si="239"/>
        <v>0</v>
      </c>
      <c r="DJ145" s="40" t="b">
        <f t="shared" si="240"/>
        <v>0</v>
      </c>
      <c r="DK145" s="367"/>
      <c r="DL145" s="40" t="b">
        <f t="shared" si="241"/>
        <v>0</v>
      </c>
      <c r="DM145" s="40" t="b">
        <f t="shared" si="242"/>
        <v>0</v>
      </c>
      <c r="DN145" s="40" t="b">
        <f t="shared" si="243"/>
        <v>0</v>
      </c>
      <c r="DO145" s="40" t="b">
        <f t="shared" si="244"/>
        <v>0</v>
      </c>
      <c r="DP145" s="367"/>
      <c r="DQ145" s="40" t="b">
        <f t="shared" si="245"/>
        <v>0</v>
      </c>
      <c r="DR145" s="40" t="b">
        <f t="shared" si="246"/>
        <v>0</v>
      </c>
      <c r="DS145" s="40" t="b">
        <f t="shared" si="247"/>
        <v>0</v>
      </c>
      <c r="DT145" s="40" t="b">
        <f t="shared" si="248"/>
        <v>0</v>
      </c>
      <c r="DU145" s="367"/>
      <c r="DV145" s="40" t="b">
        <f t="shared" si="249"/>
        <v>0</v>
      </c>
      <c r="DW145" s="40" t="b">
        <f t="shared" si="250"/>
        <v>0</v>
      </c>
      <c r="DX145" s="40" t="b">
        <f t="shared" si="251"/>
        <v>0</v>
      </c>
      <c r="DY145" s="40" t="b">
        <f t="shared" si="252"/>
        <v>0</v>
      </c>
      <c r="DZ145" s="367"/>
      <c r="EA145" s="40" t="b">
        <f t="shared" si="253"/>
        <v>0</v>
      </c>
      <c r="EB145" s="40" t="b">
        <f t="shared" si="254"/>
        <v>0</v>
      </c>
      <c r="EC145" s="40" t="b">
        <f t="shared" si="255"/>
        <v>0</v>
      </c>
      <c r="ED145" s="40" t="b">
        <f t="shared" si="256"/>
        <v>0</v>
      </c>
      <c r="EE145" s="367"/>
      <c r="EF145" s="40" t="b">
        <f t="shared" si="257"/>
        <v>0</v>
      </c>
      <c r="EG145" s="40" t="b">
        <f t="shared" si="258"/>
        <v>0</v>
      </c>
      <c r="EH145" s="40" t="b">
        <f t="shared" si="259"/>
        <v>0</v>
      </c>
      <c r="EI145" s="40" t="b">
        <f t="shared" si="260"/>
        <v>0</v>
      </c>
      <c r="EJ145" s="367"/>
      <c r="EK145" s="40" t="b">
        <f t="shared" si="261"/>
        <v>0</v>
      </c>
      <c r="EL145" s="40" t="b">
        <f t="shared" si="262"/>
        <v>0</v>
      </c>
      <c r="EM145" s="40" t="b">
        <f t="shared" si="263"/>
        <v>0</v>
      </c>
      <c r="EN145" s="40" t="b">
        <f t="shared" si="264"/>
        <v>0</v>
      </c>
      <c r="EO145" s="367"/>
      <c r="EP145" s="40" t="b">
        <f t="shared" si="265"/>
        <v>0</v>
      </c>
      <c r="EQ145" s="40" t="b">
        <f t="shared" si="266"/>
        <v>0</v>
      </c>
      <c r="ER145" s="40" t="b">
        <f t="shared" si="267"/>
        <v>0</v>
      </c>
      <c r="ES145" s="40" t="b">
        <f t="shared" si="268"/>
        <v>0</v>
      </c>
      <c r="ET145" s="367"/>
      <c r="EU145" s="40" t="b">
        <f t="shared" si="269"/>
        <v>0</v>
      </c>
      <c r="EV145" s="40" t="b">
        <f t="shared" si="270"/>
        <v>0</v>
      </c>
      <c r="EW145" s="40" t="b">
        <f t="shared" si="271"/>
        <v>0</v>
      </c>
      <c r="EX145" s="40" t="b">
        <f t="shared" si="272"/>
        <v>0</v>
      </c>
      <c r="EY145" s="365"/>
      <c r="EZ145" s="40" t="b">
        <f t="shared" si="273"/>
        <v>0</v>
      </c>
      <c r="FA145" s="40" t="b">
        <f t="shared" si="274"/>
        <v>0</v>
      </c>
      <c r="FB145" s="40" t="b">
        <f t="shared" si="275"/>
        <v>0</v>
      </c>
      <c r="FC145" s="40" t="b">
        <f t="shared" si="276"/>
        <v>0</v>
      </c>
      <c r="FD145" s="367"/>
      <c r="FE145" s="40" t="b">
        <f t="shared" si="277"/>
        <v>0</v>
      </c>
      <c r="FF145" s="40" t="b">
        <f t="shared" si="278"/>
        <v>0</v>
      </c>
      <c r="FG145" s="40" t="b">
        <f t="shared" si="279"/>
        <v>0</v>
      </c>
      <c r="FH145" s="40" t="b">
        <f t="shared" si="280"/>
        <v>0</v>
      </c>
      <c r="FI145" s="365"/>
      <c r="FJ145" s="40" t="b">
        <f t="shared" si="281"/>
        <v>0</v>
      </c>
      <c r="FK145" s="40" t="b">
        <f t="shared" si="282"/>
        <v>0</v>
      </c>
      <c r="FL145" s="40" t="b">
        <f t="shared" si="283"/>
        <v>0</v>
      </c>
      <c r="FM145" s="40" t="b">
        <f t="shared" si="284"/>
        <v>0</v>
      </c>
      <c r="FN145" s="367"/>
      <c r="FO145" s="40" t="b">
        <f t="shared" si="285"/>
        <v>0</v>
      </c>
      <c r="FP145" s="40" t="b">
        <f t="shared" si="286"/>
        <v>0</v>
      </c>
      <c r="FQ145" s="40" t="b">
        <f t="shared" si="287"/>
        <v>0</v>
      </c>
      <c r="FR145" s="40" t="b">
        <f t="shared" si="288"/>
        <v>0</v>
      </c>
      <c r="FS145" s="365"/>
      <c r="FT145" s="40" t="b">
        <f t="shared" si="289"/>
        <v>0</v>
      </c>
      <c r="FU145" s="40" t="b">
        <f t="shared" si="290"/>
        <v>0</v>
      </c>
      <c r="FV145" s="40" t="b">
        <f t="shared" si="291"/>
        <v>0</v>
      </c>
      <c r="FW145" s="40" t="b">
        <f t="shared" si="292"/>
        <v>0</v>
      </c>
    </row>
    <row r="146" spans="2:179">
      <c r="B146" s="365">
        <v>137</v>
      </c>
      <c r="C146" s="196"/>
      <c r="D146" s="196"/>
      <c r="E146" s="196"/>
      <c r="F146" s="196"/>
      <c r="G146" s="367"/>
      <c r="H146" s="197"/>
      <c r="I146" s="197"/>
      <c r="J146" s="197"/>
      <c r="K146" s="197"/>
      <c r="L146" s="197"/>
      <c r="M146" s="197"/>
      <c r="N146" s="9"/>
      <c r="O146" s="198"/>
      <c r="P146" s="198"/>
      <c r="Q146" s="198"/>
      <c r="R146" s="198"/>
      <c r="S146" s="198"/>
      <c r="T146" s="198"/>
      <c r="U146" s="9"/>
      <c r="V146" s="306"/>
      <c r="W146" s="306"/>
      <c r="X146" s="306"/>
      <c r="Y146" s="306"/>
      <c r="Z146" s="306"/>
      <c r="AA146" s="283">
        <f>IFERROR(Z146*Inputs!$D$59*Inputs!$D$60,"")</f>
        <v>0</v>
      </c>
      <c r="AB146" s="9"/>
      <c r="AC146" s="303"/>
      <c r="AD146" s="304"/>
      <c r="AE146" s="304"/>
      <c r="AF146" s="304"/>
      <c r="AG146" s="9"/>
      <c r="AH146" s="283" t="str">
        <f>IFERROR(IF(Analysis!AC146="","",Analysis!AC146*Inputs!$D$33),"")</f>
        <v/>
      </c>
      <c r="AI146" s="292" t="str">
        <f>IFERROR(IF(Analysis!AD146="","",Analysis!AD146*Inputs!$D$37),"")</f>
        <v/>
      </c>
      <c r="AJ146" s="292" t="str">
        <f>IFERROR(IF(Analysis!AE146="","",Analysis!AE146*Inputs!$D$41),"")</f>
        <v/>
      </c>
      <c r="AK146" s="292" t="str">
        <f>IFERROR(IF(Analysis!AE146="","",Analysis!AE146*Inputs!$D$48),"")</f>
        <v/>
      </c>
      <c r="AL146" s="293" t="str">
        <f>IFERROR(IF(Analysis!AD146="","",Analysis!AD146*Inputs!$D$49*Inputs!$D$48),"")</f>
        <v/>
      </c>
      <c r="AM146" s="292" t="str">
        <f>IFERROR(AK146*Inputs!$D$50,"")</f>
        <v/>
      </c>
      <c r="AN146" s="292" t="str">
        <f t="shared" si="293"/>
        <v/>
      </c>
      <c r="AO146" s="292" t="str">
        <f>IFERROR(IF(AN146="","",AN146*Inputs!$D$52),"")</f>
        <v/>
      </c>
      <c r="AP146" s="283" t="str">
        <f>IFERROR(IF(Analysis!AF146="","",Analysis!AF146*Inputs!$D$58),"")</f>
        <v/>
      </c>
      <c r="AQ146" s="293" t="str">
        <f>IFERROR(AP146*Inputs!$D$59,"")</f>
        <v/>
      </c>
      <c r="AR146" s="283" t="str">
        <f>IFERROR(AQ146*Inputs!$D$60,"")</f>
        <v/>
      </c>
      <c r="AS146" s="9"/>
      <c r="AT146" s="279" t="str">
        <f>IF(Analysis!V146&lt;&gt;"",Analysis!V146,Analysis!$AH146)</f>
        <v/>
      </c>
      <c r="AU146" s="279" t="str">
        <f>IF(Analysis!W146&lt;&gt;"",Analysis!W146,Analysis!AI146)</f>
        <v/>
      </c>
      <c r="AV146" s="279" t="str">
        <f>IF(Analysis!X146&lt;&gt;"",Analysis!X146,$AJ146)</f>
        <v/>
      </c>
      <c r="AW146" s="279" t="str">
        <f>IF(Analysis!Y146&lt;&gt;"",Analysis!Y146,Analysis!AO146)</f>
        <v/>
      </c>
      <c r="AX146" s="279" t="str">
        <f>IF(Analysis!Z146&lt;&gt;"",Analysis!Z146,Analysis!AP146)</f>
        <v/>
      </c>
      <c r="AY146" s="279" t="str">
        <f>IF(Analysis!AA146&gt;0,Analysis!AA146,Analysis!AR146)</f>
        <v/>
      </c>
      <c r="AZ146" s="9"/>
      <c r="BA146" s="8">
        <f>SUM((($H146+$O146)*Inputs!$D$14*Inputs!$D$13/Hours_TB),(($I146+$P146)*Inputs!$D$14*Inputs!$D$13/Hours_TB),(($J146+$Q146)*Inputs!$D$14*Inputs!$D$13/Hours_TB),(($K146+$R146)*Inputs!$D$14*Inputs!$D$13/Hours_TB),(($L146+$S146)*Inputs!$D$14*Inputs!$D$13/Hours_TB),(($M146+$T146)*Inputs!$D$14*Inputs!$D$13/Hours_TB))</f>
        <v>0</v>
      </c>
      <c r="BB146" s="8">
        <f>SUM((($H146+$O146)*Inputs!$D$14*Inputs!$D$13/Hours_HIV),(($I146+$P146)*Inputs!$D$14*Inputs!$D$13/Hours_HIV),(($J146+$Q146)*Inputs!$D$14*Inputs!$D$13/Hours_HIV),(($K146+$R146)*Inputs!$D$14*Inputs!$D$13/Hours_HIV),(($L146+$S146)*Inputs!$D$14*Inputs!$D$13/Hours_HIV),(($M146+$T146)*Inputs!$D$14*Inputs!$D$13/Hours_HIV))</f>
        <v>0</v>
      </c>
      <c r="BC146" s="8">
        <f>SUM((($H146+$O146)*Inputs!$D$14*Inputs!$D$13/Hours_HPV),(($I146+$P146)*Inputs!$D$14*Inputs!$D$13/Hours_HPV),(($J146+$Q146)*Inputs!$D$14*Inputs!$D$13/Hours_HPV),(($K146+$R146)*Inputs!$D$14*Inputs!$D$13/Hours_HPV),(($L146+$S146)*Inputs!$D$14*Inputs!$D$13/Hours_HPV),(($M146+$T146)*Inputs!$D$14*Inputs!$D$13/Hours_HPV))</f>
        <v>0</v>
      </c>
      <c r="BD146" s="8">
        <f>SUM((($H146+$O146)*Inputs!$D$14*Inputs!$D$13/Hours_HCV),(($I146+$P146)*Inputs!$D$14*Inputs!$D$13/Hours_HCV),(($J146+$Q146)*Inputs!$D$14*Inputs!$D$13/Hours_HCV),(($K146+$R146)*Inputs!$D$14*Inputs!$D$13/Hours_HCV),(($L146+$S146)*Inputs!$D$14*Inputs!$D$13/Hours_HCV),(($M146+$T146)*Inputs!$D$14*Inputs!$D$13/Hours_HCV))</f>
        <v>0</v>
      </c>
      <c r="BE146" s="9"/>
      <c r="BF146" s="10" t="str">
        <f t="shared" si="294"/>
        <v/>
      </c>
      <c r="BG146" s="18" t="str">
        <f t="shared" si="295"/>
        <v>N/A</v>
      </c>
      <c r="BH146" s="10" t="str">
        <f t="shared" si="296"/>
        <v/>
      </c>
      <c r="BI146" s="10" t="str">
        <f t="shared" si="297"/>
        <v/>
      </c>
      <c r="BJ146" s="10" t="str">
        <f t="shared" si="216"/>
        <v/>
      </c>
      <c r="BK146" s="18" t="str">
        <f t="shared" si="298"/>
        <v>N/A</v>
      </c>
      <c r="BL146" s="367"/>
      <c r="BM146" s="10">
        <f t="shared" si="299"/>
        <v>0</v>
      </c>
      <c r="BN146" s="18" t="str">
        <f t="shared" si="300"/>
        <v>N/A</v>
      </c>
      <c r="BO146" s="10" t="str">
        <f t="shared" si="217"/>
        <v/>
      </c>
      <c r="BP146" s="10" t="str">
        <f t="shared" si="218"/>
        <v/>
      </c>
      <c r="BQ146" s="10" t="str">
        <f t="shared" si="219"/>
        <v/>
      </c>
      <c r="BR146" s="18" t="str">
        <f t="shared" si="220"/>
        <v>N/A</v>
      </c>
      <c r="BS146" s="367"/>
      <c r="BT146" s="10">
        <f t="shared" si="301"/>
        <v>0</v>
      </c>
      <c r="BU146" s="18" t="str">
        <f t="shared" si="302"/>
        <v>N/A</v>
      </c>
      <c r="BV146" s="10" t="str">
        <f t="shared" si="221"/>
        <v/>
      </c>
      <c r="BW146" s="10" t="str">
        <f t="shared" si="303"/>
        <v/>
      </c>
      <c r="BX146" s="10" t="str">
        <f t="shared" si="222"/>
        <v/>
      </c>
      <c r="BY146" s="18" t="str">
        <f t="shared" si="304"/>
        <v>N/A</v>
      </c>
      <c r="BZ146" s="367"/>
      <c r="CA146" s="10">
        <f t="shared" si="305"/>
        <v>0</v>
      </c>
      <c r="CB146" s="18" t="str">
        <f t="shared" si="306"/>
        <v>N/A</v>
      </c>
      <c r="CC146" s="10" t="str">
        <f t="shared" si="223"/>
        <v/>
      </c>
      <c r="CD146" s="10" t="str">
        <f t="shared" si="224"/>
        <v/>
      </c>
      <c r="CE146" s="10" t="str">
        <f t="shared" si="225"/>
        <v/>
      </c>
      <c r="CF146" s="18" t="str">
        <f t="shared" si="307"/>
        <v>N/A</v>
      </c>
      <c r="CG146" s="365"/>
      <c r="CH146" s="10">
        <f t="shared" si="308"/>
        <v>0</v>
      </c>
      <c r="CI146" s="18" t="str">
        <f t="shared" si="309"/>
        <v>N/A</v>
      </c>
      <c r="CJ146" s="10" t="str">
        <f t="shared" si="226"/>
        <v/>
      </c>
      <c r="CK146" s="10" t="str">
        <f t="shared" si="227"/>
        <v/>
      </c>
      <c r="CL146" s="10" t="str">
        <f t="shared" si="228"/>
        <v/>
      </c>
      <c r="CM146" s="18" t="str">
        <f t="shared" si="229"/>
        <v>N/A</v>
      </c>
      <c r="CN146" s="365"/>
      <c r="CO146" s="10">
        <f t="shared" si="310"/>
        <v>0</v>
      </c>
      <c r="CP146" s="18" t="str">
        <f t="shared" si="311"/>
        <v>N/A</v>
      </c>
      <c r="CQ146" s="10" t="str">
        <f t="shared" si="230"/>
        <v/>
      </c>
      <c r="CR146" s="10" t="str">
        <f t="shared" si="231"/>
        <v/>
      </c>
      <c r="CS146" s="10" t="str">
        <f t="shared" si="232"/>
        <v/>
      </c>
      <c r="CT146" s="18" t="str">
        <f t="shared" si="312"/>
        <v>N/A</v>
      </c>
      <c r="CU146" s="377"/>
      <c r="CV146" s="10">
        <f t="shared" si="313"/>
        <v>0</v>
      </c>
      <c r="CW146" s="18" t="str">
        <f t="shared" si="314"/>
        <v>N/A</v>
      </c>
      <c r="CX146" s="10" t="str">
        <f t="shared" si="233"/>
        <v/>
      </c>
      <c r="CY146" s="10" t="str">
        <f t="shared" si="234"/>
        <v/>
      </c>
      <c r="CZ146" s="10" t="str">
        <f t="shared" si="235"/>
        <v/>
      </c>
      <c r="DA146" s="18" t="str">
        <f t="shared" si="236"/>
        <v>N/A</v>
      </c>
      <c r="DB146" s="367"/>
      <c r="DC146" s="367"/>
      <c r="DD146" s="367"/>
      <c r="DE146" s="367"/>
      <c r="DF146" s="367"/>
      <c r="DG146" s="40" t="b">
        <f t="shared" si="237"/>
        <v>0</v>
      </c>
      <c r="DH146" s="40" t="b">
        <f t="shared" si="238"/>
        <v>0</v>
      </c>
      <c r="DI146" s="40" t="b">
        <f t="shared" si="239"/>
        <v>0</v>
      </c>
      <c r="DJ146" s="40" t="b">
        <f t="shared" si="240"/>
        <v>0</v>
      </c>
      <c r="DK146" s="367"/>
      <c r="DL146" s="40" t="b">
        <f t="shared" si="241"/>
        <v>0</v>
      </c>
      <c r="DM146" s="40" t="b">
        <f t="shared" si="242"/>
        <v>0</v>
      </c>
      <c r="DN146" s="40" t="b">
        <f t="shared" si="243"/>
        <v>0</v>
      </c>
      <c r="DO146" s="40" t="b">
        <f t="shared" si="244"/>
        <v>0</v>
      </c>
      <c r="DP146" s="367"/>
      <c r="DQ146" s="40" t="b">
        <f t="shared" si="245"/>
        <v>0</v>
      </c>
      <c r="DR146" s="40" t="b">
        <f t="shared" si="246"/>
        <v>0</v>
      </c>
      <c r="DS146" s="40" t="b">
        <f t="shared" si="247"/>
        <v>0</v>
      </c>
      <c r="DT146" s="40" t="b">
        <f t="shared" si="248"/>
        <v>0</v>
      </c>
      <c r="DU146" s="367"/>
      <c r="DV146" s="40" t="b">
        <f t="shared" si="249"/>
        <v>0</v>
      </c>
      <c r="DW146" s="40" t="b">
        <f t="shared" si="250"/>
        <v>0</v>
      </c>
      <c r="DX146" s="40" t="b">
        <f t="shared" si="251"/>
        <v>0</v>
      </c>
      <c r="DY146" s="40" t="b">
        <f t="shared" si="252"/>
        <v>0</v>
      </c>
      <c r="DZ146" s="367"/>
      <c r="EA146" s="40" t="b">
        <f t="shared" si="253"/>
        <v>0</v>
      </c>
      <c r="EB146" s="40" t="b">
        <f t="shared" si="254"/>
        <v>0</v>
      </c>
      <c r="EC146" s="40" t="b">
        <f t="shared" si="255"/>
        <v>0</v>
      </c>
      <c r="ED146" s="40" t="b">
        <f t="shared" si="256"/>
        <v>0</v>
      </c>
      <c r="EE146" s="367"/>
      <c r="EF146" s="40" t="b">
        <f t="shared" si="257"/>
        <v>0</v>
      </c>
      <c r="EG146" s="40" t="b">
        <f t="shared" si="258"/>
        <v>0</v>
      </c>
      <c r="EH146" s="40" t="b">
        <f t="shared" si="259"/>
        <v>0</v>
      </c>
      <c r="EI146" s="40" t="b">
        <f t="shared" si="260"/>
        <v>0</v>
      </c>
      <c r="EJ146" s="367"/>
      <c r="EK146" s="40" t="b">
        <f t="shared" si="261"/>
        <v>0</v>
      </c>
      <c r="EL146" s="40" t="b">
        <f t="shared" si="262"/>
        <v>0</v>
      </c>
      <c r="EM146" s="40" t="b">
        <f t="shared" si="263"/>
        <v>0</v>
      </c>
      <c r="EN146" s="40" t="b">
        <f t="shared" si="264"/>
        <v>0</v>
      </c>
      <c r="EO146" s="367"/>
      <c r="EP146" s="40" t="b">
        <f t="shared" si="265"/>
        <v>0</v>
      </c>
      <c r="EQ146" s="40" t="b">
        <f t="shared" si="266"/>
        <v>0</v>
      </c>
      <c r="ER146" s="40" t="b">
        <f t="shared" si="267"/>
        <v>0</v>
      </c>
      <c r="ES146" s="40" t="b">
        <f t="shared" si="268"/>
        <v>0</v>
      </c>
      <c r="ET146" s="367"/>
      <c r="EU146" s="40" t="b">
        <f t="shared" si="269"/>
        <v>0</v>
      </c>
      <c r="EV146" s="40" t="b">
        <f t="shared" si="270"/>
        <v>0</v>
      </c>
      <c r="EW146" s="40" t="b">
        <f t="shared" si="271"/>
        <v>0</v>
      </c>
      <c r="EX146" s="40" t="b">
        <f t="shared" si="272"/>
        <v>0</v>
      </c>
      <c r="EY146" s="365"/>
      <c r="EZ146" s="40" t="b">
        <f t="shared" si="273"/>
        <v>0</v>
      </c>
      <c r="FA146" s="40" t="b">
        <f t="shared" si="274"/>
        <v>0</v>
      </c>
      <c r="FB146" s="40" t="b">
        <f t="shared" si="275"/>
        <v>0</v>
      </c>
      <c r="FC146" s="40" t="b">
        <f t="shared" si="276"/>
        <v>0</v>
      </c>
      <c r="FD146" s="367"/>
      <c r="FE146" s="40" t="b">
        <f t="shared" si="277"/>
        <v>0</v>
      </c>
      <c r="FF146" s="40" t="b">
        <f t="shared" si="278"/>
        <v>0</v>
      </c>
      <c r="FG146" s="40" t="b">
        <f t="shared" si="279"/>
        <v>0</v>
      </c>
      <c r="FH146" s="40" t="b">
        <f t="shared" si="280"/>
        <v>0</v>
      </c>
      <c r="FI146" s="365"/>
      <c r="FJ146" s="40" t="b">
        <f t="shared" si="281"/>
        <v>0</v>
      </c>
      <c r="FK146" s="40" t="b">
        <f t="shared" si="282"/>
        <v>0</v>
      </c>
      <c r="FL146" s="40" t="b">
        <f t="shared" si="283"/>
        <v>0</v>
      </c>
      <c r="FM146" s="40" t="b">
        <f t="shared" si="284"/>
        <v>0</v>
      </c>
      <c r="FN146" s="367"/>
      <c r="FO146" s="40" t="b">
        <f t="shared" si="285"/>
        <v>0</v>
      </c>
      <c r="FP146" s="40" t="b">
        <f t="shared" si="286"/>
        <v>0</v>
      </c>
      <c r="FQ146" s="40" t="b">
        <f t="shared" si="287"/>
        <v>0</v>
      </c>
      <c r="FR146" s="40" t="b">
        <f t="shared" si="288"/>
        <v>0</v>
      </c>
      <c r="FS146" s="365"/>
      <c r="FT146" s="40" t="b">
        <f t="shared" si="289"/>
        <v>0</v>
      </c>
      <c r="FU146" s="40" t="b">
        <f t="shared" si="290"/>
        <v>0</v>
      </c>
      <c r="FV146" s="40" t="b">
        <f t="shared" si="291"/>
        <v>0</v>
      </c>
      <c r="FW146" s="40" t="b">
        <f t="shared" si="292"/>
        <v>0</v>
      </c>
    </row>
    <row r="147" spans="2:179">
      <c r="B147" s="365">
        <v>138</v>
      </c>
      <c r="C147" s="196"/>
      <c r="D147" s="196"/>
      <c r="E147" s="196"/>
      <c r="F147" s="196"/>
      <c r="G147" s="367"/>
      <c r="H147" s="197"/>
      <c r="I147" s="197"/>
      <c r="J147" s="197"/>
      <c r="K147" s="197"/>
      <c r="L147" s="197"/>
      <c r="M147" s="197"/>
      <c r="N147" s="9"/>
      <c r="O147" s="198"/>
      <c r="P147" s="198"/>
      <c r="Q147" s="198"/>
      <c r="R147" s="198"/>
      <c r="S147" s="198"/>
      <c r="T147" s="198"/>
      <c r="U147" s="9"/>
      <c r="V147" s="306"/>
      <c r="W147" s="306"/>
      <c r="X147" s="306"/>
      <c r="Y147" s="306"/>
      <c r="Z147" s="306"/>
      <c r="AA147" s="283">
        <f>IFERROR(Z147*Inputs!$D$59*Inputs!$D$60,"")</f>
        <v>0</v>
      </c>
      <c r="AB147" s="9"/>
      <c r="AC147" s="303"/>
      <c r="AD147" s="304"/>
      <c r="AE147" s="304"/>
      <c r="AF147" s="304"/>
      <c r="AG147" s="9"/>
      <c r="AH147" s="283" t="str">
        <f>IFERROR(IF(Analysis!AC147="","",Analysis!AC147*Inputs!$D$33),"")</f>
        <v/>
      </c>
      <c r="AI147" s="292" t="str">
        <f>IFERROR(IF(Analysis!AD147="","",Analysis!AD147*Inputs!$D$37),"")</f>
        <v/>
      </c>
      <c r="AJ147" s="292" t="str">
        <f>IFERROR(IF(Analysis!AE147="","",Analysis!AE147*Inputs!$D$41),"")</f>
        <v/>
      </c>
      <c r="AK147" s="292" t="str">
        <f>IFERROR(IF(Analysis!AE147="","",Analysis!AE147*Inputs!$D$48),"")</f>
        <v/>
      </c>
      <c r="AL147" s="293" t="str">
        <f>IFERROR(IF(Analysis!AD147="","",Analysis!AD147*Inputs!$D$49*Inputs!$D$48),"")</f>
        <v/>
      </c>
      <c r="AM147" s="292" t="str">
        <f>IFERROR(AK147*Inputs!$D$50,"")</f>
        <v/>
      </c>
      <c r="AN147" s="292" t="str">
        <f t="shared" si="293"/>
        <v/>
      </c>
      <c r="AO147" s="292" t="str">
        <f>IFERROR(IF(AN147="","",AN147*Inputs!$D$52),"")</f>
        <v/>
      </c>
      <c r="AP147" s="283" t="str">
        <f>IFERROR(IF(Analysis!AF147="","",Analysis!AF147*Inputs!$D$58),"")</f>
        <v/>
      </c>
      <c r="AQ147" s="293" t="str">
        <f>IFERROR(AP147*Inputs!$D$59,"")</f>
        <v/>
      </c>
      <c r="AR147" s="283" t="str">
        <f>IFERROR(AQ147*Inputs!$D$60,"")</f>
        <v/>
      </c>
      <c r="AS147" s="9"/>
      <c r="AT147" s="279" t="str">
        <f>IF(Analysis!V147&lt;&gt;"",Analysis!V147,Analysis!$AH147)</f>
        <v/>
      </c>
      <c r="AU147" s="279" t="str">
        <f>IF(Analysis!W147&lt;&gt;"",Analysis!W147,Analysis!AI147)</f>
        <v/>
      </c>
      <c r="AV147" s="279" t="str">
        <f>IF(Analysis!X147&lt;&gt;"",Analysis!X147,$AJ147)</f>
        <v/>
      </c>
      <c r="AW147" s="279" t="str">
        <f>IF(Analysis!Y147&lt;&gt;"",Analysis!Y147,Analysis!AO147)</f>
        <v/>
      </c>
      <c r="AX147" s="279" t="str">
        <f>IF(Analysis!Z147&lt;&gt;"",Analysis!Z147,Analysis!AP147)</f>
        <v/>
      </c>
      <c r="AY147" s="279" t="str">
        <f>IF(Analysis!AA147&gt;0,Analysis!AA147,Analysis!AR147)</f>
        <v/>
      </c>
      <c r="AZ147" s="9"/>
      <c r="BA147" s="8">
        <f>SUM((($H147+$O147)*Inputs!$D$14*Inputs!$D$13/Hours_TB),(($I147+$P147)*Inputs!$D$14*Inputs!$D$13/Hours_TB),(($J147+$Q147)*Inputs!$D$14*Inputs!$D$13/Hours_TB),(($K147+$R147)*Inputs!$D$14*Inputs!$D$13/Hours_TB),(($L147+$S147)*Inputs!$D$14*Inputs!$D$13/Hours_TB),(($M147+$T147)*Inputs!$D$14*Inputs!$D$13/Hours_TB))</f>
        <v>0</v>
      </c>
      <c r="BB147" s="8">
        <f>SUM((($H147+$O147)*Inputs!$D$14*Inputs!$D$13/Hours_HIV),(($I147+$P147)*Inputs!$D$14*Inputs!$D$13/Hours_HIV),(($J147+$Q147)*Inputs!$D$14*Inputs!$D$13/Hours_HIV),(($K147+$R147)*Inputs!$D$14*Inputs!$D$13/Hours_HIV),(($L147+$S147)*Inputs!$D$14*Inputs!$D$13/Hours_HIV),(($M147+$T147)*Inputs!$D$14*Inputs!$D$13/Hours_HIV))</f>
        <v>0</v>
      </c>
      <c r="BC147" s="8">
        <f>SUM((($H147+$O147)*Inputs!$D$14*Inputs!$D$13/Hours_HPV),(($I147+$P147)*Inputs!$D$14*Inputs!$D$13/Hours_HPV),(($J147+$Q147)*Inputs!$D$14*Inputs!$D$13/Hours_HPV),(($K147+$R147)*Inputs!$D$14*Inputs!$D$13/Hours_HPV),(($L147+$S147)*Inputs!$D$14*Inputs!$D$13/Hours_HPV),(($M147+$T147)*Inputs!$D$14*Inputs!$D$13/Hours_HPV))</f>
        <v>0</v>
      </c>
      <c r="BD147" s="8">
        <f>SUM((($H147+$O147)*Inputs!$D$14*Inputs!$D$13/Hours_HCV),(($I147+$P147)*Inputs!$D$14*Inputs!$D$13/Hours_HCV),(($J147+$Q147)*Inputs!$D$14*Inputs!$D$13/Hours_HCV),(($K147+$R147)*Inputs!$D$14*Inputs!$D$13/Hours_HCV),(($L147+$S147)*Inputs!$D$14*Inputs!$D$13/Hours_HCV),(($M147+$T147)*Inputs!$D$14*Inputs!$D$13/Hours_HCV))</f>
        <v>0</v>
      </c>
      <c r="BE147" s="9"/>
      <c r="BF147" s="10" t="str">
        <f t="shared" si="294"/>
        <v/>
      </c>
      <c r="BG147" s="18" t="str">
        <f t="shared" si="295"/>
        <v>N/A</v>
      </c>
      <c r="BH147" s="10" t="str">
        <f t="shared" si="296"/>
        <v/>
      </c>
      <c r="BI147" s="10" t="str">
        <f t="shared" si="297"/>
        <v/>
      </c>
      <c r="BJ147" s="10" t="str">
        <f t="shared" si="216"/>
        <v/>
      </c>
      <c r="BK147" s="18" t="str">
        <f t="shared" si="298"/>
        <v>N/A</v>
      </c>
      <c r="BL147" s="367"/>
      <c r="BM147" s="10">
        <f t="shared" si="299"/>
        <v>0</v>
      </c>
      <c r="BN147" s="18" t="str">
        <f t="shared" si="300"/>
        <v>N/A</v>
      </c>
      <c r="BO147" s="10" t="str">
        <f t="shared" si="217"/>
        <v/>
      </c>
      <c r="BP147" s="10" t="str">
        <f t="shared" si="218"/>
        <v/>
      </c>
      <c r="BQ147" s="10" t="str">
        <f t="shared" si="219"/>
        <v/>
      </c>
      <c r="BR147" s="18" t="str">
        <f t="shared" si="220"/>
        <v>N/A</v>
      </c>
      <c r="BS147" s="367"/>
      <c r="BT147" s="10">
        <f t="shared" si="301"/>
        <v>0</v>
      </c>
      <c r="BU147" s="18" t="str">
        <f t="shared" si="302"/>
        <v>N/A</v>
      </c>
      <c r="BV147" s="10" t="str">
        <f t="shared" si="221"/>
        <v/>
      </c>
      <c r="BW147" s="10" t="str">
        <f t="shared" si="303"/>
        <v/>
      </c>
      <c r="BX147" s="10" t="str">
        <f t="shared" si="222"/>
        <v/>
      </c>
      <c r="BY147" s="18" t="str">
        <f t="shared" si="304"/>
        <v>N/A</v>
      </c>
      <c r="BZ147" s="367"/>
      <c r="CA147" s="10">
        <f t="shared" si="305"/>
        <v>0</v>
      </c>
      <c r="CB147" s="18" t="str">
        <f t="shared" si="306"/>
        <v>N/A</v>
      </c>
      <c r="CC147" s="10" t="str">
        <f t="shared" si="223"/>
        <v/>
      </c>
      <c r="CD147" s="10" t="str">
        <f t="shared" si="224"/>
        <v/>
      </c>
      <c r="CE147" s="10" t="str">
        <f t="shared" si="225"/>
        <v/>
      </c>
      <c r="CF147" s="18" t="str">
        <f t="shared" si="307"/>
        <v>N/A</v>
      </c>
      <c r="CG147" s="365"/>
      <c r="CH147" s="10">
        <f t="shared" si="308"/>
        <v>0</v>
      </c>
      <c r="CI147" s="18" t="str">
        <f t="shared" si="309"/>
        <v>N/A</v>
      </c>
      <c r="CJ147" s="10" t="str">
        <f t="shared" si="226"/>
        <v/>
      </c>
      <c r="CK147" s="10" t="str">
        <f t="shared" si="227"/>
        <v/>
      </c>
      <c r="CL147" s="10" t="str">
        <f t="shared" si="228"/>
        <v/>
      </c>
      <c r="CM147" s="18" t="str">
        <f t="shared" si="229"/>
        <v>N/A</v>
      </c>
      <c r="CN147" s="365"/>
      <c r="CO147" s="10">
        <f t="shared" si="310"/>
        <v>0</v>
      </c>
      <c r="CP147" s="18" t="str">
        <f t="shared" si="311"/>
        <v>N/A</v>
      </c>
      <c r="CQ147" s="10" t="str">
        <f t="shared" si="230"/>
        <v/>
      </c>
      <c r="CR147" s="10" t="str">
        <f t="shared" si="231"/>
        <v/>
      </c>
      <c r="CS147" s="10" t="str">
        <f t="shared" si="232"/>
        <v/>
      </c>
      <c r="CT147" s="18" t="str">
        <f t="shared" si="312"/>
        <v>N/A</v>
      </c>
      <c r="CU147" s="377"/>
      <c r="CV147" s="10">
        <f t="shared" si="313"/>
        <v>0</v>
      </c>
      <c r="CW147" s="18" t="str">
        <f t="shared" si="314"/>
        <v>N/A</v>
      </c>
      <c r="CX147" s="10" t="str">
        <f t="shared" si="233"/>
        <v/>
      </c>
      <c r="CY147" s="10" t="str">
        <f t="shared" si="234"/>
        <v/>
      </c>
      <c r="CZ147" s="10" t="str">
        <f t="shared" si="235"/>
        <v/>
      </c>
      <c r="DA147" s="18" t="str">
        <f t="shared" si="236"/>
        <v>N/A</v>
      </c>
      <c r="DB147" s="367"/>
      <c r="DC147" s="367"/>
      <c r="DD147" s="367"/>
      <c r="DE147" s="367"/>
      <c r="DF147" s="367"/>
      <c r="DG147" s="40" t="b">
        <f t="shared" si="237"/>
        <v>0</v>
      </c>
      <c r="DH147" s="40" t="b">
        <f t="shared" si="238"/>
        <v>0</v>
      </c>
      <c r="DI147" s="40" t="b">
        <f t="shared" si="239"/>
        <v>0</v>
      </c>
      <c r="DJ147" s="40" t="b">
        <f t="shared" si="240"/>
        <v>0</v>
      </c>
      <c r="DK147" s="367"/>
      <c r="DL147" s="40" t="b">
        <f t="shared" si="241"/>
        <v>0</v>
      </c>
      <c r="DM147" s="40" t="b">
        <f t="shared" si="242"/>
        <v>0</v>
      </c>
      <c r="DN147" s="40" t="b">
        <f t="shared" si="243"/>
        <v>0</v>
      </c>
      <c r="DO147" s="40" t="b">
        <f t="shared" si="244"/>
        <v>0</v>
      </c>
      <c r="DP147" s="367"/>
      <c r="DQ147" s="40" t="b">
        <f t="shared" si="245"/>
        <v>0</v>
      </c>
      <c r="DR147" s="40" t="b">
        <f t="shared" si="246"/>
        <v>0</v>
      </c>
      <c r="DS147" s="40" t="b">
        <f t="shared" si="247"/>
        <v>0</v>
      </c>
      <c r="DT147" s="40" t="b">
        <f t="shared" si="248"/>
        <v>0</v>
      </c>
      <c r="DU147" s="367"/>
      <c r="DV147" s="40" t="b">
        <f t="shared" si="249"/>
        <v>0</v>
      </c>
      <c r="DW147" s="40" t="b">
        <f t="shared" si="250"/>
        <v>0</v>
      </c>
      <c r="DX147" s="40" t="b">
        <f t="shared" si="251"/>
        <v>0</v>
      </c>
      <c r="DY147" s="40" t="b">
        <f t="shared" si="252"/>
        <v>0</v>
      </c>
      <c r="DZ147" s="367"/>
      <c r="EA147" s="40" t="b">
        <f t="shared" si="253"/>
        <v>0</v>
      </c>
      <c r="EB147" s="40" t="b">
        <f t="shared" si="254"/>
        <v>0</v>
      </c>
      <c r="EC147" s="40" t="b">
        <f t="shared" si="255"/>
        <v>0</v>
      </c>
      <c r="ED147" s="40" t="b">
        <f t="shared" si="256"/>
        <v>0</v>
      </c>
      <c r="EE147" s="367"/>
      <c r="EF147" s="40" t="b">
        <f t="shared" si="257"/>
        <v>0</v>
      </c>
      <c r="EG147" s="40" t="b">
        <f t="shared" si="258"/>
        <v>0</v>
      </c>
      <c r="EH147" s="40" t="b">
        <f t="shared" si="259"/>
        <v>0</v>
      </c>
      <c r="EI147" s="40" t="b">
        <f t="shared" si="260"/>
        <v>0</v>
      </c>
      <c r="EJ147" s="367"/>
      <c r="EK147" s="40" t="b">
        <f t="shared" si="261"/>
        <v>0</v>
      </c>
      <c r="EL147" s="40" t="b">
        <f t="shared" si="262"/>
        <v>0</v>
      </c>
      <c r="EM147" s="40" t="b">
        <f t="shared" si="263"/>
        <v>0</v>
      </c>
      <c r="EN147" s="40" t="b">
        <f t="shared" si="264"/>
        <v>0</v>
      </c>
      <c r="EO147" s="367"/>
      <c r="EP147" s="40" t="b">
        <f t="shared" si="265"/>
        <v>0</v>
      </c>
      <c r="EQ147" s="40" t="b">
        <f t="shared" si="266"/>
        <v>0</v>
      </c>
      <c r="ER147" s="40" t="b">
        <f t="shared" si="267"/>
        <v>0</v>
      </c>
      <c r="ES147" s="40" t="b">
        <f t="shared" si="268"/>
        <v>0</v>
      </c>
      <c r="ET147" s="367"/>
      <c r="EU147" s="40" t="b">
        <f t="shared" si="269"/>
        <v>0</v>
      </c>
      <c r="EV147" s="40" t="b">
        <f t="shared" si="270"/>
        <v>0</v>
      </c>
      <c r="EW147" s="40" t="b">
        <f t="shared" si="271"/>
        <v>0</v>
      </c>
      <c r="EX147" s="40" t="b">
        <f t="shared" si="272"/>
        <v>0</v>
      </c>
      <c r="EY147" s="365"/>
      <c r="EZ147" s="40" t="b">
        <f t="shared" si="273"/>
        <v>0</v>
      </c>
      <c r="FA147" s="40" t="b">
        <f t="shared" si="274"/>
        <v>0</v>
      </c>
      <c r="FB147" s="40" t="b">
        <f t="shared" si="275"/>
        <v>0</v>
      </c>
      <c r="FC147" s="40" t="b">
        <f t="shared" si="276"/>
        <v>0</v>
      </c>
      <c r="FD147" s="367"/>
      <c r="FE147" s="40" t="b">
        <f t="shared" si="277"/>
        <v>0</v>
      </c>
      <c r="FF147" s="40" t="b">
        <f t="shared" si="278"/>
        <v>0</v>
      </c>
      <c r="FG147" s="40" t="b">
        <f t="shared" si="279"/>
        <v>0</v>
      </c>
      <c r="FH147" s="40" t="b">
        <f t="shared" si="280"/>
        <v>0</v>
      </c>
      <c r="FI147" s="365"/>
      <c r="FJ147" s="40" t="b">
        <f t="shared" si="281"/>
        <v>0</v>
      </c>
      <c r="FK147" s="40" t="b">
        <f t="shared" si="282"/>
        <v>0</v>
      </c>
      <c r="FL147" s="40" t="b">
        <f t="shared" si="283"/>
        <v>0</v>
      </c>
      <c r="FM147" s="40" t="b">
        <f t="shared" si="284"/>
        <v>0</v>
      </c>
      <c r="FN147" s="367"/>
      <c r="FO147" s="40" t="b">
        <f t="shared" si="285"/>
        <v>0</v>
      </c>
      <c r="FP147" s="40" t="b">
        <f t="shared" si="286"/>
        <v>0</v>
      </c>
      <c r="FQ147" s="40" t="b">
        <f t="shared" si="287"/>
        <v>0</v>
      </c>
      <c r="FR147" s="40" t="b">
        <f t="shared" si="288"/>
        <v>0</v>
      </c>
      <c r="FS147" s="365"/>
      <c r="FT147" s="40" t="b">
        <f t="shared" si="289"/>
        <v>0</v>
      </c>
      <c r="FU147" s="40" t="b">
        <f t="shared" si="290"/>
        <v>0</v>
      </c>
      <c r="FV147" s="40" t="b">
        <f t="shared" si="291"/>
        <v>0</v>
      </c>
      <c r="FW147" s="40" t="b">
        <f t="shared" si="292"/>
        <v>0</v>
      </c>
    </row>
    <row r="148" spans="2:179">
      <c r="B148" s="365">
        <v>139</v>
      </c>
      <c r="C148" s="196"/>
      <c r="D148" s="196"/>
      <c r="E148" s="196"/>
      <c r="F148" s="196"/>
      <c r="G148" s="367"/>
      <c r="H148" s="197"/>
      <c r="I148" s="197"/>
      <c r="J148" s="197"/>
      <c r="K148" s="197"/>
      <c r="L148" s="197"/>
      <c r="M148" s="197"/>
      <c r="N148" s="9"/>
      <c r="O148" s="198"/>
      <c r="P148" s="198"/>
      <c r="Q148" s="198"/>
      <c r="R148" s="198"/>
      <c r="S148" s="198"/>
      <c r="T148" s="198"/>
      <c r="U148" s="9"/>
      <c r="V148" s="306"/>
      <c r="W148" s="306"/>
      <c r="X148" s="306"/>
      <c r="Y148" s="306"/>
      <c r="Z148" s="306"/>
      <c r="AA148" s="283">
        <f>IFERROR(Z148*Inputs!$D$59*Inputs!$D$60,"")</f>
        <v>0</v>
      </c>
      <c r="AB148" s="9"/>
      <c r="AC148" s="303"/>
      <c r="AD148" s="304"/>
      <c r="AE148" s="304"/>
      <c r="AF148" s="304"/>
      <c r="AG148" s="9"/>
      <c r="AH148" s="283" t="str">
        <f>IFERROR(IF(Analysis!AC148="","",Analysis!AC148*Inputs!$D$33),"")</f>
        <v/>
      </c>
      <c r="AI148" s="292" t="str">
        <f>IFERROR(IF(Analysis!AD148="","",Analysis!AD148*Inputs!$D$37),"")</f>
        <v/>
      </c>
      <c r="AJ148" s="292" t="str">
        <f>IFERROR(IF(Analysis!AE148="","",Analysis!AE148*Inputs!$D$41),"")</f>
        <v/>
      </c>
      <c r="AK148" s="292" t="str">
        <f>IFERROR(IF(Analysis!AE148="","",Analysis!AE148*Inputs!$D$48),"")</f>
        <v/>
      </c>
      <c r="AL148" s="293" t="str">
        <f>IFERROR(IF(Analysis!AD148="","",Analysis!AD148*Inputs!$D$49*Inputs!$D$48),"")</f>
        <v/>
      </c>
      <c r="AM148" s="292" t="str">
        <f>IFERROR(AK148*Inputs!$D$50,"")</f>
        <v/>
      </c>
      <c r="AN148" s="292" t="str">
        <f t="shared" si="293"/>
        <v/>
      </c>
      <c r="AO148" s="292" t="str">
        <f>IFERROR(IF(AN148="","",AN148*Inputs!$D$52),"")</f>
        <v/>
      </c>
      <c r="AP148" s="283" t="str">
        <f>IFERROR(IF(Analysis!AF148="","",Analysis!AF148*Inputs!$D$58),"")</f>
        <v/>
      </c>
      <c r="AQ148" s="293" t="str">
        <f>IFERROR(AP148*Inputs!$D$59,"")</f>
        <v/>
      </c>
      <c r="AR148" s="283" t="str">
        <f>IFERROR(AQ148*Inputs!$D$60,"")</f>
        <v/>
      </c>
      <c r="AS148" s="9"/>
      <c r="AT148" s="279" t="str">
        <f>IF(Analysis!V148&lt;&gt;"",Analysis!V148,Analysis!$AH148)</f>
        <v/>
      </c>
      <c r="AU148" s="279" t="str">
        <f>IF(Analysis!W148&lt;&gt;"",Analysis!W148,Analysis!AI148)</f>
        <v/>
      </c>
      <c r="AV148" s="279" t="str">
        <f>IF(Analysis!X148&lt;&gt;"",Analysis!X148,$AJ148)</f>
        <v/>
      </c>
      <c r="AW148" s="279" t="str">
        <f>IF(Analysis!Y148&lt;&gt;"",Analysis!Y148,Analysis!AO148)</f>
        <v/>
      </c>
      <c r="AX148" s="279" t="str">
        <f>IF(Analysis!Z148&lt;&gt;"",Analysis!Z148,Analysis!AP148)</f>
        <v/>
      </c>
      <c r="AY148" s="279" t="str">
        <f>IF(Analysis!AA148&gt;0,Analysis!AA148,Analysis!AR148)</f>
        <v/>
      </c>
      <c r="AZ148" s="9"/>
      <c r="BA148" s="8">
        <f>SUM((($H148+$O148)*Inputs!$D$14*Inputs!$D$13/Hours_TB),(($I148+$P148)*Inputs!$D$14*Inputs!$D$13/Hours_TB),(($J148+$Q148)*Inputs!$D$14*Inputs!$D$13/Hours_TB),(($K148+$R148)*Inputs!$D$14*Inputs!$D$13/Hours_TB),(($L148+$S148)*Inputs!$D$14*Inputs!$D$13/Hours_TB),(($M148+$T148)*Inputs!$D$14*Inputs!$D$13/Hours_TB))</f>
        <v>0</v>
      </c>
      <c r="BB148" s="8">
        <f>SUM((($H148+$O148)*Inputs!$D$14*Inputs!$D$13/Hours_HIV),(($I148+$P148)*Inputs!$D$14*Inputs!$D$13/Hours_HIV),(($J148+$Q148)*Inputs!$D$14*Inputs!$D$13/Hours_HIV),(($K148+$R148)*Inputs!$D$14*Inputs!$D$13/Hours_HIV),(($L148+$S148)*Inputs!$D$14*Inputs!$D$13/Hours_HIV),(($M148+$T148)*Inputs!$D$14*Inputs!$D$13/Hours_HIV))</f>
        <v>0</v>
      </c>
      <c r="BC148" s="8">
        <f>SUM((($H148+$O148)*Inputs!$D$14*Inputs!$D$13/Hours_HPV),(($I148+$P148)*Inputs!$D$14*Inputs!$D$13/Hours_HPV),(($J148+$Q148)*Inputs!$D$14*Inputs!$D$13/Hours_HPV),(($K148+$R148)*Inputs!$D$14*Inputs!$D$13/Hours_HPV),(($L148+$S148)*Inputs!$D$14*Inputs!$D$13/Hours_HPV),(($M148+$T148)*Inputs!$D$14*Inputs!$D$13/Hours_HPV))</f>
        <v>0</v>
      </c>
      <c r="BD148" s="8">
        <f>SUM((($H148+$O148)*Inputs!$D$14*Inputs!$D$13/Hours_HCV),(($I148+$P148)*Inputs!$D$14*Inputs!$D$13/Hours_HCV),(($J148+$Q148)*Inputs!$D$14*Inputs!$D$13/Hours_HCV),(($K148+$R148)*Inputs!$D$14*Inputs!$D$13/Hours_HCV),(($L148+$S148)*Inputs!$D$14*Inputs!$D$13/Hours_HCV),(($M148+$T148)*Inputs!$D$14*Inputs!$D$13/Hours_HCV))</f>
        <v>0</v>
      </c>
      <c r="BE148" s="9"/>
      <c r="BF148" s="10" t="str">
        <f t="shared" si="294"/>
        <v/>
      </c>
      <c r="BG148" s="18" t="str">
        <f t="shared" si="295"/>
        <v>N/A</v>
      </c>
      <c r="BH148" s="10" t="str">
        <f t="shared" si="296"/>
        <v/>
      </c>
      <c r="BI148" s="10" t="str">
        <f t="shared" si="297"/>
        <v/>
      </c>
      <c r="BJ148" s="10" t="str">
        <f t="shared" si="216"/>
        <v/>
      </c>
      <c r="BK148" s="18" t="str">
        <f t="shared" si="298"/>
        <v>N/A</v>
      </c>
      <c r="BL148" s="367"/>
      <c r="BM148" s="10">
        <f t="shared" si="299"/>
        <v>0</v>
      </c>
      <c r="BN148" s="18" t="str">
        <f t="shared" si="300"/>
        <v>N/A</v>
      </c>
      <c r="BO148" s="10" t="str">
        <f t="shared" si="217"/>
        <v/>
      </c>
      <c r="BP148" s="10" t="str">
        <f t="shared" si="218"/>
        <v/>
      </c>
      <c r="BQ148" s="10" t="str">
        <f t="shared" si="219"/>
        <v/>
      </c>
      <c r="BR148" s="18" t="str">
        <f t="shared" si="220"/>
        <v>N/A</v>
      </c>
      <c r="BS148" s="367"/>
      <c r="BT148" s="10">
        <f t="shared" si="301"/>
        <v>0</v>
      </c>
      <c r="BU148" s="18" t="str">
        <f t="shared" si="302"/>
        <v>N/A</v>
      </c>
      <c r="BV148" s="10" t="str">
        <f t="shared" si="221"/>
        <v/>
      </c>
      <c r="BW148" s="10" t="str">
        <f t="shared" si="303"/>
        <v/>
      </c>
      <c r="BX148" s="10" t="str">
        <f t="shared" si="222"/>
        <v/>
      </c>
      <c r="BY148" s="18" t="str">
        <f t="shared" si="304"/>
        <v>N/A</v>
      </c>
      <c r="BZ148" s="367"/>
      <c r="CA148" s="10">
        <f t="shared" si="305"/>
        <v>0</v>
      </c>
      <c r="CB148" s="18" t="str">
        <f t="shared" si="306"/>
        <v>N/A</v>
      </c>
      <c r="CC148" s="10" t="str">
        <f t="shared" si="223"/>
        <v/>
      </c>
      <c r="CD148" s="10" t="str">
        <f t="shared" si="224"/>
        <v/>
      </c>
      <c r="CE148" s="10" t="str">
        <f t="shared" si="225"/>
        <v/>
      </c>
      <c r="CF148" s="18" t="str">
        <f t="shared" si="307"/>
        <v>N/A</v>
      </c>
      <c r="CG148" s="365"/>
      <c r="CH148" s="10">
        <f t="shared" si="308"/>
        <v>0</v>
      </c>
      <c r="CI148" s="18" t="str">
        <f t="shared" si="309"/>
        <v>N/A</v>
      </c>
      <c r="CJ148" s="10" t="str">
        <f t="shared" si="226"/>
        <v/>
      </c>
      <c r="CK148" s="10" t="str">
        <f t="shared" si="227"/>
        <v/>
      </c>
      <c r="CL148" s="10" t="str">
        <f t="shared" si="228"/>
        <v/>
      </c>
      <c r="CM148" s="18" t="str">
        <f t="shared" si="229"/>
        <v>N/A</v>
      </c>
      <c r="CN148" s="365"/>
      <c r="CO148" s="10">
        <f t="shared" si="310"/>
        <v>0</v>
      </c>
      <c r="CP148" s="18" t="str">
        <f t="shared" si="311"/>
        <v>N/A</v>
      </c>
      <c r="CQ148" s="10" t="str">
        <f t="shared" si="230"/>
        <v/>
      </c>
      <c r="CR148" s="10" t="str">
        <f t="shared" si="231"/>
        <v/>
      </c>
      <c r="CS148" s="10" t="str">
        <f t="shared" si="232"/>
        <v/>
      </c>
      <c r="CT148" s="18" t="str">
        <f t="shared" si="312"/>
        <v>N/A</v>
      </c>
      <c r="CU148" s="377"/>
      <c r="CV148" s="10">
        <f t="shared" si="313"/>
        <v>0</v>
      </c>
      <c r="CW148" s="18" t="str">
        <f t="shared" si="314"/>
        <v>N/A</v>
      </c>
      <c r="CX148" s="10" t="str">
        <f t="shared" si="233"/>
        <v/>
      </c>
      <c r="CY148" s="10" t="str">
        <f t="shared" si="234"/>
        <v/>
      </c>
      <c r="CZ148" s="10" t="str">
        <f t="shared" si="235"/>
        <v/>
      </c>
      <c r="DA148" s="18" t="str">
        <f t="shared" si="236"/>
        <v>N/A</v>
      </c>
      <c r="DB148" s="367"/>
      <c r="DC148" s="367"/>
      <c r="DD148" s="367"/>
      <c r="DE148" s="367"/>
      <c r="DF148" s="367"/>
      <c r="DG148" s="40" t="b">
        <f t="shared" si="237"/>
        <v>0</v>
      </c>
      <c r="DH148" s="40" t="b">
        <f t="shared" si="238"/>
        <v>0</v>
      </c>
      <c r="DI148" s="40" t="b">
        <f t="shared" si="239"/>
        <v>0</v>
      </c>
      <c r="DJ148" s="40" t="b">
        <f t="shared" si="240"/>
        <v>0</v>
      </c>
      <c r="DK148" s="367"/>
      <c r="DL148" s="40" t="b">
        <f t="shared" si="241"/>
        <v>0</v>
      </c>
      <c r="DM148" s="40" t="b">
        <f t="shared" si="242"/>
        <v>0</v>
      </c>
      <c r="DN148" s="40" t="b">
        <f t="shared" si="243"/>
        <v>0</v>
      </c>
      <c r="DO148" s="40" t="b">
        <f t="shared" si="244"/>
        <v>0</v>
      </c>
      <c r="DP148" s="367"/>
      <c r="DQ148" s="40" t="b">
        <f t="shared" si="245"/>
        <v>0</v>
      </c>
      <c r="DR148" s="40" t="b">
        <f t="shared" si="246"/>
        <v>0</v>
      </c>
      <c r="DS148" s="40" t="b">
        <f t="shared" si="247"/>
        <v>0</v>
      </c>
      <c r="DT148" s="40" t="b">
        <f t="shared" si="248"/>
        <v>0</v>
      </c>
      <c r="DU148" s="367"/>
      <c r="DV148" s="40" t="b">
        <f t="shared" si="249"/>
        <v>0</v>
      </c>
      <c r="DW148" s="40" t="b">
        <f t="shared" si="250"/>
        <v>0</v>
      </c>
      <c r="DX148" s="40" t="b">
        <f t="shared" si="251"/>
        <v>0</v>
      </c>
      <c r="DY148" s="40" t="b">
        <f t="shared" si="252"/>
        <v>0</v>
      </c>
      <c r="DZ148" s="367"/>
      <c r="EA148" s="40" t="b">
        <f t="shared" si="253"/>
        <v>0</v>
      </c>
      <c r="EB148" s="40" t="b">
        <f t="shared" si="254"/>
        <v>0</v>
      </c>
      <c r="EC148" s="40" t="b">
        <f t="shared" si="255"/>
        <v>0</v>
      </c>
      <c r="ED148" s="40" t="b">
        <f t="shared" si="256"/>
        <v>0</v>
      </c>
      <c r="EE148" s="367"/>
      <c r="EF148" s="40" t="b">
        <f t="shared" si="257"/>
        <v>0</v>
      </c>
      <c r="EG148" s="40" t="b">
        <f t="shared" si="258"/>
        <v>0</v>
      </c>
      <c r="EH148" s="40" t="b">
        <f t="shared" si="259"/>
        <v>0</v>
      </c>
      <c r="EI148" s="40" t="b">
        <f t="shared" si="260"/>
        <v>0</v>
      </c>
      <c r="EJ148" s="367"/>
      <c r="EK148" s="40" t="b">
        <f t="shared" si="261"/>
        <v>0</v>
      </c>
      <c r="EL148" s="40" t="b">
        <f t="shared" si="262"/>
        <v>0</v>
      </c>
      <c r="EM148" s="40" t="b">
        <f t="shared" si="263"/>
        <v>0</v>
      </c>
      <c r="EN148" s="40" t="b">
        <f t="shared" si="264"/>
        <v>0</v>
      </c>
      <c r="EO148" s="367"/>
      <c r="EP148" s="40" t="b">
        <f t="shared" si="265"/>
        <v>0</v>
      </c>
      <c r="EQ148" s="40" t="b">
        <f t="shared" si="266"/>
        <v>0</v>
      </c>
      <c r="ER148" s="40" t="b">
        <f t="shared" si="267"/>
        <v>0</v>
      </c>
      <c r="ES148" s="40" t="b">
        <f t="shared" si="268"/>
        <v>0</v>
      </c>
      <c r="ET148" s="367"/>
      <c r="EU148" s="40" t="b">
        <f t="shared" si="269"/>
        <v>0</v>
      </c>
      <c r="EV148" s="40" t="b">
        <f t="shared" si="270"/>
        <v>0</v>
      </c>
      <c r="EW148" s="40" t="b">
        <f t="shared" si="271"/>
        <v>0</v>
      </c>
      <c r="EX148" s="40" t="b">
        <f t="shared" si="272"/>
        <v>0</v>
      </c>
      <c r="EY148" s="365"/>
      <c r="EZ148" s="40" t="b">
        <f t="shared" si="273"/>
        <v>0</v>
      </c>
      <c r="FA148" s="40" t="b">
        <f t="shared" si="274"/>
        <v>0</v>
      </c>
      <c r="FB148" s="40" t="b">
        <f t="shared" si="275"/>
        <v>0</v>
      </c>
      <c r="FC148" s="40" t="b">
        <f t="shared" si="276"/>
        <v>0</v>
      </c>
      <c r="FD148" s="367"/>
      <c r="FE148" s="40" t="b">
        <f t="shared" si="277"/>
        <v>0</v>
      </c>
      <c r="FF148" s="40" t="b">
        <f t="shared" si="278"/>
        <v>0</v>
      </c>
      <c r="FG148" s="40" t="b">
        <f t="shared" si="279"/>
        <v>0</v>
      </c>
      <c r="FH148" s="40" t="b">
        <f t="shared" si="280"/>
        <v>0</v>
      </c>
      <c r="FI148" s="365"/>
      <c r="FJ148" s="40" t="b">
        <f t="shared" si="281"/>
        <v>0</v>
      </c>
      <c r="FK148" s="40" t="b">
        <f t="shared" si="282"/>
        <v>0</v>
      </c>
      <c r="FL148" s="40" t="b">
        <f t="shared" si="283"/>
        <v>0</v>
      </c>
      <c r="FM148" s="40" t="b">
        <f t="shared" si="284"/>
        <v>0</v>
      </c>
      <c r="FN148" s="367"/>
      <c r="FO148" s="40" t="b">
        <f t="shared" si="285"/>
        <v>0</v>
      </c>
      <c r="FP148" s="40" t="b">
        <f t="shared" si="286"/>
        <v>0</v>
      </c>
      <c r="FQ148" s="40" t="b">
        <f t="shared" si="287"/>
        <v>0</v>
      </c>
      <c r="FR148" s="40" t="b">
        <f t="shared" si="288"/>
        <v>0</v>
      </c>
      <c r="FS148" s="365"/>
      <c r="FT148" s="40" t="b">
        <f t="shared" si="289"/>
        <v>0</v>
      </c>
      <c r="FU148" s="40" t="b">
        <f t="shared" si="290"/>
        <v>0</v>
      </c>
      <c r="FV148" s="40" t="b">
        <f t="shared" si="291"/>
        <v>0</v>
      </c>
      <c r="FW148" s="40" t="b">
        <f t="shared" si="292"/>
        <v>0</v>
      </c>
    </row>
    <row r="149" spans="2:179">
      <c r="B149" s="365">
        <v>140</v>
      </c>
      <c r="C149" s="196"/>
      <c r="D149" s="196"/>
      <c r="E149" s="196"/>
      <c r="F149" s="196"/>
      <c r="G149" s="367"/>
      <c r="H149" s="197"/>
      <c r="I149" s="197"/>
      <c r="J149" s="197"/>
      <c r="K149" s="197"/>
      <c r="L149" s="197"/>
      <c r="M149" s="197"/>
      <c r="N149" s="9"/>
      <c r="O149" s="198"/>
      <c r="P149" s="198"/>
      <c r="Q149" s="198"/>
      <c r="R149" s="198"/>
      <c r="S149" s="198"/>
      <c r="T149" s="198"/>
      <c r="U149" s="9"/>
      <c r="V149" s="306"/>
      <c r="W149" s="306"/>
      <c r="X149" s="306"/>
      <c r="Y149" s="306"/>
      <c r="Z149" s="306"/>
      <c r="AA149" s="283">
        <f>IFERROR(Z149*Inputs!$D$59*Inputs!$D$60,"")</f>
        <v>0</v>
      </c>
      <c r="AB149" s="9"/>
      <c r="AC149" s="303"/>
      <c r="AD149" s="304"/>
      <c r="AE149" s="304"/>
      <c r="AF149" s="304"/>
      <c r="AG149" s="9"/>
      <c r="AH149" s="283" t="str">
        <f>IFERROR(IF(Analysis!AC149="","",Analysis!AC149*Inputs!$D$33),"")</f>
        <v/>
      </c>
      <c r="AI149" s="292" t="str">
        <f>IFERROR(IF(Analysis!AD149="","",Analysis!AD149*Inputs!$D$37),"")</f>
        <v/>
      </c>
      <c r="AJ149" s="292" t="str">
        <f>IFERROR(IF(Analysis!AE149="","",Analysis!AE149*Inputs!$D$41),"")</f>
        <v/>
      </c>
      <c r="AK149" s="292" t="str">
        <f>IFERROR(IF(Analysis!AE149="","",Analysis!AE149*Inputs!$D$48),"")</f>
        <v/>
      </c>
      <c r="AL149" s="293" t="str">
        <f>IFERROR(IF(Analysis!AD149="","",Analysis!AD149*Inputs!$D$49*Inputs!$D$48),"")</f>
        <v/>
      </c>
      <c r="AM149" s="292" t="str">
        <f>IFERROR(AK149*Inputs!$D$50,"")</f>
        <v/>
      </c>
      <c r="AN149" s="292" t="str">
        <f t="shared" si="293"/>
        <v/>
      </c>
      <c r="AO149" s="292" t="str">
        <f>IFERROR(IF(AN149="","",AN149*Inputs!$D$52),"")</f>
        <v/>
      </c>
      <c r="AP149" s="283" t="str">
        <f>IFERROR(IF(Analysis!AF149="","",Analysis!AF149*Inputs!$D$58),"")</f>
        <v/>
      </c>
      <c r="AQ149" s="293" t="str">
        <f>IFERROR(AP149*Inputs!$D$59,"")</f>
        <v/>
      </c>
      <c r="AR149" s="283" t="str">
        <f>IFERROR(AQ149*Inputs!$D$60,"")</f>
        <v/>
      </c>
      <c r="AS149" s="9"/>
      <c r="AT149" s="279" t="str">
        <f>IF(Analysis!V149&lt;&gt;"",Analysis!V149,Analysis!$AH149)</f>
        <v/>
      </c>
      <c r="AU149" s="279" t="str">
        <f>IF(Analysis!W149&lt;&gt;"",Analysis!W149,Analysis!AI149)</f>
        <v/>
      </c>
      <c r="AV149" s="279" t="str">
        <f>IF(Analysis!X149&lt;&gt;"",Analysis!X149,$AJ149)</f>
        <v/>
      </c>
      <c r="AW149" s="279" t="str">
        <f>IF(Analysis!Y149&lt;&gt;"",Analysis!Y149,Analysis!AO149)</f>
        <v/>
      </c>
      <c r="AX149" s="279" t="str">
        <f>IF(Analysis!Z149&lt;&gt;"",Analysis!Z149,Analysis!AP149)</f>
        <v/>
      </c>
      <c r="AY149" s="279" t="str">
        <f>IF(Analysis!AA149&gt;0,Analysis!AA149,Analysis!AR149)</f>
        <v/>
      </c>
      <c r="AZ149" s="9"/>
      <c r="BA149" s="8">
        <f>SUM((($H149+$O149)*Inputs!$D$14*Inputs!$D$13/Hours_TB),(($I149+$P149)*Inputs!$D$14*Inputs!$D$13/Hours_TB),(($J149+$Q149)*Inputs!$D$14*Inputs!$D$13/Hours_TB),(($K149+$R149)*Inputs!$D$14*Inputs!$D$13/Hours_TB),(($L149+$S149)*Inputs!$D$14*Inputs!$D$13/Hours_TB),(($M149+$T149)*Inputs!$D$14*Inputs!$D$13/Hours_TB))</f>
        <v>0</v>
      </c>
      <c r="BB149" s="8">
        <f>SUM((($H149+$O149)*Inputs!$D$14*Inputs!$D$13/Hours_HIV),(($I149+$P149)*Inputs!$D$14*Inputs!$D$13/Hours_HIV),(($J149+$Q149)*Inputs!$D$14*Inputs!$D$13/Hours_HIV),(($K149+$R149)*Inputs!$D$14*Inputs!$D$13/Hours_HIV),(($L149+$S149)*Inputs!$D$14*Inputs!$D$13/Hours_HIV),(($M149+$T149)*Inputs!$D$14*Inputs!$D$13/Hours_HIV))</f>
        <v>0</v>
      </c>
      <c r="BC149" s="8">
        <f>SUM((($H149+$O149)*Inputs!$D$14*Inputs!$D$13/Hours_HPV),(($I149+$P149)*Inputs!$D$14*Inputs!$D$13/Hours_HPV),(($J149+$Q149)*Inputs!$D$14*Inputs!$D$13/Hours_HPV),(($K149+$R149)*Inputs!$D$14*Inputs!$D$13/Hours_HPV),(($L149+$S149)*Inputs!$D$14*Inputs!$D$13/Hours_HPV),(($M149+$T149)*Inputs!$D$14*Inputs!$D$13/Hours_HPV))</f>
        <v>0</v>
      </c>
      <c r="BD149" s="8">
        <f>SUM((($H149+$O149)*Inputs!$D$14*Inputs!$D$13/Hours_HCV),(($I149+$P149)*Inputs!$D$14*Inputs!$D$13/Hours_HCV),(($J149+$Q149)*Inputs!$D$14*Inputs!$D$13/Hours_HCV),(($K149+$R149)*Inputs!$D$14*Inputs!$D$13/Hours_HCV),(($L149+$S149)*Inputs!$D$14*Inputs!$D$13/Hours_HCV),(($M149+$T149)*Inputs!$D$14*Inputs!$D$13/Hours_HCV))</f>
        <v>0</v>
      </c>
      <c r="BE149" s="9"/>
      <c r="BF149" s="10" t="str">
        <f t="shared" si="294"/>
        <v/>
      </c>
      <c r="BG149" s="18" t="str">
        <f t="shared" si="295"/>
        <v>N/A</v>
      </c>
      <c r="BH149" s="10" t="str">
        <f t="shared" si="296"/>
        <v/>
      </c>
      <c r="BI149" s="10" t="str">
        <f t="shared" si="297"/>
        <v/>
      </c>
      <c r="BJ149" s="10" t="str">
        <f t="shared" si="216"/>
        <v/>
      </c>
      <c r="BK149" s="18" t="str">
        <f t="shared" si="298"/>
        <v>N/A</v>
      </c>
      <c r="BL149" s="367"/>
      <c r="BM149" s="10">
        <f t="shared" si="299"/>
        <v>0</v>
      </c>
      <c r="BN149" s="18" t="str">
        <f t="shared" si="300"/>
        <v>N/A</v>
      </c>
      <c r="BO149" s="10" t="str">
        <f t="shared" si="217"/>
        <v/>
      </c>
      <c r="BP149" s="10" t="str">
        <f t="shared" si="218"/>
        <v/>
      </c>
      <c r="BQ149" s="10" t="str">
        <f t="shared" si="219"/>
        <v/>
      </c>
      <c r="BR149" s="18" t="str">
        <f t="shared" si="220"/>
        <v>N/A</v>
      </c>
      <c r="BS149" s="367"/>
      <c r="BT149" s="10">
        <f t="shared" si="301"/>
        <v>0</v>
      </c>
      <c r="BU149" s="18" t="str">
        <f t="shared" si="302"/>
        <v>N/A</v>
      </c>
      <c r="BV149" s="10" t="str">
        <f t="shared" si="221"/>
        <v/>
      </c>
      <c r="BW149" s="10" t="str">
        <f t="shared" si="303"/>
        <v/>
      </c>
      <c r="BX149" s="10" t="str">
        <f t="shared" si="222"/>
        <v/>
      </c>
      <c r="BY149" s="18" t="str">
        <f t="shared" si="304"/>
        <v>N/A</v>
      </c>
      <c r="BZ149" s="367"/>
      <c r="CA149" s="10">
        <f t="shared" si="305"/>
        <v>0</v>
      </c>
      <c r="CB149" s="18" t="str">
        <f t="shared" si="306"/>
        <v>N/A</v>
      </c>
      <c r="CC149" s="10" t="str">
        <f t="shared" si="223"/>
        <v/>
      </c>
      <c r="CD149" s="10" t="str">
        <f t="shared" si="224"/>
        <v/>
      </c>
      <c r="CE149" s="10" t="str">
        <f t="shared" si="225"/>
        <v/>
      </c>
      <c r="CF149" s="18" t="str">
        <f t="shared" si="307"/>
        <v>N/A</v>
      </c>
      <c r="CG149" s="365"/>
      <c r="CH149" s="10">
        <f t="shared" si="308"/>
        <v>0</v>
      </c>
      <c r="CI149" s="18" t="str">
        <f t="shared" si="309"/>
        <v>N/A</v>
      </c>
      <c r="CJ149" s="10" t="str">
        <f t="shared" si="226"/>
        <v/>
      </c>
      <c r="CK149" s="10" t="str">
        <f t="shared" si="227"/>
        <v/>
      </c>
      <c r="CL149" s="10" t="str">
        <f t="shared" si="228"/>
        <v/>
      </c>
      <c r="CM149" s="18" t="str">
        <f t="shared" si="229"/>
        <v>N/A</v>
      </c>
      <c r="CN149" s="365"/>
      <c r="CO149" s="10">
        <f t="shared" si="310"/>
        <v>0</v>
      </c>
      <c r="CP149" s="18" t="str">
        <f t="shared" si="311"/>
        <v>N/A</v>
      </c>
      <c r="CQ149" s="10" t="str">
        <f t="shared" si="230"/>
        <v/>
      </c>
      <c r="CR149" s="10" t="str">
        <f t="shared" si="231"/>
        <v/>
      </c>
      <c r="CS149" s="10" t="str">
        <f t="shared" si="232"/>
        <v/>
      </c>
      <c r="CT149" s="18" t="str">
        <f t="shared" si="312"/>
        <v>N/A</v>
      </c>
      <c r="CU149" s="377"/>
      <c r="CV149" s="10">
        <f t="shared" si="313"/>
        <v>0</v>
      </c>
      <c r="CW149" s="18" t="str">
        <f t="shared" si="314"/>
        <v>N/A</v>
      </c>
      <c r="CX149" s="10" t="str">
        <f t="shared" si="233"/>
        <v/>
      </c>
      <c r="CY149" s="10" t="str">
        <f t="shared" si="234"/>
        <v/>
      </c>
      <c r="CZ149" s="10" t="str">
        <f t="shared" si="235"/>
        <v/>
      </c>
      <c r="DA149" s="18" t="str">
        <f t="shared" si="236"/>
        <v>N/A</v>
      </c>
      <c r="DB149" s="367"/>
      <c r="DC149" s="367"/>
      <c r="DD149" s="367"/>
      <c r="DE149" s="367"/>
      <c r="DF149" s="367"/>
      <c r="DG149" s="40" t="b">
        <f t="shared" si="237"/>
        <v>0</v>
      </c>
      <c r="DH149" s="40" t="b">
        <f t="shared" si="238"/>
        <v>0</v>
      </c>
      <c r="DI149" s="40" t="b">
        <f t="shared" si="239"/>
        <v>0</v>
      </c>
      <c r="DJ149" s="40" t="b">
        <f t="shared" si="240"/>
        <v>0</v>
      </c>
      <c r="DK149" s="367"/>
      <c r="DL149" s="40" t="b">
        <f t="shared" si="241"/>
        <v>0</v>
      </c>
      <c r="DM149" s="40" t="b">
        <f t="shared" si="242"/>
        <v>0</v>
      </c>
      <c r="DN149" s="40" t="b">
        <f t="shared" si="243"/>
        <v>0</v>
      </c>
      <c r="DO149" s="40" t="b">
        <f t="shared" si="244"/>
        <v>0</v>
      </c>
      <c r="DP149" s="367"/>
      <c r="DQ149" s="40" t="b">
        <f t="shared" si="245"/>
        <v>0</v>
      </c>
      <c r="DR149" s="40" t="b">
        <f t="shared" si="246"/>
        <v>0</v>
      </c>
      <c r="DS149" s="40" t="b">
        <f t="shared" si="247"/>
        <v>0</v>
      </c>
      <c r="DT149" s="40" t="b">
        <f t="shared" si="248"/>
        <v>0</v>
      </c>
      <c r="DU149" s="367"/>
      <c r="DV149" s="40" t="b">
        <f t="shared" si="249"/>
        <v>0</v>
      </c>
      <c r="DW149" s="40" t="b">
        <f t="shared" si="250"/>
        <v>0</v>
      </c>
      <c r="DX149" s="40" t="b">
        <f t="shared" si="251"/>
        <v>0</v>
      </c>
      <c r="DY149" s="40" t="b">
        <f t="shared" si="252"/>
        <v>0</v>
      </c>
      <c r="DZ149" s="367"/>
      <c r="EA149" s="40" t="b">
        <f t="shared" si="253"/>
        <v>0</v>
      </c>
      <c r="EB149" s="40" t="b">
        <f t="shared" si="254"/>
        <v>0</v>
      </c>
      <c r="EC149" s="40" t="b">
        <f t="shared" si="255"/>
        <v>0</v>
      </c>
      <c r="ED149" s="40" t="b">
        <f t="shared" si="256"/>
        <v>0</v>
      </c>
      <c r="EE149" s="367"/>
      <c r="EF149" s="40" t="b">
        <f t="shared" si="257"/>
        <v>0</v>
      </c>
      <c r="EG149" s="40" t="b">
        <f t="shared" si="258"/>
        <v>0</v>
      </c>
      <c r="EH149" s="40" t="b">
        <f t="shared" si="259"/>
        <v>0</v>
      </c>
      <c r="EI149" s="40" t="b">
        <f t="shared" si="260"/>
        <v>0</v>
      </c>
      <c r="EJ149" s="367"/>
      <c r="EK149" s="40" t="b">
        <f t="shared" si="261"/>
        <v>0</v>
      </c>
      <c r="EL149" s="40" t="b">
        <f t="shared" si="262"/>
        <v>0</v>
      </c>
      <c r="EM149" s="40" t="b">
        <f t="shared" si="263"/>
        <v>0</v>
      </c>
      <c r="EN149" s="40" t="b">
        <f t="shared" si="264"/>
        <v>0</v>
      </c>
      <c r="EO149" s="367"/>
      <c r="EP149" s="40" t="b">
        <f t="shared" si="265"/>
        <v>0</v>
      </c>
      <c r="EQ149" s="40" t="b">
        <f t="shared" si="266"/>
        <v>0</v>
      </c>
      <c r="ER149" s="40" t="b">
        <f t="shared" si="267"/>
        <v>0</v>
      </c>
      <c r="ES149" s="40" t="b">
        <f t="shared" si="268"/>
        <v>0</v>
      </c>
      <c r="ET149" s="367"/>
      <c r="EU149" s="40" t="b">
        <f t="shared" si="269"/>
        <v>0</v>
      </c>
      <c r="EV149" s="40" t="b">
        <f t="shared" si="270"/>
        <v>0</v>
      </c>
      <c r="EW149" s="40" t="b">
        <f t="shared" si="271"/>
        <v>0</v>
      </c>
      <c r="EX149" s="40" t="b">
        <f t="shared" si="272"/>
        <v>0</v>
      </c>
      <c r="EY149" s="365"/>
      <c r="EZ149" s="40" t="b">
        <f t="shared" si="273"/>
        <v>0</v>
      </c>
      <c r="FA149" s="40" t="b">
        <f t="shared" si="274"/>
        <v>0</v>
      </c>
      <c r="FB149" s="40" t="b">
        <f t="shared" si="275"/>
        <v>0</v>
      </c>
      <c r="FC149" s="40" t="b">
        <f t="shared" si="276"/>
        <v>0</v>
      </c>
      <c r="FD149" s="367"/>
      <c r="FE149" s="40" t="b">
        <f t="shared" si="277"/>
        <v>0</v>
      </c>
      <c r="FF149" s="40" t="b">
        <f t="shared" si="278"/>
        <v>0</v>
      </c>
      <c r="FG149" s="40" t="b">
        <f t="shared" si="279"/>
        <v>0</v>
      </c>
      <c r="FH149" s="40" t="b">
        <f t="shared" si="280"/>
        <v>0</v>
      </c>
      <c r="FI149" s="365"/>
      <c r="FJ149" s="40" t="b">
        <f t="shared" si="281"/>
        <v>0</v>
      </c>
      <c r="FK149" s="40" t="b">
        <f t="shared" si="282"/>
        <v>0</v>
      </c>
      <c r="FL149" s="40" t="b">
        <f t="shared" si="283"/>
        <v>0</v>
      </c>
      <c r="FM149" s="40" t="b">
        <f t="shared" si="284"/>
        <v>0</v>
      </c>
      <c r="FN149" s="367"/>
      <c r="FO149" s="40" t="b">
        <f t="shared" si="285"/>
        <v>0</v>
      </c>
      <c r="FP149" s="40" t="b">
        <f t="shared" si="286"/>
        <v>0</v>
      </c>
      <c r="FQ149" s="40" t="b">
        <f t="shared" si="287"/>
        <v>0</v>
      </c>
      <c r="FR149" s="40" t="b">
        <f t="shared" si="288"/>
        <v>0</v>
      </c>
      <c r="FS149" s="365"/>
      <c r="FT149" s="40" t="b">
        <f t="shared" si="289"/>
        <v>0</v>
      </c>
      <c r="FU149" s="40" t="b">
        <f t="shared" si="290"/>
        <v>0</v>
      </c>
      <c r="FV149" s="40" t="b">
        <f t="shared" si="291"/>
        <v>0</v>
      </c>
      <c r="FW149" s="40" t="b">
        <f t="shared" si="292"/>
        <v>0</v>
      </c>
    </row>
    <row r="150" spans="2:179">
      <c r="B150" s="365">
        <v>141</v>
      </c>
      <c r="C150" s="196"/>
      <c r="D150" s="196"/>
      <c r="E150" s="196"/>
      <c r="F150" s="196"/>
      <c r="G150" s="367"/>
      <c r="H150" s="197"/>
      <c r="I150" s="197"/>
      <c r="J150" s="197"/>
      <c r="K150" s="197"/>
      <c r="L150" s="197"/>
      <c r="M150" s="197"/>
      <c r="N150" s="9"/>
      <c r="O150" s="198"/>
      <c r="P150" s="198"/>
      <c r="Q150" s="198"/>
      <c r="R150" s="198"/>
      <c r="S150" s="198"/>
      <c r="T150" s="198"/>
      <c r="U150" s="9"/>
      <c r="V150" s="306"/>
      <c r="W150" s="306"/>
      <c r="X150" s="306"/>
      <c r="Y150" s="306"/>
      <c r="Z150" s="306"/>
      <c r="AA150" s="283">
        <f>IFERROR(Z150*Inputs!$D$59*Inputs!$D$60,"")</f>
        <v>0</v>
      </c>
      <c r="AB150" s="9"/>
      <c r="AC150" s="303"/>
      <c r="AD150" s="304"/>
      <c r="AE150" s="304"/>
      <c r="AF150" s="304"/>
      <c r="AG150" s="9"/>
      <c r="AH150" s="283" t="str">
        <f>IFERROR(IF(Analysis!AC150="","",Analysis!AC150*Inputs!$D$33),"")</f>
        <v/>
      </c>
      <c r="AI150" s="292" t="str">
        <f>IFERROR(IF(Analysis!AD150="","",Analysis!AD150*Inputs!$D$37),"")</f>
        <v/>
      </c>
      <c r="AJ150" s="292" t="str">
        <f>IFERROR(IF(Analysis!AE150="","",Analysis!AE150*Inputs!$D$41),"")</f>
        <v/>
      </c>
      <c r="AK150" s="292" t="str">
        <f>IFERROR(IF(Analysis!AE150="","",Analysis!AE150*Inputs!$D$48),"")</f>
        <v/>
      </c>
      <c r="AL150" s="293" t="str">
        <f>IFERROR(IF(Analysis!AD150="","",Analysis!AD150*Inputs!$D$49*Inputs!$D$48),"")</f>
        <v/>
      </c>
      <c r="AM150" s="292" t="str">
        <f>IFERROR(AK150*Inputs!$D$50,"")</f>
        <v/>
      </c>
      <c r="AN150" s="292" t="str">
        <f t="shared" si="293"/>
        <v/>
      </c>
      <c r="AO150" s="292" t="str">
        <f>IFERROR(IF(AN150="","",AN150*Inputs!$D$52),"")</f>
        <v/>
      </c>
      <c r="AP150" s="283" t="str">
        <f>IFERROR(IF(Analysis!AF150="","",Analysis!AF150*Inputs!$D$58),"")</f>
        <v/>
      </c>
      <c r="AQ150" s="293" t="str">
        <f>IFERROR(AP150*Inputs!$D$59,"")</f>
        <v/>
      </c>
      <c r="AR150" s="283" t="str">
        <f>IFERROR(AQ150*Inputs!$D$60,"")</f>
        <v/>
      </c>
      <c r="AS150" s="9"/>
      <c r="AT150" s="279" t="str">
        <f>IF(Analysis!V150&lt;&gt;"",Analysis!V150,Analysis!$AH150)</f>
        <v/>
      </c>
      <c r="AU150" s="279" t="str">
        <f>IF(Analysis!W150&lt;&gt;"",Analysis!W150,Analysis!AI150)</f>
        <v/>
      </c>
      <c r="AV150" s="279" t="str">
        <f>IF(Analysis!X150&lt;&gt;"",Analysis!X150,$AJ150)</f>
        <v/>
      </c>
      <c r="AW150" s="279" t="str">
        <f>IF(Analysis!Y150&lt;&gt;"",Analysis!Y150,Analysis!AO150)</f>
        <v/>
      </c>
      <c r="AX150" s="279" t="str">
        <f>IF(Analysis!Z150&lt;&gt;"",Analysis!Z150,Analysis!AP150)</f>
        <v/>
      </c>
      <c r="AY150" s="279" t="str">
        <f>IF(Analysis!AA150&gt;0,Analysis!AA150,Analysis!AR150)</f>
        <v/>
      </c>
      <c r="AZ150" s="9"/>
      <c r="BA150" s="8">
        <f>SUM((($H150+$O150)*Inputs!$D$14*Inputs!$D$13/Hours_TB),(($I150+$P150)*Inputs!$D$14*Inputs!$D$13/Hours_TB),(($J150+$Q150)*Inputs!$D$14*Inputs!$D$13/Hours_TB),(($K150+$R150)*Inputs!$D$14*Inputs!$D$13/Hours_TB),(($L150+$S150)*Inputs!$D$14*Inputs!$D$13/Hours_TB),(($M150+$T150)*Inputs!$D$14*Inputs!$D$13/Hours_TB))</f>
        <v>0</v>
      </c>
      <c r="BB150" s="8">
        <f>SUM((($H150+$O150)*Inputs!$D$14*Inputs!$D$13/Hours_HIV),(($I150+$P150)*Inputs!$D$14*Inputs!$D$13/Hours_HIV),(($J150+$Q150)*Inputs!$D$14*Inputs!$D$13/Hours_HIV),(($K150+$R150)*Inputs!$D$14*Inputs!$D$13/Hours_HIV),(($L150+$S150)*Inputs!$D$14*Inputs!$D$13/Hours_HIV),(($M150+$T150)*Inputs!$D$14*Inputs!$D$13/Hours_HIV))</f>
        <v>0</v>
      </c>
      <c r="BC150" s="8">
        <f>SUM((($H150+$O150)*Inputs!$D$14*Inputs!$D$13/Hours_HPV),(($I150+$P150)*Inputs!$D$14*Inputs!$D$13/Hours_HPV),(($J150+$Q150)*Inputs!$D$14*Inputs!$D$13/Hours_HPV),(($K150+$R150)*Inputs!$D$14*Inputs!$D$13/Hours_HPV),(($L150+$S150)*Inputs!$D$14*Inputs!$D$13/Hours_HPV),(($M150+$T150)*Inputs!$D$14*Inputs!$D$13/Hours_HPV))</f>
        <v>0</v>
      </c>
      <c r="BD150" s="8">
        <f>SUM((($H150+$O150)*Inputs!$D$14*Inputs!$D$13/Hours_HCV),(($I150+$P150)*Inputs!$D$14*Inputs!$D$13/Hours_HCV),(($J150+$Q150)*Inputs!$D$14*Inputs!$D$13/Hours_HCV),(($K150+$R150)*Inputs!$D$14*Inputs!$D$13/Hours_HCV),(($L150+$S150)*Inputs!$D$14*Inputs!$D$13/Hours_HCV),(($M150+$T150)*Inputs!$D$14*Inputs!$D$13/Hours_HCV))</f>
        <v>0</v>
      </c>
      <c r="BE150" s="9"/>
      <c r="BF150" s="10" t="str">
        <f t="shared" si="294"/>
        <v/>
      </c>
      <c r="BG150" s="18" t="str">
        <f t="shared" si="295"/>
        <v>N/A</v>
      </c>
      <c r="BH150" s="10" t="str">
        <f t="shared" si="296"/>
        <v/>
      </c>
      <c r="BI150" s="10" t="str">
        <f t="shared" si="297"/>
        <v/>
      </c>
      <c r="BJ150" s="10" t="str">
        <f t="shared" si="216"/>
        <v/>
      </c>
      <c r="BK150" s="18" t="str">
        <f t="shared" si="298"/>
        <v>N/A</v>
      </c>
      <c r="BL150" s="367"/>
      <c r="BM150" s="10">
        <f t="shared" si="299"/>
        <v>0</v>
      </c>
      <c r="BN150" s="18" t="str">
        <f t="shared" si="300"/>
        <v>N/A</v>
      </c>
      <c r="BO150" s="10" t="str">
        <f t="shared" si="217"/>
        <v/>
      </c>
      <c r="BP150" s="10" t="str">
        <f t="shared" si="218"/>
        <v/>
      </c>
      <c r="BQ150" s="10" t="str">
        <f t="shared" si="219"/>
        <v/>
      </c>
      <c r="BR150" s="18" t="str">
        <f t="shared" si="220"/>
        <v>N/A</v>
      </c>
      <c r="BS150" s="367"/>
      <c r="BT150" s="10">
        <f t="shared" si="301"/>
        <v>0</v>
      </c>
      <c r="BU150" s="18" t="str">
        <f t="shared" si="302"/>
        <v>N/A</v>
      </c>
      <c r="BV150" s="10" t="str">
        <f t="shared" si="221"/>
        <v/>
      </c>
      <c r="BW150" s="10" t="str">
        <f t="shared" si="303"/>
        <v/>
      </c>
      <c r="BX150" s="10" t="str">
        <f t="shared" si="222"/>
        <v/>
      </c>
      <c r="BY150" s="18" t="str">
        <f t="shared" si="304"/>
        <v>N/A</v>
      </c>
      <c r="BZ150" s="367"/>
      <c r="CA150" s="10">
        <f t="shared" si="305"/>
        <v>0</v>
      </c>
      <c r="CB150" s="18" t="str">
        <f t="shared" si="306"/>
        <v>N/A</v>
      </c>
      <c r="CC150" s="10" t="str">
        <f t="shared" si="223"/>
        <v/>
      </c>
      <c r="CD150" s="10" t="str">
        <f t="shared" si="224"/>
        <v/>
      </c>
      <c r="CE150" s="10" t="str">
        <f t="shared" si="225"/>
        <v/>
      </c>
      <c r="CF150" s="18" t="str">
        <f t="shared" si="307"/>
        <v>N/A</v>
      </c>
      <c r="CG150" s="365"/>
      <c r="CH150" s="10">
        <f t="shared" si="308"/>
        <v>0</v>
      </c>
      <c r="CI150" s="18" t="str">
        <f t="shared" si="309"/>
        <v>N/A</v>
      </c>
      <c r="CJ150" s="10" t="str">
        <f t="shared" si="226"/>
        <v/>
      </c>
      <c r="CK150" s="10" t="str">
        <f t="shared" si="227"/>
        <v/>
      </c>
      <c r="CL150" s="10" t="str">
        <f t="shared" si="228"/>
        <v/>
      </c>
      <c r="CM150" s="18" t="str">
        <f t="shared" si="229"/>
        <v>N/A</v>
      </c>
      <c r="CN150" s="365"/>
      <c r="CO150" s="10">
        <f t="shared" si="310"/>
        <v>0</v>
      </c>
      <c r="CP150" s="18" t="str">
        <f t="shared" si="311"/>
        <v>N/A</v>
      </c>
      <c r="CQ150" s="10" t="str">
        <f t="shared" si="230"/>
        <v/>
      </c>
      <c r="CR150" s="10" t="str">
        <f t="shared" si="231"/>
        <v/>
      </c>
      <c r="CS150" s="10" t="str">
        <f t="shared" si="232"/>
        <v/>
      </c>
      <c r="CT150" s="18" t="str">
        <f t="shared" si="312"/>
        <v>N/A</v>
      </c>
      <c r="CU150" s="377"/>
      <c r="CV150" s="10">
        <f t="shared" si="313"/>
        <v>0</v>
      </c>
      <c r="CW150" s="18" t="str">
        <f t="shared" si="314"/>
        <v>N/A</v>
      </c>
      <c r="CX150" s="10" t="str">
        <f t="shared" si="233"/>
        <v/>
      </c>
      <c r="CY150" s="10" t="str">
        <f t="shared" si="234"/>
        <v/>
      </c>
      <c r="CZ150" s="10" t="str">
        <f t="shared" si="235"/>
        <v/>
      </c>
      <c r="DA150" s="18" t="str">
        <f t="shared" si="236"/>
        <v>N/A</v>
      </c>
      <c r="DB150" s="367"/>
      <c r="DC150" s="367"/>
      <c r="DD150" s="367"/>
      <c r="DE150" s="367"/>
      <c r="DF150" s="367"/>
      <c r="DG150" s="40" t="b">
        <f t="shared" si="237"/>
        <v>0</v>
      </c>
      <c r="DH150" s="40" t="b">
        <f t="shared" si="238"/>
        <v>0</v>
      </c>
      <c r="DI150" s="40" t="b">
        <f t="shared" si="239"/>
        <v>0</v>
      </c>
      <c r="DJ150" s="40" t="b">
        <f t="shared" si="240"/>
        <v>0</v>
      </c>
      <c r="DK150" s="367"/>
      <c r="DL150" s="40" t="b">
        <f t="shared" si="241"/>
        <v>0</v>
      </c>
      <c r="DM150" s="40" t="b">
        <f t="shared" si="242"/>
        <v>0</v>
      </c>
      <c r="DN150" s="40" t="b">
        <f t="shared" si="243"/>
        <v>0</v>
      </c>
      <c r="DO150" s="40" t="b">
        <f t="shared" si="244"/>
        <v>0</v>
      </c>
      <c r="DP150" s="367"/>
      <c r="DQ150" s="40" t="b">
        <f t="shared" si="245"/>
        <v>0</v>
      </c>
      <c r="DR150" s="40" t="b">
        <f t="shared" si="246"/>
        <v>0</v>
      </c>
      <c r="DS150" s="40" t="b">
        <f t="shared" si="247"/>
        <v>0</v>
      </c>
      <c r="DT150" s="40" t="b">
        <f t="shared" si="248"/>
        <v>0</v>
      </c>
      <c r="DU150" s="367"/>
      <c r="DV150" s="40" t="b">
        <f t="shared" si="249"/>
        <v>0</v>
      </c>
      <c r="DW150" s="40" t="b">
        <f t="shared" si="250"/>
        <v>0</v>
      </c>
      <c r="DX150" s="40" t="b">
        <f t="shared" si="251"/>
        <v>0</v>
      </c>
      <c r="DY150" s="40" t="b">
        <f t="shared" si="252"/>
        <v>0</v>
      </c>
      <c r="DZ150" s="367"/>
      <c r="EA150" s="40" t="b">
        <f t="shared" si="253"/>
        <v>0</v>
      </c>
      <c r="EB150" s="40" t="b">
        <f t="shared" si="254"/>
        <v>0</v>
      </c>
      <c r="EC150" s="40" t="b">
        <f t="shared" si="255"/>
        <v>0</v>
      </c>
      <c r="ED150" s="40" t="b">
        <f t="shared" si="256"/>
        <v>0</v>
      </c>
      <c r="EE150" s="367"/>
      <c r="EF150" s="40" t="b">
        <f t="shared" si="257"/>
        <v>0</v>
      </c>
      <c r="EG150" s="40" t="b">
        <f t="shared" si="258"/>
        <v>0</v>
      </c>
      <c r="EH150" s="40" t="b">
        <f t="shared" si="259"/>
        <v>0</v>
      </c>
      <c r="EI150" s="40" t="b">
        <f t="shared" si="260"/>
        <v>0</v>
      </c>
      <c r="EJ150" s="367"/>
      <c r="EK150" s="40" t="b">
        <f t="shared" si="261"/>
        <v>0</v>
      </c>
      <c r="EL150" s="40" t="b">
        <f t="shared" si="262"/>
        <v>0</v>
      </c>
      <c r="EM150" s="40" t="b">
        <f t="shared" si="263"/>
        <v>0</v>
      </c>
      <c r="EN150" s="40" t="b">
        <f t="shared" si="264"/>
        <v>0</v>
      </c>
      <c r="EO150" s="367"/>
      <c r="EP150" s="40" t="b">
        <f t="shared" si="265"/>
        <v>0</v>
      </c>
      <c r="EQ150" s="40" t="b">
        <f t="shared" si="266"/>
        <v>0</v>
      </c>
      <c r="ER150" s="40" t="b">
        <f t="shared" si="267"/>
        <v>0</v>
      </c>
      <c r="ES150" s="40" t="b">
        <f t="shared" si="268"/>
        <v>0</v>
      </c>
      <c r="ET150" s="367"/>
      <c r="EU150" s="40" t="b">
        <f t="shared" si="269"/>
        <v>0</v>
      </c>
      <c r="EV150" s="40" t="b">
        <f t="shared" si="270"/>
        <v>0</v>
      </c>
      <c r="EW150" s="40" t="b">
        <f t="shared" si="271"/>
        <v>0</v>
      </c>
      <c r="EX150" s="40" t="b">
        <f t="shared" si="272"/>
        <v>0</v>
      </c>
      <c r="EY150" s="365"/>
      <c r="EZ150" s="40" t="b">
        <f t="shared" si="273"/>
        <v>0</v>
      </c>
      <c r="FA150" s="40" t="b">
        <f t="shared" si="274"/>
        <v>0</v>
      </c>
      <c r="FB150" s="40" t="b">
        <f t="shared" si="275"/>
        <v>0</v>
      </c>
      <c r="FC150" s="40" t="b">
        <f t="shared" si="276"/>
        <v>0</v>
      </c>
      <c r="FD150" s="367"/>
      <c r="FE150" s="40" t="b">
        <f t="shared" si="277"/>
        <v>0</v>
      </c>
      <c r="FF150" s="40" t="b">
        <f t="shared" si="278"/>
        <v>0</v>
      </c>
      <c r="FG150" s="40" t="b">
        <f t="shared" si="279"/>
        <v>0</v>
      </c>
      <c r="FH150" s="40" t="b">
        <f t="shared" si="280"/>
        <v>0</v>
      </c>
      <c r="FI150" s="365"/>
      <c r="FJ150" s="40" t="b">
        <f t="shared" si="281"/>
        <v>0</v>
      </c>
      <c r="FK150" s="40" t="b">
        <f t="shared" si="282"/>
        <v>0</v>
      </c>
      <c r="FL150" s="40" t="b">
        <f t="shared" si="283"/>
        <v>0</v>
      </c>
      <c r="FM150" s="40" t="b">
        <f t="shared" si="284"/>
        <v>0</v>
      </c>
      <c r="FN150" s="367"/>
      <c r="FO150" s="40" t="b">
        <f t="shared" si="285"/>
        <v>0</v>
      </c>
      <c r="FP150" s="40" t="b">
        <f t="shared" si="286"/>
        <v>0</v>
      </c>
      <c r="FQ150" s="40" t="b">
        <f t="shared" si="287"/>
        <v>0</v>
      </c>
      <c r="FR150" s="40" t="b">
        <f t="shared" si="288"/>
        <v>0</v>
      </c>
      <c r="FS150" s="365"/>
      <c r="FT150" s="40" t="b">
        <f t="shared" si="289"/>
        <v>0</v>
      </c>
      <c r="FU150" s="40" t="b">
        <f t="shared" si="290"/>
        <v>0</v>
      </c>
      <c r="FV150" s="40" t="b">
        <f t="shared" si="291"/>
        <v>0</v>
      </c>
      <c r="FW150" s="40" t="b">
        <f t="shared" si="292"/>
        <v>0</v>
      </c>
    </row>
    <row r="151" spans="2:179">
      <c r="B151" s="365">
        <v>142</v>
      </c>
      <c r="C151" s="196"/>
      <c r="D151" s="196"/>
      <c r="E151" s="196"/>
      <c r="F151" s="196"/>
      <c r="G151" s="367"/>
      <c r="H151" s="197"/>
      <c r="I151" s="197"/>
      <c r="J151" s="197"/>
      <c r="K151" s="197"/>
      <c r="L151" s="197"/>
      <c r="M151" s="197"/>
      <c r="N151" s="9"/>
      <c r="O151" s="198"/>
      <c r="P151" s="198"/>
      <c r="Q151" s="198"/>
      <c r="R151" s="198"/>
      <c r="S151" s="198"/>
      <c r="T151" s="198"/>
      <c r="U151" s="9"/>
      <c r="V151" s="306"/>
      <c r="W151" s="306"/>
      <c r="X151" s="306"/>
      <c r="Y151" s="306"/>
      <c r="Z151" s="306"/>
      <c r="AA151" s="283">
        <f>IFERROR(Z151*Inputs!$D$59*Inputs!$D$60,"")</f>
        <v>0</v>
      </c>
      <c r="AB151" s="9"/>
      <c r="AC151" s="303"/>
      <c r="AD151" s="304"/>
      <c r="AE151" s="304"/>
      <c r="AF151" s="304"/>
      <c r="AG151" s="9"/>
      <c r="AH151" s="283" t="str">
        <f>IFERROR(IF(Analysis!AC151="","",Analysis!AC151*Inputs!$D$33),"")</f>
        <v/>
      </c>
      <c r="AI151" s="292" t="str">
        <f>IFERROR(IF(Analysis!AD151="","",Analysis!AD151*Inputs!$D$37),"")</f>
        <v/>
      </c>
      <c r="AJ151" s="292" t="str">
        <f>IFERROR(IF(Analysis!AE151="","",Analysis!AE151*Inputs!$D$41),"")</f>
        <v/>
      </c>
      <c r="AK151" s="292" t="str">
        <f>IFERROR(IF(Analysis!AE151="","",Analysis!AE151*Inputs!$D$48),"")</f>
        <v/>
      </c>
      <c r="AL151" s="293" t="str">
        <f>IFERROR(IF(Analysis!AD151="","",Analysis!AD151*Inputs!$D$49*Inputs!$D$48),"")</f>
        <v/>
      </c>
      <c r="AM151" s="292" t="str">
        <f>IFERROR(AK151*Inputs!$D$50,"")</f>
        <v/>
      </c>
      <c r="AN151" s="292" t="str">
        <f t="shared" si="293"/>
        <v/>
      </c>
      <c r="AO151" s="292" t="str">
        <f>IFERROR(IF(AN151="","",AN151*Inputs!$D$52),"")</f>
        <v/>
      </c>
      <c r="AP151" s="283" t="str">
        <f>IFERROR(IF(Analysis!AF151="","",Analysis!AF151*Inputs!$D$58),"")</f>
        <v/>
      </c>
      <c r="AQ151" s="293" t="str">
        <f>IFERROR(AP151*Inputs!$D$59,"")</f>
        <v/>
      </c>
      <c r="AR151" s="283" t="str">
        <f>IFERROR(AQ151*Inputs!$D$60,"")</f>
        <v/>
      </c>
      <c r="AS151" s="9"/>
      <c r="AT151" s="279" t="str">
        <f>IF(Analysis!V151&lt;&gt;"",Analysis!V151,Analysis!$AH151)</f>
        <v/>
      </c>
      <c r="AU151" s="279" t="str">
        <f>IF(Analysis!W151&lt;&gt;"",Analysis!W151,Analysis!AI151)</f>
        <v/>
      </c>
      <c r="AV151" s="279" t="str">
        <f>IF(Analysis!X151&lt;&gt;"",Analysis!X151,$AJ151)</f>
        <v/>
      </c>
      <c r="AW151" s="279" t="str">
        <f>IF(Analysis!Y151&lt;&gt;"",Analysis!Y151,Analysis!AO151)</f>
        <v/>
      </c>
      <c r="AX151" s="279" t="str">
        <f>IF(Analysis!Z151&lt;&gt;"",Analysis!Z151,Analysis!AP151)</f>
        <v/>
      </c>
      <c r="AY151" s="279" t="str">
        <f>IF(Analysis!AA151&gt;0,Analysis!AA151,Analysis!AR151)</f>
        <v/>
      </c>
      <c r="AZ151" s="9"/>
      <c r="BA151" s="8">
        <f>SUM((($H151+$O151)*Inputs!$D$14*Inputs!$D$13/Hours_TB),(($I151+$P151)*Inputs!$D$14*Inputs!$D$13/Hours_TB),(($J151+$Q151)*Inputs!$D$14*Inputs!$D$13/Hours_TB),(($K151+$R151)*Inputs!$D$14*Inputs!$D$13/Hours_TB),(($L151+$S151)*Inputs!$D$14*Inputs!$D$13/Hours_TB),(($M151+$T151)*Inputs!$D$14*Inputs!$D$13/Hours_TB))</f>
        <v>0</v>
      </c>
      <c r="BB151" s="8">
        <f>SUM((($H151+$O151)*Inputs!$D$14*Inputs!$D$13/Hours_HIV),(($I151+$P151)*Inputs!$D$14*Inputs!$D$13/Hours_HIV),(($J151+$Q151)*Inputs!$D$14*Inputs!$D$13/Hours_HIV),(($K151+$R151)*Inputs!$D$14*Inputs!$D$13/Hours_HIV),(($L151+$S151)*Inputs!$D$14*Inputs!$D$13/Hours_HIV),(($M151+$T151)*Inputs!$D$14*Inputs!$D$13/Hours_HIV))</f>
        <v>0</v>
      </c>
      <c r="BC151" s="8">
        <f>SUM((($H151+$O151)*Inputs!$D$14*Inputs!$D$13/Hours_HPV),(($I151+$P151)*Inputs!$D$14*Inputs!$D$13/Hours_HPV),(($J151+$Q151)*Inputs!$D$14*Inputs!$D$13/Hours_HPV),(($K151+$R151)*Inputs!$D$14*Inputs!$D$13/Hours_HPV),(($L151+$S151)*Inputs!$D$14*Inputs!$D$13/Hours_HPV),(($M151+$T151)*Inputs!$D$14*Inputs!$D$13/Hours_HPV))</f>
        <v>0</v>
      </c>
      <c r="BD151" s="8">
        <f>SUM((($H151+$O151)*Inputs!$D$14*Inputs!$D$13/Hours_HCV),(($I151+$P151)*Inputs!$D$14*Inputs!$D$13/Hours_HCV),(($J151+$Q151)*Inputs!$D$14*Inputs!$D$13/Hours_HCV),(($K151+$R151)*Inputs!$D$14*Inputs!$D$13/Hours_HCV),(($L151+$S151)*Inputs!$D$14*Inputs!$D$13/Hours_HCV),(($M151+$T151)*Inputs!$D$14*Inputs!$D$13/Hours_HCV))</f>
        <v>0</v>
      </c>
      <c r="BE151" s="9"/>
      <c r="BF151" s="10" t="str">
        <f t="shared" si="294"/>
        <v/>
      </c>
      <c r="BG151" s="18" t="str">
        <f t="shared" si="295"/>
        <v>N/A</v>
      </c>
      <c r="BH151" s="10" t="str">
        <f t="shared" si="296"/>
        <v/>
      </c>
      <c r="BI151" s="10" t="str">
        <f t="shared" si="297"/>
        <v/>
      </c>
      <c r="BJ151" s="10" t="str">
        <f t="shared" si="216"/>
        <v/>
      </c>
      <c r="BK151" s="18" t="str">
        <f t="shared" si="298"/>
        <v>N/A</v>
      </c>
      <c r="BL151" s="367"/>
      <c r="BM151" s="10">
        <f t="shared" si="299"/>
        <v>0</v>
      </c>
      <c r="BN151" s="18" t="str">
        <f t="shared" si="300"/>
        <v>N/A</v>
      </c>
      <c r="BO151" s="10" t="str">
        <f t="shared" si="217"/>
        <v/>
      </c>
      <c r="BP151" s="10" t="str">
        <f t="shared" si="218"/>
        <v/>
      </c>
      <c r="BQ151" s="10" t="str">
        <f t="shared" si="219"/>
        <v/>
      </c>
      <c r="BR151" s="18" t="str">
        <f t="shared" si="220"/>
        <v>N/A</v>
      </c>
      <c r="BS151" s="367"/>
      <c r="BT151" s="10">
        <f t="shared" si="301"/>
        <v>0</v>
      </c>
      <c r="BU151" s="18" t="str">
        <f t="shared" si="302"/>
        <v>N/A</v>
      </c>
      <c r="BV151" s="10" t="str">
        <f t="shared" si="221"/>
        <v/>
      </c>
      <c r="BW151" s="10" t="str">
        <f t="shared" si="303"/>
        <v/>
      </c>
      <c r="BX151" s="10" t="str">
        <f t="shared" si="222"/>
        <v/>
      </c>
      <c r="BY151" s="18" t="str">
        <f t="shared" si="304"/>
        <v>N/A</v>
      </c>
      <c r="BZ151" s="367"/>
      <c r="CA151" s="10">
        <f t="shared" si="305"/>
        <v>0</v>
      </c>
      <c r="CB151" s="18" t="str">
        <f t="shared" si="306"/>
        <v>N/A</v>
      </c>
      <c r="CC151" s="10" t="str">
        <f t="shared" si="223"/>
        <v/>
      </c>
      <c r="CD151" s="10" t="str">
        <f t="shared" si="224"/>
        <v/>
      </c>
      <c r="CE151" s="10" t="str">
        <f t="shared" si="225"/>
        <v/>
      </c>
      <c r="CF151" s="18" t="str">
        <f t="shared" si="307"/>
        <v>N/A</v>
      </c>
      <c r="CG151" s="365"/>
      <c r="CH151" s="10">
        <f t="shared" si="308"/>
        <v>0</v>
      </c>
      <c r="CI151" s="18" t="str">
        <f t="shared" si="309"/>
        <v>N/A</v>
      </c>
      <c r="CJ151" s="10" t="str">
        <f t="shared" si="226"/>
        <v/>
      </c>
      <c r="CK151" s="10" t="str">
        <f t="shared" si="227"/>
        <v/>
      </c>
      <c r="CL151" s="10" t="str">
        <f t="shared" si="228"/>
        <v/>
      </c>
      <c r="CM151" s="18" t="str">
        <f t="shared" si="229"/>
        <v>N/A</v>
      </c>
      <c r="CN151" s="365"/>
      <c r="CO151" s="10">
        <f t="shared" si="310"/>
        <v>0</v>
      </c>
      <c r="CP151" s="18" t="str">
        <f t="shared" si="311"/>
        <v>N/A</v>
      </c>
      <c r="CQ151" s="10" t="str">
        <f t="shared" si="230"/>
        <v/>
      </c>
      <c r="CR151" s="10" t="str">
        <f t="shared" si="231"/>
        <v/>
      </c>
      <c r="CS151" s="10" t="str">
        <f t="shared" si="232"/>
        <v/>
      </c>
      <c r="CT151" s="18" t="str">
        <f t="shared" si="312"/>
        <v>N/A</v>
      </c>
      <c r="CU151" s="377"/>
      <c r="CV151" s="10">
        <f t="shared" si="313"/>
        <v>0</v>
      </c>
      <c r="CW151" s="18" t="str">
        <f t="shared" si="314"/>
        <v>N/A</v>
      </c>
      <c r="CX151" s="10" t="str">
        <f t="shared" si="233"/>
        <v/>
      </c>
      <c r="CY151" s="10" t="str">
        <f t="shared" si="234"/>
        <v/>
      </c>
      <c r="CZ151" s="10" t="str">
        <f t="shared" si="235"/>
        <v/>
      </c>
      <c r="DA151" s="18" t="str">
        <f t="shared" si="236"/>
        <v>N/A</v>
      </c>
      <c r="DB151" s="367"/>
      <c r="DC151" s="367"/>
      <c r="DD151" s="367"/>
      <c r="DE151" s="367"/>
      <c r="DF151" s="367"/>
      <c r="DG151" s="40" t="b">
        <f t="shared" si="237"/>
        <v>0</v>
      </c>
      <c r="DH151" s="40" t="b">
        <f t="shared" si="238"/>
        <v>0</v>
      </c>
      <c r="DI151" s="40" t="b">
        <f t="shared" si="239"/>
        <v>0</v>
      </c>
      <c r="DJ151" s="40" t="b">
        <f t="shared" si="240"/>
        <v>0</v>
      </c>
      <c r="DK151" s="367"/>
      <c r="DL151" s="40" t="b">
        <f t="shared" si="241"/>
        <v>0</v>
      </c>
      <c r="DM151" s="40" t="b">
        <f t="shared" si="242"/>
        <v>0</v>
      </c>
      <c r="DN151" s="40" t="b">
        <f t="shared" si="243"/>
        <v>0</v>
      </c>
      <c r="DO151" s="40" t="b">
        <f t="shared" si="244"/>
        <v>0</v>
      </c>
      <c r="DP151" s="367"/>
      <c r="DQ151" s="40" t="b">
        <f t="shared" si="245"/>
        <v>0</v>
      </c>
      <c r="DR151" s="40" t="b">
        <f t="shared" si="246"/>
        <v>0</v>
      </c>
      <c r="DS151" s="40" t="b">
        <f t="shared" si="247"/>
        <v>0</v>
      </c>
      <c r="DT151" s="40" t="b">
        <f t="shared" si="248"/>
        <v>0</v>
      </c>
      <c r="DU151" s="367"/>
      <c r="DV151" s="40" t="b">
        <f t="shared" si="249"/>
        <v>0</v>
      </c>
      <c r="DW151" s="40" t="b">
        <f t="shared" si="250"/>
        <v>0</v>
      </c>
      <c r="DX151" s="40" t="b">
        <f t="shared" si="251"/>
        <v>0</v>
      </c>
      <c r="DY151" s="40" t="b">
        <f t="shared" si="252"/>
        <v>0</v>
      </c>
      <c r="DZ151" s="367"/>
      <c r="EA151" s="40" t="b">
        <f t="shared" si="253"/>
        <v>0</v>
      </c>
      <c r="EB151" s="40" t="b">
        <f t="shared" si="254"/>
        <v>0</v>
      </c>
      <c r="EC151" s="40" t="b">
        <f t="shared" si="255"/>
        <v>0</v>
      </c>
      <c r="ED151" s="40" t="b">
        <f t="shared" si="256"/>
        <v>0</v>
      </c>
      <c r="EE151" s="367"/>
      <c r="EF151" s="40" t="b">
        <f t="shared" si="257"/>
        <v>0</v>
      </c>
      <c r="EG151" s="40" t="b">
        <f t="shared" si="258"/>
        <v>0</v>
      </c>
      <c r="EH151" s="40" t="b">
        <f t="shared" si="259"/>
        <v>0</v>
      </c>
      <c r="EI151" s="40" t="b">
        <f t="shared" si="260"/>
        <v>0</v>
      </c>
      <c r="EJ151" s="367"/>
      <c r="EK151" s="40" t="b">
        <f t="shared" si="261"/>
        <v>0</v>
      </c>
      <c r="EL151" s="40" t="b">
        <f t="shared" si="262"/>
        <v>0</v>
      </c>
      <c r="EM151" s="40" t="b">
        <f t="shared" si="263"/>
        <v>0</v>
      </c>
      <c r="EN151" s="40" t="b">
        <f t="shared" si="264"/>
        <v>0</v>
      </c>
      <c r="EO151" s="367"/>
      <c r="EP151" s="40" t="b">
        <f t="shared" si="265"/>
        <v>0</v>
      </c>
      <c r="EQ151" s="40" t="b">
        <f t="shared" si="266"/>
        <v>0</v>
      </c>
      <c r="ER151" s="40" t="b">
        <f t="shared" si="267"/>
        <v>0</v>
      </c>
      <c r="ES151" s="40" t="b">
        <f t="shared" si="268"/>
        <v>0</v>
      </c>
      <c r="ET151" s="367"/>
      <c r="EU151" s="40" t="b">
        <f t="shared" si="269"/>
        <v>0</v>
      </c>
      <c r="EV151" s="40" t="b">
        <f t="shared" si="270"/>
        <v>0</v>
      </c>
      <c r="EW151" s="40" t="b">
        <f t="shared" si="271"/>
        <v>0</v>
      </c>
      <c r="EX151" s="40" t="b">
        <f t="shared" si="272"/>
        <v>0</v>
      </c>
      <c r="EY151" s="365"/>
      <c r="EZ151" s="40" t="b">
        <f t="shared" si="273"/>
        <v>0</v>
      </c>
      <c r="FA151" s="40" t="b">
        <f t="shared" si="274"/>
        <v>0</v>
      </c>
      <c r="FB151" s="40" t="b">
        <f t="shared" si="275"/>
        <v>0</v>
      </c>
      <c r="FC151" s="40" t="b">
        <f t="shared" si="276"/>
        <v>0</v>
      </c>
      <c r="FD151" s="367"/>
      <c r="FE151" s="40" t="b">
        <f t="shared" si="277"/>
        <v>0</v>
      </c>
      <c r="FF151" s="40" t="b">
        <f t="shared" si="278"/>
        <v>0</v>
      </c>
      <c r="FG151" s="40" t="b">
        <f t="shared" si="279"/>
        <v>0</v>
      </c>
      <c r="FH151" s="40" t="b">
        <f t="shared" si="280"/>
        <v>0</v>
      </c>
      <c r="FI151" s="365"/>
      <c r="FJ151" s="40" t="b">
        <f t="shared" si="281"/>
        <v>0</v>
      </c>
      <c r="FK151" s="40" t="b">
        <f t="shared" si="282"/>
        <v>0</v>
      </c>
      <c r="FL151" s="40" t="b">
        <f t="shared" si="283"/>
        <v>0</v>
      </c>
      <c r="FM151" s="40" t="b">
        <f t="shared" si="284"/>
        <v>0</v>
      </c>
      <c r="FN151" s="367"/>
      <c r="FO151" s="40" t="b">
        <f t="shared" si="285"/>
        <v>0</v>
      </c>
      <c r="FP151" s="40" t="b">
        <f t="shared" si="286"/>
        <v>0</v>
      </c>
      <c r="FQ151" s="40" t="b">
        <f t="shared" si="287"/>
        <v>0</v>
      </c>
      <c r="FR151" s="40" t="b">
        <f t="shared" si="288"/>
        <v>0</v>
      </c>
      <c r="FS151" s="365"/>
      <c r="FT151" s="40" t="b">
        <f t="shared" si="289"/>
        <v>0</v>
      </c>
      <c r="FU151" s="40" t="b">
        <f t="shared" si="290"/>
        <v>0</v>
      </c>
      <c r="FV151" s="40" t="b">
        <f t="shared" si="291"/>
        <v>0</v>
      </c>
      <c r="FW151" s="40" t="b">
        <f t="shared" si="292"/>
        <v>0</v>
      </c>
    </row>
    <row r="152" spans="2:179">
      <c r="B152" s="365">
        <v>143</v>
      </c>
      <c r="C152" s="196"/>
      <c r="D152" s="196"/>
      <c r="E152" s="196"/>
      <c r="F152" s="196"/>
      <c r="G152" s="367"/>
      <c r="H152" s="197"/>
      <c r="I152" s="197"/>
      <c r="J152" s="197"/>
      <c r="K152" s="197"/>
      <c r="L152" s="197"/>
      <c r="M152" s="197"/>
      <c r="N152" s="9"/>
      <c r="O152" s="198"/>
      <c r="P152" s="198"/>
      <c r="Q152" s="198"/>
      <c r="R152" s="198"/>
      <c r="S152" s="198"/>
      <c r="T152" s="198"/>
      <c r="U152" s="9"/>
      <c r="V152" s="306"/>
      <c r="W152" s="306"/>
      <c r="X152" s="306"/>
      <c r="Y152" s="306"/>
      <c r="Z152" s="306"/>
      <c r="AA152" s="283">
        <f>IFERROR(Z152*Inputs!$D$59*Inputs!$D$60,"")</f>
        <v>0</v>
      </c>
      <c r="AB152" s="9"/>
      <c r="AC152" s="303"/>
      <c r="AD152" s="304"/>
      <c r="AE152" s="304"/>
      <c r="AF152" s="304"/>
      <c r="AG152" s="9"/>
      <c r="AH152" s="283" t="str">
        <f>IFERROR(IF(Analysis!AC152="","",Analysis!AC152*Inputs!$D$33),"")</f>
        <v/>
      </c>
      <c r="AI152" s="292" t="str">
        <f>IFERROR(IF(Analysis!AD152="","",Analysis!AD152*Inputs!$D$37),"")</f>
        <v/>
      </c>
      <c r="AJ152" s="292" t="str">
        <f>IFERROR(IF(Analysis!AE152="","",Analysis!AE152*Inputs!$D$41),"")</f>
        <v/>
      </c>
      <c r="AK152" s="292" t="str">
        <f>IFERROR(IF(Analysis!AE152="","",Analysis!AE152*Inputs!$D$48),"")</f>
        <v/>
      </c>
      <c r="AL152" s="293" t="str">
        <f>IFERROR(IF(Analysis!AD152="","",Analysis!AD152*Inputs!$D$49*Inputs!$D$48),"")</f>
        <v/>
      </c>
      <c r="AM152" s="292" t="str">
        <f>IFERROR(AK152*Inputs!$D$50,"")</f>
        <v/>
      </c>
      <c r="AN152" s="292" t="str">
        <f t="shared" si="293"/>
        <v/>
      </c>
      <c r="AO152" s="292" t="str">
        <f>IFERROR(IF(AN152="","",AN152*Inputs!$D$52),"")</f>
        <v/>
      </c>
      <c r="AP152" s="283" t="str">
        <f>IFERROR(IF(Analysis!AF152="","",Analysis!AF152*Inputs!$D$58),"")</f>
        <v/>
      </c>
      <c r="AQ152" s="293" t="str">
        <f>IFERROR(AP152*Inputs!$D$59,"")</f>
        <v/>
      </c>
      <c r="AR152" s="283" t="str">
        <f>IFERROR(AQ152*Inputs!$D$60,"")</f>
        <v/>
      </c>
      <c r="AS152" s="9"/>
      <c r="AT152" s="279" t="str">
        <f>IF(Analysis!V152&lt;&gt;"",Analysis!V152,Analysis!$AH152)</f>
        <v/>
      </c>
      <c r="AU152" s="279" t="str">
        <f>IF(Analysis!W152&lt;&gt;"",Analysis!W152,Analysis!AI152)</f>
        <v/>
      </c>
      <c r="AV152" s="279" t="str">
        <f>IF(Analysis!X152&lt;&gt;"",Analysis!X152,$AJ152)</f>
        <v/>
      </c>
      <c r="AW152" s="279" t="str">
        <f>IF(Analysis!Y152&lt;&gt;"",Analysis!Y152,Analysis!AO152)</f>
        <v/>
      </c>
      <c r="AX152" s="279" t="str">
        <f>IF(Analysis!Z152&lt;&gt;"",Analysis!Z152,Analysis!AP152)</f>
        <v/>
      </c>
      <c r="AY152" s="279" t="str">
        <f>IF(Analysis!AA152&gt;0,Analysis!AA152,Analysis!AR152)</f>
        <v/>
      </c>
      <c r="AZ152" s="9"/>
      <c r="BA152" s="8">
        <f>SUM((($H152+$O152)*Inputs!$D$14*Inputs!$D$13/Hours_TB),(($I152+$P152)*Inputs!$D$14*Inputs!$D$13/Hours_TB),(($J152+$Q152)*Inputs!$D$14*Inputs!$D$13/Hours_TB),(($K152+$R152)*Inputs!$D$14*Inputs!$D$13/Hours_TB),(($L152+$S152)*Inputs!$D$14*Inputs!$D$13/Hours_TB),(($M152+$T152)*Inputs!$D$14*Inputs!$D$13/Hours_TB))</f>
        <v>0</v>
      </c>
      <c r="BB152" s="8">
        <f>SUM((($H152+$O152)*Inputs!$D$14*Inputs!$D$13/Hours_HIV),(($I152+$P152)*Inputs!$D$14*Inputs!$D$13/Hours_HIV),(($J152+$Q152)*Inputs!$D$14*Inputs!$D$13/Hours_HIV),(($K152+$R152)*Inputs!$D$14*Inputs!$D$13/Hours_HIV),(($L152+$S152)*Inputs!$D$14*Inputs!$D$13/Hours_HIV),(($M152+$T152)*Inputs!$D$14*Inputs!$D$13/Hours_HIV))</f>
        <v>0</v>
      </c>
      <c r="BC152" s="8">
        <f>SUM((($H152+$O152)*Inputs!$D$14*Inputs!$D$13/Hours_HPV),(($I152+$P152)*Inputs!$D$14*Inputs!$D$13/Hours_HPV),(($J152+$Q152)*Inputs!$D$14*Inputs!$D$13/Hours_HPV),(($K152+$R152)*Inputs!$D$14*Inputs!$D$13/Hours_HPV),(($L152+$S152)*Inputs!$D$14*Inputs!$D$13/Hours_HPV),(($M152+$T152)*Inputs!$D$14*Inputs!$D$13/Hours_HPV))</f>
        <v>0</v>
      </c>
      <c r="BD152" s="8">
        <f>SUM((($H152+$O152)*Inputs!$D$14*Inputs!$D$13/Hours_HCV),(($I152+$P152)*Inputs!$D$14*Inputs!$D$13/Hours_HCV),(($J152+$Q152)*Inputs!$D$14*Inputs!$D$13/Hours_HCV),(($K152+$R152)*Inputs!$D$14*Inputs!$D$13/Hours_HCV),(($L152+$S152)*Inputs!$D$14*Inputs!$D$13/Hours_HCV),(($M152+$T152)*Inputs!$D$14*Inputs!$D$13/Hours_HCV))</f>
        <v>0</v>
      </c>
      <c r="BE152" s="9"/>
      <c r="BF152" s="10" t="str">
        <f t="shared" si="294"/>
        <v/>
      </c>
      <c r="BG152" s="18" t="str">
        <f t="shared" si="295"/>
        <v>N/A</v>
      </c>
      <c r="BH152" s="10" t="str">
        <f t="shared" si="296"/>
        <v/>
      </c>
      <c r="BI152" s="10" t="str">
        <f t="shared" si="297"/>
        <v/>
      </c>
      <c r="BJ152" s="10" t="str">
        <f t="shared" si="216"/>
        <v/>
      </c>
      <c r="BK152" s="18" t="str">
        <f t="shared" si="298"/>
        <v>N/A</v>
      </c>
      <c r="BL152" s="367"/>
      <c r="BM152" s="10">
        <f t="shared" si="299"/>
        <v>0</v>
      </c>
      <c r="BN152" s="18" t="str">
        <f t="shared" si="300"/>
        <v>N/A</v>
      </c>
      <c r="BO152" s="10" t="str">
        <f t="shared" si="217"/>
        <v/>
      </c>
      <c r="BP152" s="10" t="str">
        <f t="shared" si="218"/>
        <v/>
      </c>
      <c r="BQ152" s="10" t="str">
        <f t="shared" si="219"/>
        <v/>
      </c>
      <c r="BR152" s="18" t="str">
        <f t="shared" si="220"/>
        <v>N/A</v>
      </c>
      <c r="BS152" s="367"/>
      <c r="BT152" s="10">
        <f t="shared" si="301"/>
        <v>0</v>
      </c>
      <c r="BU152" s="18" t="str">
        <f t="shared" si="302"/>
        <v>N/A</v>
      </c>
      <c r="BV152" s="10" t="str">
        <f t="shared" si="221"/>
        <v/>
      </c>
      <c r="BW152" s="10" t="str">
        <f t="shared" si="303"/>
        <v/>
      </c>
      <c r="BX152" s="10" t="str">
        <f t="shared" si="222"/>
        <v/>
      </c>
      <c r="BY152" s="18" t="str">
        <f t="shared" si="304"/>
        <v>N/A</v>
      </c>
      <c r="BZ152" s="367"/>
      <c r="CA152" s="10">
        <f t="shared" si="305"/>
        <v>0</v>
      </c>
      <c r="CB152" s="18" t="str">
        <f t="shared" si="306"/>
        <v>N/A</v>
      </c>
      <c r="CC152" s="10" t="str">
        <f t="shared" si="223"/>
        <v/>
      </c>
      <c r="CD152" s="10" t="str">
        <f t="shared" si="224"/>
        <v/>
      </c>
      <c r="CE152" s="10" t="str">
        <f t="shared" si="225"/>
        <v/>
      </c>
      <c r="CF152" s="18" t="str">
        <f t="shared" si="307"/>
        <v>N/A</v>
      </c>
      <c r="CG152" s="365"/>
      <c r="CH152" s="10">
        <f t="shared" si="308"/>
        <v>0</v>
      </c>
      <c r="CI152" s="18" t="str">
        <f t="shared" si="309"/>
        <v>N/A</v>
      </c>
      <c r="CJ152" s="10" t="str">
        <f t="shared" si="226"/>
        <v/>
      </c>
      <c r="CK152" s="10" t="str">
        <f t="shared" si="227"/>
        <v/>
      </c>
      <c r="CL152" s="10" t="str">
        <f t="shared" si="228"/>
        <v/>
      </c>
      <c r="CM152" s="18" t="str">
        <f t="shared" si="229"/>
        <v>N/A</v>
      </c>
      <c r="CN152" s="365"/>
      <c r="CO152" s="10">
        <f t="shared" si="310"/>
        <v>0</v>
      </c>
      <c r="CP152" s="18" t="str">
        <f t="shared" si="311"/>
        <v>N/A</v>
      </c>
      <c r="CQ152" s="10" t="str">
        <f t="shared" si="230"/>
        <v/>
      </c>
      <c r="CR152" s="10" t="str">
        <f t="shared" si="231"/>
        <v/>
      </c>
      <c r="CS152" s="10" t="str">
        <f t="shared" si="232"/>
        <v/>
      </c>
      <c r="CT152" s="18" t="str">
        <f t="shared" si="312"/>
        <v>N/A</v>
      </c>
      <c r="CU152" s="377"/>
      <c r="CV152" s="10">
        <f t="shared" si="313"/>
        <v>0</v>
      </c>
      <c r="CW152" s="18" t="str">
        <f t="shared" si="314"/>
        <v>N/A</v>
      </c>
      <c r="CX152" s="10" t="str">
        <f t="shared" si="233"/>
        <v/>
      </c>
      <c r="CY152" s="10" t="str">
        <f t="shared" si="234"/>
        <v/>
      </c>
      <c r="CZ152" s="10" t="str">
        <f t="shared" si="235"/>
        <v/>
      </c>
      <c r="DA152" s="18" t="str">
        <f t="shared" si="236"/>
        <v>N/A</v>
      </c>
      <c r="DB152" s="367"/>
      <c r="DC152" s="367"/>
      <c r="DD152" s="367"/>
      <c r="DE152" s="367"/>
      <c r="DF152" s="367"/>
      <c r="DG152" s="40" t="b">
        <f t="shared" si="237"/>
        <v>0</v>
      </c>
      <c r="DH152" s="40" t="b">
        <f t="shared" si="238"/>
        <v>0</v>
      </c>
      <c r="DI152" s="40" t="b">
        <f t="shared" si="239"/>
        <v>0</v>
      </c>
      <c r="DJ152" s="40" t="b">
        <f t="shared" si="240"/>
        <v>0</v>
      </c>
      <c r="DK152" s="367"/>
      <c r="DL152" s="40" t="b">
        <f t="shared" si="241"/>
        <v>0</v>
      </c>
      <c r="DM152" s="40" t="b">
        <f t="shared" si="242"/>
        <v>0</v>
      </c>
      <c r="DN152" s="40" t="b">
        <f t="shared" si="243"/>
        <v>0</v>
      </c>
      <c r="DO152" s="40" t="b">
        <f t="shared" si="244"/>
        <v>0</v>
      </c>
      <c r="DP152" s="367"/>
      <c r="DQ152" s="40" t="b">
        <f t="shared" si="245"/>
        <v>0</v>
      </c>
      <c r="DR152" s="40" t="b">
        <f t="shared" si="246"/>
        <v>0</v>
      </c>
      <c r="DS152" s="40" t="b">
        <f t="shared" si="247"/>
        <v>0</v>
      </c>
      <c r="DT152" s="40" t="b">
        <f t="shared" si="248"/>
        <v>0</v>
      </c>
      <c r="DU152" s="367"/>
      <c r="DV152" s="40" t="b">
        <f t="shared" si="249"/>
        <v>0</v>
      </c>
      <c r="DW152" s="40" t="b">
        <f t="shared" si="250"/>
        <v>0</v>
      </c>
      <c r="DX152" s="40" t="b">
        <f t="shared" si="251"/>
        <v>0</v>
      </c>
      <c r="DY152" s="40" t="b">
        <f t="shared" si="252"/>
        <v>0</v>
      </c>
      <c r="DZ152" s="367"/>
      <c r="EA152" s="40" t="b">
        <f t="shared" si="253"/>
        <v>0</v>
      </c>
      <c r="EB152" s="40" t="b">
        <f t="shared" si="254"/>
        <v>0</v>
      </c>
      <c r="EC152" s="40" t="b">
        <f t="shared" si="255"/>
        <v>0</v>
      </c>
      <c r="ED152" s="40" t="b">
        <f t="shared" si="256"/>
        <v>0</v>
      </c>
      <c r="EE152" s="367"/>
      <c r="EF152" s="40" t="b">
        <f t="shared" si="257"/>
        <v>0</v>
      </c>
      <c r="EG152" s="40" t="b">
        <f t="shared" si="258"/>
        <v>0</v>
      </c>
      <c r="EH152" s="40" t="b">
        <f t="shared" si="259"/>
        <v>0</v>
      </c>
      <c r="EI152" s="40" t="b">
        <f t="shared" si="260"/>
        <v>0</v>
      </c>
      <c r="EJ152" s="367"/>
      <c r="EK152" s="40" t="b">
        <f t="shared" si="261"/>
        <v>0</v>
      </c>
      <c r="EL152" s="40" t="b">
        <f t="shared" si="262"/>
        <v>0</v>
      </c>
      <c r="EM152" s="40" t="b">
        <f t="shared" si="263"/>
        <v>0</v>
      </c>
      <c r="EN152" s="40" t="b">
        <f t="shared" si="264"/>
        <v>0</v>
      </c>
      <c r="EO152" s="367"/>
      <c r="EP152" s="40" t="b">
        <f t="shared" si="265"/>
        <v>0</v>
      </c>
      <c r="EQ152" s="40" t="b">
        <f t="shared" si="266"/>
        <v>0</v>
      </c>
      <c r="ER152" s="40" t="b">
        <f t="shared" si="267"/>
        <v>0</v>
      </c>
      <c r="ES152" s="40" t="b">
        <f t="shared" si="268"/>
        <v>0</v>
      </c>
      <c r="ET152" s="367"/>
      <c r="EU152" s="40" t="b">
        <f t="shared" si="269"/>
        <v>0</v>
      </c>
      <c r="EV152" s="40" t="b">
        <f t="shared" si="270"/>
        <v>0</v>
      </c>
      <c r="EW152" s="40" t="b">
        <f t="shared" si="271"/>
        <v>0</v>
      </c>
      <c r="EX152" s="40" t="b">
        <f t="shared" si="272"/>
        <v>0</v>
      </c>
      <c r="EY152" s="365"/>
      <c r="EZ152" s="40" t="b">
        <f t="shared" si="273"/>
        <v>0</v>
      </c>
      <c r="FA152" s="40" t="b">
        <f t="shared" si="274"/>
        <v>0</v>
      </c>
      <c r="FB152" s="40" t="b">
        <f t="shared" si="275"/>
        <v>0</v>
      </c>
      <c r="FC152" s="40" t="b">
        <f t="shared" si="276"/>
        <v>0</v>
      </c>
      <c r="FD152" s="367"/>
      <c r="FE152" s="40" t="b">
        <f t="shared" si="277"/>
        <v>0</v>
      </c>
      <c r="FF152" s="40" t="b">
        <f t="shared" si="278"/>
        <v>0</v>
      </c>
      <c r="FG152" s="40" t="b">
        <f t="shared" si="279"/>
        <v>0</v>
      </c>
      <c r="FH152" s="40" t="b">
        <f t="shared" si="280"/>
        <v>0</v>
      </c>
      <c r="FI152" s="365"/>
      <c r="FJ152" s="40" t="b">
        <f t="shared" si="281"/>
        <v>0</v>
      </c>
      <c r="FK152" s="40" t="b">
        <f t="shared" si="282"/>
        <v>0</v>
      </c>
      <c r="FL152" s="40" t="b">
        <f t="shared" si="283"/>
        <v>0</v>
      </c>
      <c r="FM152" s="40" t="b">
        <f t="shared" si="284"/>
        <v>0</v>
      </c>
      <c r="FN152" s="367"/>
      <c r="FO152" s="40" t="b">
        <f t="shared" si="285"/>
        <v>0</v>
      </c>
      <c r="FP152" s="40" t="b">
        <f t="shared" si="286"/>
        <v>0</v>
      </c>
      <c r="FQ152" s="40" t="b">
        <f t="shared" si="287"/>
        <v>0</v>
      </c>
      <c r="FR152" s="40" t="b">
        <f t="shared" si="288"/>
        <v>0</v>
      </c>
      <c r="FS152" s="365"/>
      <c r="FT152" s="40" t="b">
        <f t="shared" si="289"/>
        <v>0</v>
      </c>
      <c r="FU152" s="40" t="b">
        <f t="shared" si="290"/>
        <v>0</v>
      </c>
      <c r="FV152" s="40" t="b">
        <f t="shared" si="291"/>
        <v>0</v>
      </c>
      <c r="FW152" s="40" t="b">
        <f t="shared" si="292"/>
        <v>0</v>
      </c>
    </row>
    <row r="153" spans="2:179">
      <c r="B153" s="365">
        <v>144</v>
      </c>
      <c r="C153" s="196"/>
      <c r="D153" s="196"/>
      <c r="E153" s="196"/>
      <c r="F153" s="196"/>
      <c r="G153" s="367"/>
      <c r="H153" s="197"/>
      <c r="I153" s="197"/>
      <c r="J153" s="197"/>
      <c r="K153" s="197"/>
      <c r="L153" s="197"/>
      <c r="M153" s="197"/>
      <c r="N153" s="9"/>
      <c r="O153" s="198"/>
      <c r="P153" s="198"/>
      <c r="Q153" s="198"/>
      <c r="R153" s="198"/>
      <c r="S153" s="198"/>
      <c r="T153" s="198"/>
      <c r="U153" s="9"/>
      <c r="V153" s="306"/>
      <c r="W153" s="306"/>
      <c r="X153" s="306"/>
      <c r="Y153" s="306"/>
      <c r="Z153" s="306"/>
      <c r="AA153" s="283">
        <f>IFERROR(Z153*Inputs!$D$59*Inputs!$D$60,"")</f>
        <v>0</v>
      </c>
      <c r="AB153" s="9"/>
      <c r="AC153" s="303"/>
      <c r="AD153" s="304"/>
      <c r="AE153" s="304"/>
      <c r="AF153" s="304"/>
      <c r="AG153" s="9"/>
      <c r="AH153" s="283" t="str">
        <f>IFERROR(IF(Analysis!AC153="","",Analysis!AC153*Inputs!$D$33),"")</f>
        <v/>
      </c>
      <c r="AI153" s="292" t="str">
        <f>IFERROR(IF(Analysis!AD153="","",Analysis!AD153*Inputs!$D$37),"")</f>
        <v/>
      </c>
      <c r="AJ153" s="292" t="str">
        <f>IFERROR(IF(Analysis!AE153="","",Analysis!AE153*Inputs!$D$41),"")</f>
        <v/>
      </c>
      <c r="AK153" s="292" t="str">
        <f>IFERROR(IF(Analysis!AE153="","",Analysis!AE153*Inputs!$D$48),"")</f>
        <v/>
      </c>
      <c r="AL153" s="293" t="str">
        <f>IFERROR(IF(Analysis!AD153="","",Analysis!AD153*Inputs!$D$49*Inputs!$D$48),"")</f>
        <v/>
      </c>
      <c r="AM153" s="292" t="str">
        <f>IFERROR(AK153*Inputs!$D$50,"")</f>
        <v/>
      </c>
      <c r="AN153" s="292" t="str">
        <f t="shared" si="293"/>
        <v/>
      </c>
      <c r="AO153" s="292" t="str">
        <f>IFERROR(IF(AN153="","",AN153*Inputs!$D$52),"")</f>
        <v/>
      </c>
      <c r="AP153" s="283" t="str">
        <f>IFERROR(IF(Analysis!AF153="","",Analysis!AF153*Inputs!$D$58),"")</f>
        <v/>
      </c>
      <c r="AQ153" s="293" t="str">
        <f>IFERROR(AP153*Inputs!$D$59,"")</f>
        <v/>
      </c>
      <c r="AR153" s="283" t="str">
        <f>IFERROR(AQ153*Inputs!$D$60,"")</f>
        <v/>
      </c>
      <c r="AS153" s="9"/>
      <c r="AT153" s="279" t="str">
        <f>IF(Analysis!V153&lt;&gt;"",Analysis!V153,Analysis!$AH153)</f>
        <v/>
      </c>
      <c r="AU153" s="279" t="str">
        <f>IF(Analysis!W153&lt;&gt;"",Analysis!W153,Analysis!AI153)</f>
        <v/>
      </c>
      <c r="AV153" s="279" t="str">
        <f>IF(Analysis!X153&lt;&gt;"",Analysis!X153,$AJ153)</f>
        <v/>
      </c>
      <c r="AW153" s="279" t="str">
        <f>IF(Analysis!Y153&lt;&gt;"",Analysis!Y153,Analysis!AO153)</f>
        <v/>
      </c>
      <c r="AX153" s="279" t="str">
        <f>IF(Analysis!Z153&lt;&gt;"",Analysis!Z153,Analysis!AP153)</f>
        <v/>
      </c>
      <c r="AY153" s="279" t="str">
        <f>IF(Analysis!AA153&gt;0,Analysis!AA153,Analysis!AR153)</f>
        <v/>
      </c>
      <c r="AZ153" s="9"/>
      <c r="BA153" s="8">
        <f>SUM((($H153+$O153)*Inputs!$D$14*Inputs!$D$13/Hours_TB),(($I153+$P153)*Inputs!$D$14*Inputs!$D$13/Hours_TB),(($J153+$Q153)*Inputs!$D$14*Inputs!$D$13/Hours_TB),(($K153+$R153)*Inputs!$D$14*Inputs!$D$13/Hours_TB),(($L153+$S153)*Inputs!$D$14*Inputs!$D$13/Hours_TB),(($M153+$T153)*Inputs!$D$14*Inputs!$D$13/Hours_TB))</f>
        <v>0</v>
      </c>
      <c r="BB153" s="8">
        <f>SUM((($H153+$O153)*Inputs!$D$14*Inputs!$D$13/Hours_HIV),(($I153+$P153)*Inputs!$D$14*Inputs!$D$13/Hours_HIV),(($J153+$Q153)*Inputs!$D$14*Inputs!$D$13/Hours_HIV),(($K153+$R153)*Inputs!$D$14*Inputs!$D$13/Hours_HIV),(($L153+$S153)*Inputs!$D$14*Inputs!$D$13/Hours_HIV),(($M153+$T153)*Inputs!$D$14*Inputs!$D$13/Hours_HIV))</f>
        <v>0</v>
      </c>
      <c r="BC153" s="8">
        <f>SUM((($H153+$O153)*Inputs!$D$14*Inputs!$D$13/Hours_HPV),(($I153+$P153)*Inputs!$D$14*Inputs!$D$13/Hours_HPV),(($J153+$Q153)*Inputs!$D$14*Inputs!$D$13/Hours_HPV),(($K153+$R153)*Inputs!$D$14*Inputs!$D$13/Hours_HPV),(($L153+$S153)*Inputs!$D$14*Inputs!$D$13/Hours_HPV),(($M153+$T153)*Inputs!$D$14*Inputs!$D$13/Hours_HPV))</f>
        <v>0</v>
      </c>
      <c r="BD153" s="8">
        <f>SUM((($H153+$O153)*Inputs!$D$14*Inputs!$D$13/Hours_HCV),(($I153+$P153)*Inputs!$D$14*Inputs!$D$13/Hours_HCV),(($J153+$Q153)*Inputs!$D$14*Inputs!$D$13/Hours_HCV),(($K153+$R153)*Inputs!$D$14*Inputs!$D$13/Hours_HCV),(($L153+$S153)*Inputs!$D$14*Inputs!$D$13/Hours_HCV),(($M153+$T153)*Inputs!$D$14*Inputs!$D$13/Hours_HCV))</f>
        <v>0</v>
      </c>
      <c r="BE153" s="9"/>
      <c r="BF153" s="10" t="str">
        <f t="shared" si="294"/>
        <v/>
      </c>
      <c r="BG153" s="18" t="str">
        <f t="shared" si="295"/>
        <v>N/A</v>
      </c>
      <c r="BH153" s="10" t="str">
        <f t="shared" si="296"/>
        <v/>
      </c>
      <c r="BI153" s="10" t="str">
        <f t="shared" si="297"/>
        <v/>
      </c>
      <c r="BJ153" s="10" t="str">
        <f t="shared" si="216"/>
        <v/>
      </c>
      <c r="BK153" s="18" t="str">
        <f t="shared" si="298"/>
        <v>N/A</v>
      </c>
      <c r="BL153" s="367"/>
      <c r="BM153" s="10">
        <f t="shared" si="299"/>
        <v>0</v>
      </c>
      <c r="BN153" s="18" t="str">
        <f t="shared" si="300"/>
        <v>N/A</v>
      </c>
      <c r="BO153" s="10" t="str">
        <f t="shared" si="217"/>
        <v/>
      </c>
      <c r="BP153" s="10" t="str">
        <f t="shared" si="218"/>
        <v/>
      </c>
      <c r="BQ153" s="10" t="str">
        <f t="shared" si="219"/>
        <v/>
      </c>
      <c r="BR153" s="18" t="str">
        <f t="shared" si="220"/>
        <v>N/A</v>
      </c>
      <c r="BS153" s="367"/>
      <c r="BT153" s="10">
        <f t="shared" si="301"/>
        <v>0</v>
      </c>
      <c r="BU153" s="18" t="str">
        <f t="shared" si="302"/>
        <v>N/A</v>
      </c>
      <c r="BV153" s="10" t="str">
        <f t="shared" si="221"/>
        <v/>
      </c>
      <c r="BW153" s="10" t="str">
        <f t="shared" si="303"/>
        <v/>
      </c>
      <c r="BX153" s="10" t="str">
        <f t="shared" si="222"/>
        <v/>
      </c>
      <c r="BY153" s="18" t="str">
        <f t="shared" si="304"/>
        <v>N/A</v>
      </c>
      <c r="BZ153" s="367"/>
      <c r="CA153" s="10">
        <f t="shared" si="305"/>
        <v>0</v>
      </c>
      <c r="CB153" s="18" t="str">
        <f t="shared" si="306"/>
        <v>N/A</v>
      </c>
      <c r="CC153" s="10" t="str">
        <f t="shared" si="223"/>
        <v/>
      </c>
      <c r="CD153" s="10" t="str">
        <f t="shared" si="224"/>
        <v/>
      </c>
      <c r="CE153" s="10" t="str">
        <f t="shared" si="225"/>
        <v/>
      </c>
      <c r="CF153" s="18" t="str">
        <f t="shared" si="307"/>
        <v>N/A</v>
      </c>
      <c r="CG153" s="365"/>
      <c r="CH153" s="10">
        <f t="shared" si="308"/>
        <v>0</v>
      </c>
      <c r="CI153" s="18" t="str">
        <f t="shared" si="309"/>
        <v>N/A</v>
      </c>
      <c r="CJ153" s="10" t="str">
        <f t="shared" si="226"/>
        <v/>
      </c>
      <c r="CK153" s="10" t="str">
        <f t="shared" si="227"/>
        <v/>
      </c>
      <c r="CL153" s="10" t="str">
        <f t="shared" si="228"/>
        <v/>
      </c>
      <c r="CM153" s="18" t="str">
        <f t="shared" si="229"/>
        <v>N/A</v>
      </c>
      <c r="CN153" s="365"/>
      <c r="CO153" s="10">
        <f t="shared" si="310"/>
        <v>0</v>
      </c>
      <c r="CP153" s="18" t="str">
        <f t="shared" si="311"/>
        <v>N/A</v>
      </c>
      <c r="CQ153" s="10" t="str">
        <f t="shared" si="230"/>
        <v/>
      </c>
      <c r="CR153" s="10" t="str">
        <f t="shared" si="231"/>
        <v/>
      </c>
      <c r="CS153" s="10" t="str">
        <f t="shared" si="232"/>
        <v/>
      </c>
      <c r="CT153" s="18" t="str">
        <f t="shared" si="312"/>
        <v>N/A</v>
      </c>
      <c r="CU153" s="377"/>
      <c r="CV153" s="10">
        <f t="shared" si="313"/>
        <v>0</v>
      </c>
      <c r="CW153" s="18" t="str">
        <f t="shared" si="314"/>
        <v>N/A</v>
      </c>
      <c r="CX153" s="10" t="str">
        <f t="shared" si="233"/>
        <v/>
      </c>
      <c r="CY153" s="10" t="str">
        <f t="shared" si="234"/>
        <v/>
      </c>
      <c r="CZ153" s="10" t="str">
        <f t="shared" si="235"/>
        <v/>
      </c>
      <c r="DA153" s="18" t="str">
        <f t="shared" si="236"/>
        <v>N/A</v>
      </c>
      <c r="DB153" s="367"/>
      <c r="DC153" s="367"/>
      <c r="DD153" s="367"/>
      <c r="DE153" s="367"/>
      <c r="DF153" s="367"/>
      <c r="DG153" s="40" t="b">
        <f t="shared" si="237"/>
        <v>0</v>
      </c>
      <c r="DH153" s="40" t="b">
        <f t="shared" si="238"/>
        <v>0</v>
      </c>
      <c r="DI153" s="40" t="b">
        <f t="shared" si="239"/>
        <v>0</v>
      </c>
      <c r="DJ153" s="40" t="b">
        <f t="shared" si="240"/>
        <v>0</v>
      </c>
      <c r="DK153" s="367"/>
      <c r="DL153" s="40" t="b">
        <f t="shared" si="241"/>
        <v>0</v>
      </c>
      <c r="DM153" s="40" t="b">
        <f t="shared" si="242"/>
        <v>0</v>
      </c>
      <c r="DN153" s="40" t="b">
        <f t="shared" si="243"/>
        <v>0</v>
      </c>
      <c r="DO153" s="40" t="b">
        <f t="shared" si="244"/>
        <v>0</v>
      </c>
      <c r="DP153" s="367"/>
      <c r="DQ153" s="40" t="b">
        <f t="shared" si="245"/>
        <v>0</v>
      </c>
      <c r="DR153" s="40" t="b">
        <f t="shared" si="246"/>
        <v>0</v>
      </c>
      <c r="DS153" s="40" t="b">
        <f t="shared" si="247"/>
        <v>0</v>
      </c>
      <c r="DT153" s="40" t="b">
        <f t="shared" si="248"/>
        <v>0</v>
      </c>
      <c r="DU153" s="367"/>
      <c r="DV153" s="40" t="b">
        <f t="shared" si="249"/>
        <v>0</v>
      </c>
      <c r="DW153" s="40" t="b">
        <f t="shared" si="250"/>
        <v>0</v>
      </c>
      <c r="DX153" s="40" t="b">
        <f t="shared" si="251"/>
        <v>0</v>
      </c>
      <c r="DY153" s="40" t="b">
        <f t="shared" si="252"/>
        <v>0</v>
      </c>
      <c r="DZ153" s="367"/>
      <c r="EA153" s="40" t="b">
        <f t="shared" si="253"/>
        <v>0</v>
      </c>
      <c r="EB153" s="40" t="b">
        <f t="shared" si="254"/>
        <v>0</v>
      </c>
      <c r="EC153" s="40" t="b">
        <f t="shared" si="255"/>
        <v>0</v>
      </c>
      <c r="ED153" s="40" t="b">
        <f t="shared" si="256"/>
        <v>0</v>
      </c>
      <c r="EE153" s="367"/>
      <c r="EF153" s="40" t="b">
        <f t="shared" si="257"/>
        <v>0</v>
      </c>
      <c r="EG153" s="40" t="b">
        <f t="shared" si="258"/>
        <v>0</v>
      </c>
      <c r="EH153" s="40" t="b">
        <f t="shared" si="259"/>
        <v>0</v>
      </c>
      <c r="EI153" s="40" t="b">
        <f t="shared" si="260"/>
        <v>0</v>
      </c>
      <c r="EJ153" s="367"/>
      <c r="EK153" s="40" t="b">
        <f t="shared" si="261"/>
        <v>0</v>
      </c>
      <c r="EL153" s="40" t="b">
        <f t="shared" si="262"/>
        <v>0</v>
      </c>
      <c r="EM153" s="40" t="b">
        <f t="shared" si="263"/>
        <v>0</v>
      </c>
      <c r="EN153" s="40" t="b">
        <f t="shared" si="264"/>
        <v>0</v>
      </c>
      <c r="EO153" s="367"/>
      <c r="EP153" s="40" t="b">
        <f t="shared" si="265"/>
        <v>0</v>
      </c>
      <c r="EQ153" s="40" t="b">
        <f t="shared" si="266"/>
        <v>0</v>
      </c>
      <c r="ER153" s="40" t="b">
        <f t="shared" si="267"/>
        <v>0</v>
      </c>
      <c r="ES153" s="40" t="b">
        <f t="shared" si="268"/>
        <v>0</v>
      </c>
      <c r="ET153" s="367"/>
      <c r="EU153" s="40" t="b">
        <f t="shared" si="269"/>
        <v>0</v>
      </c>
      <c r="EV153" s="40" t="b">
        <f t="shared" si="270"/>
        <v>0</v>
      </c>
      <c r="EW153" s="40" t="b">
        <f t="shared" si="271"/>
        <v>0</v>
      </c>
      <c r="EX153" s="40" t="b">
        <f t="shared" si="272"/>
        <v>0</v>
      </c>
      <c r="EY153" s="365"/>
      <c r="EZ153" s="40" t="b">
        <f t="shared" si="273"/>
        <v>0</v>
      </c>
      <c r="FA153" s="40" t="b">
        <f t="shared" si="274"/>
        <v>0</v>
      </c>
      <c r="FB153" s="40" t="b">
        <f t="shared" si="275"/>
        <v>0</v>
      </c>
      <c r="FC153" s="40" t="b">
        <f t="shared" si="276"/>
        <v>0</v>
      </c>
      <c r="FD153" s="367"/>
      <c r="FE153" s="40" t="b">
        <f t="shared" si="277"/>
        <v>0</v>
      </c>
      <c r="FF153" s="40" t="b">
        <f t="shared" si="278"/>
        <v>0</v>
      </c>
      <c r="FG153" s="40" t="b">
        <f t="shared" si="279"/>
        <v>0</v>
      </c>
      <c r="FH153" s="40" t="b">
        <f t="shared" si="280"/>
        <v>0</v>
      </c>
      <c r="FI153" s="365"/>
      <c r="FJ153" s="40" t="b">
        <f t="shared" si="281"/>
        <v>0</v>
      </c>
      <c r="FK153" s="40" t="b">
        <f t="shared" si="282"/>
        <v>0</v>
      </c>
      <c r="FL153" s="40" t="b">
        <f t="shared" si="283"/>
        <v>0</v>
      </c>
      <c r="FM153" s="40" t="b">
        <f t="shared" si="284"/>
        <v>0</v>
      </c>
      <c r="FN153" s="367"/>
      <c r="FO153" s="40" t="b">
        <f t="shared" si="285"/>
        <v>0</v>
      </c>
      <c r="FP153" s="40" t="b">
        <f t="shared" si="286"/>
        <v>0</v>
      </c>
      <c r="FQ153" s="40" t="b">
        <f t="shared" si="287"/>
        <v>0</v>
      </c>
      <c r="FR153" s="40" t="b">
        <f t="shared" si="288"/>
        <v>0</v>
      </c>
      <c r="FS153" s="365"/>
      <c r="FT153" s="40" t="b">
        <f t="shared" si="289"/>
        <v>0</v>
      </c>
      <c r="FU153" s="40" t="b">
        <f t="shared" si="290"/>
        <v>0</v>
      </c>
      <c r="FV153" s="40" t="b">
        <f t="shared" si="291"/>
        <v>0</v>
      </c>
      <c r="FW153" s="40" t="b">
        <f t="shared" si="292"/>
        <v>0</v>
      </c>
    </row>
    <row r="154" spans="2:179">
      <c r="B154" s="365">
        <v>145</v>
      </c>
      <c r="C154" s="196"/>
      <c r="D154" s="196"/>
      <c r="E154" s="196"/>
      <c r="F154" s="196"/>
      <c r="G154" s="367"/>
      <c r="H154" s="197"/>
      <c r="I154" s="197"/>
      <c r="J154" s="197"/>
      <c r="K154" s="197"/>
      <c r="L154" s="197"/>
      <c r="M154" s="197"/>
      <c r="N154" s="9"/>
      <c r="O154" s="198"/>
      <c r="P154" s="198"/>
      <c r="Q154" s="198"/>
      <c r="R154" s="198"/>
      <c r="S154" s="198"/>
      <c r="T154" s="198"/>
      <c r="U154" s="9"/>
      <c r="V154" s="306"/>
      <c r="W154" s="306"/>
      <c r="X154" s="306"/>
      <c r="Y154" s="306"/>
      <c r="Z154" s="306"/>
      <c r="AA154" s="283">
        <f>IFERROR(Z154*Inputs!$D$59*Inputs!$D$60,"")</f>
        <v>0</v>
      </c>
      <c r="AB154" s="9"/>
      <c r="AC154" s="303"/>
      <c r="AD154" s="304"/>
      <c r="AE154" s="304"/>
      <c r="AF154" s="304"/>
      <c r="AG154" s="9"/>
      <c r="AH154" s="283" t="str">
        <f>IFERROR(IF(Analysis!AC154="","",Analysis!AC154*Inputs!$D$33),"")</f>
        <v/>
      </c>
      <c r="AI154" s="292" t="str">
        <f>IFERROR(IF(Analysis!AD154="","",Analysis!AD154*Inputs!$D$37),"")</f>
        <v/>
      </c>
      <c r="AJ154" s="292" t="str">
        <f>IFERROR(IF(Analysis!AE154="","",Analysis!AE154*Inputs!$D$41),"")</f>
        <v/>
      </c>
      <c r="AK154" s="292" t="str">
        <f>IFERROR(IF(Analysis!AE154="","",Analysis!AE154*Inputs!$D$48),"")</f>
        <v/>
      </c>
      <c r="AL154" s="293" t="str">
        <f>IFERROR(IF(Analysis!AD154="","",Analysis!AD154*Inputs!$D$49*Inputs!$D$48),"")</f>
        <v/>
      </c>
      <c r="AM154" s="292" t="str">
        <f>IFERROR(AK154*Inputs!$D$50,"")</f>
        <v/>
      </c>
      <c r="AN154" s="292" t="str">
        <f t="shared" si="293"/>
        <v/>
      </c>
      <c r="AO154" s="292" t="str">
        <f>IFERROR(IF(AN154="","",AN154*Inputs!$D$52),"")</f>
        <v/>
      </c>
      <c r="AP154" s="283" t="str">
        <f>IFERROR(IF(Analysis!AF154="","",Analysis!AF154*Inputs!$D$58),"")</f>
        <v/>
      </c>
      <c r="AQ154" s="293" t="str">
        <f>IFERROR(AP154*Inputs!$D$59,"")</f>
        <v/>
      </c>
      <c r="AR154" s="283" t="str">
        <f>IFERROR(AQ154*Inputs!$D$60,"")</f>
        <v/>
      </c>
      <c r="AS154" s="9"/>
      <c r="AT154" s="279" t="str">
        <f>IF(Analysis!V154&lt;&gt;"",Analysis!V154,Analysis!$AH154)</f>
        <v/>
      </c>
      <c r="AU154" s="279" t="str">
        <f>IF(Analysis!W154&lt;&gt;"",Analysis!W154,Analysis!AI154)</f>
        <v/>
      </c>
      <c r="AV154" s="279" t="str">
        <f>IF(Analysis!X154&lt;&gt;"",Analysis!X154,$AJ154)</f>
        <v/>
      </c>
      <c r="AW154" s="279" t="str">
        <f>IF(Analysis!Y154&lt;&gt;"",Analysis!Y154,Analysis!AO154)</f>
        <v/>
      </c>
      <c r="AX154" s="279" t="str">
        <f>IF(Analysis!Z154&lt;&gt;"",Analysis!Z154,Analysis!AP154)</f>
        <v/>
      </c>
      <c r="AY154" s="279" t="str">
        <f>IF(Analysis!AA154&gt;0,Analysis!AA154,Analysis!AR154)</f>
        <v/>
      </c>
      <c r="AZ154" s="9"/>
      <c r="BA154" s="8">
        <f>SUM((($H154+$O154)*Inputs!$D$14*Inputs!$D$13/Hours_TB),(($I154+$P154)*Inputs!$D$14*Inputs!$D$13/Hours_TB),(($J154+$Q154)*Inputs!$D$14*Inputs!$D$13/Hours_TB),(($K154+$R154)*Inputs!$D$14*Inputs!$D$13/Hours_TB),(($L154+$S154)*Inputs!$D$14*Inputs!$D$13/Hours_TB),(($M154+$T154)*Inputs!$D$14*Inputs!$D$13/Hours_TB))</f>
        <v>0</v>
      </c>
      <c r="BB154" s="8">
        <f>SUM((($H154+$O154)*Inputs!$D$14*Inputs!$D$13/Hours_HIV),(($I154+$P154)*Inputs!$D$14*Inputs!$D$13/Hours_HIV),(($J154+$Q154)*Inputs!$D$14*Inputs!$D$13/Hours_HIV),(($K154+$R154)*Inputs!$D$14*Inputs!$D$13/Hours_HIV),(($L154+$S154)*Inputs!$D$14*Inputs!$D$13/Hours_HIV),(($M154+$T154)*Inputs!$D$14*Inputs!$D$13/Hours_HIV))</f>
        <v>0</v>
      </c>
      <c r="BC154" s="8">
        <f>SUM((($H154+$O154)*Inputs!$D$14*Inputs!$D$13/Hours_HPV),(($I154+$P154)*Inputs!$D$14*Inputs!$D$13/Hours_HPV),(($J154+$Q154)*Inputs!$D$14*Inputs!$D$13/Hours_HPV),(($K154+$R154)*Inputs!$D$14*Inputs!$D$13/Hours_HPV),(($L154+$S154)*Inputs!$D$14*Inputs!$D$13/Hours_HPV),(($M154+$T154)*Inputs!$D$14*Inputs!$D$13/Hours_HPV))</f>
        <v>0</v>
      </c>
      <c r="BD154" s="8">
        <f>SUM((($H154+$O154)*Inputs!$D$14*Inputs!$D$13/Hours_HCV),(($I154+$P154)*Inputs!$D$14*Inputs!$D$13/Hours_HCV),(($J154+$Q154)*Inputs!$D$14*Inputs!$D$13/Hours_HCV),(($K154+$R154)*Inputs!$D$14*Inputs!$D$13/Hours_HCV),(($L154+$S154)*Inputs!$D$14*Inputs!$D$13/Hours_HCV),(($M154+$T154)*Inputs!$D$14*Inputs!$D$13/Hours_HCV))</f>
        <v>0</v>
      </c>
      <c r="BE154" s="9"/>
      <c r="BF154" s="10" t="str">
        <f t="shared" si="294"/>
        <v/>
      </c>
      <c r="BG154" s="18" t="str">
        <f t="shared" si="295"/>
        <v>N/A</v>
      </c>
      <c r="BH154" s="10" t="str">
        <f t="shared" si="296"/>
        <v/>
      </c>
      <c r="BI154" s="10" t="str">
        <f t="shared" si="297"/>
        <v/>
      </c>
      <c r="BJ154" s="10" t="str">
        <f t="shared" si="216"/>
        <v/>
      </c>
      <c r="BK154" s="18" t="str">
        <f t="shared" si="298"/>
        <v>N/A</v>
      </c>
      <c r="BL154" s="367"/>
      <c r="BM154" s="10">
        <f t="shared" si="299"/>
        <v>0</v>
      </c>
      <c r="BN154" s="18" t="str">
        <f t="shared" si="300"/>
        <v>N/A</v>
      </c>
      <c r="BO154" s="10" t="str">
        <f t="shared" si="217"/>
        <v/>
      </c>
      <c r="BP154" s="10" t="str">
        <f t="shared" si="218"/>
        <v/>
      </c>
      <c r="BQ154" s="10" t="str">
        <f t="shared" si="219"/>
        <v/>
      </c>
      <c r="BR154" s="18" t="str">
        <f t="shared" si="220"/>
        <v>N/A</v>
      </c>
      <c r="BS154" s="367"/>
      <c r="BT154" s="10">
        <f t="shared" si="301"/>
        <v>0</v>
      </c>
      <c r="BU154" s="18" t="str">
        <f t="shared" si="302"/>
        <v>N/A</v>
      </c>
      <c r="BV154" s="10" t="str">
        <f t="shared" si="221"/>
        <v/>
      </c>
      <c r="BW154" s="10" t="str">
        <f t="shared" si="303"/>
        <v/>
      </c>
      <c r="BX154" s="10" t="str">
        <f t="shared" si="222"/>
        <v/>
      </c>
      <c r="BY154" s="18" t="str">
        <f t="shared" si="304"/>
        <v>N/A</v>
      </c>
      <c r="BZ154" s="367"/>
      <c r="CA154" s="10">
        <f t="shared" si="305"/>
        <v>0</v>
      </c>
      <c r="CB154" s="18" t="str">
        <f t="shared" si="306"/>
        <v>N/A</v>
      </c>
      <c r="CC154" s="10" t="str">
        <f t="shared" si="223"/>
        <v/>
      </c>
      <c r="CD154" s="10" t="str">
        <f t="shared" si="224"/>
        <v/>
      </c>
      <c r="CE154" s="10" t="str">
        <f t="shared" si="225"/>
        <v/>
      </c>
      <c r="CF154" s="18" t="str">
        <f t="shared" si="307"/>
        <v>N/A</v>
      </c>
      <c r="CG154" s="365"/>
      <c r="CH154" s="10">
        <f t="shared" si="308"/>
        <v>0</v>
      </c>
      <c r="CI154" s="18" t="str">
        <f t="shared" si="309"/>
        <v>N/A</v>
      </c>
      <c r="CJ154" s="10" t="str">
        <f t="shared" si="226"/>
        <v/>
      </c>
      <c r="CK154" s="10" t="str">
        <f t="shared" si="227"/>
        <v/>
      </c>
      <c r="CL154" s="10" t="str">
        <f t="shared" si="228"/>
        <v/>
      </c>
      <c r="CM154" s="18" t="str">
        <f t="shared" si="229"/>
        <v>N/A</v>
      </c>
      <c r="CN154" s="365"/>
      <c r="CO154" s="10">
        <f t="shared" si="310"/>
        <v>0</v>
      </c>
      <c r="CP154" s="18" t="str">
        <f t="shared" si="311"/>
        <v>N/A</v>
      </c>
      <c r="CQ154" s="10" t="str">
        <f t="shared" si="230"/>
        <v/>
      </c>
      <c r="CR154" s="10" t="str">
        <f t="shared" si="231"/>
        <v/>
      </c>
      <c r="CS154" s="10" t="str">
        <f t="shared" si="232"/>
        <v/>
      </c>
      <c r="CT154" s="18" t="str">
        <f t="shared" si="312"/>
        <v>N/A</v>
      </c>
      <c r="CU154" s="377"/>
      <c r="CV154" s="10">
        <f t="shared" si="313"/>
        <v>0</v>
      </c>
      <c r="CW154" s="18" t="str">
        <f t="shared" si="314"/>
        <v>N/A</v>
      </c>
      <c r="CX154" s="10" t="str">
        <f t="shared" si="233"/>
        <v/>
      </c>
      <c r="CY154" s="10" t="str">
        <f t="shared" si="234"/>
        <v/>
      </c>
      <c r="CZ154" s="10" t="str">
        <f t="shared" si="235"/>
        <v/>
      </c>
      <c r="DA154" s="18" t="str">
        <f t="shared" si="236"/>
        <v>N/A</v>
      </c>
      <c r="DB154" s="367"/>
      <c r="DC154" s="367"/>
      <c r="DD154" s="367"/>
      <c r="DE154" s="367"/>
      <c r="DF154" s="367"/>
      <c r="DG154" s="40" t="b">
        <f t="shared" si="237"/>
        <v>0</v>
      </c>
      <c r="DH154" s="40" t="b">
        <f t="shared" si="238"/>
        <v>0</v>
      </c>
      <c r="DI154" s="40" t="b">
        <f t="shared" si="239"/>
        <v>0</v>
      </c>
      <c r="DJ154" s="40" t="b">
        <f t="shared" si="240"/>
        <v>0</v>
      </c>
      <c r="DK154" s="367"/>
      <c r="DL154" s="40" t="b">
        <f t="shared" si="241"/>
        <v>0</v>
      </c>
      <c r="DM154" s="40" t="b">
        <f t="shared" si="242"/>
        <v>0</v>
      </c>
      <c r="DN154" s="40" t="b">
        <f t="shared" si="243"/>
        <v>0</v>
      </c>
      <c r="DO154" s="40" t="b">
        <f t="shared" si="244"/>
        <v>0</v>
      </c>
      <c r="DP154" s="367"/>
      <c r="DQ154" s="40" t="b">
        <f t="shared" si="245"/>
        <v>0</v>
      </c>
      <c r="DR154" s="40" t="b">
        <f t="shared" si="246"/>
        <v>0</v>
      </c>
      <c r="DS154" s="40" t="b">
        <f t="shared" si="247"/>
        <v>0</v>
      </c>
      <c r="DT154" s="40" t="b">
        <f t="shared" si="248"/>
        <v>0</v>
      </c>
      <c r="DU154" s="367"/>
      <c r="DV154" s="40" t="b">
        <f t="shared" si="249"/>
        <v>0</v>
      </c>
      <c r="DW154" s="40" t="b">
        <f t="shared" si="250"/>
        <v>0</v>
      </c>
      <c r="DX154" s="40" t="b">
        <f t="shared" si="251"/>
        <v>0</v>
      </c>
      <c r="DY154" s="40" t="b">
        <f t="shared" si="252"/>
        <v>0</v>
      </c>
      <c r="DZ154" s="367"/>
      <c r="EA154" s="40" t="b">
        <f t="shared" si="253"/>
        <v>0</v>
      </c>
      <c r="EB154" s="40" t="b">
        <f t="shared" si="254"/>
        <v>0</v>
      </c>
      <c r="EC154" s="40" t="b">
        <f t="shared" si="255"/>
        <v>0</v>
      </c>
      <c r="ED154" s="40" t="b">
        <f t="shared" si="256"/>
        <v>0</v>
      </c>
      <c r="EE154" s="367"/>
      <c r="EF154" s="40" t="b">
        <f t="shared" si="257"/>
        <v>0</v>
      </c>
      <c r="EG154" s="40" t="b">
        <f t="shared" si="258"/>
        <v>0</v>
      </c>
      <c r="EH154" s="40" t="b">
        <f t="shared" si="259"/>
        <v>0</v>
      </c>
      <c r="EI154" s="40" t="b">
        <f t="shared" si="260"/>
        <v>0</v>
      </c>
      <c r="EJ154" s="367"/>
      <c r="EK154" s="40" t="b">
        <f t="shared" si="261"/>
        <v>0</v>
      </c>
      <c r="EL154" s="40" t="b">
        <f t="shared" si="262"/>
        <v>0</v>
      </c>
      <c r="EM154" s="40" t="b">
        <f t="shared" si="263"/>
        <v>0</v>
      </c>
      <c r="EN154" s="40" t="b">
        <f t="shared" si="264"/>
        <v>0</v>
      </c>
      <c r="EO154" s="367"/>
      <c r="EP154" s="40" t="b">
        <f t="shared" si="265"/>
        <v>0</v>
      </c>
      <c r="EQ154" s="40" t="b">
        <f t="shared" si="266"/>
        <v>0</v>
      </c>
      <c r="ER154" s="40" t="b">
        <f t="shared" si="267"/>
        <v>0</v>
      </c>
      <c r="ES154" s="40" t="b">
        <f t="shared" si="268"/>
        <v>0</v>
      </c>
      <c r="ET154" s="367"/>
      <c r="EU154" s="40" t="b">
        <f t="shared" si="269"/>
        <v>0</v>
      </c>
      <c r="EV154" s="40" t="b">
        <f t="shared" si="270"/>
        <v>0</v>
      </c>
      <c r="EW154" s="40" t="b">
        <f t="shared" si="271"/>
        <v>0</v>
      </c>
      <c r="EX154" s="40" t="b">
        <f t="shared" si="272"/>
        <v>0</v>
      </c>
      <c r="EY154" s="365"/>
      <c r="EZ154" s="40" t="b">
        <f t="shared" si="273"/>
        <v>0</v>
      </c>
      <c r="FA154" s="40" t="b">
        <f t="shared" si="274"/>
        <v>0</v>
      </c>
      <c r="FB154" s="40" t="b">
        <f t="shared" si="275"/>
        <v>0</v>
      </c>
      <c r="FC154" s="40" t="b">
        <f t="shared" si="276"/>
        <v>0</v>
      </c>
      <c r="FD154" s="367"/>
      <c r="FE154" s="40" t="b">
        <f t="shared" si="277"/>
        <v>0</v>
      </c>
      <c r="FF154" s="40" t="b">
        <f t="shared" si="278"/>
        <v>0</v>
      </c>
      <c r="FG154" s="40" t="b">
        <f t="shared" si="279"/>
        <v>0</v>
      </c>
      <c r="FH154" s="40" t="b">
        <f t="shared" si="280"/>
        <v>0</v>
      </c>
      <c r="FI154" s="365"/>
      <c r="FJ154" s="40" t="b">
        <f t="shared" si="281"/>
        <v>0</v>
      </c>
      <c r="FK154" s="40" t="b">
        <f t="shared" si="282"/>
        <v>0</v>
      </c>
      <c r="FL154" s="40" t="b">
        <f t="shared" si="283"/>
        <v>0</v>
      </c>
      <c r="FM154" s="40" t="b">
        <f t="shared" si="284"/>
        <v>0</v>
      </c>
      <c r="FN154" s="367"/>
      <c r="FO154" s="40" t="b">
        <f t="shared" si="285"/>
        <v>0</v>
      </c>
      <c r="FP154" s="40" t="b">
        <f t="shared" si="286"/>
        <v>0</v>
      </c>
      <c r="FQ154" s="40" t="b">
        <f t="shared" si="287"/>
        <v>0</v>
      </c>
      <c r="FR154" s="40" t="b">
        <f t="shared" si="288"/>
        <v>0</v>
      </c>
      <c r="FS154" s="365"/>
      <c r="FT154" s="40" t="b">
        <f t="shared" si="289"/>
        <v>0</v>
      </c>
      <c r="FU154" s="40" t="b">
        <f t="shared" si="290"/>
        <v>0</v>
      </c>
      <c r="FV154" s="40" t="b">
        <f t="shared" si="291"/>
        <v>0</v>
      </c>
      <c r="FW154" s="40" t="b">
        <f t="shared" si="292"/>
        <v>0</v>
      </c>
    </row>
    <row r="155" spans="2:179">
      <c r="B155" s="365">
        <v>146</v>
      </c>
      <c r="C155" s="196"/>
      <c r="D155" s="196"/>
      <c r="E155" s="196"/>
      <c r="F155" s="196"/>
      <c r="G155" s="367"/>
      <c r="H155" s="197"/>
      <c r="I155" s="197"/>
      <c r="J155" s="197"/>
      <c r="K155" s="197"/>
      <c r="L155" s="197"/>
      <c r="M155" s="197"/>
      <c r="N155" s="9"/>
      <c r="O155" s="198"/>
      <c r="P155" s="198"/>
      <c r="Q155" s="198"/>
      <c r="R155" s="198"/>
      <c r="S155" s="198"/>
      <c r="T155" s="198"/>
      <c r="U155" s="9"/>
      <c r="V155" s="306"/>
      <c r="W155" s="306"/>
      <c r="X155" s="306"/>
      <c r="Y155" s="306"/>
      <c r="Z155" s="306"/>
      <c r="AA155" s="283">
        <f>IFERROR(Z155*Inputs!$D$59*Inputs!$D$60,"")</f>
        <v>0</v>
      </c>
      <c r="AB155" s="9"/>
      <c r="AC155" s="303"/>
      <c r="AD155" s="304"/>
      <c r="AE155" s="304"/>
      <c r="AF155" s="304"/>
      <c r="AG155" s="9"/>
      <c r="AH155" s="283" t="str">
        <f>IFERROR(IF(Analysis!AC155="","",Analysis!AC155*Inputs!$D$33),"")</f>
        <v/>
      </c>
      <c r="AI155" s="292" t="str">
        <f>IFERROR(IF(Analysis!AD155="","",Analysis!AD155*Inputs!$D$37),"")</f>
        <v/>
      </c>
      <c r="AJ155" s="292" t="str">
        <f>IFERROR(IF(Analysis!AE155="","",Analysis!AE155*Inputs!$D$41),"")</f>
        <v/>
      </c>
      <c r="AK155" s="292" t="str">
        <f>IFERROR(IF(Analysis!AE155="","",Analysis!AE155*Inputs!$D$48),"")</f>
        <v/>
      </c>
      <c r="AL155" s="293" t="str">
        <f>IFERROR(IF(Analysis!AD155="","",Analysis!AD155*Inputs!$D$49*Inputs!$D$48),"")</f>
        <v/>
      </c>
      <c r="AM155" s="292" t="str">
        <f>IFERROR(AK155*Inputs!$D$50,"")</f>
        <v/>
      </c>
      <c r="AN155" s="292" t="str">
        <f t="shared" si="293"/>
        <v/>
      </c>
      <c r="AO155" s="292" t="str">
        <f>IFERROR(IF(AN155="","",AN155*Inputs!$D$52),"")</f>
        <v/>
      </c>
      <c r="AP155" s="283" t="str">
        <f>IFERROR(IF(Analysis!AF155="","",Analysis!AF155*Inputs!$D$58),"")</f>
        <v/>
      </c>
      <c r="AQ155" s="293" t="str">
        <f>IFERROR(AP155*Inputs!$D$59,"")</f>
        <v/>
      </c>
      <c r="AR155" s="283" t="str">
        <f>IFERROR(AQ155*Inputs!$D$60,"")</f>
        <v/>
      </c>
      <c r="AS155" s="9"/>
      <c r="AT155" s="279" t="str">
        <f>IF(Analysis!V155&lt;&gt;"",Analysis!V155,Analysis!$AH155)</f>
        <v/>
      </c>
      <c r="AU155" s="279" t="str">
        <f>IF(Analysis!W155&lt;&gt;"",Analysis!W155,Analysis!AI155)</f>
        <v/>
      </c>
      <c r="AV155" s="279" t="str">
        <f>IF(Analysis!X155&lt;&gt;"",Analysis!X155,$AJ155)</f>
        <v/>
      </c>
      <c r="AW155" s="279" t="str">
        <f>IF(Analysis!Y155&lt;&gt;"",Analysis!Y155,Analysis!AO155)</f>
        <v/>
      </c>
      <c r="AX155" s="279" t="str">
        <f>IF(Analysis!Z155&lt;&gt;"",Analysis!Z155,Analysis!AP155)</f>
        <v/>
      </c>
      <c r="AY155" s="279" t="str">
        <f>IF(Analysis!AA155&gt;0,Analysis!AA155,Analysis!AR155)</f>
        <v/>
      </c>
      <c r="AZ155" s="9"/>
      <c r="BA155" s="8">
        <f>SUM((($H155+$O155)*Inputs!$D$14*Inputs!$D$13/Hours_TB),(($I155+$P155)*Inputs!$D$14*Inputs!$D$13/Hours_TB),(($J155+$Q155)*Inputs!$D$14*Inputs!$D$13/Hours_TB),(($K155+$R155)*Inputs!$D$14*Inputs!$D$13/Hours_TB),(($L155+$S155)*Inputs!$D$14*Inputs!$D$13/Hours_TB),(($M155+$T155)*Inputs!$D$14*Inputs!$D$13/Hours_TB))</f>
        <v>0</v>
      </c>
      <c r="BB155" s="8">
        <f>SUM((($H155+$O155)*Inputs!$D$14*Inputs!$D$13/Hours_HIV),(($I155+$P155)*Inputs!$D$14*Inputs!$D$13/Hours_HIV),(($J155+$Q155)*Inputs!$D$14*Inputs!$D$13/Hours_HIV),(($K155+$R155)*Inputs!$D$14*Inputs!$D$13/Hours_HIV),(($L155+$S155)*Inputs!$D$14*Inputs!$D$13/Hours_HIV),(($M155+$T155)*Inputs!$D$14*Inputs!$D$13/Hours_HIV))</f>
        <v>0</v>
      </c>
      <c r="BC155" s="8">
        <f>SUM((($H155+$O155)*Inputs!$D$14*Inputs!$D$13/Hours_HPV),(($I155+$P155)*Inputs!$D$14*Inputs!$D$13/Hours_HPV),(($J155+$Q155)*Inputs!$D$14*Inputs!$D$13/Hours_HPV),(($K155+$R155)*Inputs!$D$14*Inputs!$D$13/Hours_HPV),(($L155+$S155)*Inputs!$D$14*Inputs!$D$13/Hours_HPV),(($M155+$T155)*Inputs!$D$14*Inputs!$D$13/Hours_HPV))</f>
        <v>0</v>
      </c>
      <c r="BD155" s="8">
        <f>SUM((($H155+$O155)*Inputs!$D$14*Inputs!$D$13/Hours_HCV),(($I155+$P155)*Inputs!$D$14*Inputs!$D$13/Hours_HCV),(($J155+$Q155)*Inputs!$D$14*Inputs!$D$13/Hours_HCV),(($K155+$R155)*Inputs!$D$14*Inputs!$D$13/Hours_HCV),(($L155+$S155)*Inputs!$D$14*Inputs!$D$13/Hours_HCV),(($M155+$T155)*Inputs!$D$14*Inputs!$D$13/Hours_HCV))</f>
        <v>0</v>
      </c>
      <c r="BE155" s="9"/>
      <c r="BF155" s="10" t="str">
        <f t="shared" si="294"/>
        <v/>
      </c>
      <c r="BG155" s="18" t="str">
        <f t="shared" si="295"/>
        <v>N/A</v>
      </c>
      <c r="BH155" s="10" t="str">
        <f t="shared" si="296"/>
        <v/>
      </c>
      <c r="BI155" s="10" t="str">
        <f t="shared" si="297"/>
        <v/>
      </c>
      <c r="BJ155" s="10" t="str">
        <f t="shared" si="216"/>
        <v/>
      </c>
      <c r="BK155" s="18" t="str">
        <f t="shared" si="298"/>
        <v>N/A</v>
      </c>
      <c r="BL155" s="367"/>
      <c r="BM155" s="10">
        <f t="shared" si="299"/>
        <v>0</v>
      </c>
      <c r="BN155" s="18" t="str">
        <f t="shared" si="300"/>
        <v>N/A</v>
      </c>
      <c r="BO155" s="10" t="str">
        <f t="shared" si="217"/>
        <v/>
      </c>
      <c r="BP155" s="10" t="str">
        <f t="shared" si="218"/>
        <v/>
      </c>
      <c r="BQ155" s="10" t="str">
        <f t="shared" si="219"/>
        <v/>
      </c>
      <c r="BR155" s="18" t="str">
        <f t="shared" si="220"/>
        <v>N/A</v>
      </c>
      <c r="BS155" s="367"/>
      <c r="BT155" s="10">
        <f t="shared" si="301"/>
        <v>0</v>
      </c>
      <c r="BU155" s="18" t="str">
        <f t="shared" si="302"/>
        <v>N/A</v>
      </c>
      <c r="BV155" s="10" t="str">
        <f t="shared" si="221"/>
        <v/>
      </c>
      <c r="BW155" s="10" t="str">
        <f t="shared" si="303"/>
        <v/>
      </c>
      <c r="BX155" s="10" t="str">
        <f t="shared" si="222"/>
        <v/>
      </c>
      <c r="BY155" s="18" t="str">
        <f t="shared" si="304"/>
        <v>N/A</v>
      </c>
      <c r="BZ155" s="367"/>
      <c r="CA155" s="10">
        <f t="shared" si="305"/>
        <v>0</v>
      </c>
      <c r="CB155" s="18" t="str">
        <f t="shared" si="306"/>
        <v>N/A</v>
      </c>
      <c r="CC155" s="10" t="str">
        <f t="shared" si="223"/>
        <v/>
      </c>
      <c r="CD155" s="10" t="str">
        <f t="shared" si="224"/>
        <v/>
      </c>
      <c r="CE155" s="10" t="str">
        <f t="shared" si="225"/>
        <v/>
      </c>
      <c r="CF155" s="18" t="str">
        <f t="shared" si="307"/>
        <v>N/A</v>
      </c>
      <c r="CG155" s="365"/>
      <c r="CH155" s="10">
        <f t="shared" si="308"/>
        <v>0</v>
      </c>
      <c r="CI155" s="18" t="str">
        <f t="shared" si="309"/>
        <v>N/A</v>
      </c>
      <c r="CJ155" s="10" t="str">
        <f t="shared" si="226"/>
        <v/>
      </c>
      <c r="CK155" s="10" t="str">
        <f t="shared" si="227"/>
        <v/>
      </c>
      <c r="CL155" s="10" t="str">
        <f t="shared" si="228"/>
        <v/>
      </c>
      <c r="CM155" s="18" t="str">
        <f t="shared" si="229"/>
        <v>N/A</v>
      </c>
      <c r="CN155" s="365"/>
      <c r="CO155" s="10">
        <f t="shared" si="310"/>
        <v>0</v>
      </c>
      <c r="CP155" s="18" t="str">
        <f t="shared" si="311"/>
        <v>N/A</v>
      </c>
      <c r="CQ155" s="10" t="str">
        <f t="shared" si="230"/>
        <v/>
      </c>
      <c r="CR155" s="10" t="str">
        <f t="shared" si="231"/>
        <v/>
      </c>
      <c r="CS155" s="10" t="str">
        <f t="shared" si="232"/>
        <v/>
      </c>
      <c r="CT155" s="18" t="str">
        <f t="shared" si="312"/>
        <v>N/A</v>
      </c>
      <c r="CU155" s="377"/>
      <c r="CV155" s="10">
        <f t="shared" si="313"/>
        <v>0</v>
      </c>
      <c r="CW155" s="18" t="str">
        <f t="shared" si="314"/>
        <v>N/A</v>
      </c>
      <c r="CX155" s="10" t="str">
        <f t="shared" si="233"/>
        <v/>
      </c>
      <c r="CY155" s="10" t="str">
        <f t="shared" si="234"/>
        <v/>
      </c>
      <c r="CZ155" s="10" t="str">
        <f t="shared" si="235"/>
        <v/>
      </c>
      <c r="DA155" s="18" t="str">
        <f t="shared" si="236"/>
        <v>N/A</v>
      </c>
      <c r="DB155" s="367"/>
      <c r="DC155" s="367"/>
      <c r="DD155" s="367"/>
      <c r="DE155" s="367"/>
      <c r="DF155" s="367"/>
      <c r="DG155" s="40" t="b">
        <f t="shared" si="237"/>
        <v>0</v>
      </c>
      <c r="DH155" s="40" t="b">
        <f t="shared" si="238"/>
        <v>0</v>
      </c>
      <c r="DI155" s="40" t="b">
        <f t="shared" si="239"/>
        <v>0</v>
      </c>
      <c r="DJ155" s="40" t="b">
        <f t="shared" si="240"/>
        <v>0</v>
      </c>
      <c r="DK155" s="367"/>
      <c r="DL155" s="40" t="b">
        <f t="shared" si="241"/>
        <v>0</v>
      </c>
      <c r="DM155" s="40" t="b">
        <f t="shared" si="242"/>
        <v>0</v>
      </c>
      <c r="DN155" s="40" t="b">
        <f t="shared" si="243"/>
        <v>0</v>
      </c>
      <c r="DO155" s="40" t="b">
        <f t="shared" si="244"/>
        <v>0</v>
      </c>
      <c r="DP155" s="367"/>
      <c r="DQ155" s="40" t="b">
        <f t="shared" si="245"/>
        <v>0</v>
      </c>
      <c r="DR155" s="40" t="b">
        <f t="shared" si="246"/>
        <v>0</v>
      </c>
      <c r="DS155" s="40" t="b">
        <f t="shared" si="247"/>
        <v>0</v>
      </c>
      <c r="DT155" s="40" t="b">
        <f t="shared" si="248"/>
        <v>0</v>
      </c>
      <c r="DU155" s="367"/>
      <c r="DV155" s="40" t="b">
        <f t="shared" si="249"/>
        <v>0</v>
      </c>
      <c r="DW155" s="40" t="b">
        <f t="shared" si="250"/>
        <v>0</v>
      </c>
      <c r="DX155" s="40" t="b">
        <f t="shared" si="251"/>
        <v>0</v>
      </c>
      <c r="DY155" s="40" t="b">
        <f t="shared" si="252"/>
        <v>0</v>
      </c>
      <c r="DZ155" s="367"/>
      <c r="EA155" s="40" t="b">
        <f t="shared" si="253"/>
        <v>0</v>
      </c>
      <c r="EB155" s="40" t="b">
        <f t="shared" si="254"/>
        <v>0</v>
      </c>
      <c r="EC155" s="40" t="b">
        <f t="shared" si="255"/>
        <v>0</v>
      </c>
      <c r="ED155" s="40" t="b">
        <f t="shared" si="256"/>
        <v>0</v>
      </c>
      <c r="EE155" s="367"/>
      <c r="EF155" s="40" t="b">
        <f t="shared" si="257"/>
        <v>0</v>
      </c>
      <c r="EG155" s="40" t="b">
        <f t="shared" si="258"/>
        <v>0</v>
      </c>
      <c r="EH155" s="40" t="b">
        <f t="shared" si="259"/>
        <v>0</v>
      </c>
      <c r="EI155" s="40" t="b">
        <f t="shared" si="260"/>
        <v>0</v>
      </c>
      <c r="EJ155" s="367"/>
      <c r="EK155" s="40" t="b">
        <f t="shared" si="261"/>
        <v>0</v>
      </c>
      <c r="EL155" s="40" t="b">
        <f t="shared" si="262"/>
        <v>0</v>
      </c>
      <c r="EM155" s="40" t="b">
        <f t="shared" si="263"/>
        <v>0</v>
      </c>
      <c r="EN155" s="40" t="b">
        <f t="shared" si="264"/>
        <v>0</v>
      </c>
      <c r="EO155" s="367"/>
      <c r="EP155" s="40" t="b">
        <f t="shared" si="265"/>
        <v>0</v>
      </c>
      <c r="EQ155" s="40" t="b">
        <f t="shared" si="266"/>
        <v>0</v>
      </c>
      <c r="ER155" s="40" t="b">
        <f t="shared" si="267"/>
        <v>0</v>
      </c>
      <c r="ES155" s="40" t="b">
        <f t="shared" si="268"/>
        <v>0</v>
      </c>
      <c r="ET155" s="367"/>
      <c r="EU155" s="40" t="b">
        <f t="shared" si="269"/>
        <v>0</v>
      </c>
      <c r="EV155" s="40" t="b">
        <f t="shared" si="270"/>
        <v>0</v>
      </c>
      <c r="EW155" s="40" t="b">
        <f t="shared" si="271"/>
        <v>0</v>
      </c>
      <c r="EX155" s="40" t="b">
        <f t="shared" si="272"/>
        <v>0</v>
      </c>
      <c r="EY155" s="365"/>
      <c r="EZ155" s="40" t="b">
        <f t="shared" si="273"/>
        <v>0</v>
      </c>
      <c r="FA155" s="40" t="b">
        <f t="shared" si="274"/>
        <v>0</v>
      </c>
      <c r="FB155" s="40" t="b">
        <f t="shared" si="275"/>
        <v>0</v>
      </c>
      <c r="FC155" s="40" t="b">
        <f t="shared" si="276"/>
        <v>0</v>
      </c>
      <c r="FD155" s="367"/>
      <c r="FE155" s="40" t="b">
        <f t="shared" si="277"/>
        <v>0</v>
      </c>
      <c r="FF155" s="40" t="b">
        <f t="shared" si="278"/>
        <v>0</v>
      </c>
      <c r="FG155" s="40" t="b">
        <f t="shared" si="279"/>
        <v>0</v>
      </c>
      <c r="FH155" s="40" t="b">
        <f t="shared" si="280"/>
        <v>0</v>
      </c>
      <c r="FI155" s="365"/>
      <c r="FJ155" s="40" t="b">
        <f t="shared" si="281"/>
        <v>0</v>
      </c>
      <c r="FK155" s="40" t="b">
        <f t="shared" si="282"/>
        <v>0</v>
      </c>
      <c r="FL155" s="40" t="b">
        <f t="shared" si="283"/>
        <v>0</v>
      </c>
      <c r="FM155" s="40" t="b">
        <f t="shared" si="284"/>
        <v>0</v>
      </c>
      <c r="FN155" s="367"/>
      <c r="FO155" s="40" t="b">
        <f t="shared" si="285"/>
        <v>0</v>
      </c>
      <c r="FP155" s="40" t="b">
        <f t="shared" si="286"/>
        <v>0</v>
      </c>
      <c r="FQ155" s="40" t="b">
        <f t="shared" si="287"/>
        <v>0</v>
      </c>
      <c r="FR155" s="40" t="b">
        <f t="shared" si="288"/>
        <v>0</v>
      </c>
      <c r="FS155" s="365"/>
      <c r="FT155" s="40" t="b">
        <f t="shared" si="289"/>
        <v>0</v>
      </c>
      <c r="FU155" s="40" t="b">
        <f t="shared" si="290"/>
        <v>0</v>
      </c>
      <c r="FV155" s="40" t="b">
        <f t="shared" si="291"/>
        <v>0</v>
      </c>
      <c r="FW155" s="40" t="b">
        <f t="shared" si="292"/>
        <v>0</v>
      </c>
    </row>
    <row r="156" spans="2:179">
      <c r="B156" s="365">
        <v>147</v>
      </c>
      <c r="C156" s="196"/>
      <c r="D156" s="196"/>
      <c r="E156" s="196"/>
      <c r="F156" s="196"/>
      <c r="G156" s="367"/>
      <c r="H156" s="197"/>
      <c r="I156" s="197"/>
      <c r="J156" s="197"/>
      <c r="K156" s="197"/>
      <c r="L156" s="197"/>
      <c r="M156" s="197"/>
      <c r="N156" s="9"/>
      <c r="O156" s="198"/>
      <c r="P156" s="198"/>
      <c r="Q156" s="198"/>
      <c r="R156" s="198"/>
      <c r="S156" s="198"/>
      <c r="T156" s="198"/>
      <c r="U156" s="9"/>
      <c r="V156" s="306"/>
      <c r="W156" s="306"/>
      <c r="X156" s="306"/>
      <c r="Y156" s="306"/>
      <c r="Z156" s="306"/>
      <c r="AA156" s="283">
        <f>IFERROR(Z156*Inputs!$D$59*Inputs!$D$60,"")</f>
        <v>0</v>
      </c>
      <c r="AB156" s="9"/>
      <c r="AC156" s="303"/>
      <c r="AD156" s="304"/>
      <c r="AE156" s="304"/>
      <c r="AF156" s="304"/>
      <c r="AG156" s="9"/>
      <c r="AH156" s="283" t="str">
        <f>IFERROR(IF(Analysis!AC156="","",Analysis!AC156*Inputs!$D$33),"")</f>
        <v/>
      </c>
      <c r="AI156" s="292" t="str">
        <f>IFERROR(IF(Analysis!AD156="","",Analysis!AD156*Inputs!$D$37),"")</f>
        <v/>
      </c>
      <c r="AJ156" s="292" t="str">
        <f>IFERROR(IF(Analysis!AE156="","",Analysis!AE156*Inputs!$D$41),"")</f>
        <v/>
      </c>
      <c r="AK156" s="292" t="str">
        <f>IFERROR(IF(Analysis!AE156="","",Analysis!AE156*Inputs!$D$48),"")</f>
        <v/>
      </c>
      <c r="AL156" s="293" t="str">
        <f>IFERROR(IF(Analysis!AD156="","",Analysis!AD156*Inputs!$D$49*Inputs!$D$48),"")</f>
        <v/>
      </c>
      <c r="AM156" s="292" t="str">
        <f>IFERROR(AK156*Inputs!$D$50,"")</f>
        <v/>
      </c>
      <c r="AN156" s="292" t="str">
        <f t="shared" si="293"/>
        <v/>
      </c>
      <c r="AO156" s="292" t="str">
        <f>IFERROR(IF(AN156="","",AN156*Inputs!$D$52),"")</f>
        <v/>
      </c>
      <c r="AP156" s="283" t="str">
        <f>IFERROR(IF(Analysis!AF156="","",Analysis!AF156*Inputs!$D$58),"")</f>
        <v/>
      </c>
      <c r="AQ156" s="293" t="str">
        <f>IFERROR(AP156*Inputs!$D$59,"")</f>
        <v/>
      </c>
      <c r="AR156" s="283" t="str">
        <f>IFERROR(AQ156*Inputs!$D$60,"")</f>
        <v/>
      </c>
      <c r="AS156" s="9"/>
      <c r="AT156" s="279" t="str">
        <f>IF(Analysis!V156&lt;&gt;"",Analysis!V156,Analysis!$AH156)</f>
        <v/>
      </c>
      <c r="AU156" s="279" t="str">
        <f>IF(Analysis!W156&lt;&gt;"",Analysis!W156,Analysis!AI156)</f>
        <v/>
      </c>
      <c r="AV156" s="279" t="str">
        <f>IF(Analysis!X156&lt;&gt;"",Analysis!X156,$AJ156)</f>
        <v/>
      </c>
      <c r="AW156" s="279" t="str">
        <f>IF(Analysis!Y156&lt;&gt;"",Analysis!Y156,Analysis!AO156)</f>
        <v/>
      </c>
      <c r="AX156" s="279" t="str">
        <f>IF(Analysis!Z156&lt;&gt;"",Analysis!Z156,Analysis!AP156)</f>
        <v/>
      </c>
      <c r="AY156" s="279" t="str">
        <f>IF(Analysis!AA156&gt;0,Analysis!AA156,Analysis!AR156)</f>
        <v/>
      </c>
      <c r="AZ156" s="9"/>
      <c r="BA156" s="8">
        <f>SUM((($H156+$O156)*Inputs!$D$14*Inputs!$D$13/Hours_TB),(($I156+$P156)*Inputs!$D$14*Inputs!$D$13/Hours_TB),(($J156+$Q156)*Inputs!$D$14*Inputs!$D$13/Hours_TB),(($K156+$R156)*Inputs!$D$14*Inputs!$D$13/Hours_TB),(($L156+$S156)*Inputs!$D$14*Inputs!$D$13/Hours_TB),(($M156+$T156)*Inputs!$D$14*Inputs!$D$13/Hours_TB))</f>
        <v>0</v>
      </c>
      <c r="BB156" s="8">
        <f>SUM((($H156+$O156)*Inputs!$D$14*Inputs!$D$13/Hours_HIV),(($I156+$P156)*Inputs!$D$14*Inputs!$D$13/Hours_HIV),(($J156+$Q156)*Inputs!$D$14*Inputs!$D$13/Hours_HIV),(($K156+$R156)*Inputs!$D$14*Inputs!$D$13/Hours_HIV),(($L156+$S156)*Inputs!$D$14*Inputs!$D$13/Hours_HIV),(($M156+$T156)*Inputs!$D$14*Inputs!$D$13/Hours_HIV))</f>
        <v>0</v>
      </c>
      <c r="BC156" s="8">
        <f>SUM((($H156+$O156)*Inputs!$D$14*Inputs!$D$13/Hours_HPV),(($I156+$P156)*Inputs!$D$14*Inputs!$D$13/Hours_HPV),(($J156+$Q156)*Inputs!$D$14*Inputs!$D$13/Hours_HPV),(($K156+$R156)*Inputs!$D$14*Inputs!$D$13/Hours_HPV),(($L156+$S156)*Inputs!$D$14*Inputs!$D$13/Hours_HPV),(($M156+$T156)*Inputs!$D$14*Inputs!$D$13/Hours_HPV))</f>
        <v>0</v>
      </c>
      <c r="BD156" s="8">
        <f>SUM((($H156+$O156)*Inputs!$D$14*Inputs!$D$13/Hours_HCV),(($I156+$P156)*Inputs!$D$14*Inputs!$D$13/Hours_HCV),(($J156+$Q156)*Inputs!$D$14*Inputs!$D$13/Hours_HCV),(($K156+$R156)*Inputs!$D$14*Inputs!$D$13/Hours_HCV),(($L156+$S156)*Inputs!$D$14*Inputs!$D$13/Hours_HCV),(($M156+$T156)*Inputs!$D$14*Inputs!$D$13/Hours_HCV))</f>
        <v>0</v>
      </c>
      <c r="BE156" s="9"/>
      <c r="BF156" s="10" t="str">
        <f t="shared" si="294"/>
        <v/>
      </c>
      <c r="BG156" s="18" t="str">
        <f t="shared" si="295"/>
        <v>N/A</v>
      </c>
      <c r="BH156" s="10" t="str">
        <f t="shared" si="296"/>
        <v/>
      </c>
      <c r="BI156" s="10" t="str">
        <f t="shared" si="297"/>
        <v/>
      </c>
      <c r="BJ156" s="10" t="str">
        <f t="shared" si="216"/>
        <v/>
      </c>
      <c r="BK156" s="18" t="str">
        <f t="shared" si="298"/>
        <v>N/A</v>
      </c>
      <c r="BL156" s="367"/>
      <c r="BM156" s="10">
        <f t="shared" si="299"/>
        <v>0</v>
      </c>
      <c r="BN156" s="18" t="str">
        <f t="shared" si="300"/>
        <v>N/A</v>
      </c>
      <c r="BO156" s="10" t="str">
        <f t="shared" si="217"/>
        <v/>
      </c>
      <c r="BP156" s="10" t="str">
        <f t="shared" si="218"/>
        <v/>
      </c>
      <c r="BQ156" s="10" t="str">
        <f t="shared" si="219"/>
        <v/>
      </c>
      <c r="BR156" s="18" t="str">
        <f t="shared" si="220"/>
        <v>N/A</v>
      </c>
      <c r="BS156" s="367"/>
      <c r="BT156" s="10">
        <f t="shared" si="301"/>
        <v>0</v>
      </c>
      <c r="BU156" s="18" t="str">
        <f t="shared" si="302"/>
        <v>N/A</v>
      </c>
      <c r="BV156" s="10" t="str">
        <f t="shared" si="221"/>
        <v/>
      </c>
      <c r="BW156" s="10" t="str">
        <f t="shared" si="303"/>
        <v/>
      </c>
      <c r="BX156" s="10" t="str">
        <f t="shared" si="222"/>
        <v/>
      </c>
      <c r="BY156" s="18" t="str">
        <f t="shared" si="304"/>
        <v>N/A</v>
      </c>
      <c r="BZ156" s="367"/>
      <c r="CA156" s="10">
        <f t="shared" si="305"/>
        <v>0</v>
      </c>
      <c r="CB156" s="18" t="str">
        <f t="shared" si="306"/>
        <v>N/A</v>
      </c>
      <c r="CC156" s="10" t="str">
        <f t="shared" si="223"/>
        <v/>
      </c>
      <c r="CD156" s="10" t="str">
        <f t="shared" si="224"/>
        <v/>
      </c>
      <c r="CE156" s="10" t="str">
        <f t="shared" si="225"/>
        <v/>
      </c>
      <c r="CF156" s="18" t="str">
        <f t="shared" si="307"/>
        <v>N/A</v>
      </c>
      <c r="CG156" s="365"/>
      <c r="CH156" s="10">
        <f t="shared" si="308"/>
        <v>0</v>
      </c>
      <c r="CI156" s="18" t="str">
        <f t="shared" si="309"/>
        <v>N/A</v>
      </c>
      <c r="CJ156" s="10" t="str">
        <f t="shared" si="226"/>
        <v/>
      </c>
      <c r="CK156" s="10" t="str">
        <f t="shared" si="227"/>
        <v/>
      </c>
      <c r="CL156" s="10" t="str">
        <f t="shared" si="228"/>
        <v/>
      </c>
      <c r="CM156" s="18" t="str">
        <f t="shared" si="229"/>
        <v>N/A</v>
      </c>
      <c r="CN156" s="365"/>
      <c r="CO156" s="10">
        <f t="shared" si="310"/>
        <v>0</v>
      </c>
      <c r="CP156" s="18" t="str">
        <f t="shared" si="311"/>
        <v>N/A</v>
      </c>
      <c r="CQ156" s="10" t="str">
        <f t="shared" si="230"/>
        <v/>
      </c>
      <c r="CR156" s="10" t="str">
        <f t="shared" si="231"/>
        <v/>
      </c>
      <c r="CS156" s="10" t="str">
        <f t="shared" si="232"/>
        <v/>
      </c>
      <c r="CT156" s="18" t="str">
        <f t="shared" si="312"/>
        <v>N/A</v>
      </c>
      <c r="CU156" s="377"/>
      <c r="CV156" s="10">
        <f t="shared" si="313"/>
        <v>0</v>
      </c>
      <c r="CW156" s="18" t="str">
        <f t="shared" si="314"/>
        <v>N/A</v>
      </c>
      <c r="CX156" s="10" t="str">
        <f t="shared" si="233"/>
        <v/>
      </c>
      <c r="CY156" s="10" t="str">
        <f t="shared" si="234"/>
        <v/>
      </c>
      <c r="CZ156" s="10" t="str">
        <f t="shared" si="235"/>
        <v/>
      </c>
      <c r="DA156" s="18" t="str">
        <f t="shared" si="236"/>
        <v>N/A</v>
      </c>
      <c r="DB156" s="367"/>
      <c r="DC156" s="367"/>
      <c r="DD156" s="367"/>
      <c r="DE156" s="367"/>
      <c r="DF156" s="367"/>
      <c r="DG156" s="40" t="b">
        <f t="shared" si="237"/>
        <v>0</v>
      </c>
      <c r="DH156" s="40" t="b">
        <f t="shared" si="238"/>
        <v>0</v>
      </c>
      <c r="DI156" s="40" t="b">
        <f t="shared" si="239"/>
        <v>0</v>
      </c>
      <c r="DJ156" s="40" t="b">
        <f t="shared" si="240"/>
        <v>0</v>
      </c>
      <c r="DK156" s="367"/>
      <c r="DL156" s="40" t="b">
        <f t="shared" si="241"/>
        <v>0</v>
      </c>
      <c r="DM156" s="40" t="b">
        <f t="shared" si="242"/>
        <v>0</v>
      </c>
      <c r="DN156" s="40" t="b">
        <f t="shared" si="243"/>
        <v>0</v>
      </c>
      <c r="DO156" s="40" t="b">
        <f t="shared" si="244"/>
        <v>0</v>
      </c>
      <c r="DP156" s="367"/>
      <c r="DQ156" s="40" t="b">
        <f t="shared" si="245"/>
        <v>0</v>
      </c>
      <c r="DR156" s="40" t="b">
        <f t="shared" si="246"/>
        <v>0</v>
      </c>
      <c r="DS156" s="40" t="b">
        <f t="shared" si="247"/>
        <v>0</v>
      </c>
      <c r="DT156" s="40" t="b">
        <f t="shared" si="248"/>
        <v>0</v>
      </c>
      <c r="DU156" s="367"/>
      <c r="DV156" s="40" t="b">
        <f t="shared" si="249"/>
        <v>0</v>
      </c>
      <c r="DW156" s="40" t="b">
        <f t="shared" si="250"/>
        <v>0</v>
      </c>
      <c r="DX156" s="40" t="b">
        <f t="shared" si="251"/>
        <v>0</v>
      </c>
      <c r="DY156" s="40" t="b">
        <f t="shared" si="252"/>
        <v>0</v>
      </c>
      <c r="DZ156" s="367"/>
      <c r="EA156" s="40" t="b">
        <f t="shared" si="253"/>
        <v>0</v>
      </c>
      <c r="EB156" s="40" t="b">
        <f t="shared" si="254"/>
        <v>0</v>
      </c>
      <c r="EC156" s="40" t="b">
        <f t="shared" si="255"/>
        <v>0</v>
      </c>
      <c r="ED156" s="40" t="b">
        <f t="shared" si="256"/>
        <v>0</v>
      </c>
      <c r="EE156" s="367"/>
      <c r="EF156" s="40" t="b">
        <f t="shared" si="257"/>
        <v>0</v>
      </c>
      <c r="EG156" s="40" t="b">
        <f t="shared" si="258"/>
        <v>0</v>
      </c>
      <c r="EH156" s="40" t="b">
        <f t="shared" si="259"/>
        <v>0</v>
      </c>
      <c r="EI156" s="40" t="b">
        <f t="shared" si="260"/>
        <v>0</v>
      </c>
      <c r="EJ156" s="367"/>
      <c r="EK156" s="40" t="b">
        <f t="shared" si="261"/>
        <v>0</v>
      </c>
      <c r="EL156" s="40" t="b">
        <f t="shared" si="262"/>
        <v>0</v>
      </c>
      <c r="EM156" s="40" t="b">
        <f t="shared" si="263"/>
        <v>0</v>
      </c>
      <c r="EN156" s="40" t="b">
        <f t="shared" si="264"/>
        <v>0</v>
      </c>
      <c r="EO156" s="367"/>
      <c r="EP156" s="40" t="b">
        <f t="shared" si="265"/>
        <v>0</v>
      </c>
      <c r="EQ156" s="40" t="b">
        <f t="shared" si="266"/>
        <v>0</v>
      </c>
      <c r="ER156" s="40" t="b">
        <f t="shared" si="267"/>
        <v>0</v>
      </c>
      <c r="ES156" s="40" t="b">
        <f t="shared" si="268"/>
        <v>0</v>
      </c>
      <c r="ET156" s="367"/>
      <c r="EU156" s="40" t="b">
        <f t="shared" si="269"/>
        <v>0</v>
      </c>
      <c r="EV156" s="40" t="b">
        <f t="shared" si="270"/>
        <v>0</v>
      </c>
      <c r="EW156" s="40" t="b">
        <f t="shared" si="271"/>
        <v>0</v>
      </c>
      <c r="EX156" s="40" t="b">
        <f t="shared" si="272"/>
        <v>0</v>
      </c>
      <c r="EY156" s="365"/>
      <c r="EZ156" s="40" t="b">
        <f t="shared" si="273"/>
        <v>0</v>
      </c>
      <c r="FA156" s="40" t="b">
        <f t="shared" si="274"/>
        <v>0</v>
      </c>
      <c r="FB156" s="40" t="b">
        <f t="shared" si="275"/>
        <v>0</v>
      </c>
      <c r="FC156" s="40" t="b">
        <f t="shared" si="276"/>
        <v>0</v>
      </c>
      <c r="FD156" s="367"/>
      <c r="FE156" s="40" t="b">
        <f t="shared" si="277"/>
        <v>0</v>
      </c>
      <c r="FF156" s="40" t="b">
        <f t="shared" si="278"/>
        <v>0</v>
      </c>
      <c r="FG156" s="40" t="b">
        <f t="shared" si="279"/>
        <v>0</v>
      </c>
      <c r="FH156" s="40" t="b">
        <f t="shared" si="280"/>
        <v>0</v>
      </c>
      <c r="FI156" s="365"/>
      <c r="FJ156" s="40" t="b">
        <f t="shared" si="281"/>
        <v>0</v>
      </c>
      <c r="FK156" s="40" t="b">
        <f t="shared" si="282"/>
        <v>0</v>
      </c>
      <c r="FL156" s="40" t="b">
        <f t="shared" si="283"/>
        <v>0</v>
      </c>
      <c r="FM156" s="40" t="b">
        <f t="shared" si="284"/>
        <v>0</v>
      </c>
      <c r="FN156" s="367"/>
      <c r="FO156" s="40" t="b">
        <f t="shared" si="285"/>
        <v>0</v>
      </c>
      <c r="FP156" s="40" t="b">
        <f t="shared" si="286"/>
        <v>0</v>
      </c>
      <c r="FQ156" s="40" t="b">
        <f t="shared" si="287"/>
        <v>0</v>
      </c>
      <c r="FR156" s="40" t="b">
        <f t="shared" si="288"/>
        <v>0</v>
      </c>
      <c r="FS156" s="365"/>
      <c r="FT156" s="40" t="b">
        <f t="shared" si="289"/>
        <v>0</v>
      </c>
      <c r="FU156" s="40" t="b">
        <f t="shared" si="290"/>
        <v>0</v>
      </c>
      <c r="FV156" s="40" t="b">
        <f t="shared" si="291"/>
        <v>0</v>
      </c>
      <c r="FW156" s="40" t="b">
        <f t="shared" si="292"/>
        <v>0</v>
      </c>
    </row>
    <row r="157" spans="2:179">
      <c r="B157" s="365">
        <v>148</v>
      </c>
      <c r="C157" s="196"/>
      <c r="D157" s="196"/>
      <c r="E157" s="196"/>
      <c r="F157" s="196"/>
      <c r="G157" s="367"/>
      <c r="H157" s="197"/>
      <c r="I157" s="197"/>
      <c r="J157" s="197"/>
      <c r="K157" s="197"/>
      <c r="L157" s="197"/>
      <c r="M157" s="197"/>
      <c r="N157" s="9"/>
      <c r="O157" s="198"/>
      <c r="P157" s="198"/>
      <c r="Q157" s="198"/>
      <c r="R157" s="198"/>
      <c r="S157" s="198"/>
      <c r="T157" s="198"/>
      <c r="U157" s="9"/>
      <c r="V157" s="306"/>
      <c r="W157" s="306"/>
      <c r="X157" s="306"/>
      <c r="Y157" s="306"/>
      <c r="Z157" s="306"/>
      <c r="AA157" s="283">
        <f>IFERROR(Z157*Inputs!$D$59*Inputs!$D$60,"")</f>
        <v>0</v>
      </c>
      <c r="AB157" s="9"/>
      <c r="AC157" s="303"/>
      <c r="AD157" s="304"/>
      <c r="AE157" s="304"/>
      <c r="AF157" s="304"/>
      <c r="AG157" s="9"/>
      <c r="AH157" s="283" t="str">
        <f>IFERROR(IF(Analysis!AC157="","",Analysis!AC157*Inputs!$D$33),"")</f>
        <v/>
      </c>
      <c r="AI157" s="292" t="str">
        <f>IFERROR(IF(Analysis!AD157="","",Analysis!AD157*Inputs!$D$37),"")</f>
        <v/>
      </c>
      <c r="AJ157" s="292" t="str">
        <f>IFERROR(IF(Analysis!AE157="","",Analysis!AE157*Inputs!$D$41),"")</f>
        <v/>
      </c>
      <c r="AK157" s="292" t="str">
        <f>IFERROR(IF(Analysis!AE157="","",Analysis!AE157*Inputs!$D$48),"")</f>
        <v/>
      </c>
      <c r="AL157" s="293" t="str">
        <f>IFERROR(IF(Analysis!AD157="","",Analysis!AD157*Inputs!$D$49*Inputs!$D$48),"")</f>
        <v/>
      </c>
      <c r="AM157" s="292" t="str">
        <f>IFERROR(AK157*Inputs!$D$50,"")</f>
        <v/>
      </c>
      <c r="AN157" s="292" t="str">
        <f t="shared" si="293"/>
        <v/>
      </c>
      <c r="AO157" s="292" t="str">
        <f>IFERROR(IF(AN157="","",AN157*Inputs!$D$52),"")</f>
        <v/>
      </c>
      <c r="AP157" s="283" t="str">
        <f>IFERROR(IF(Analysis!AF157="","",Analysis!AF157*Inputs!$D$58),"")</f>
        <v/>
      </c>
      <c r="AQ157" s="293" t="str">
        <f>IFERROR(AP157*Inputs!$D$59,"")</f>
        <v/>
      </c>
      <c r="AR157" s="283" t="str">
        <f>IFERROR(AQ157*Inputs!$D$60,"")</f>
        <v/>
      </c>
      <c r="AS157" s="9"/>
      <c r="AT157" s="279" t="str">
        <f>IF(Analysis!V157&lt;&gt;"",Analysis!V157,Analysis!$AH157)</f>
        <v/>
      </c>
      <c r="AU157" s="279" t="str">
        <f>IF(Analysis!W157&lt;&gt;"",Analysis!W157,Analysis!AI157)</f>
        <v/>
      </c>
      <c r="AV157" s="279" t="str">
        <f>IF(Analysis!X157&lt;&gt;"",Analysis!X157,$AJ157)</f>
        <v/>
      </c>
      <c r="AW157" s="279" t="str">
        <f>IF(Analysis!Y157&lt;&gt;"",Analysis!Y157,Analysis!AO157)</f>
        <v/>
      </c>
      <c r="AX157" s="279" t="str">
        <f>IF(Analysis!Z157&lt;&gt;"",Analysis!Z157,Analysis!AP157)</f>
        <v/>
      </c>
      <c r="AY157" s="279" t="str">
        <f>IF(Analysis!AA157&gt;0,Analysis!AA157,Analysis!AR157)</f>
        <v/>
      </c>
      <c r="AZ157" s="9"/>
      <c r="BA157" s="8">
        <f>SUM((($H157+$O157)*Inputs!$D$14*Inputs!$D$13/Hours_TB),(($I157+$P157)*Inputs!$D$14*Inputs!$D$13/Hours_TB),(($J157+$Q157)*Inputs!$D$14*Inputs!$D$13/Hours_TB),(($K157+$R157)*Inputs!$D$14*Inputs!$D$13/Hours_TB),(($L157+$S157)*Inputs!$D$14*Inputs!$D$13/Hours_TB),(($M157+$T157)*Inputs!$D$14*Inputs!$D$13/Hours_TB))</f>
        <v>0</v>
      </c>
      <c r="BB157" s="8">
        <f>SUM((($H157+$O157)*Inputs!$D$14*Inputs!$D$13/Hours_HIV),(($I157+$P157)*Inputs!$D$14*Inputs!$D$13/Hours_HIV),(($J157+$Q157)*Inputs!$D$14*Inputs!$D$13/Hours_HIV),(($K157+$R157)*Inputs!$D$14*Inputs!$D$13/Hours_HIV),(($L157+$S157)*Inputs!$D$14*Inputs!$D$13/Hours_HIV),(($M157+$T157)*Inputs!$D$14*Inputs!$D$13/Hours_HIV))</f>
        <v>0</v>
      </c>
      <c r="BC157" s="8">
        <f>SUM((($H157+$O157)*Inputs!$D$14*Inputs!$D$13/Hours_HPV),(($I157+$P157)*Inputs!$D$14*Inputs!$D$13/Hours_HPV),(($J157+$Q157)*Inputs!$D$14*Inputs!$D$13/Hours_HPV),(($K157+$R157)*Inputs!$D$14*Inputs!$D$13/Hours_HPV),(($L157+$S157)*Inputs!$D$14*Inputs!$D$13/Hours_HPV),(($M157+$T157)*Inputs!$D$14*Inputs!$D$13/Hours_HPV))</f>
        <v>0</v>
      </c>
      <c r="BD157" s="8">
        <f>SUM((($H157+$O157)*Inputs!$D$14*Inputs!$D$13/Hours_HCV),(($I157+$P157)*Inputs!$D$14*Inputs!$D$13/Hours_HCV),(($J157+$Q157)*Inputs!$D$14*Inputs!$D$13/Hours_HCV),(($K157+$R157)*Inputs!$D$14*Inputs!$D$13/Hours_HCV),(($L157+$S157)*Inputs!$D$14*Inputs!$D$13/Hours_HCV),(($M157+$T157)*Inputs!$D$14*Inputs!$D$13/Hours_HCV))</f>
        <v>0</v>
      </c>
      <c r="BE157" s="9"/>
      <c r="BF157" s="10" t="str">
        <f t="shared" si="294"/>
        <v/>
      </c>
      <c r="BG157" s="18" t="str">
        <f t="shared" si="295"/>
        <v>N/A</v>
      </c>
      <c r="BH157" s="10" t="str">
        <f t="shared" si="296"/>
        <v/>
      </c>
      <c r="BI157" s="10" t="str">
        <f t="shared" si="297"/>
        <v/>
      </c>
      <c r="BJ157" s="10" t="str">
        <f t="shared" si="216"/>
        <v/>
      </c>
      <c r="BK157" s="18" t="str">
        <f t="shared" si="298"/>
        <v>N/A</v>
      </c>
      <c r="BL157" s="367"/>
      <c r="BM157" s="10">
        <f t="shared" si="299"/>
        <v>0</v>
      </c>
      <c r="BN157" s="18" t="str">
        <f t="shared" si="300"/>
        <v>N/A</v>
      </c>
      <c r="BO157" s="10" t="str">
        <f t="shared" si="217"/>
        <v/>
      </c>
      <c r="BP157" s="10" t="str">
        <f t="shared" si="218"/>
        <v/>
      </c>
      <c r="BQ157" s="10" t="str">
        <f t="shared" si="219"/>
        <v/>
      </c>
      <c r="BR157" s="18" t="str">
        <f t="shared" si="220"/>
        <v>N/A</v>
      </c>
      <c r="BS157" s="367"/>
      <c r="BT157" s="10">
        <f t="shared" si="301"/>
        <v>0</v>
      </c>
      <c r="BU157" s="18" t="str">
        <f t="shared" si="302"/>
        <v>N/A</v>
      </c>
      <c r="BV157" s="10" t="str">
        <f t="shared" si="221"/>
        <v/>
      </c>
      <c r="BW157" s="10" t="str">
        <f t="shared" si="303"/>
        <v/>
      </c>
      <c r="BX157" s="10" t="str">
        <f t="shared" si="222"/>
        <v/>
      </c>
      <c r="BY157" s="18" t="str">
        <f t="shared" si="304"/>
        <v>N/A</v>
      </c>
      <c r="BZ157" s="367"/>
      <c r="CA157" s="10">
        <f t="shared" si="305"/>
        <v>0</v>
      </c>
      <c r="CB157" s="18" t="str">
        <f t="shared" si="306"/>
        <v>N/A</v>
      </c>
      <c r="CC157" s="10" t="str">
        <f t="shared" si="223"/>
        <v/>
      </c>
      <c r="CD157" s="10" t="str">
        <f t="shared" si="224"/>
        <v/>
      </c>
      <c r="CE157" s="10" t="str">
        <f t="shared" si="225"/>
        <v/>
      </c>
      <c r="CF157" s="18" t="str">
        <f t="shared" si="307"/>
        <v>N/A</v>
      </c>
      <c r="CG157" s="365"/>
      <c r="CH157" s="10">
        <f t="shared" si="308"/>
        <v>0</v>
      </c>
      <c r="CI157" s="18" t="str">
        <f t="shared" si="309"/>
        <v>N/A</v>
      </c>
      <c r="CJ157" s="10" t="str">
        <f t="shared" si="226"/>
        <v/>
      </c>
      <c r="CK157" s="10" t="str">
        <f t="shared" si="227"/>
        <v/>
      </c>
      <c r="CL157" s="10" t="str">
        <f t="shared" si="228"/>
        <v/>
      </c>
      <c r="CM157" s="18" t="str">
        <f t="shared" si="229"/>
        <v>N/A</v>
      </c>
      <c r="CN157" s="365"/>
      <c r="CO157" s="10">
        <f t="shared" si="310"/>
        <v>0</v>
      </c>
      <c r="CP157" s="18" t="str">
        <f t="shared" si="311"/>
        <v>N/A</v>
      </c>
      <c r="CQ157" s="10" t="str">
        <f t="shared" si="230"/>
        <v/>
      </c>
      <c r="CR157" s="10" t="str">
        <f t="shared" si="231"/>
        <v/>
      </c>
      <c r="CS157" s="10" t="str">
        <f t="shared" si="232"/>
        <v/>
      </c>
      <c r="CT157" s="18" t="str">
        <f t="shared" si="312"/>
        <v>N/A</v>
      </c>
      <c r="CU157" s="377"/>
      <c r="CV157" s="10">
        <f t="shared" si="313"/>
        <v>0</v>
      </c>
      <c r="CW157" s="18" t="str">
        <f t="shared" si="314"/>
        <v>N/A</v>
      </c>
      <c r="CX157" s="10" t="str">
        <f t="shared" si="233"/>
        <v/>
      </c>
      <c r="CY157" s="10" t="str">
        <f t="shared" si="234"/>
        <v/>
      </c>
      <c r="CZ157" s="10" t="str">
        <f t="shared" si="235"/>
        <v/>
      </c>
      <c r="DA157" s="18" t="str">
        <f t="shared" si="236"/>
        <v>N/A</v>
      </c>
      <c r="DB157" s="367"/>
      <c r="DC157" s="367"/>
      <c r="DD157" s="367"/>
      <c r="DE157" s="367"/>
      <c r="DF157" s="367"/>
      <c r="DG157" s="40" t="b">
        <f t="shared" si="237"/>
        <v>0</v>
      </c>
      <c r="DH157" s="40" t="b">
        <f t="shared" si="238"/>
        <v>0</v>
      </c>
      <c r="DI157" s="40" t="b">
        <f t="shared" si="239"/>
        <v>0</v>
      </c>
      <c r="DJ157" s="40" t="b">
        <f t="shared" si="240"/>
        <v>0</v>
      </c>
      <c r="DK157" s="367"/>
      <c r="DL157" s="40" t="b">
        <f t="shared" si="241"/>
        <v>0</v>
      </c>
      <c r="DM157" s="40" t="b">
        <f t="shared" si="242"/>
        <v>0</v>
      </c>
      <c r="DN157" s="40" t="b">
        <f t="shared" si="243"/>
        <v>0</v>
      </c>
      <c r="DO157" s="40" t="b">
        <f t="shared" si="244"/>
        <v>0</v>
      </c>
      <c r="DP157" s="367"/>
      <c r="DQ157" s="40" t="b">
        <f t="shared" si="245"/>
        <v>0</v>
      </c>
      <c r="DR157" s="40" t="b">
        <f t="shared" si="246"/>
        <v>0</v>
      </c>
      <c r="DS157" s="40" t="b">
        <f t="shared" si="247"/>
        <v>0</v>
      </c>
      <c r="DT157" s="40" t="b">
        <f t="shared" si="248"/>
        <v>0</v>
      </c>
      <c r="DU157" s="367"/>
      <c r="DV157" s="40" t="b">
        <f t="shared" si="249"/>
        <v>0</v>
      </c>
      <c r="DW157" s="40" t="b">
        <f t="shared" si="250"/>
        <v>0</v>
      </c>
      <c r="DX157" s="40" t="b">
        <f t="shared" si="251"/>
        <v>0</v>
      </c>
      <c r="DY157" s="40" t="b">
        <f t="shared" si="252"/>
        <v>0</v>
      </c>
      <c r="DZ157" s="367"/>
      <c r="EA157" s="40" t="b">
        <f t="shared" si="253"/>
        <v>0</v>
      </c>
      <c r="EB157" s="40" t="b">
        <f t="shared" si="254"/>
        <v>0</v>
      </c>
      <c r="EC157" s="40" t="b">
        <f t="shared" si="255"/>
        <v>0</v>
      </c>
      <c r="ED157" s="40" t="b">
        <f t="shared" si="256"/>
        <v>0</v>
      </c>
      <c r="EE157" s="367"/>
      <c r="EF157" s="40" t="b">
        <f t="shared" si="257"/>
        <v>0</v>
      </c>
      <c r="EG157" s="40" t="b">
        <f t="shared" si="258"/>
        <v>0</v>
      </c>
      <c r="EH157" s="40" t="b">
        <f t="shared" si="259"/>
        <v>0</v>
      </c>
      <c r="EI157" s="40" t="b">
        <f t="shared" si="260"/>
        <v>0</v>
      </c>
      <c r="EJ157" s="367"/>
      <c r="EK157" s="40" t="b">
        <f t="shared" si="261"/>
        <v>0</v>
      </c>
      <c r="EL157" s="40" t="b">
        <f t="shared" si="262"/>
        <v>0</v>
      </c>
      <c r="EM157" s="40" t="b">
        <f t="shared" si="263"/>
        <v>0</v>
      </c>
      <c r="EN157" s="40" t="b">
        <f t="shared" si="264"/>
        <v>0</v>
      </c>
      <c r="EO157" s="367"/>
      <c r="EP157" s="40" t="b">
        <f t="shared" si="265"/>
        <v>0</v>
      </c>
      <c r="EQ157" s="40" t="b">
        <f t="shared" si="266"/>
        <v>0</v>
      </c>
      <c r="ER157" s="40" t="b">
        <f t="shared" si="267"/>
        <v>0</v>
      </c>
      <c r="ES157" s="40" t="b">
        <f t="shared" si="268"/>
        <v>0</v>
      </c>
      <c r="ET157" s="367"/>
      <c r="EU157" s="40" t="b">
        <f t="shared" si="269"/>
        <v>0</v>
      </c>
      <c r="EV157" s="40" t="b">
        <f t="shared" si="270"/>
        <v>0</v>
      </c>
      <c r="EW157" s="40" t="b">
        <f t="shared" si="271"/>
        <v>0</v>
      </c>
      <c r="EX157" s="40" t="b">
        <f t="shared" si="272"/>
        <v>0</v>
      </c>
      <c r="EY157" s="365"/>
      <c r="EZ157" s="40" t="b">
        <f t="shared" si="273"/>
        <v>0</v>
      </c>
      <c r="FA157" s="40" t="b">
        <f t="shared" si="274"/>
        <v>0</v>
      </c>
      <c r="FB157" s="40" t="b">
        <f t="shared" si="275"/>
        <v>0</v>
      </c>
      <c r="FC157" s="40" t="b">
        <f t="shared" si="276"/>
        <v>0</v>
      </c>
      <c r="FD157" s="367"/>
      <c r="FE157" s="40" t="b">
        <f t="shared" si="277"/>
        <v>0</v>
      </c>
      <c r="FF157" s="40" t="b">
        <f t="shared" si="278"/>
        <v>0</v>
      </c>
      <c r="FG157" s="40" t="b">
        <f t="shared" si="279"/>
        <v>0</v>
      </c>
      <c r="FH157" s="40" t="b">
        <f t="shared" si="280"/>
        <v>0</v>
      </c>
      <c r="FI157" s="365"/>
      <c r="FJ157" s="40" t="b">
        <f t="shared" si="281"/>
        <v>0</v>
      </c>
      <c r="FK157" s="40" t="b">
        <f t="shared" si="282"/>
        <v>0</v>
      </c>
      <c r="FL157" s="40" t="b">
        <f t="shared" si="283"/>
        <v>0</v>
      </c>
      <c r="FM157" s="40" t="b">
        <f t="shared" si="284"/>
        <v>0</v>
      </c>
      <c r="FN157" s="367"/>
      <c r="FO157" s="40" t="b">
        <f t="shared" si="285"/>
        <v>0</v>
      </c>
      <c r="FP157" s="40" t="b">
        <f t="shared" si="286"/>
        <v>0</v>
      </c>
      <c r="FQ157" s="40" t="b">
        <f t="shared" si="287"/>
        <v>0</v>
      </c>
      <c r="FR157" s="40" t="b">
        <f t="shared" si="288"/>
        <v>0</v>
      </c>
      <c r="FS157" s="365"/>
      <c r="FT157" s="40" t="b">
        <f t="shared" si="289"/>
        <v>0</v>
      </c>
      <c r="FU157" s="40" t="b">
        <f t="shared" si="290"/>
        <v>0</v>
      </c>
      <c r="FV157" s="40" t="b">
        <f t="shared" si="291"/>
        <v>0</v>
      </c>
      <c r="FW157" s="40" t="b">
        <f t="shared" si="292"/>
        <v>0</v>
      </c>
    </row>
    <row r="158" spans="2:179">
      <c r="B158" s="365">
        <v>149</v>
      </c>
      <c r="C158" s="196"/>
      <c r="D158" s="196"/>
      <c r="E158" s="196"/>
      <c r="F158" s="196"/>
      <c r="G158" s="367"/>
      <c r="H158" s="197"/>
      <c r="I158" s="197"/>
      <c r="J158" s="197"/>
      <c r="K158" s="197"/>
      <c r="L158" s="197"/>
      <c r="M158" s="197"/>
      <c r="N158" s="9"/>
      <c r="O158" s="198"/>
      <c r="P158" s="198"/>
      <c r="Q158" s="198"/>
      <c r="R158" s="198"/>
      <c r="S158" s="198"/>
      <c r="T158" s="198"/>
      <c r="U158" s="9"/>
      <c r="V158" s="306"/>
      <c r="W158" s="306"/>
      <c r="X158" s="306"/>
      <c r="Y158" s="306"/>
      <c r="Z158" s="306"/>
      <c r="AA158" s="283">
        <f>IFERROR(Z158*Inputs!$D$59*Inputs!$D$60,"")</f>
        <v>0</v>
      </c>
      <c r="AB158" s="9"/>
      <c r="AC158" s="303"/>
      <c r="AD158" s="304"/>
      <c r="AE158" s="304"/>
      <c r="AF158" s="304"/>
      <c r="AG158" s="9"/>
      <c r="AH158" s="283" t="str">
        <f>IFERROR(IF(Analysis!AC158="","",Analysis!AC158*Inputs!$D$33),"")</f>
        <v/>
      </c>
      <c r="AI158" s="292" t="str">
        <f>IFERROR(IF(Analysis!AD158="","",Analysis!AD158*Inputs!$D$37),"")</f>
        <v/>
      </c>
      <c r="AJ158" s="292" t="str">
        <f>IFERROR(IF(Analysis!AE158="","",Analysis!AE158*Inputs!$D$41),"")</f>
        <v/>
      </c>
      <c r="AK158" s="292" t="str">
        <f>IFERROR(IF(Analysis!AE158="","",Analysis!AE158*Inputs!$D$48),"")</f>
        <v/>
      </c>
      <c r="AL158" s="293" t="str">
        <f>IFERROR(IF(Analysis!AD158="","",Analysis!AD158*Inputs!$D$49*Inputs!$D$48),"")</f>
        <v/>
      </c>
      <c r="AM158" s="292" t="str">
        <f>IFERROR(AK158*Inputs!$D$50,"")</f>
        <v/>
      </c>
      <c r="AN158" s="292" t="str">
        <f t="shared" si="293"/>
        <v/>
      </c>
      <c r="AO158" s="292" t="str">
        <f>IFERROR(IF(AN158="","",AN158*Inputs!$D$52),"")</f>
        <v/>
      </c>
      <c r="AP158" s="283" t="str">
        <f>IFERROR(IF(Analysis!AF158="","",Analysis!AF158*Inputs!$D$58),"")</f>
        <v/>
      </c>
      <c r="AQ158" s="293" t="str">
        <f>IFERROR(AP158*Inputs!$D$59,"")</f>
        <v/>
      </c>
      <c r="AR158" s="283" t="str">
        <f>IFERROR(AQ158*Inputs!$D$60,"")</f>
        <v/>
      </c>
      <c r="AS158" s="9"/>
      <c r="AT158" s="279" t="str">
        <f>IF(Analysis!V158&lt;&gt;"",Analysis!V158,Analysis!$AH158)</f>
        <v/>
      </c>
      <c r="AU158" s="279" t="str">
        <f>IF(Analysis!W158&lt;&gt;"",Analysis!W158,Analysis!AI158)</f>
        <v/>
      </c>
      <c r="AV158" s="279" t="str">
        <f>IF(Analysis!X158&lt;&gt;"",Analysis!X158,$AJ158)</f>
        <v/>
      </c>
      <c r="AW158" s="279" t="str">
        <f>IF(Analysis!Y158&lt;&gt;"",Analysis!Y158,Analysis!AO158)</f>
        <v/>
      </c>
      <c r="AX158" s="279" t="str">
        <f>IF(Analysis!Z158&lt;&gt;"",Analysis!Z158,Analysis!AP158)</f>
        <v/>
      </c>
      <c r="AY158" s="279" t="str">
        <f>IF(Analysis!AA158&gt;0,Analysis!AA158,Analysis!AR158)</f>
        <v/>
      </c>
      <c r="AZ158" s="9"/>
      <c r="BA158" s="8">
        <f>SUM((($H158+$O158)*Inputs!$D$14*Inputs!$D$13/Hours_TB),(($I158+$P158)*Inputs!$D$14*Inputs!$D$13/Hours_TB),(($J158+$Q158)*Inputs!$D$14*Inputs!$D$13/Hours_TB),(($K158+$R158)*Inputs!$D$14*Inputs!$D$13/Hours_TB),(($L158+$S158)*Inputs!$D$14*Inputs!$D$13/Hours_TB),(($M158+$T158)*Inputs!$D$14*Inputs!$D$13/Hours_TB))</f>
        <v>0</v>
      </c>
      <c r="BB158" s="8">
        <f>SUM((($H158+$O158)*Inputs!$D$14*Inputs!$D$13/Hours_HIV),(($I158+$P158)*Inputs!$D$14*Inputs!$D$13/Hours_HIV),(($J158+$Q158)*Inputs!$D$14*Inputs!$D$13/Hours_HIV),(($K158+$R158)*Inputs!$D$14*Inputs!$D$13/Hours_HIV),(($L158+$S158)*Inputs!$D$14*Inputs!$D$13/Hours_HIV),(($M158+$T158)*Inputs!$D$14*Inputs!$D$13/Hours_HIV))</f>
        <v>0</v>
      </c>
      <c r="BC158" s="8">
        <f>SUM((($H158+$O158)*Inputs!$D$14*Inputs!$D$13/Hours_HPV),(($I158+$P158)*Inputs!$D$14*Inputs!$D$13/Hours_HPV),(($J158+$Q158)*Inputs!$D$14*Inputs!$D$13/Hours_HPV),(($K158+$R158)*Inputs!$D$14*Inputs!$D$13/Hours_HPV),(($L158+$S158)*Inputs!$D$14*Inputs!$D$13/Hours_HPV),(($M158+$T158)*Inputs!$D$14*Inputs!$D$13/Hours_HPV))</f>
        <v>0</v>
      </c>
      <c r="BD158" s="8">
        <f>SUM((($H158+$O158)*Inputs!$D$14*Inputs!$D$13/Hours_HCV),(($I158+$P158)*Inputs!$D$14*Inputs!$D$13/Hours_HCV),(($J158+$Q158)*Inputs!$D$14*Inputs!$D$13/Hours_HCV),(($K158+$R158)*Inputs!$D$14*Inputs!$D$13/Hours_HCV),(($L158+$S158)*Inputs!$D$14*Inputs!$D$13/Hours_HCV),(($M158+$T158)*Inputs!$D$14*Inputs!$D$13/Hours_HCV))</f>
        <v>0</v>
      </c>
      <c r="BE158" s="9"/>
      <c r="BF158" s="10" t="str">
        <f t="shared" si="294"/>
        <v/>
      </c>
      <c r="BG158" s="18" t="str">
        <f t="shared" si="295"/>
        <v>N/A</v>
      </c>
      <c r="BH158" s="10" t="str">
        <f t="shared" si="296"/>
        <v/>
      </c>
      <c r="BI158" s="10" t="str">
        <f t="shared" si="297"/>
        <v/>
      </c>
      <c r="BJ158" s="10" t="str">
        <f t="shared" si="216"/>
        <v/>
      </c>
      <c r="BK158" s="18" t="str">
        <f t="shared" si="298"/>
        <v>N/A</v>
      </c>
      <c r="BL158" s="367"/>
      <c r="BM158" s="10">
        <f t="shared" si="299"/>
        <v>0</v>
      </c>
      <c r="BN158" s="18" t="str">
        <f t="shared" si="300"/>
        <v>N/A</v>
      </c>
      <c r="BO158" s="10" t="str">
        <f t="shared" si="217"/>
        <v/>
      </c>
      <c r="BP158" s="10" t="str">
        <f t="shared" si="218"/>
        <v/>
      </c>
      <c r="BQ158" s="10" t="str">
        <f t="shared" si="219"/>
        <v/>
      </c>
      <c r="BR158" s="18" t="str">
        <f t="shared" si="220"/>
        <v>N/A</v>
      </c>
      <c r="BS158" s="367"/>
      <c r="BT158" s="10">
        <f t="shared" si="301"/>
        <v>0</v>
      </c>
      <c r="BU158" s="18" t="str">
        <f t="shared" si="302"/>
        <v>N/A</v>
      </c>
      <c r="BV158" s="10" t="str">
        <f t="shared" si="221"/>
        <v/>
      </c>
      <c r="BW158" s="10" t="str">
        <f t="shared" si="303"/>
        <v/>
      </c>
      <c r="BX158" s="10" t="str">
        <f t="shared" si="222"/>
        <v/>
      </c>
      <c r="BY158" s="18" t="str">
        <f t="shared" si="304"/>
        <v>N/A</v>
      </c>
      <c r="BZ158" s="367"/>
      <c r="CA158" s="10">
        <f t="shared" si="305"/>
        <v>0</v>
      </c>
      <c r="CB158" s="18" t="str">
        <f t="shared" si="306"/>
        <v>N/A</v>
      </c>
      <c r="CC158" s="10" t="str">
        <f t="shared" si="223"/>
        <v/>
      </c>
      <c r="CD158" s="10" t="str">
        <f t="shared" si="224"/>
        <v/>
      </c>
      <c r="CE158" s="10" t="str">
        <f t="shared" si="225"/>
        <v/>
      </c>
      <c r="CF158" s="18" t="str">
        <f t="shared" si="307"/>
        <v>N/A</v>
      </c>
      <c r="CG158" s="365"/>
      <c r="CH158" s="10">
        <f t="shared" si="308"/>
        <v>0</v>
      </c>
      <c r="CI158" s="18" t="str">
        <f t="shared" si="309"/>
        <v>N/A</v>
      </c>
      <c r="CJ158" s="10" t="str">
        <f t="shared" si="226"/>
        <v/>
      </c>
      <c r="CK158" s="10" t="str">
        <f t="shared" si="227"/>
        <v/>
      </c>
      <c r="CL158" s="10" t="str">
        <f t="shared" si="228"/>
        <v/>
      </c>
      <c r="CM158" s="18" t="str">
        <f t="shared" si="229"/>
        <v>N/A</v>
      </c>
      <c r="CN158" s="365"/>
      <c r="CO158" s="10">
        <f t="shared" si="310"/>
        <v>0</v>
      </c>
      <c r="CP158" s="18" t="str">
        <f t="shared" si="311"/>
        <v>N/A</v>
      </c>
      <c r="CQ158" s="10" t="str">
        <f t="shared" si="230"/>
        <v/>
      </c>
      <c r="CR158" s="10" t="str">
        <f t="shared" si="231"/>
        <v/>
      </c>
      <c r="CS158" s="10" t="str">
        <f t="shared" si="232"/>
        <v/>
      </c>
      <c r="CT158" s="18" t="str">
        <f t="shared" si="312"/>
        <v>N/A</v>
      </c>
      <c r="CU158" s="377"/>
      <c r="CV158" s="10">
        <f t="shared" si="313"/>
        <v>0</v>
      </c>
      <c r="CW158" s="18" t="str">
        <f t="shared" si="314"/>
        <v>N/A</v>
      </c>
      <c r="CX158" s="10" t="str">
        <f t="shared" si="233"/>
        <v/>
      </c>
      <c r="CY158" s="10" t="str">
        <f t="shared" si="234"/>
        <v/>
      </c>
      <c r="CZ158" s="10" t="str">
        <f t="shared" si="235"/>
        <v/>
      </c>
      <c r="DA158" s="18" t="str">
        <f t="shared" si="236"/>
        <v>N/A</v>
      </c>
      <c r="DB158" s="367"/>
      <c r="DC158" s="367"/>
      <c r="DD158" s="367"/>
      <c r="DE158" s="367"/>
      <c r="DF158" s="367"/>
      <c r="DG158" s="40" t="b">
        <f t="shared" si="237"/>
        <v>0</v>
      </c>
      <c r="DH158" s="40" t="b">
        <f t="shared" si="238"/>
        <v>0</v>
      </c>
      <c r="DI158" s="40" t="b">
        <f t="shared" si="239"/>
        <v>0</v>
      </c>
      <c r="DJ158" s="40" t="b">
        <f t="shared" si="240"/>
        <v>0</v>
      </c>
      <c r="DK158" s="367"/>
      <c r="DL158" s="40" t="b">
        <f t="shared" si="241"/>
        <v>0</v>
      </c>
      <c r="DM158" s="40" t="b">
        <f t="shared" si="242"/>
        <v>0</v>
      </c>
      <c r="DN158" s="40" t="b">
        <f t="shared" si="243"/>
        <v>0</v>
      </c>
      <c r="DO158" s="40" t="b">
        <f t="shared" si="244"/>
        <v>0</v>
      </c>
      <c r="DP158" s="367"/>
      <c r="DQ158" s="40" t="b">
        <f t="shared" si="245"/>
        <v>0</v>
      </c>
      <c r="DR158" s="40" t="b">
        <f t="shared" si="246"/>
        <v>0</v>
      </c>
      <c r="DS158" s="40" t="b">
        <f t="shared" si="247"/>
        <v>0</v>
      </c>
      <c r="DT158" s="40" t="b">
        <f t="shared" si="248"/>
        <v>0</v>
      </c>
      <c r="DU158" s="367"/>
      <c r="DV158" s="40" t="b">
        <f t="shared" si="249"/>
        <v>0</v>
      </c>
      <c r="DW158" s="40" t="b">
        <f t="shared" si="250"/>
        <v>0</v>
      </c>
      <c r="DX158" s="40" t="b">
        <f t="shared" si="251"/>
        <v>0</v>
      </c>
      <c r="DY158" s="40" t="b">
        <f t="shared" si="252"/>
        <v>0</v>
      </c>
      <c r="DZ158" s="367"/>
      <c r="EA158" s="40" t="b">
        <f t="shared" si="253"/>
        <v>0</v>
      </c>
      <c r="EB158" s="40" t="b">
        <f t="shared" si="254"/>
        <v>0</v>
      </c>
      <c r="EC158" s="40" t="b">
        <f t="shared" si="255"/>
        <v>0</v>
      </c>
      <c r="ED158" s="40" t="b">
        <f t="shared" si="256"/>
        <v>0</v>
      </c>
      <c r="EE158" s="367"/>
      <c r="EF158" s="40" t="b">
        <f t="shared" si="257"/>
        <v>0</v>
      </c>
      <c r="EG158" s="40" t="b">
        <f t="shared" si="258"/>
        <v>0</v>
      </c>
      <c r="EH158" s="40" t="b">
        <f t="shared" si="259"/>
        <v>0</v>
      </c>
      <c r="EI158" s="40" t="b">
        <f t="shared" si="260"/>
        <v>0</v>
      </c>
      <c r="EJ158" s="367"/>
      <c r="EK158" s="40" t="b">
        <f t="shared" si="261"/>
        <v>0</v>
      </c>
      <c r="EL158" s="40" t="b">
        <f t="shared" si="262"/>
        <v>0</v>
      </c>
      <c r="EM158" s="40" t="b">
        <f t="shared" si="263"/>
        <v>0</v>
      </c>
      <c r="EN158" s="40" t="b">
        <f t="shared" si="264"/>
        <v>0</v>
      </c>
      <c r="EO158" s="367"/>
      <c r="EP158" s="40" t="b">
        <f t="shared" si="265"/>
        <v>0</v>
      </c>
      <c r="EQ158" s="40" t="b">
        <f t="shared" si="266"/>
        <v>0</v>
      </c>
      <c r="ER158" s="40" t="b">
        <f t="shared" si="267"/>
        <v>0</v>
      </c>
      <c r="ES158" s="40" t="b">
        <f t="shared" si="268"/>
        <v>0</v>
      </c>
      <c r="ET158" s="367"/>
      <c r="EU158" s="40" t="b">
        <f t="shared" si="269"/>
        <v>0</v>
      </c>
      <c r="EV158" s="40" t="b">
        <f t="shared" si="270"/>
        <v>0</v>
      </c>
      <c r="EW158" s="40" t="b">
        <f t="shared" si="271"/>
        <v>0</v>
      </c>
      <c r="EX158" s="40" t="b">
        <f t="shared" si="272"/>
        <v>0</v>
      </c>
      <c r="EY158" s="365"/>
      <c r="EZ158" s="40" t="b">
        <f t="shared" si="273"/>
        <v>0</v>
      </c>
      <c r="FA158" s="40" t="b">
        <f t="shared" si="274"/>
        <v>0</v>
      </c>
      <c r="FB158" s="40" t="b">
        <f t="shared" si="275"/>
        <v>0</v>
      </c>
      <c r="FC158" s="40" t="b">
        <f t="shared" si="276"/>
        <v>0</v>
      </c>
      <c r="FD158" s="367"/>
      <c r="FE158" s="40" t="b">
        <f t="shared" si="277"/>
        <v>0</v>
      </c>
      <c r="FF158" s="40" t="b">
        <f t="shared" si="278"/>
        <v>0</v>
      </c>
      <c r="FG158" s="40" t="b">
        <f t="shared" si="279"/>
        <v>0</v>
      </c>
      <c r="FH158" s="40" t="b">
        <f t="shared" si="280"/>
        <v>0</v>
      </c>
      <c r="FI158" s="365"/>
      <c r="FJ158" s="40" t="b">
        <f t="shared" si="281"/>
        <v>0</v>
      </c>
      <c r="FK158" s="40" t="b">
        <f t="shared" si="282"/>
        <v>0</v>
      </c>
      <c r="FL158" s="40" t="b">
        <f t="shared" si="283"/>
        <v>0</v>
      </c>
      <c r="FM158" s="40" t="b">
        <f t="shared" si="284"/>
        <v>0</v>
      </c>
      <c r="FN158" s="367"/>
      <c r="FO158" s="40" t="b">
        <f t="shared" si="285"/>
        <v>0</v>
      </c>
      <c r="FP158" s="40" t="b">
        <f t="shared" si="286"/>
        <v>0</v>
      </c>
      <c r="FQ158" s="40" t="b">
        <f t="shared" si="287"/>
        <v>0</v>
      </c>
      <c r="FR158" s="40" t="b">
        <f t="shared" si="288"/>
        <v>0</v>
      </c>
      <c r="FS158" s="365"/>
      <c r="FT158" s="40" t="b">
        <f t="shared" si="289"/>
        <v>0</v>
      </c>
      <c r="FU158" s="40" t="b">
        <f t="shared" si="290"/>
        <v>0</v>
      </c>
      <c r="FV158" s="40" t="b">
        <f t="shared" si="291"/>
        <v>0</v>
      </c>
      <c r="FW158" s="40" t="b">
        <f t="shared" si="292"/>
        <v>0</v>
      </c>
    </row>
    <row r="159" spans="2:179">
      <c r="B159" s="365">
        <v>150</v>
      </c>
      <c r="C159" s="196"/>
      <c r="D159" s="196"/>
      <c r="E159" s="196"/>
      <c r="F159" s="196"/>
      <c r="G159" s="367"/>
      <c r="H159" s="197"/>
      <c r="I159" s="197"/>
      <c r="J159" s="197"/>
      <c r="K159" s="197"/>
      <c r="L159" s="197"/>
      <c r="M159" s="197"/>
      <c r="N159" s="9"/>
      <c r="O159" s="198"/>
      <c r="P159" s="198"/>
      <c r="Q159" s="198"/>
      <c r="R159" s="198"/>
      <c r="S159" s="198"/>
      <c r="T159" s="198"/>
      <c r="U159" s="9"/>
      <c r="V159" s="306"/>
      <c r="W159" s="306"/>
      <c r="X159" s="306"/>
      <c r="Y159" s="306"/>
      <c r="Z159" s="306"/>
      <c r="AA159" s="283">
        <f>IFERROR(Z159*Inputs!$D$59*Inputs!$D$60,"")</f>
        <v>0</v>
      </c>
      <c r="AB159" s="9"/>
      <c r="AC159" s="303"/>
      <c r="AD159" s="304"/>
      <c r="AE159" s="304"/>
      <c r="AF159" s="304"/>
      <c r="AG159" s="9"/>
      <c r="AH159" s="283" t="str">
        <f>IFERROR(IF(Analysis!AC159="","",Analysis!AC159*Inputs!$D$33),"")</f>
        <v/>
      </c>
      <c r="AI159" s="292" t="str">
        <f>IFERROR(IF(Analysis!AD159="","",Analysis!AD159*Inputs!$D$37),"")</f>
        <v/>
      </c>
      <c r="AJ159" s="292" t="str">
        <f>IFERROR(IF(Analysis!AE159="","",Analysis!AE159*Inputs!$D$41),"")</f>
        <v/>
      </c>
      <c r="AK159" s="292" t="str">
        <f>IFERROR(IF(Analysis!AE159="","",Analysis!AE159*Inputs!$D$48),"")</f>
        <v/>
      </c>
      <c r="AL159" s="293" t="str">
        <f>IFERROR(IF(Analysis!AD159="","",Analysis!AD159*Inputs!$D$49*Inputs!$D$48),"")</f>
        <v/>
      </c>
      <c r="AM159" s="292" t="str">
        <f>IFERROR(AK159*Inputs!$D$50,"")</f>
        <v/>
      </c>
      <c r="AN159" s="292" t="str">
        <f t="shared" si="293"/>
        <v/>
      </c>
      <c r="AO159" s="292" t="str">
        <f>IFERROR(IF(AN159="","",AN159*Inputs!$D$52),"")</f>
        <v/>
      </c>
      <c r="AP159" s="283" t="str">
        <f>IFERROR(IF(Analysis!AF159="","",Analysis!AF159*Inputs!$D$58),"")</f>
        <v/>
      </c>
      <c r="AQ159" s="293" t="str">
        <f>IFERROR(AP159*Inputs!$D$59,"")</f>
        <v/>
      </c>
      <c r="AR159" s="283" t="str">
        <f>IFERROR(AQ159*Inputs!$D$60,"")</f>
        <v/>
      </c>
      <c r="AS159" s="9"/>
      <c r="AT159" s="279" t="str">
        <f>IF(Analysis!V159&lt;&gt;"",Analysis!V159,Analysis!$AH159)</f>
        <v/>
      </c>
      <c r="AU159" s="279" t="str">
        <f>IF(Analysis!W159&lt;&gt;"",Analysis!W159,Analysis!AI159)</f>
        <v/>
      </c>
      <c r="AV159" s="279" t="str">
        <f>IF(Analysis!X159&lt;&gt;"",Analysis!X159,$AJ159)</f>
        <v/>
      </c>
      <c r="AW159" s="279" t="str">
        <f>IF(Analysis!Y159&lt;&gt;"",Analysis!Y159,Analysis!AO159)</f>
        <v/>
      </c>
      <c r="AX159" s="279" t="str">
        <f>IF(Analysis!Z159&lt;&gt;"",Analysis!Z159,Analysis!AP159)</f>
        <v/>
      </c>
      <c r="AY159" s="279" t="str">
        <f>IF(Analysis!AA159&gt;0,Analysis!AA159,Analysis!AR159)</f>
        <v/>
      </c>
      <c r="AZ159" s="9"/>
      <c r="BA159" s="8">
        <f>SUM((($H159+$O159)*Inputs!$D$14*Inputs!$D$13/Hours_TB),(($I159+$P159)*Inputs!$D$14*Inputs!$D$13/Hours_TB),(($J159+$Q159)*Inputs!$D$14*Inputs!$D$13/Hours_TB),(($K159+$R159)*Inputs!$D$14*Inputs!$D$13/Hours_TB),(($L159+$S159)*Inputs!$D$14*Inputs!$D$13/Hours_TB),(($M159+$T159)*Inputs!$D$14*Inputs!$D$13/Hours_TB))</f>
        <v>0</v>
      </c>
      <c r="BB159" s="8">
        <f>SUM((($H159+$O159)*Inputs!$D$14*Inputs!$D$13/Hours_HIV),(($I159+$P159)*Inputs!$D$14*Inputs!$D$13/Hours_HIV),(($J159+$Q159)*Inputs!$D$14*Inputs!$D$13/Hours_HIV),(($K159+$R159)*Inputs!$D$14*Inputs!$D$13/Hours_HIV),(($L159+$S159)*Inputs!$D$14*Inputs!$D$13/Hours_HIV),(($M159+$T159)*Inputs!$D$14*Inputs!$D$13/Hours_HIV))</f>
        <v>0</v>
      </c>
      <c r="BC159" s="8">
        <f>SUM((($H159+$O159)*Inputs!$D$14*Inputs!$D$13/Hours_HPV),(($I159+$P159)*Inputs!$D$14*Inputs!$D$13/Hours_HPV),(($J159+$Q159)*Inputs!$D$14*Inputs!$D$13/Hours_HPV),(($K159+$R159)*Inputs!$D$14*Inputs!$D$13/Hours_HPV),(($L159+$S159)*Inputs!$D$14*Inputs!$D$13/Hours_HPV),(($M159+$T159)*Inputs!$D$14*Inputs!$D$13/Hours_HPV))</f>
        <v>0</v>
      </c>
      <c r="BD159" s="8">
        <f>SUM((($H159+$O159)*Inputs!$D$14*Inputs!$D$13/Hours_HCV),(($I159+$P159)*Inputs!$D$14*Inputs!$D$13/Hours_HCV),(($J159+$Q159)*Inputs!$D$14*Inputs!$D$13/Hours_HCV),(($K159+$R159)*Inputs!$D$14*Inputs!$D$13/Hours_HCV),(($L159+$S159)*Inputs!$D$14*Inputs!$D$13/Hours_HCV),(($M159+$T159)*Inputs!$D$14*Inputs!$D$13/Hours_HCV))</f>
        <v>0</v>
      </c>
      <c r="BE159" s="9"/>
      <c r="BF159" s="10" t="str">
        <f t="shared" si="294"/>
        <v/>
      </c>
      <c r="BG159" s="18" t="str">
        <f t="shared" si="295"/>
        <v>N/A</v>
      </c>
      <c r="BH159" s="10" t="str">
        <f t="shared" si="296"/>
        <v/>
      </c>
      <c r="BI159" s="10" t="str">
        <f t="shared" si="297"/>
        <v/>
      </c>
      <c r="BJ159" s="10" t="str">
        <f t="shared" si="216"/>
        <v/>
      </c>
      <c r="BK159" s="18" t="str">
        <f t="shared" si="298"/>
        <v>N/A</v>
      </c>
      <c r="BL159" s="367"/>
      <c r="BM159" s="10">
        <f t="shared" si="299"/>
        <v>0</v>
      </c>
      <c r="BN159" s="18" t="str">
        <f t="shared" si="300"/>
        <v>N/A</v>
      </c>
      <c r="BO159" s="10" t="str">
        <f t="shared" si="217"/>
        <v/>
      </c>
      <c r="BP159" s="10" t="str">
        <f t="shared" si="218"/>
        <v/>
      </c>
      <c r="BQ159" s="10" t="str">
        <f t="shared" si="219"/>
        <v/>
      </c>
      <c r="BR159" s="18" t="str">
        <f t="shared" si="220"/>
        <v>N/A</v>
      </c>
      <c r="BS159" s="367"/>
      <c r="BT159" s="10">
        <f t="shared" si="301"/>
        <v>0</v>
      </c>
      <c r="BU159" s="18" t="str">
        <f t="shared" si="302"/>
        <v>N/A</v>
      </c>
      <c r="BV159" s="10" t="str">
        <f t="shared" si="221"/>
        <v/>
      </c>
      <c r="BW159" s="10" t="str">
        <f t="shared" si="303"/>
        <v/>
      </c>
      <c r="BX159" s="10" t="str">
        <f t="shared" si="222"/>
        <v/>
      </c>
      <c r="BY159" s="18" t="str">
        <f t="shared" si="304"/>
        <v>N/A</v>
      </c>
      <c r="BZ159" s="367"/>
      <c r="CA159" s="10">
        <f t="shared" si="305"/>
        <v>0</v>
      </c>
      <c r="CB159" s="18" t="str">
        <f t="shared" si="306"/>
        <v>N/A</v>
      </c>
      <c r="CC159" s="10" t="str">
        <f t="shared" si="223"/>
        <v/>
      </c>
      <c r="CD159" s="10" t="str">
        <f t="shared" si="224"/>
        <v/>
      </c>
      <c r="CE159" s="10" t="str">
        <f t="shared" si="225"/>
        <v/>
      </c>
      <c r="CF159" s="18" t="str">
        <f t="shared" si="307"/>
        <v>N/A</v>
      </c>
      <c r="CG159" s="365"/>
      <c r="CH159" s="10">
        <f t="shared" si="308"/>
        <v>0</v>
      </c>
      <c r="CI159" s="18" t="str">
        <f t="shared" si="309"/>
        <v>N/A</v>
      </c>
      <c r="CJ159" s="10" t="str">
        <f t="shared" si="226"/>
        <v/>
      </c>
      <c r="CK159" s="10" t="str">
        <f t="shared" si="227"/>
        <v/>
      </c>
      <c r="CL159" s="10" t="str">
        <f t="shared" si="228"/>
        <v/>
      </c>
      <c r="CM159" s="18" t="str">
        <f t="shared" si="229"/>
        <v>N/A</v>
      </c>
      <c r="CN159" s="365"/>
      <c r="CO159" s="10">
        <f t="shared" si="310"/>
        <v>0</v>
      </c>
      <c r="CP159" s="18" t="str">
        <f t="shared" si="311"/>
        <v>N/A</v>
      </c>
      <c r="CQ159" s="10" t="str">
        <f t="shared" si="230"/>
        <v/>
      </c>
      <c r="CR159" s="10" t="str">
        <f t="shared" si="231"/>
        <v/>
      </c>
      <c r="CS159" s="10" t="str">
        <f t="shared" si="232"/>
        <v/>
      </c>
      <c r="CT159" s="18" t="str">
        <f t="shared" si="312"/>
        <v>N/A</v>
      </c>
      <c r="CU159" s="377"/>
      <c r="CV159" s="10">
        <f t="shared" si="313"/>
        <v>0</v>
      </c>
      <c r="CW159" s="18" t="str">
        <f t="shared" si="314"/>
        <v>N/A</v>
      </c>
      <c r="CX159" s="10" t="str">
        <f t="shared" si="233"/>
        <v/>
      </c>
      <c r="CY159" s="10" t="str">
        <f t="shared" si="234"/>
        <v/>
      </c>
      <c r="CZ159" s="10" t="str">
        <f t="shared" si="235"/>
        <v/>
      </c>
      <c r="DA159" s="18" t="str">
        <f t="shared" si="236"/>
        <v>N/A</v>
      </c>
      <c r="DB159" s="367"/>
      <c r="DC159" s="367"/>
      <c r="DD159" s="367"/>
      <c r="DE159" s="367"/>
      <c r="DF159" s="367"/>
      <c r="DG159" s="40" t="b">
        <f t="shared" si="237"/>
        <v>0</v>
      </c>
      <c r="DH159" s="40" t="b">
        <f t="shared" si="238"/>
        <v>0</v>
      </c>
      <c r="DI159" s="40" t="b">
        <f t="shared" si="239"/>
        <v>0</v>
      </c>
      <c r="DJ159" s="40" t="b">
        <f t="shared" si="240"/>
        <v>0</v>
      </c>
      <c r="DK159" s="367"/>
      <c r="DL159" s="40" t="b">
        <f t="shared" si="241"/>
        <v>0</v>
      </c>
      <c r="DM159" s="40" t="b">
        <f t="shared" si="242"/>
        <v>0</v>
      </c>
      <c r="DN159" s="40" t="b">
        <f t="shared" si="243"/>
        <v>0</v>
      </c>
      <c r="DO159" s="40" t="b">
        <f t="shared" si="244"/>
        <v>0</v>
      </c>
      <c r="DP159" s="367"/>
      <c r="DQ159" s="40" t="b">
        <f t="shared" si="245"/>
        <v>0</v>
      </c>
      <c r="DR159" s="40" t="b">
        <f t="shared" si="246"/>
        <v>0</v>
      </c>
      <c r="DS159" s="40" t="b">
        <f t="shared" si="247"/>
        <v>0</v>
      </c>
      <c r="DT159" s="40" t="b">
        <f t="shared" si="248"/>
        <v>0</v>
      </c>
      <c r="DU159" s="367"/>
      <c r="DV159" s="40" t="b">
        <f t="shared" si="249"/>
        <v>0</v>
      </c>
      <c r="DW159" s="40" t="b">
        <f t="shared" si="250"/>
        <v>0</v>
      </c>
      <c r="DX159" s="40" t="b">
        <f t="shared" si="251"/>
        <v>0</v>
      </c>
      <c r="DY159" s="40" t="b">
        <f t="shared" si="252"/>
        <v>0</v>
      </c>
      <c r="DZ159" s="367"/>
      <c r="EA159" s="40" t="b">
        <f t="shared" si="253"/>
        <v>0</v>
      </c>
      <c r="EB159" s="40" t="b">
        <f t="shared" si="254"/>
        <v>0</v>
      </c>
      <c r="EC159" s="40" t="b">
        <f t="shared" si="255"/>
        <v>0</v>
      </c>
      <c r="ED159" s="40" t="b">
        <f t="shared" si="256"/>
        <v>0</v>
      </c>
      <c r="EE159" s="367"/>
      <c r="EF159" s="40" t="b">
        <f t="shared" si="257"/>
        <v>0</v>
      </c>
      <c r="EG159" s="40" t="b">
        <f t="shared" si="258"/>
        <v>0</v>
      </c>
      <c r="EH159" s="40" t="b">
        <f t="shared" si="259"/>
        <v>0</v>
      </c>
      <c r="EI159" s="40" t="b">
        <f t="shared" si="260"/>
        <v>0</v>
      </c>
      <c r="EJ159" s="367"/>
      <c r="EK159" s="40" t="b">
        <f t="shared" si="261"/>
        <v>0</v>
      </c>
      <c r="EL159" s="40" t="b">
        <f t="shared" si="262"/>
        <v>0</v>
      </c>
      <c r="EM159" s="40" t="b">
        <f t="shared" si="263"/>
        <v>0</v>
      </c>
      <c r="EN159" s="40" t="b">
        <f t="shared" si="264"/>
        <v>0</v>
      </c>
      <c r="EO159" s="367"/>
      <c r="EP159" s="40" t="b">
        <f t="shared" si="265"/>
        <v>0</v>
      </c>
      <c r="EQ159" s="40" t="b">
        <f t="shared" si="266"/>
        <v>0</v>
      </c>
      <c r="ER159" s="40" t="b">
        <f t="shared" si="267"/>
        <v>0</v>
      </c>
      <c r="ES159" s="40" t="b">
        <f t="shared" si="268"/>
        <v>0</v>
      </c>
      <c r="ET159" s="367"/>
      <c r="EU159" s="40" t="b">
        <f t="shared" si="269"/>
        <v>0</v>
      </c>
      <c r="EV159" s="40" t="b">
        <f t="shared" si="270"/>
        <v>0</v>
      </c>
      <c r="EW159" s="40" t="b">
        <f t="shared" si="271"/>
        <v>0</v>
      </c>
      <c r="EX159" s="40" t="b">
        <f t="shared" si="272"/>
        <v>0</v>
      </c>
      <c r="EY159" s="365"/>
      <c r="EZ159" s="40" t="b">
        <f t="shared" si="273"/>
        <v>0</v>
      </c>
      <c r="FA159" s="40" t="b">
        <f t="shared" si="274"/>
        <v>0</v>
      </c>
      <c r="FB159" s="40" t="b">
        <f t="shared" si="275"/>
        <v>0</v>
      </c>
      <c r="FC159" s="40" t="b">
        <f t="shared" si="276"/>
        <v>0</v>
      </c>
      <c r="FD159" s="367"/>
      <c r="FE159" s="40" t="b">
        <f t="shared" si="277"/>
        <v>0</v>
      </c>
      <c r="FF159" s="40" t="b">
        <f t="shared" si="278"/>
        <v>0</v>
      </c>
      <c r="FG159" s="40" t="b">
        <f t="shared" si="279"/>
        <v>0</v>
      </c>
      <c r="FH159" s="40" t="b">
        <f t="shared" si="280"/>
        <v>0</v>
      </c>
      <c r="FI159" s="365"/>
      <c r="FJ159" s="40" t="b">
        <f t="shared" si="281"/>
        <v>0</v>
      </c>
      <c r="FK159" s="40" t="b">
        <f t="shared" si="282"/>
        <v>0</v>
      </c>
      <c r="FL159" s="40" t="b">
        <f t="shared" si="283"/>
        <v>0</v>
      </c>
      <c r="FM159" s="40" t="b">
        <f t="shared" si="284"/>
        <v>0</v>
      </c>
      <c r="FN159" s="367"/>
      <c r="FO159" s="40" t="b">
        <f t="shared" si="285"/>
        <v>0</v>
      </c>
      <c r="FP159" s="40" t="b">
        <f t="shared" si="286"/>
        <v>0</v>
      </c>
      <c r="FQ159" s="40" t="b">
        <f t="shared" si="287"/>
        <v>0</v>
      </c>
      <c r="FR159" s="40" t="b">
        <f t="shared" si="288"/>
        <v>0</v>
      </c>
      <c r="FS159" s="365"/>
      <c r="FT159" s="40" t="b">
        <f t="shared" si="289"/>
        <v>0</v>
      </c>
      <c r="FU159" s="40" t="b">
        <f t="shared" si="290"/>
        <v>0</v>
      </c>
      <c r="FV159" s="40" t="b">
        <f t="shared" si="291"/>
        <v>0</v>
      </c>
      <c r="FW159" s="40" t="b">
        <f t="shared" si="292"/>
        <v>0</v>
      </c>
    </row>
    <row r="160" spans="2:179">
      <c r="B160" s="365">
        <v>151</v>
      </c>
      <c r="C160" s="196"/>
      <c r="D160" s="196"/>
      <c r="E160" s="196"/>
      <c r="F160" s="196"/>
      <c r="G160" s="367"/>
      <c r="H160" s="197"/>
      <c r="I160" s="197"/>
      <c r="J160" s="197"/>
      <c r="K160" s="197"/>
      <c r="L160" s="197"/>
      <c r="M160" s="197"/>
      <c r="N160" s="9"/>
      <c r="O160" s="198"/>
      <c r="P160" s="198"/>
      <c r="Q160" s="198"/>
      <c r="R160" s="198"/>
      <c r="S160" s="198"/>
      <c r="T160" s="198"/>
      <c r="U160" s="9"/>
      <c r="V160" s="306"/>
      <c r="W160" s="306"/>
      <c r="X160" s="306"/>
      <c r="Y160" s="306"/>
      <c r="Z160" s="306"/>
      <c r="AA160" s="283">
        <f>IFERROR(Z160*Inputs!$D$59*Inputs!$D$60,"")</f>
        <v>0</v>
      </c>
      <c r="AB160" s="9"/>
      <c r="AC160" s="303"/>
      <c r="AD160" s="304"/>
      <c r="AE160" s="304"/>
      <c r="AF160" s="304"/>
      <c r="AG160" s="9"/>
      <c r="AH160" s="283" t="str">
        <f>IFERROR(IF(Analysis!AC160="","",Analysis!AC160*Inputs!$D$33),"")</f>
        <v/>
      </c>
      <c r="AI160" s="292" t="str">
        <f>IFERROR(IF(Analysis!AD160="","",Analysis!AD160*Inputs!$D$37),"")</f>
        <v/>
      </c>
      <c r="AJ160" s="292" t="str">
        <f>IFERROR(IF(Analysis!AE160="","",Analysis!AE160*Inputs!$D$41),"")</f>
        <v/>
      </c>
      <c r="AK160" s="292" t="str">
        <f>IFERROR(IF(Analysis!AE160="","",Analysis!AE160*Inputs!$D$48),"")</f>
        <v/>
      </c>
      <c r="AL160" s="293" t="str">
        <f>IFERROR(IF(Analysis!AD160="","",Analysis!AD160*Inputs!$D$49*Inputs!$D$48),"")</f>
        <v/>
      </c>
      <c r="AM160" s="292" t="str">
        <f>IFERROR(AK160*Inputs!$D$50,"")</f>
        <v/>
      </c>
      <c r="AN160" s="292" t="str">
        <f t="shared" si="293"/>
        <v/>
      </c>
      <c r="AO160" s="292" t="str">
        <f>IFERROR(IF(AN160="","",AN160*Inputs!$D$52),"")</f>
        <v/>
      </c>
      <c r="AP160" s="283" t="str">
        <f>IFERROR(IF(Analysis!AF160="","",Analysis!AF160*Inputs!$D$58),"")</f>
        <v/>
      </c>
      <c r="AQ160" s="293" t="str">
        <f>IFERROR(AP160*Inputs!$D$59,"")</f>
        <v/>
      </c>
      <c r="AR160" s="283" t="str">
        <f>IFERROR(AQ160*Inputs!$D$60,"")</f>
        <v/>
      </c>
      <c r="AS160" s="9"/>
      <c r="AT160" s="279" t="str">
        <f>IF(Analysis!V160&lt;&gt;"",Analysis!V160,Analysis!$AH160)</f>
        <v/>
      </c>
      <c r="AU160" s="279" t="str">
        <f>IF(Analysis!W160&lt;&gt;"",Analysis!W160,Analysis!AI160)</f>
        <v/>
      </c>
      <c r="AV160" s="279" t="str">
        <f>IF(Analysis!X160&lt;&gt;"",Analysis!X160,$AJ160)</f>
        <v/>
      </c>
      <c r="AW160" s="279" t="str">
        <f>IF(Analysis!Y160&lt;&gt;"",Analysis!Y160,Analysis!AO160)</f>
        <v/>
      </c>
      <c r="AX160" s="279" t="str">
        <f>IF(Analysis!Z160&lt;&gt;"",Analysis!Z160,Analysis!AP160)</f>
        <v/>
      </c>
      <c r="AY160" s="279" t="str">
        <f>IF(Analysis!AA160&gt;0,Analysis!AA160,Analysis!AR160)</f>
        <v/>
      </c>
      <c r="AZ160" s="9"/>
      <c r="BA160" s="8">
        <f>SUM((($H160+$O160)*Inputs!$D$14*Inputs!$D$13/Hours_TB),(($I160+$P160)*Inputs!$D$14*Inputs!$D$13/Hours_TB),(($J160+$Q160)*Inputs!$D$14*Inputs!$D$13/Hours_TB),(($K160+$R160)*Inputs!$D$14*Inputs!$D$13/Hours_TB),(($L160+$S160)*Inputs!$D$14*Inputs!$D$13/Hours_TB),(($M160+$T160)*Inputs!$D$14*Inputs!$D$13/Hours_TB))</f>
        <v>0</v>
      </c>
      <c r="BB160" s="8">
        <f>SUM((($H160+$O160)*Inputs!$D$14*Inputs!$D$13/Hours_HIV),(($I160+$P160)*Inputs!$D$14*Inputs!$D$13/Hours_HIV),(($J160+$Q160)*Inputs!$D$14*Inputs!$D$13/Hours_HIV),(($K160+$R160)*Inputs!$D$14*Inputs!$D$13/Hours_HIV),(($L160+$S160)*Inputs!$D$14*Inputs!$D$13/Hours_HIV),(($M160+$T160)*Inputs!$D$14*Inputs!$D$13/Hours_HIV))</f>
        <v>0</v>
      </c>
      <c r="BC160" s="8">
        <f>SUM((($H160+$O160)*Inputs!$D$14*Inputs!$D$13/Hours_HPV),(($I160+$P160)*Inputs!$D$14*Inputs!$D$13/Hours_HPV),(($J160+$Q160)*Inputs!$D$14*Inputs!$D$13/Hours_HPV),(($K160+$R160)*Inputs!$D$14*Inputs!$D$13/Hours_HPV),(($L160+$S160)*Inputs!$D$14*Inputs!$D$13/Hours_HPV),(($M160+$T160)*Inputs!$D$14*Inputs!$D$13/Hours_HPV))</f>
        <v>0</v>
      </c>
      <c r="BD160" s="8">
        <f>SUM((($H160+$O160)*Inputs!$D$14*Inputs!$D$13/Hours_HCV),(($I160+$P160)*Inputs!$D$14*Inputs!$D$13/Hours_HCV),(($J160+$Q160)*Inputs!$D$14*Inputs!$D$13/Hours_HCV),(($K160+$R160)*Inputs!$D$14*Inputs!$D$13/Hours_HCV),(($L160+$S160)*Inputs!$D$14*Inputs!$D$13/Hours_HCV),(($M160+$T160)*Inputs!$D$14*Inputs!$D$13/Hours_HCV))</f>
        <v>0</v>
      </c>
      <c r="BE160" s="9"/>
      <c r="BF160" s="10" t="str">
        <f t="shared" si="294"/>
        <v/>
      </c>
      <c r="BG160" s="18" t="str">
        <f t="shared" si="295"/>
        <v>N/A</v>
      </c>
      <c r="BH160" s="10" t="str">
        <f t="shared" si="296"/>
        <v/>
      </c>
      <c r="BI160" s="10" t="str">
        <f t="shared" si="297"/>
        <v/>
      </c>
      <c r="BJ160" s="10" t="str">
        <f t="shared" si="216"/>
        <v/>
      </c>
      <c r="BK160" s="18" t="str">
        <f t="shared" si="298"/>
        <v>N/A</v>
      </c>
      <c r="BL160" s="367"/>
      <c r="BM160" s="10">
        <f t="shared" si="299"/>
        <v>0</v>
      </c>
      <c r="BN160" s="18" t="str">
        <f t="shared" si="300"/>
        <v>N/A</v>
      </c>
      <c r="BO160" s="10" t="str">
        <f t="shared" si="217"/>
        <v/>
      </c>
      <c r="BP160" s="10" t="str">
        <f t="shared" si="218"/>
        <v/>
      </c>
      <c r="BQ160" s="10" t="str">
        <f t="shared" si="219"/>
        <v/>
      </c>
      <c r="BR160" s="18" t="str">
        <f t="shared" si="220"/>
        <v>N/A</v>
      </c>
      <c r="BS160" s="367"/>
      <c r="BT160" s="10">
        <f t="shared" si="301"/>
        <v>0</v>
      </c>
      <c r="BU160" s="18" t="str">
        <f t="shared" si="302"/>
        <v>N/A</v>
      </c>
      <c r="BV160" s="10" t="str">
        <f t="shared" si="221"/>
        <v/>
      </c>
      <c r="BW160" s="10" t="str">
        <f t="shared" si="303"/>
        <v/>
      </c>
      <c r="BX160" s="10" t="str">
        <f t="shared" si="222"/>
        <v/>
      </c>
      <c r="BY160" s="18" t="str">
        <f t="shared" si="304"/>
        <v>N/A</v>
      </c>
      <c r="BZ160" s="367"/>
      <c r="CA160" s="10">
        <f t="shared" si="305"/>
        <v>0</v>
      </c>
      <c r="CB160" s="18" t="str">
        <f t="shared" si="306"/>
        <v>N/A</v>
      </c>
      <c r="CC160" s="10" t="str">
        <f t="shared" si="223"/>
        <v/>
      </c>
      <c r="CD160" s="10" t="str">
        <f t="shared" si="224"/>
        <v/>
      </c>
      <c r="CE160" s="10" t="str">
        <f t="shared" si="225"/>
        <v/>
      </c>
      <c r="CF160" s="18" t="str">
        <f t="shared" si="307"/>
        <v>N/A</v>
      </c>
      <c r="CG160" s="365"/>
      <c r="CH160" s="10">
        <f t="shared" si="308"/>
        <v>0</v>
      </c>
      <c r="CI160" s="18" t="str">
        <f t="shared" si="309"/>
        <v>N/A</v>
      </c>
      <c r="CJ160" s="10" t="str">
        <f t="shared" si="226"/>
        <v/>
      </c>
      <c r="CK160" s="10" t="str">
        <f t="shared" si="227"/>
        <v/>
      </c>
      <c r="CL160" s="10" t="str">
        <f t="shared" si="228"/>
        <v/>
      </c>
      <c r="CM160" s="18" t="str">
        <f t="shared" si="229"/>
        <v>N/A</v>
      </c>
      <c r="CN160" s="365"/>
      <c r="CO160" s="10">
        <f t="shared" si="310"/>
        <v>0</v>
      </c>
      <c r="CP160" s="18" t="str">
        <f t="shared" si="311"/>
        <v>N/A</v>
      </c>
      <c r="CQ160" s="10" t="str">
        <f t="shared" si="230"/>
        <v/>
      </c>
      <c r="CR160" s="10" t="str">
        <f t="shared" si="231"/>
        <v/>
      </c>
      <c r="CS160" s="10" t="str">
        <f t="shared" si="232"/>
        <v/>
      </c>
      <c r="CT160" s="18" t="str">
        <f t="shared" si="312"/>
        <v>N/A</v>
      </c>
      <c r="CU160" s="377"/>
      <c r="CV160" s="10">
        <f t="shared" si="313"/>
        <v>0</v>
      </c>
      <c r="CW160" s="18" t="str">
        <f t="shared" si="314"/>
        <v>N/A</v>
      </c>
      <c r="CX160" s="10" t="str">
        <f t="shared" si="233"/>
        <v/>
      </c>
      <c r="CY160" s="10" t="str">
        <f t="shared" si="234"/>
        <v/>
      </c>
      <c r="CZ160" s="10" t="str">
        <f t="shared" si="235"/>
        <v/>
      </c>
      <c r="DA160" s="18" t="str">
        <f t="shared" si="236"/>
        <v>N/A</v>
      </c>
      <c r="DB160" s="367"/>
      <c r="DC160" s="367"/>
      <c r="DD160" s="367"/>
      <c r="DE160" s="367"/>
      <c r="DF160" s="367"/>
      <c r="DG160" s="40" t="b">
        <f t="shared" si="237"/>
        <v>0</v>
      </c>
      <c r="DH160" s="40" t="b">
        <f t="shared" si="238"/>
        <v>0</v>
      </c>
      <c r="DI160" s="40" t="b">
        <f t="shared" si="239"/>
        <v>0</v>
      </c>
      <c r="DJ160" s="40" t="b">
        <f t="shared" si="240"/>
        <v>0</v>
      </c>
      <c r="DK160" s="367"/>
      <c r="DL160" s="40" t="b">
        <f t="shared" si="241"/>
        <v>0</v>
      </c>
      <c r="DM160" s="40" t="b">
        <f t="shared" si="242"/>
        <v>0</v>
      </c>
      <c r="DN160" s="40" t="b">
        <f t="shared" si="243"/>
        <v>0</v>
      </c>
      <c r="DO160" s="40" t="b">
        <f t="shared" si="244"/>
        <v>0</v>
      </c>
      <c r="DP160" s="367"/>
      <c r="DQ160" s="40" t="b">
        <f t="shared" si="245"/>
        <v>0</v>
      </c>
      <c r="DR160" s="40" t="b">
        <f t="shared" si="246"/>
        <v>0</v>
      </c>
      <c r="DS160" s="40" t="b">
        <f t="shared" si="247"/>
        <v>0</v>
      </c>
      <c r="DT160" s="40" t="b">
        <f t="shared" si="248"/>
        <v>0</v>
      </c>
      <c r="DU160" s="367"/>
      <c r="DV160" s="40" t="b">
        <f t="shared" si="249"/>
        <v>0</v>
      </c>
      <c r="DW160" s="40" t="b">
        <f t="shared" si="250"/>
        <v>0</v>
      </c>
      <c r="DX160" s="40" t="b">
        <f t="shared" si="251"/>
        <v>0</v>
      </c>
      <c r="DY160" s="40" t="b">
        <f t="shared" si="252"/>
        <v>0</v>
      </c>
      <c r="DZ160" s="367"/>
      <c r="EA160" s="40" t="b">
        <f t="shared" si="253"/>
        <v>0</v>
      </c>
      <c r="EB160" s="40" t="b">
        <f t="shared" si="254"/>
        <v>0</v>
      </c>
      <c r="EC160" s="40" t="b">
        <f t="shared" si="255"/>
        <v>0</v>
      </c>
      <c r="ED160" s="40" t="b">
        <f t="shared" si="256"/>
        <v>0</v>
      </c>
      <c r="EE160" s="367"/>
      <c r="EF160" s="40" t="b">
        <f t="shared" si="257"/>
        <v>0</v>
      </c>
      <c r="EG160" s="40" t="b">
        <f t="shared" si="258"/>
        <v>0</v>
      </c>
      <c r="EH160" s="40" t="b">
        <f t="shared" si="259"/>
        <v>0</v>
      </c>
      <c r="EI160" s="40" t="b">
        <f t="shared" si="260"/>
        <v>0</v>
      </c>
      <c r="EJ160" s="367"/>
      <c r="EK160" s="40" t="b">
        <f t="shared" si="261"/>
        <v>0</v>
      </c>
      <c r="EL160" s="40" t="b">
        <f t="shared" si="262"/>
        <v>0</v>
      </c>
      <c r="EM160" s="40" t="b">
        <f t="shared" si="263"/>
        <v>0</v>
      </c>
      <c r="EN160" s="40" t="b">
        <f t="shared" si="264"/>
        <v>0</v>
      </c>
      <c r="EO160" s="367"/>
      <c r="EP160" s="40" t="b">
        <f t="shared" si="265"/>
        <v>0</v>
      </c>
      <c r="EQ160" s="40" t="b">
        <f t="shared" si="266"/>
        <v>0</v>
      </c>
      <c r="ER160" s="40" t="b">
        <f t="shared" si="267"/>
        <v>0</v>
      </c>
      <c r="ES160" s="40" t="b">
        <f t="shared" si="268"/>
        <v>0</v>
      </c>
      <c r="ET160" s="367"/>
      <c r="EU160" s="40" t="b">
        <f t="shared" si="269"/>
        <v>0</v>
      </c>
      <c r="EV160" s="40" t="b">
        <f t="shared" si="270"/>
        <v>0</v>
      </c>
      <c r="EW160" s="40" t="b">
        <f t="shared" si="271"/>
        <v>0</v>
      </c>
      <c r="EX160" s="40" t="b">
        <f t="shared" si="272"/>
        <v>0</v>
      </c>
      <c r="EY160" s="365"/>
      <c r="EZ160" s="40" t="b">
        <f t="shared" si="273"/>
        <v>0</v>
      </c>
      <c r="FA160" s="40" t="b">
        <f t="shared" si="274"/>
        <v>0</v>
      </c>
      <c r="FB160" s="40" t="b">
        <f t="shared" si="275"/>
        <v>0</v>
      </c>
      <c r="FC160" s="40" t="b">
        <f t="shared" si="276"/>
        <v>0</v>
      </c>
      <c r="FD160" s="367"/>
      <c r="FE160" s="40" t="b">
        <f t="shared" si="277"/>
        <v>0</v>
      </c>
      <c r="FF160" s="40" t="b">
        <f t="shared" si="278"/>
        <v>0</v>
      </c>
      <c r="FG160" s="40" t="b">
        <f t="shared" si="279"/>
        <v>0</v>
      </c>
      <c r="FH160" s="40" t="b">
        <f t="shared" si="280"/>
        <v>0</v>
      </c>
      <c r="FI160" s="365"/>
      <c r="FJ160" s="40" t="b">
        <f t="shared" si="281"/>
        <v>0</v>
      </c>
      <c r="FK160" s="40" t="b">
        <f t="shared" si="282"/>
        <v>0</v>
      </c>
      <c r="FL160" s="40" t="b">
        <f t="shared" si="283"/>
        <v>0</v>
      </c>
      <c r="FM160" s="40" t="b">
        <f t="shared" si="284"/>
        <v>0</v>
      </c>
      <c r="FN160" s="367"/>
      <c r="FO160" s="40" t="b">
        <f t="shared" si="285"/>
        <v>0</v>
      </c>
      <c r="FP160" s="40" t="b">
        <f t="shared" si="286"/>
        <v>0</v>
      </c>
      <c r="FQ160" s="40" t="b">
        <f t="shared" si="287"/>
        <v>0</v>
      </c>
      <c r="FR160" s="40" t="b">
        <f t="shared" si="288"/>
        <v>0</v>
      </c>
      <c r="FS160" s="365"/>
      <c r="FT160" s="40" t="b">
        <f t="shared" si="289"/>
        <v>0</v>
      </c>
      <c r="FU160" s="40" t="b">
        <f t="shared" si="290"/>
        <v>0</v>
      </c>
      <c r="FV160" s="40" t="b">
        <f t="shared" si="291"/>
        <v>0</v>
      </c>
      <c r="FW160" s="40" t="b">
        <f t="shared" si="292"/>
        <v>0</v>
      </c>
    </row>
    <row r="161" spans="2:179">
      <c r="B161" s="365">
        <v>152</v>
      </c>
      <c r="C161" s="196"/>
      <c r="D161" s="196"/>
      <c r="E161" s="196"/>
      <c r="F161" s="196"/>
      <c r="G161" s="367"/>
      <c r="H161" s="197"/>
      <c r="I161" s="197"/>
      <c r="J161" s="197"/>
      <c r="K161" s="197"/>
      <c r="L161" s="197"/>
      <c r="M161" s="197"/>
      <c r="N161" s="9"/>
      <c r="O161" s="198"/>
      <c r="P161" s="198"/>
      <c r="Q161" s="198"/>
      <c r="R161" s="198"/>
      <c r="S161" s="198"/>
      <c r="T161" s="198"/>
      <c r="U161" s="9"/>
      <c r="V161" s="306"/>
      <c r="W161" s="306"/>
      <c r="X161" s="306"/>
      <c r="Y161" s="306"/>
      <c r="Z161" s="306"/>
      <c r="AA161" s="283">
        <f>IFERROR(Z161*Inputs!$D$59*Inputs!$D$60,"")</f>
        <v>0</v>
      </c>
      <c r="AB161" s="9"/>
      <c r="AC161" s="303"/>
      <c r="AD161" s="304"/>
      <c r="AE161" s="304"/>
      <c r="AF161" s="304"/>
      <c r="AG161" s="9"/>
      <c r="AH161" s="283" t="str">
        <f>IFERROR(IF(Analysis!AC161="","",Analysis!AC161*Inputs!$D$33),"")</f>
        <v/>
      </c>
      <c r="AI161" s="292" t="str">
        <f>IFERROR(IF(Analysis!AD161="","",Analysis!AD161*Inputs!$D$37),"")</f>
        <v/>
      </c>
      <c r="AJ161" s="292" t="str">
        <f>IFERROR(IF(Analysis!AE161="","",Analysis!AE161*Inputs!$D$41),"")</f>
        <v/>
      </c>
      <c r="AK161" s="292" t="str">
        <f>IFERROR(IF(Analysis!AE161="","",Analysis!AE161*Inputs!$D$48),"")</f>
        <v/>
      </c>
      <c r="AL161" s="293" t="str">
        <f>IFERROR(IF(Analysis!AD161="","",Analysis!AD161*Inputs!$D$49*Inputs!$D$48),"")</f>
        <v/>
      </c>
      <c r="AM161" s="292" t="str">
        <f>IFERROR(AK161*Inputs!$D$50,"")</f>
        <v/>
      </c>
      <c r="AN161" s="292" t="str">
        <f t="shared" si="293"/>
        <v/>
      </c>
      <c r="AO161" s="292" t="str">
        <f>IFERROR(IF(AN161="","",AN161*Inputs!$D$52),"")</f>
        <v/>
      </c>
      <c r="AP161" s="283" t="str">
        <f>IFERROR(IF(Analysis!AF161="","",Analysis!AF161*Inputs!$D$58),"")</f>
        <v/>
      </c>
      <c r="AQ161" s="293" t="str">
        <f>IFERROR(AP161*Inputs!$D$59,"")</f>
        <v/>
      </c>
      <c r="AR161" s="283" t="str">
        <f>IFERROR(AQ161*Inputs!$D$60,"")</f>
        <v/>
      </c>
      <c r="AS161" s="9"/>
      <c r="AT161" s="279" t="str">
        <f>IF(Analysis!V161&lt;&gt;"",Analysis!V161,Analysis!$AH161)</f>
        <v/>
      </c>
      <c r="AU161" s="279" t="str">
        <f>IF(Analysis!W161&lt;&gt;"",Analysis!W161,Analysis!AI161)</f>
        <v/>
      </c>
      <c r="AV161" s="279" t="str">
        <f>IF(Analysis!X161&lt;&gt;"",Analysis!X161,$AJ161)</f>
        <v/>
      </c>
      <c r="AW161" s="279" t="str">
        <f>IF(Analysis!Y161&lt;&gt;"",Analysis!Y161,Analysis!AO161)</f>
        <v/>
      </c>
      <c r="AX161" s="279" t="str">
        <f>IF(Analysis!Z161&lt;&gt;"",Analysis!Z161,Analysis!AP161)</f>
        <v/>
      </c>
      <c r="AY161" s="279" t="str">
        <f>IF(Analysis!AA161&gt;0,Analysis!AA161,Analysis!AR161)</f>
        <v/>
      </c>
      <c r="AZ161" s="9"/>
      <c r="BA161" s="8">
        <f>SUM((($H161+$O161)*Inputs!$D$14*Inputs!$D$13/Hours_TB),(($I161+$P161)*Inputs!$D$14*Inputs!$D$13/Hours_TB),(($J161+$Q161)*Inputs!$D$14*Inputs!$D$13/Hours_TB),(($K161+$R161)*Inputs!$D$14*Inputs!$D$13/Hours_TB),(($L161+$S161)*Inputs!$D$14*Inputs!$D$13/Hours_TB),(($M161+$T161)*Inputs!$D$14*Inputs!$D$13/Hours_TB))</f>
        <v>0</v>
      </c>
      <c r="BB161" s="8">
        <f>SUM((($H161+$O161)*Inputs!$D$14*Inputs!$D$13/Hours_HIV),(($I161+$P161)*Inputs!$D$14*Inputs!$D$13/Hours_HIV),(($J161+$Q161)*Inputs!$D$14*Inputs!$D$13/Hours_HIV),(($K161+$R161)*Inputs!$D$14*Inputs!$D$13/Hours_HIV),(($L161+$S161)*Inputs!$D$14*Inputs!$D$13/Hours_HIV),(($M161+$T161)*Inputs!$D$14*Inputs!$D$13/Hours_HIV))</f>
        <v>0</v>
      </c>
      <c r="BC161" s="8">
        <f>SUM((($H161+$O161)*Inputs!$D$14*Inputs!$D$13/Hours_HPV),(($I161+$P161)*Inputs!$D$14*Inputs!$D$13/Hours_HPV),(($J161+$Q161)*Inputs!$D$14*Inputs!$D$13/Hours_HPV),(($K161+$R161)*Inputs!$D$14*Inputs!$D$13/Hours_HPV),(($L161+$S161)*Inputs!$D$14*Inputs!$D$13/Hours_HPV),(($M161+$T161)*Inputs!$D$14*Inputs!$D$13/Hours_HPV))</f>
        <v>0</v>
      </c>
      <c r="BD161" s="8">
        <f>SUM((($H161+$O161)*Inputs!$D$14*Inputs!$D$13/Hours_HCV),(($I161+$P161)*Inputs!$D$14*Inputs!$D$13/Hours_HCV),(($J161+$Q161)*Inputs!$D$14*Inputs!$D$13/Hours_HCV),(($K161+$R161)*Inputs!$D$14*Inputs!$D$13/Hours_HCV),(($L161+$S161)*Inputs!$D$14*Inputs!$D$13/Hours_HCV),(($M161+$T161)*Inputs!$D$14*Inputs!$D$13/Hours_HCV))</f>
        <v>0</v>
      </c>
      <c r="BE161" s="9"/>
      <c r="BF161" s="10" t="str">
        <f t="shared" si="294"/>
        <v/>
      </c>
      <c r="BG161" s="18" t="str">
        <f t="shared" si="295"/>
        <v>N/A</v>
      </c>
      <c r="BH161" s="10" t="str">
        <f t="shared" si="296"/>
        <v/>
      </c>
      <c r="BI161" s="10" t="str">
        <f t="shared" si="297"/>
        <v/>
      </c>
      <c r="BJ161" s="10" t="str">
        <f t="shared" si="216"/>
        <v/>
      </c>
      <c r="BK161" s="18" t="str">
        <f t="shared" si="298"/>
        <v>N/A</v>
      </c>
      <c r="BL161" s="367"/>
      <c r="BM161" s="10">
        <f t="shared" si="299"/>
        <v>0</v>
      </c>
      <c r="BN161" s="18" t="str">
        <f t="shared" si="300"/>
        <v>N/A</v>
      </c>
      <c r="BO161" s="10" t="str">
        <f t="shared" si="217"/>
        <v/>
      </c>
      <c r="BP161" s="10" t="str">
        <f t="shared" si="218"/>
        <v/>
      </c>
      <c r="BQ161" s="10" t="str">
        <f t="shared" si="219"/>
        <v/>
      </c>
      <c r="BR161" s="18" t="str">
        <f t="shared" si="220"/>
        <v>N/A</v>
      </c>
      <c r="BS161" s="367"/>
      <c r="BT161" s="10">
        <f t="shared" si="301"/>
        <v>0</v>
      </c>
      <c r="BU161" s="18" t="str">
        <f t="shared" si="302"/>
        <v>N/A</v>
      </c>
      <c r="BV161" s="10" t="str">
        <f t="shared" si="221"/>
        <v/>
      </c>
      <c r="BW161" s="10" t="str">
        <f t="shared" si="303"/>
        <v/>
      </c>
      <c r="BX161" s="10" t="str">
        <f t="shared" si="222"/>
        <v/>
      </c>
      <c r="BY161" s="18" t="str">
        <f t="shared" si="304"/>
        <v>N/A</v>
      </c>
      <c r="BZ161" s="367"/>
      <c r="CA161" s="10">
        <f t="shared" si="305"/>
        <v>0</v>
      </c>
      <c r="CB161" s="18" t="str">
        <f t="shared" si="306"/>
        <v>N/A</v>
      </c>
      <c r="CC161" s="10" t="str">
        <f t="shared" si="223"/>
        <v/>
      </c>
      <c r="CD161" s="10" t="str">
        <f t="shared" si="224"/>
        <v/>
      </c>
      <c r="CE161" s="10" t="str">
        <f t="shared" si="225"/>
        <v/>
      </c>
      <c r="CF161" s="18" t="str">
        <f t="shared" si="307"/>
        <v>N/A</v>
      </c>
      <c r="CG161" s="365"/>
      <c r="CH161" s="10">
        <f t="shared" si="308"/>
        <v>0</v>
      </c>
      <c r="CI161" s="18" t="str">
        <f t="shared" si="309"/>
        <v>N/A</v>
      </c>
      <c r="CJ161" s="10" t="str">
        <f t="shared" si="226"/>
        <v/>
      </c>
      <c r="CK161" s="10" t="str">
        <f t="shared" si="227"/>
        <v/>
      </c>
      <c r="CL161" s="10" t="str">
        <f t="shared" si="228"/>
        <v/>
      </c>
      <c r="CM161" s="18" t="str">
        <f t="shared" si="229"/>
        <v>N/A</v>
      </c>
      <c r="CN161" s="365"/>
      <c r="CO161" s="10">
        <f t="shared" si="310"/>
        <v>0</v>
      </c>
      <c r="CP161" s="18" t="str">
        <f t="shared" si="311"/>
        <v>N/A</v>
      </c>
      <c r="CQ161" s="10" t="str">
        <f t="shared" si="230"/>
        <v/>
      </c>
      <c r="CR161" s="10" t="str">
        <f t="shared" si="231"/>
        <v/>
      </c>
      <c r="CS161" s="10" t="str">
        <f t="shared" si="232"/>
        <v/>
      </c>
      <c r="CT161" s="18" t="str">
        <f t="shared" si="312"/>
        <v>N/A</v>
      </c>
      <c r="CU161" s="377"/>
      <c r="CV161" s="10">
        <f t="shared" si="313"/>
        <v>0</v>
      </c>
      <c r="CW161" s="18" t="str">
        <f t="shared" si="314"/>
        <v>N/A</v>
      </c>
      <c r="CX161" s="10" t="str">
        <f t="shared" si="233"/>
        <v/>
      </c>
      <c r="CY161" s="10" t="str">
        <f t="shared" si="234"/>
        <v/>
      </c>
      <c r="CZ161" s="10" t="str">
        <f t="shared" si="235"/>
        <v/>
      </c>
      <c r="DA161" s="18" t="str">
        <f t="shared" si="236"/>
        <v>N/A</v>
      </c>
      <c r="DB161" s="367"/>
      <c r="DC161" s="367"/>
      <c r="DD161" s="367"/>
      <c r="DE161" s="367"/>
      <c r="DF161" s="367"/>
      <c r="DG161" s="40" t="b">
        <f t="shared" si="237"/>
        <v>0</v>
      </c>
      <c r="DH161" s="40" t="b">
        <f t="shared" si="238"/>
        <v>0</v>
      </c>
      <c r="DI161" s="40" t="b">
        <f t="shared" si="239"/>
        <v>0</v>
      </c>
      <c r="DJ161" s="40" t="b">
        <f t="shared" si="240"/>
        <v>0</v>
      </c>
      <c r="DK161" s="367"/>
      <c r="DL161" s="40" t="b">
        <f t="shared" si="241"/>
        <v>0</v>
      </c>
      <c r="DM161" s="40" t="b">
        <f t="shared" si="242"/>
        <v>0</v>
      </c>
      <c r="DN161" s="40" t="b">
        <f t="shared" si="243"/>
        <v>0</v>
      </c>
      <c r="DO161" s="40" t="b">
        <f t="shared" si="244"/>
        <v>0</v>
      </c>
      <c r="DP161" s="367"/>
      <c r="DQ161" s="40" t="b">
        <f t="shared" si="245"/>
        <v>0</v>
      </c>
      <c r="DR161" s="40" t="b">
        <f t="shared" si="246"/>
        <v>0</v>
      </c>
      <c r="DS161" s="40" t="b">
        <f t="shared" si="247"/>
        <v>0</v>
      </c>
      <c r="DT161" s="40" t="b">
        <f t="shared" si="248"/>
        <v>0</v>
      </c>
      <c r="DU161" s="367"/>
      <c r="DV161" s="40" t="b">
        <f t="shared" si="249"/>
        <v>0</v>
      </c>
      <c r="DW161" s="40" t="b">
        <f t="shared" si="250"/>
        <v>0</v>
      </c>
      <c r="DX161" s="40" t="b">
        <f t="shared" si="251"/>
        <v>0</v>
      </c>
      <c r="DY161" s="40" t="b">
        <f t="shared" si="252"/>
        <v>0</v>
      </c>
      <c r="DZ161" s="367"/>
      <c r="EA161" s="40" t="b">
        <f t="shared" si="253"/>
        <v>0</v>
      </c>
      <c r="EB161" s="40" t="b">
        <f t="shared" si="254"/>
        <v>0</v>
      </c>
      <c r="EC161" s="40" t="b">
        <f t="shared" si="255"/>
        <v>0</v>
      </c>
      <c r="ED161" s="40" t="b">
        <f t="shared" si="256"/>
        <v>0</v>
      </c>
      <c r="EE161" s="367"/>
      <c r="EF161" s="40" t="b">
        <f t="shared" si="257"/>
        <v>0</v>
      </c>
      <c r="EG161" s="40" t="b">
        <f t="shared" si="258"/>
        <v>0</v>
      </c>
      <c r="EH161" s="40" t="b">
        <f t="shared" si="259"/>
        <v>0</v>
      </c>
      <c r="EI161" s="40" t="b">
        <f t="shared" si="260"/>
        <v>0</v>
      </c>
      <c r="EJ161" s="367"/>
      <c r="EK161" s="40" t="b">
        <f t="shared" si="261"/>
        <v>0</v>
      </c>
      <c r="EL161" s="40" t="b">
        <f t="shared" si="262"/>
        <v>0</v>
      </c>
      <c r="EM161" s="40" t="b">
        <f t="shared" si="263"/>
        <v>0</v>
      </c>
      <c r="EN161" s="40" t="b">
        <f t="shared" si="264"/>
        <v>0</v>
      </c>
      <c r="EO161" s="367"/>
      <c r="EP161" s="40" t="b">
        <f t="shared" si="265"/>
        <v>0</v>
      </c>
      <c r="EQ161" s="40" t="b">
        <f t="shared" si="266"/>
        <v>0</v>
      </c>
      <c r="ER161" s="40" t="b">
        <f t="shared" si="267"/>
        <v>0</v>
      </c>
      <c r="ES161" s="40" t="b">
        <f t="shared" si="268"/>
        <v>0</v>
      </c>
      <c r="ET161" s="367"/>
      <c r="EU161" s="40" t="b">
        <f t="shared" si="269"/>
        <v>0</v>
      </c>
      <c r="EV161" s="40" t="b">
        <f t="shared" si="270"/>
        <v>0</v>
      </c>
      <c r="EW161" s="40" t="b">
        <f t="shared" si="271"/>
        <v>0</v>
      </c>
      <c r="EX161" s="40" t="b">
        <f t="shared" si="272"/>
        <v>0</v>
      </c>
      <c r="EY161" s="365"/>
      <c r="EZ161" s="40" t="b">
        <f t="shared" si="273"/>
        <v>0</v>
      </c>
      <c r="FA161" s="40" t="b">
        <f t="shared" si="274"/>
        <v>0</v>
      </c>
      <c r="FB161" s="40" t="b">
        <f t="shared" si="275"/>
        <v>0</v>
      </c>
      <c r="FC161" s="40" t="b">
        <f t="shared" si="276"/>
        <v>0</v>
      </c>
      <c r="FD161" s="367"/>
      <c r="FE161" s="40" t="b">
        <f t="shared" si="277"/>
        <v>0</v>
      </c>
      <c r="FF161" s="40" t="b">
        <f t="shared" si="278"/>
        <v>0</v>
      </c>
      <c r="FG161" s="40" t="b">
        <f t="shared" si="279"/>
        <v>0</v>
      </c>
      <c r="FH161" s="40" t="b">
        <f t="shared" si="280"/>
        <v>0</v>
      </c>
      <c r="FI161" s="365"/>
      <c r="FJ161" s="40" t="b">
        <f t="shared" si="281"/>
        <v>0</v>
      </c>
      <c r="FK161" s="40" t="b">
        <f t="shared" si="282"/>
        <v>0</v>
      </c>
      <c r="FL161" s="40" t="b">
        <f t="shared" si="283"/>
        <v>0</v>
      </c>
      <c r="FM161" s="40" t="b">
        <f t="shared" si="284"/>
        <v>0</v>
      </c>
      <c r="FN161" s="367"/>
      <c r="FO161" s="40" t="b">
        <f t="shared" si="285"/>
        <v>0</v>
      </c>
      <c r="FP161" s="40" t="b">
        <f t="shared" si="286"/>
        <v>0</v>
      </c>
      <c r="FQ161" s="40" t="b">
        <f t="shared" si="287"/>
        <v>0</v>
      </c>
      <c r="FR161" s="40" t="b">
        <f t="shared" si="288"/>
        <v>0</v>
      </c>
      <c r="FS161" s="365"/>
      <c r="FT161" s="40" t="b">
        <f t="shared" si="289"/>
        <v>0</v>
      </c>
      <c r="FU161" s="40" t="b">
        <f t="shared" si="290"/>
        <v>0</v>
      </c>
      <c r="FV161" s="40" t="b">
        <f t="shared" si="291"/>
        <v>0</v>
      </c>
      <c r="FW161" s="40" t="b">
        <f t="shared" si="292"/>
        <v>0</v>
      </c>
    </row>
    <row r="162" spans="2:179">
      <c r="B162" s="365">
        <v>153</v>
      </c>
      <c r="C162" s="196"/>
      <c r="D162" s="196"/>
      <c r="E162" s="196"/>
      <c r="F162" s="196"/>
      <c r="G162" s="367"/>
      <c r="H162" s="197"/>
      <c r="I162" s="197"/>
      <c r="J162" s="197"/>
      <c r="K162" s="197"/>
      <c r="L162" s="197"/>
      <c r="M162" s="197"/>
      <c r="N162" s="9"/>
      <c r="O162" s="198"/>
      <c r="P162" s="198"/>
      <c r="Q162" s="198"/>
      <c r="R162" s="198"/>
      <c r="S162" s="198"/>
      <c r="T162" s="198"/>
      <c r="U162" s="9"/>
      <c r="V162" s="306"/>
      <c r="W162" s="306"/>
      <c r="X162" s="306"/>
      <c r="Y162" s="306"/>
      <c r="Z162" s="306"/>
      <c r="AA162" s="283">
        <f>IFERROR(Z162*Inputs!$D$59*Inputs!$D$60,"")</f>
        <v>0</v>
      </c>
      <c r="AB162" s="9"/>
      <c r="AC162" s="303"/>
      <c r="AD162" s="304"/>
      <c r="AE162" s="304"/>
      <c r="AF162" s="304"/>
      <c r="AG162" s="9"/>
      <c r="AH162" s="283" t="str">
        <f>IFERROR(IF(Analysis!AC162="","",Analysis!AC162*Inputs!$D$33),"")</f>
        <v/>
      </c>
      <c r="AI162" s="292" t="str">
        <f>IFERROR(IF(Analysis!AD162="","",Analysis!AD162*Inputs!$D$37),"")</f>
        <v/>
      </c>
      <c r="AJ162" s="292" t="str">
        <f>IFERROR(IF(Analysis!AE162="","",Analysis!AE162*Inputs!$D$41),"")</f>
        <v/>
      </c>
      <c r="AK162" s="292" t="str">
        <f>IFERROR(IF(Analysis!AE162="","",Analysis!AE162*Inputs!$D$48),"")</f>
        <v/>
      </c>
      <c r="AL162" s="293" t="str">
        <f>IFERROR(IF(Analysis!AD162="","",Analysis!AD162*Inputs!$D$49*Inputs!$D$48),"")</f>
        <v/>
      </c>
      <c r="AM162" s="292" t="str">
        <f>IFERROR(AK162*Inputs!$D$50,"")</f>
        <v/>
      </c>
      <c r="AN162" s="292" t="str">
        <f t="shared" si="293"/>
        <v/>
      </c>
      <c r="AO162" s="292" t="str">
        <f>IFERROR(IF(AN162="","",AN162*Inputs!$D$52),"")</f>
        <v/>
      </c>
      <c r="AP162" s="283" t="str">
        <f>IFERROR(IF(Analysis!AF162="","",Analysis!AF162*Inputs!$D$58),"")</f>
        <v/>
      </c>
      <c r="AQ162" s="293" t="str">
        <f>IFERROR(AP162*Inputs!$D$59,"")</f>
        <v/>
      </c>
      <c r="AR162" s="283" t="str">
        <f>IFERROR(AQ162*Inputs!$D$60,"")</f>
        <v/>
      </c>
      <c r="AS162" s="9"/>
      <c r="AT162" s="279" t="str">
        <f>IF(Analysis!V162&lt;&gt;"",Analysis!V162,Analysis!$AH162)</f>
        <v/>
      </c>
      <c r="AU162" s="279" t="str">
        <f>IF(Analysis!W162&lt;&gt;"",Analysis!W162,Analysis!AI162)</f>
        <v/>
      </c>
      <c r="AV162" s="279" t="str">
        <f>IF(Analysis!X162&lt;&gt;"",Analysis!X162,$AJ162)</f>
        <v/>
      </c>
      <c r="AW162" s="279" t="str">
        <f>IF(Analysis!Y162&lt;&gt;"",Analysis!Y162,Analysis!AO162)</f>
        <v/>
      </c>
      <c r="AX162" s="279" t="str">
        <f>IF(Analysis!Z162&lt;&gt;"",Analysis!Z162,Analysis!AP162)</f>
        <v/>
      </c>
      <c r="AY162" s="279" t="str">
        <f>IF(Analysis!AA162&gt;0,Analysis!AA162,Analysis!AR162)</f>
        <v/>
      </c>
      <c r="AZ162" s="9"/>
      <c r="BA162" s="8">
        <f>SUM((($H162+$O162)*Inputs!$D$14*Inputs!$D$13/Hours_TB),(($I162+$P162)*Inputs!$D$14*Inputs!$D$13/Hours_TB),(($J162+$Q162)*Inputs!$D$14*Inputs!$D$13/Hours_TB),(($K162+$R162)*Inputs!$D$14*Inputs!$D$13/Hours_TB),(($L162+$S162)*Inputs!$D$14*Inputs!$D$13/Hours_TB),(($M162+$T162)*Inputs!$D$14*Inputs!$D$13/Hours_TB))</f>
        <v>0</v>
      </c>
      <c r="BB162" s="8">
        <f>SUM((($H162+$O162)*Inputs!$D$14*Inputs!$D$13/Hours_HIV),(($I162+$P162)*Inputs!$D$14*Inputs!$D$13/Hours_HIV),(($J162+$Q162)*Inputs!$D$14*Inputs!$D$13/Hours_HIV),(($K162+$R162)*Inputs!$D$14*Inputs!$D$13/Hours_HIV),(($L162+$S162)*Inputs!$D$14*Inputs!$D$13/Hours_HIV),(($M162+$T162)*Inputs!$D$14*Inputs!$D$13/Hours_HIV))</f>
        <v>0</v>
      </c>
      <c r="BC162" s="8">
        <f>SUM((($H162+$O162)*Inputs!$D$14*Inputs!$D$13/Hours_HPV),(($I162+$P162)*Inputs!$D$14*Inputs!$D$13/Hours_HPV),(($J162+$Q162)*Inputs!$D$14*Inputs!$D$13/Hours_HPV),(($K162+$R162)*Inputs!$D$14*Inputs!$D$13/Hours_HPV),(($L162+$S162)*Inputs!$D$14*Inputs!$D$13/Hours_HPV),(($M162+$T162)*Inputs!$D$14*Inputs!$D$13/Hours_HPV))</f>
        <v>0</v>
      </c>
      <c r="BD162" s="8">
        <f>SUM((($H162+$O162)*Inputs!$D$14*Inputs!$D$13/Hours_HCV),(($I162+$P162)*Inputs!$D$14*Inputs!$D$13/Hours_HCV),(($J162+$Q162)*Inputs!$D$14*Inputs!$D$13/Hours_HCV),(($K162+$R162)*Inputs!$D$14*Inputs!$D$13/Hours_HCV),(($L162+$S162)*Inputs!$D$14*Inputs!$D$13/Hours_HCV),(($M162+$T162)*Inputs!$D$14*Inputs!$D$13/Hours_HCV))</f>
        <v>0</v>
      </c>
      <c r="BE162" s="9"/>
      <c r="BF162" s="10" t="str">
        <f t="shared" si="294"/>
        <v/>
      </c>
      <c r="BG162" s="18" t="str">
        <f t="shared" si="295"/>
        <v>N/A</v>
      </c>
      <c r="BH162" s="10" t="str">
        <f t="shared" si="296"/>
        <v/>
      </c>
      <c r="BI162" s="10" t="str">
        <f t="shared" si="297"/>
        <v/>
      </c>
      <c r="BJ162" s="10" t="str">
        <f t="shared" si="216"/>
        <v/>
      </c>
      <c r="BK162" s="18" t="str">
        <f t="shared" si="298"/>
        <v>N/A</v>
      </c>
      <c r="BL162" s="367"/>
      <c r="BM162" s="10">
        <f t="shared" si="299"/>
        <v>0</v>
      </c>
      <c r="BN162" s="18" t="str">
        <f t="shared" si="300"/>
        <v>N/A</v>
      </c>
      <c r="BO162" s="10" t="str">
        <f t="shared" si="217"/>
        <v/>
      </c>
      <c r="BP162" s="10" t="str">
        <f t="shared" si="218"/>
        <v/>
      </c>
      <c r="BQ162" s="10" t="str">
        <f t="shared" si="219"/>
        <v/>
      </c>
      <c r="BR162" s="18" t="str">
        <f t="shared" si="220"/>
        <v>N/A</v>
      </c>
      <c r="BS162" s="367"/>
      <c r="BT162" s="10">
        <f t="shared" si="301"/>
        <v>0</v>
      </c>
      <c r="BU162" s="18" t="str">
        <f t="shared" si="302"/>
        <v>N/A</v>
      </c>
      <c r="BV162" s="10" t="str">
        <f t="shared" si="221"/>
        <v/>
      </c>
      <c r="BW162" s="10" t="str">
        <f t="shared" si="303"/>
        <v/>
      </c>
      <c r="BX162" s="10" t="str">
        <f t="shared" si="222"/>
        <v/>
      </c>
      <c r="BY162" s="18" t="str">
        <f t="shared" si="304"/>
        <v>N/A</v>
      </c>
      <c r="BZ162" s="367"/>
      <c r="CA162" s="10">
        <f t="shared" si="305"/>
        <v>0</v>
      </c>
      <c r="CB162" s="18" t="str">
        <f t="shared" si="306"/>
        <v>N/A</v>
      </c>
      <c r="CC162" s="10" t="str">
        <f t="shared" si="223"/>
        <v/>
      </c>
      <c r="CD162" s="10" t="str">
        <f t="shared" si="224"/>
        <v/>
      </c>
      <c r="CE162" s="10" t="str">
        <f t="shared" si="225"/>
        <v/>
      </c>
      <c r="CF162" s="18" t="str">
        <f t="shared" si="307"/>
        <v>N/A</v>
      </c>
      <c r="CG162" s="365"/>
      <c r="CH162" s="10">
        <f t="shared" si="308"/>
        <v>0</v>
      </c>
      <c r="CI162" s="18" t="str">
        <f t="shared" si="309"/>
        <v>N/A</v>
      </c>
      <c r="CJ162" s="10" t="str">
        <f t="shared" si="226"/>
        <v/>
      </c>
      <c r="CK162" s="10" t="str">
        <f t="shared" si="227"/>
        <v/>
      </c>
      <c r="CL162" s="10" t="str">
        <f t="shared" si="228"/>
        <v/>
      </c>
      <c r="CM162" s="18" t="str">
        <f t="shared" si="229"/>
        <v>N/A</v>
      </c>
      <c r="CN162" s="365"/>
      <c r="CO162" s="10">
        <f t="shared" si="310"/>
        <v>0</v>
      </c>
      <c r="CP162" s="18" t="str">
        <f t="shared" si="311"/>
        <v>N/A</v>
      </c>
      <c r="CQ162" s="10" t="str">
        <f t="shared" si="230"/>
        <v/>
      </c>
      <c r="CR162" s="10" t="str">
        <f t="shared" si="231"/>
        <v/>
      </c>
      <c r="CS162" s="10" t="str">
        <f t="shared" si="232"/>
        <v/>
      </c>
      <c r="CT162" s="18" t="str">
        <f t="shared" si="312"/>
        <v>N/A</v>
      </c>
      <c r="CU162" s="377"/>
      <c r="CV162" s="10">
        <f t="shared" si="313"/>
        <v>0</v>
      </c>
      <c r="CW162" s="18" t="str">
        <f t="shared" si="314"/>
        <v>N/A</v>
      </c>
      <c r="CX162" s="10" t="str">
        <f t="shared" si="233"/>
        <v/>
      </c>
      <c r="CY162" s="10" t="str">
        <f t="shared" si="234"/>
        <v/>
      </c>
      <c r="CZ162" s="10" t="str">
        <f t="shared" si="235"/>
        <v/>
      </c>
      <c r="DA162" s="18" t="str">
        <f t="shared" si="236"/>
        <v>N/A</v>
      </c>
      <c r="DB162" s="367"/>
      <c r="DC162" s="367"/>
      <c r="DD162" s="367"/>
      <c r="DE162" s="367"/>
      <c r="DF162" s="367"/>
      <c r="DG162" s="40" t="b">
        <f t="shared" si="237"/>
        <v>0</v>
      </c>
      <c r="DH162" s="40" t="b">
        <f t="shared" si="238"/>
        <v>0</v>
      </c>
      <c r="DI162" s="40" t="b">
        <f t="shared" si="239"/>
        <v>0</v>
      </c>
      <c r="DJ162" s="40" t="b">
        <f t="shared" si="240"/>
        <v>0</v>
      </c>
      <c r="DK162" s="367"/>
      <c r="DL162" s="40" t="b">
        <f t="shared" si="241"/>
        <v>0</v>
      </c>
      <c r="DM162" s="40" t="b">
        <f t="shared" si="242"/>
        <v>0</v>
      </c>
      <c r="DN162" s="40" t="b">
        <f t="shared" si="243"/>
        <v>0</v>
      </c>
      <c r="DO162" s="40" t="b">
        <f t="shared" si="244"/>
        <v>0</v>
      </c>
      <c r="DP162" s="367"/>
      <c r="DQ162" s="40" t="b">
        <f t="shared" si="245"/>
        <v>0</v>
      </c>
      <c r="DR162" s="40" t="b">
        <f t="shared" si="246"/>
        <v>0</v>
      </c>
      <c r="DS162" s="40" t="b">
        <f t="shared" si="247"/>
        <v>0</v>
      </c>
      <c r="DT162" s="40" t="b">
        <f t="shared" si="248"/>
        <v>0</v>
      </c>
      <c r="DU162" s="367"/>
      <c r="DV162" s="40" t="b">
        <f t="shared" si="249"/>
        <v>0</v>
      </c>
      <c r="DW162" s="40" t="b">
        <f t="shared" si="250"/>
        <v>0</v>
      </c>
      <c r="DX162" s="40" t="b">
        <f t="shared" si="251"/>
        <v>0</v>
      </c>
      <c r="DY162" s="40" t="b">
        <f t="shared" si="252"/>
        <v>0</v>
      </c>
      <c r="DZ162" s="367"/>
      <c r="EA162" s="40" t="b">
        <f t="shared" si="253"/>
        <v>0</v>
      </c>
      <c r="EB162" s="40" t="b">
        <f t="shared" si="254"/>
        <v>0</v>
      </c>
      <c r="EC162" s="40" t="b">
        <f t="shared" si="255"/>
        <v>0</v>
      </c>
      <c r="ED162" s="40" t="b">
        <f t="shared" si="256"/>
        <v>0</v>
      </c>
      <c r="EE162" s="367"/>
      <c r="EF162" s="40" t="b">
        <f t="shared" si="257"/>
        <v>0</v>
      </c>
      <c r="EG162" s="40" t="b">
        <f t="shared" si="258"/>
        <v>0</v>
      </c>
      <c r="EH162" s="40" t="b">
        <f t="shared" si="259"/>
        <v>0</v>
      </c>
      <c r="EI162" s="40" t="b">
        <f t="shared" si="260"/>
        <v>0</v>
      </c>
      <c r="EJ162" s="367"/>
      <c r="EK162" s="40" t="b">
        <f t="shared" si="261"/>
        <v>0</v>
      </c>
      <c r="EL162" s="40" t="b">
        <f t="shared" si="262"/>
        <v>0</v>
      </c>
      <c r="EM162" s="40" t="b">
        <f t="shared" si="263"/>
        <v>0</v>
      </c>
      <c r="EN162" s="40" t="b">
        <f t="shared" si="264"/>
        <v>0</v>
      </c>
      <c r="EO162" s="367"/>
      <c r="EP162" s="40" t="b">
        <f t="shared" si="265"/>
        <v>0</v>
      </c>
      <c r="EQ162" s="40" t="b">
        <f t="shared" si="266"/>
        <v>0</v>
      </c>
      <c r="ER162" s="40" t="b">
        <f t="shared" si="267"/>
        <v>0</v>
      </c>
      <c r="ES162" s="40" t="b">
        <f t="shared" si="268"/>
        <v>0</v>
      </c>
      <c r="ET162" s="367"/>
      <c r="EU162" s="40" t="b">
        <f t="shared" si="269"/>
        <v>0</v>
      </c>
      <c r="EV162" s="40" t="b">
        <f t="shared" si="270"/>
        <v>0</v>
      </c>
      <c r="EW162" s="40" t="b">
        <f t="shared" si="271"/>
        <v>0</v>
      </c>
      <c r="EX162" s="40" t="b">
        <f t="shared" si="272"/>
        <v>0</v>
      </c>
      <c r="EY162" s="365"/>
      <c r="EZ162" s="40" t="b">
        <f t="shared" si="273"/>
        <v>0</v>
      </c>
      <c r="FA162" s="40" t="b">
        <f t="shared" si="274"/>
        <v>0</v>
      </c>
      <c r="FB162" s="40" t="b">
        <f t="shared" si="275"/>
        <v>0</v>
      </c>
      <c r="FC162" s="40" t="b">
        <f t="shared" si="276"/>
        <v>0</v>
      </c>
      <c r="FD162" s="367"/>
      <c r="FE162" s="40" t="b">
        <f t="shared" si="277"/>
        <v>0</v>
      </c>
      <c r="FF162" s="40" t="b">
        <f t="shared" si="278"/>
        <v>0</v>
      </c>
      <c r="FG162" s="40" t="b">
        <f t="shared" si="279"/>
        <v>0</v>
      </c>
      <c r="FH162" s="40" t="b">
        <f t="shared" si="280"/>
        <v>0</v>
      </c>
      <c r="FI162" s="365"/>
      <c r="FJ162" s="40" t="b">
        <f t="shared" si="281"/>
        <v>0</v>
      </c>
      <c r="FK162" s="40" t="b">
        <f t="shared" si="282"/>
        <v>0</v>
      </c>
      <c r="FL162" s="40" t="b">
        <f t="shared" si="283"/>
        <v>0</v>
      </c>
      <c r="FM162" s="40" t="b">
        <f t="shared" si="284"/>
        <v>0</v>
      </c>
      <c r="FN162" s="367"/>
      <c r="FO162" s="40" t="b">
        <f t="shared" si="285"/>
        <v>0</v>
      </c>
      <c r="FP162" s="40" t="b">
        <f t="shared" si="286"/>
        <v>0</v>
      </c>
      <c r="FQ162" s="40" t="b">
        <f t="shared" si="287"/>
        <v>0</v>
      </c>
      <c r="FR162" s="40" t="b">
        <f t="shared" si="288"/>
        <v>0</v>
      </c>
      <c r="FS162" s="365"/>
      <c r="FT162" s="40" t="b">
        <f t="shared" si="289"/>
        <v>0</v>
      </c>
      <c r="FU162" s="40" t="b">
        <f t="shared" si="290"/>
        <v>0</v>
      </c>
      <c r="FV162" s="40" t="b">
        <f t="shared" si="291"/>
        <v>0</v>
      </c>
      <c r="FW162" s="40" t="b">
        <f t="shared" si="292"/>
        <v>0</v>
      </c>
    </row>
    <row r="163" spans="2:179">
      <c r="B163" s="365">
        <v>154</v>
      </c>
      <c r="C163" s="196"/>
      <c r="D163" s="196"/>
      <c r="E163" s="196"/>
      <c r="F163" s="196"/>
      <c r="G163" s="367"/>
      <c r="H163" s="197"/>
      <c r="I163" s="197"/>
      <c r="J163" s="197"/>
      <c r="K163" s="197"/>
      <c r="L163" s="197"/>
      <c r="M163" s="197"/>
      <c r="N163" s="9"/>
      <c r="O163" s="198"/>
      <c r="P163" s="198"/>
      <c r="Q163" s="198"/>
      <c r="R163" s="198"/>
      <c r="S163" s="198"/>
      <c r="T163" s="198"/>
      <c r="U163" s="9"/>
      <c r="V163" s="306"/>
      <c r="W163" s="306"/>
      <c r="X163" s="306"/>
      <c r="Y163" s="306"/>
      <c r="Z163" s="306"/>
      <c r="AA163" s="283">
        <f>IFERROR(Z163*Inputs!$D$59*Inputs!$D$60,"")</f>
        <v>0</v>
      </c>
      <c r="AB163" s="9"/>
      <c r="AC163" s="303"/>
      <c r="AD163" s="304"/>
      <c r="AE163" s="304"/>
      <c r="AF163" s="304"/>
      <c r="AG163" s="9"/>
      <c r="AH163" s="283" t="str">
        <f>IFERROR(IF(Analysis!AC163="","",Analysis!AC163*Inputs!$D$33),"")</f>
        <v/>
      </c>
      <c r="AI163" s="292" t="str">
        <f>IFERROR(IF(Analysis!AD163="","",Analysis!AD163*Inputs!$D$37),"")</f>
        <v/>
      </c>
      <c r="AJ163" s="292" t="str">
        <f>IFERROR(IF(Analysis!AE163="","",Analysis!AE163*Inputs!$D$41),"")</f>
        <v/>
      </c>
      <c r="AK163" s="292" t="str">
        <f>IFERROR(IF(Analysis!AE163="","",Analysis!AE163*Inputs!$D$48),"")</f>
        <v/>
      </c>
      <c r="AL163" s="293" t="str">
        <f>IFERROR(IF(Analysis!AD163="","",Analysis!AD163*Inputs!$D$49*Inputs!$D$48),"")</f>
        <v/>
      </c>
      <c r="AM163" s="292" t="str">
        <f>IFERROR(AK163*Inputs!$D$50,"")</f>
        <v/>
      </c>
      <c r="AN163" s="292" t="str">
        <f t="shared" si="293"/>
        <v/>
      </c>
      <c r="AO163" s="292" t="str">
        <f>IFERROR(IF(AN163="","",AN163*Inputs!$D$52),"")</f>
        <v/>
      </c>
      <c r="AP163" s="283" t="str">
        <f>IFERROR(IF(Analysis!AF163="","",Analysis!AF163*Inputs!$D$58),"")</f>
        <v/>
      </c>
      <c r="AQ163" s="293" t="str">
        <f>IFERROR(AP163*Inputs!$D$59,"")</f>
        <v/>
      </c>
      <c r="AR163" s="283" t="str">
        <f>IFERROR(AQ163*Inputs!$D$60,"")</f>
        <v/>
      </c>
      <c r="AS163" s="9"/>
      <c r="AT163" s="279" t="str">
        <f>IF(Analysis!V163&lt;&gt;"",Analysis!V163,Analysis!$AH163)</f>
        <v/>
      </c>
      <c r="AU163" s="279" t="str">
        <f>IF(Analysis!W163&lt;&gt;"",Analysis!W163,Analysis!AI163)</f>
        <v/>
      </c>
      <c r="AV163" s="279" t="str">
        <f>IF(Analysis!X163&lt;&gt;"",Analysis!X163,$AJ163)</f>
        <v/>
      </c>
      <c r="AW163" s="279" t="str">
        <f>IF(Analysis!Y163&lt;&gt;"",Analysis!Y163,Analysis!AO163)</f>
        <v/>
      </c>
      <c r="AX163" s="279" t="str">
        <f>IF(Analysis!Z163&lt;&gt;"",Analysis!Z163,Analysis!AP163)</f>
        <v/>
      </c>
      <c r="AY163" s="279" t="str">
        <f>IF(Analysis!AA163&gt;0,Analysis!AA163,Analysis!AR163)</f>
        <v/>
      </c>
      <c r="AZ163" s="9"/>
      <c r="BA163" s="8">
        <f>SUM((($H163+$O163)*Inputs!$D$14*Inputs!$D$13/Hours_TB),(($I163+$P163)*Inputs!$D$14*Inputs!$D$13/Hours_TB),(($J163+$Q163)*Inputs!$D$14*Inputs!$D$13/Hours_TB),(($K163+$R163)*Inputs!$D$14*Inputs!$D$13/Hours_TB),(($L163+$S163)*Inputs!$D$14*Inputs!$D$13/Hours_TB),(($M163+$T163)*Inputs!$D$14*Inputs!$D$13/Hours_TB))</f>
        <v>0</v>
      </c>
      <c r="BB163" s="8">
        <f>SUM((($H163+$O163)*Inputs!$D$14*Inputs!$D$13/Hours_HIV),(($I163+$P163)*Inputs!$D$14*Inputs!$D$13/Hours_HIV),(($J163+$Q163)*Inputs!$D$14*Inputs!$D$13/Hours_HIV),(($K163+$R163)*Inputs!$D$14*Inputs!$D$13/Hours_HIV),(($L163+$S163)*Inputs!$D$14*Inputs!$D$13/Hours_HIV),(($M163+$T163)*Inputs!$D$14*Inputs!$D$13/Hours_HIV))</f>
        <v>0</v>
      </c>
      <c r="BC163" s="8">
        <f>SUM((($H163+$O163)*Inputs!$D$14*Inputs!$D$13/Hours_HPV),(($I163+$P163)*Inputs!$D$14*Inputs!$D$13/Hours_HPV),(($J163+$Q163)*Inputs!$D$14*Inputs!$D$13/Hours_HPV),(($K163+$R163)*Inputs!$D$14*Inputs!$D$13/Hours_HPV),(($L163+$S163)*Inputs!$D$14*Inputs!$D$13/Hours_HPV),(($M163+$T163)*Inputs!$D$14*Inputs!$D$13/Hours_HPV))</f>
        <v>0</v>
      </c>
      <c r="BD163" s="8">
        <f>SUM((($H163+$O163)*Inputs!$D$14*Inputs!$D$13/Hours_HCV),(($I163+$P163)*Inputs!$D$14*Inputs!$D$13/Hours_HCV),(($J163+$Q163)*Inputs!$D$14*Inputs!$D$13/Hours_HCV),(($K163+$R163)*Inputs!$D$14*Inputs!$D$13/Hours_HCV),(($L163+$S163)*Inputs!$D$14*Inputs!$D$13/Hours_HCV),(($M163+$T163)*Inputs!$D$14*Inputs!$D$13/Hours_HCV))</f>
        <v>0</v>
      </c>
      <c r="BE163" s="9"/>
      <c r="BF163" s="10" t="str">
        <f t="shared" si="294"/>
        <v/>
      </c>
      <c r="BG163" s="18" t="str">
        <f t="shared" si="295"/>
        <v>N/A</v>
      </c>
      <c r="BH163" s="10" t="str">
        <f t="shared" si="296"/>
        <v/>
      </c>
      <c r="BI163" s="10" t="str">
        <f t="shared" si="297"/>
        <v/>
      </c>
      <c r="BJ163" s="10" t="str">
        <f t="shared" si="216"/>
        <v/>
      </c>
      <c r="BK163" s="18" t="str">
        <f t="shared" si="298"/>
        <v>N/A</v>
      </c>
      <c r="BL163" s="367"/>
      <c r="BM163" s="10">
        <f t="shared" si="299"/>
        <v>0</v>
      </c>
      <c r="BN163" s="18" t="str">
        <f t="shared" si="300"/>
        <v>N/A</v>
      </c>
      <c r="BO163" s="10" t="str">
        <f t="shared" si="217"/>
        <v/>
      </c>
      <c r="BP163" s="10" t="str">
        <f t="shared" si="218"/>
        <v/>
      </c>
      <c r="BQ163" s="10" t="str">
        <f t="shared" si="219"/>
        <v/>
      </c>
      <c r="BR163" s="18" t="str">
        <f t="shared" si="220"/>
        <v>N/A</v>
      </c>
      <c r="BS163" s="367"/>
      <c r="BT163" s="10">
        <f t="shared" si="301"/>
        <v>0</v>
      </c>
      <c r="BU163" s="18" t="str">
        <f t="shared" si="302"/>
        <v>N/A</v>
      </c>
      <c r="BV163" s="10" t="str">
        <f t="shared" si="221"/>
        <v/>
      </c>
      <c r="BW163" s="10" t="str">
        <f t="shared" si="303"/>
        <v/>
      </c>
      <c r="BX163" s="10" t="str">
        <f t="shared" si="222"/>
        <v/>
      </c>
      <c r="BY163" s="18" t="str">
        <f t="shared" si="304"/>
        <v>N/A</v>
      </c>
      <c r="BZ163" s="367"/>
      <c r="CA163" s="10">
        <f t="shared" si="305"/>
        <v>0</v>
      </c>
      <c r="CB163" s="18" t="str">
        <f t="shared" si="306"/>
        <v>N/A</v>
      </c>
      <c r="CC163" s="10" t="str">
        <f t="shared" si="223"/>
        <v/>
      </c>
      <c r="CD163" s="10" t="str">
        <f t="shared" si="224"/>
        <v/>
      </c>
      <c r="CE163" s="10" t="str">
        <f t="shared" si="225"/>
        <v/>
      </c>
      <c r="CF163" s="18" t="str">
        <f t="shared" si="307"/>
        <v>N/A</v>
      </c>
      <c r="CG163" s="365"/>
      <c r="CH163" s="10">
        <f t="shared" si="308"/>
        <v>0</v>
      </c>
      <c r="CI163" s="18" t="str">
        <f t="shared" si="309"/>
        <v>N/A</v>
      </c>
      <c r="CJ163" s="10" t="str">
        <f t="shared" si="226"/>
        <v/>
      </c>
      <c r="CK163" s="10" t="str">
        <f t="shared" si="227"/>
        <v/>
      </c>
      <c r="CL163" s="10" t="str">
        <f t="shared" si="228"/>
        <v/>
      </c>
      <c r="CM163" s="18" t="str">
        <f t="shared" si="229"/>
        <v>N/A</v>
      </c>
      <c r="CN163" s="365"/>
      <c r="CO163" s="10">
        <f t="shared" si="310"/>
        <v>0</v>
      </c>
      <c r="CP163" s="18" t="str">
        <f t="shared" si="311"/>
        <v>N/A</v>
      </c>
      <c r="CQ163" s="10" t="str">
        <f t="shared" si="230"/>
        <v/>
      </c>
      <c r="CR163" s="10" t="str">
        <f t="shared" si="231"/>
        <v/>
      </c>
      <c r="CS163" s="10" t="str">
        <f t="shared" si="232"/>
        <v/>
      </c>
      <c r="CT163" s="18" t="str">
        <f t="shared" si="312"/>
        <v>N/A</v>
      </c>
      <c r="CU163" s="377"/>
      <c r="CV163" s="10">
        <f t="shared" si="313"/>
        <v>0</v>
      </c>
      <c r="CW163" s="18" t="str">
        <f t="shared" si="314"/>
        <v>N/A</v>
      </c>
      <c r="CX163" s="10" t="str">
        <f t="shared" si="233"/>
        <v/>
      </c>
      <c r="CY163" s="10" t="str">
        <f t="shared" si="234"/>
        <v/>
      </c>
      <c r="CZ163" s="10" t="str">
        <f t="shared" si="235"/>
        <v/>
      </c>
      <c r="DA163" s="18" t="str">
        <f t="shared" si="236"/>
        <v>N/A</v>
      </c>
      <c r="DB163" s="367"/>
      <c r="DC163" s="367"/>
      <c r="DD163" s="367"/>
      <c r="DE163" s="367"/>
      <c r="DF163" s="367"/>
      <c r="DG163" s="40" t="b">
        <f t="shared" si="237"/>
        <v>0</v>
      </c>
      <c r="DH163" s="40" t="b">
        <f t="shared" si="238"/>
        <v>0</v>
      </c>
      <c r="DI163" s="40" t="b">
        <f t="shared" si="239"/>
        <v>0</v>
      </c>
      <c r="DJ163" s="40" t="b">
        <f t="shared" si="240"/>
        <v>0</v>
      </c>
      <c r="DK163" s="367"/>
      <c r="DL163" s="40" t="b">
        <f t="shared" si="241"/>
        <v>0</v>
      </c>
      <c r="DM163" s="40" t="b">
        <f t="shared" si="242"/>
        <v>0</v>
      </c>
      <c r="DN163" s="40" t="b">
        <f t="shared" si="243"/>
        <v>0</v>
      </c>
      <c r="DO163" s="40" t="b">
        <f t="shared" si="244"/>
        <v>0</v>
      </c>
      <c r="DP163" s="367"/>
      <c r="DQ163" s="40" t="b">
        <f t="shared" si="245"/>
        <v>0</v>
      </c>
      <c r="DR163" s="40" t="b">
        <f t="shared" si="246"/>
        <v>0</v>
      </c>
      <c r="DS163" s="40" t="b">
        <f t="shared" si="247"/>
        <v>0</v>
      </c>
      <c r="DT163" s="40" t="b">
        <f t="shared" si="248"/>
        <v>0</v>
      </c>
      <c r="DU163" s="367"/>
      <c r="DV163" s="40" t="b">
        <f t="shared" si="249"/>
        <v>0</v>
      </c>
      <c r="DW163" s="40" t="b">
        <f t="shared" si="250"/>
        <v>0</v>
      </c>
      <c r="DX163" s="40" t="b">
        <f t="shared" si="251"/>
        <v>0</v>
      </c>
      <c r="DY163" s="40" t="b">
        <f t="shared" si="252"/>
        <v>0</v>
      </c>
      <c r="DZ163" s="367"/>
      <c r="EA163" s="40" t="b">
        <f t="shared" si="253"/>
        <v>0</v>
      </c>
      <c r="EB163" s="40" t="b">
        <f t="shared" si="254"/>
        <v>0</v>
      </c>
      <c r="EC163" s="40" t="b">
        <f t="shared" si="255"/>
        <v>0</v>
      </c>
      <c r="ED163" s="40" t="b">
        <f t="shared" si="256"/>
        <v>0</v>
      </c>
      <c r="EE163" s="367"/>
      <c r="EF163" s="40" t="b">
        <f t="shared" si="257"/>
        <v>0</v>
      </c>
      <c r="EG163" s="40" t="b">
        <f t="shared" si="258"/>
        <v>0</v>
      </c>
      <c r="EH163" s="40" t="b">
        <f t="shared" si="259"/>
        <v>0</v>
      </c>
      <c r="EI163" s="40" t="b">
        <f t="shared" si="260"/>
        <v>0</v>
      </c>
      <c r="EJ163" s="367"/>
      <c r="EK163" s="40" t="b">
        <f t="shared" si="261"/>
        <v>0</v>
      </c>
      <c r="EL163" s="40" t="b">
        <f t="shared" si="262"/>
        <v>0</v>
      </c>
      <c r="EM163" s="40" t="b">
        <f t="shared" si="263"/>
        <v>0</v>
      </c>
      <c r="EN163" s="40" t="b">
        <f t="shared" si="264"/>
        <v>0</v>
      </c>
      <c r="EO163" s="367"/>
      <c r="EP163" s="40" t="b">
        <f t="shared" si="265"/>
        <v>0</v>
      </c>
      <c r="EQ163" s="40" t="b">
        <f t="shared" si="266"/>
        <v>0</v>
      </c>
      <c r="ER163" s="40" t="b">
        <f t="shared" si="267"/>
        <v>0</v>
      </c>
      <c r="ES163" s="40" t="b">
        <f t="shared" si="268"/>
        <v>0</v>
      </c>
      <c r="ET163" s="367"/>
      <c r="EU163" s="40" t="b">
        <f t="shared" si="269"/>
        <v>0</v>
      </c>
      <c r="EV163" s="40" t="b">
        <f t="shared" si="270"/>
        <v>0</v>
      </c>
      <c r="EW163" s="40" t="b">
        <f t="shared" si="271"/>
        <v>0</v>
      </c>
      <c r="EX163" s="40" t="b">
        <f t="shared" si="272"/>
        <v>0</v>
      </c>
      <c r="EY163" s="365"/>
      <c r="EZ163" s="40" t="b">
        <f t="shared" si="273"/>
        <v>0</v>
      </c>
      <c r="FA163" s="40" t="b">
        <f t="shared" si="274"/>
        <v>0</v>
      </c>
      <c r="FB163" s="40" t="b">
        <f t="shared" si="275"/>
        <v>0</v>
      </c>
      <c r="FC163" s="40" t="b">
        <f t="shared" si="276"/>
        <v>0</v>
      </c>
      <c r="FD163" s="367"/>
      <c r="FE163" s="40" t="b">
        <f t="shared" si="277"/>
        <v>0</v>
      </c>
      <c r="FF163" s="40" t="b">
        <f t="shared" si="278"/>
        <v>0</v>
      </c>
      <c r="FG163" s="40" t="b">
        <f t="shared" si="279"/>
        <v>0</v>
      </c>
      <c r="FH163" s="40" t="b">
        <f t="shared" si="280"/>
        <v>0</v>
      </c>
      <c r="FI163" s="365"/>
      <c r="FJ163" s="40" t="b">
        <f t="shared" si="281"/>
        <v>0</v>
      </c>
      <c r="FK163" s="40" t="b">
        <f t="shared" si="282"/>
        <v>0</v>
      </c>
      <c r="FL163" s="40" t="b">
        <f t="shared" si="283"/>
        <v>0</v>
      </c>
      <c r="FM163" s="40" t="b">
        <f t="shared" si="284"/>
        <v>0</v>
      </c>
      <c r="FN163" s="367"/>
      <c r="FO163" s="40" t="b">
        <f t="shared" si="285"/>
        <v>0</v>
      </c>
      <c r="FP163" s="40" t="b">
        <f t="shared" si="286"/>
        <v>0</v>
      </c>
      <c r="FQ163" s="40" t="b">
        <f t="shared" si="287"/>
        <v>0</v>
      </c>
      <c r="FR163" s="40" t="b">
        <f t="shared" si="288"/>
        <v>0</v>
      </c>
      <c r="FS163" s="365"/>
      <c r="FT163" s="40" t="b">
        <f t="shared" si="289"/>
        <v>0</v>
      </c>
      <c r="FU163" s="40" t="b">
        <f t="shared" si="290"/>
        <v>0</v>
      </c>
      <c r="FV163" s="40" t="b">
        <f t="shared" si="291"/>
        <v>0</v>
      </c>
      <c r="FW163" s="40" t="b">
        <f t="shared" si="292"/>
        <v>0</v>
      </c>
    </row>
    <row r="164" spans="2:179">
      <c r="B164" s="365">
        <v>155</v>
      </c>
      <c r="C164" s="196"/>
      <c r="D164" s="196"/>
      <c r="E164" s="196"/>
      <c r="F164" s="196"/>
      <c r="G164" s="367"/>
      <c r="H164" s="197"/>
      <c r="I164" s="197"/>
      <c r="J164" s="197"/>
      <c r="K164" s="197"/>
      <c r="L164" s="197"/>
      <c r="M164" s="197"/>
      <c r="N164" s="9"/>
      <c r="O164" s="198"/>
      <c r="P164" s="198"/>
      <c r="Q164" s="198"/>
      <c r="R164" s="198"/>
      <c r="S164" s="198"/>
      <c r="T164" s="198"/>
      <c r="U164" s="9"/>
      <c r="V164" s="306"/>
      <c r="W164" s="306"/>
      <c r="X164" s="306"/>
      <c r="Y164" s="306"/>
      <c r="Z164" s="306"/>
      <c r="AA164" s="283">
        <f>IFERROR(Z164*Inputs!$D$59*Inputs!$D$60,"")</f>
        <v>0</v>
      </c>
      <c r="AB164" s="9"/>
      <c r="AC164" s="303"/>
      <c r="AD164" s="304"/>
      <c r="AE164" s="304"/>
      <c r="AF164" s="304"/>
      <c r="AG164" s="9"/>
      <c r="AH164" s="283" t="str">
        <f>IFERROR(IF(Analysis!AC164="","",Analysis!AC164*Inputs!$D$33),"")</f>
        <v/>
      </c>
      <c r="AI164" s="292" t="str">
        <f>IFERROR(IF(Analysis!AD164="","",Analysis!AD164*Inputs!$D$37),"")</f>
        <v/>
      </c>
      <c r="AJ164" s="292" t="str">
        <f>IFERROR(IF(Analysis!AE164="","",Analysis!AE164*Inputs!$D$41),"")</f>
        <v/>
      </c>
      <c r="AK164" s="292" t="str">
        <f>IFERROR(IF(Analysis!AE164="","",Analysis!AE164*Inputs!$D$48),"")</f>
        <v/>
      </c>
      <c r="AL164" s="293" t="str">
        <f>IFERROR(IF(Analysis!AD164="","",Analysis!AD164*Inputs!$D$49*Inputs!$D$48),"")</f>
        <v/>
      </c>
      <c r="AM164" s="292" t="str">
        <f>IFERROR(AK164*Inputs!$D$50,"")</f>
        <v/>
      </c>
      <c r="AN164" s="292" t="str">
        <f t="shared" si="293"/>
        <v/>
      </c>
      <c r="AO164" s="292" t="str">
        <f>IFERROR(IF(AN164="","",AN164*Inputs!$D$52),"")</f>
        <v/>
      </c>
      <c r="AP164" s="283" t="str">
        <f>IFERROR(IF(Analysis!AF164="","",Analysis!AF164*Inputs!$D$58),"")</f>
        <v/>
      </c>
      <c r="AQ164" s="293" t="str">
        <f>IFERROR(AP164*Inputs!$D$59,"")</f>
        <v/>
      </c>
      <c r="AR164" s="283" t="str">
        <f>IFERROR(AQ164*Inputs!$D$60,"")</f>
        <v/>
      </c>
      <c r="AS164" s="9"/>
      <c r="AT164" s="279" t="str">
        <f>IF(Analysis!V164&lt;&gt;"",Analysis!V164,Analysis!$AH164)</f>
        <v/>
      </c>
      <c r="AU164" s="279" t="str">
        <f>IF(Analysis!W164&lt;&gt;"",Analysis!W164,Analysis!AI164)</f>
        <v/>
      </c>
      <c r="AV164" s="279" t="str">
        <f>IF(Analysis!X164&lt;&gt;"",Analysis!X164,$AJ164)</f>
        <v/>
      </c>
      <c r="AW164" s="279" t="str">
        <f>IF(Analysis!Y164&lt;&gt;"",Analysis!Y164,Analysis!AO164)</f>
        <v/>
      </c>
      <c r="AX164" s="279" t="str">
        <f>IF(Analysis!Z164&lt;&gt;"",Analysis!Z164,Analysis!AP164)</f>
        <v/>
      </c>
      <c r="AY164" s="279" t="str">
        <f>IF(Analysis!AA164&gt;0,Analysis!AA164,Analysis!AR164)</f>
        <v/>
      </c>
      <c r="AZ164" s="9"/>
      <c r="BA164" s="8">
        <f>SUM((($H164+$O164)*Inputs!$D$14*Inputs!$D$13/Hours_TB),(($I164+$P164)*Inputs!$D$14*Inputs!$D$13/Hours_TB),(($J164+$Q164)*Inputs!$D$14*Inputs!$D$13/Hours_TB),(($K164+$R164)*Inputs!$D$14*Inputs!$D$13/Hours_TB),(($L164+$S164)*Inputs!$D$14*Inputs!$D$13/Hours_TB),(($M164+$T164)*Inputs!$D$14*Inputs!$D$13/Hours_TB))</f>
        <v>0</v>
      </c>
      <c r="BB164" s="8">
        <f>SUM((($H164+$O164)*Inputs!$D$14*Inputs!$D$13/Hours_HIV),(($I164+$P164)*Inputs!$D$14*Inputs!$D$13/Hours_HIV),(($J164+$Q164)*Inputs!$D$14*Inputs!$D$13/Hours_HIV),(($K164+$R164)*Inputs!$D$14*Inputs!$D$13/Hours_HIV),(($L164+$S164)*Inputs!$D$14*Inputs!$D$13/Hours_HIV),(($M164+$T164)*Inputs!$D$14*Inputs!$D$13/Hours_HIV))</f>
        <v>0</v>
      </c>
      <c r="BC164" s="8">
        <f>SUM((($H164+$O164)*Inputs!$D$14*Inputs!$D$13/Hours_HPV),(($I164+$P164)*Inputs!$D$14*Inputs!$D$13/Hours_HPV),(($J164+$Q164)*Inputs!$D$14*Inputs!$D$13/Hours_HPV),(($K164+$R164)*Inputs!$D$14*Inputs!$D$13/Hours_HPV),(($L164+$S164)*Inputs!$D$14*Inputs!$D$13/Hours_HPV),(($M164+$T164)*Inputs!$D$14*Inputs!$D$13/Hours_HPV))</f>
        <v>0</v>
      </c>
      <c r="BD164" s="8">
        <f>SUM((($H164+$O164)*Inputs!$D$14*Inputs!$D$13/Hours_HCV),(($I164+$P164)*Inputs!$D$14*Inputs!$D$13/Hours_HCV),(($J164+$Q164)*Inputs!$D$14*Inputs!$D$13/Hours_HCV),(($K164+$R164)*Inputs!$D$14*Inputs!$D$13/Hours_HCV),(($L164+$S164)*Inputs!$D$14*Inputs!$D$13/Hours_HCV),(($M164+$T164)*Inputs!$D$14*Inputs!$D$13/Hours_HCV))</f>
        <v>0</v>
      </c>
      <c r="BE164" s="9"/>
      <c r="BF164" s="10" t="str">
        <f t="shared" si="294"/>
        <v/>
      </c>
      <c r="BG164" s="18" t="str">
        <f t="shared" si="295"/>
        <v>N/A</v>
      </c>
      <c r="BH164" s="10" t="str">
        <f t="shared" si="296"/>
        <v/>
      </c>
      <c r="BI164" s="10" t="str">
        <f t="shared" si="297"/>
        <v/>
      </c>
      <c r="BJ164" s="10" t="str">
        <f t="shared" si="216"/>
        <v/>
      </c>
      <c r="BK164" s="18" t="str">
        <f t="shared" si="298"/>
        <v>N/A</v>
      </c>
      <c r="BL164" s="367"/>
      <c r="BM164" s="10">
        <f t="shared" si="299"/>
        <v>0</v>
      </c>
      <c r="BN164" s="18" t="str">
        <f t="shared" si="300"/>
        <v>N/A</v>
      </c>
      <c r="BO164" s="10" t="str">
        <f t="shared" si="217"/>
        <v/>
      </c>
      <c r="BP164" s="10" t="str">
        <f t="shared" si="218"/>
        <v/>
      </c>
      <c r="BQ164" s="10" t="str">
        <f t="shared" si="219"/>
        <v/>
      </c>
      <c r="BR164" s="18" t="str">
        <f t="shared" si="220"/>
        <v>N/A</v>
      </c>
      <c r="BS164" s="367"/>
      <c r="BT164" s="10">
        <f t="shared" si="301"/>
        <v>0</v>
      </c>
      <c r="BU164" s="18" t="str">
        <f t="shared" si="302"/>
        <v>N/A</v>
      </c>
      <c r="BV164" s="10" t="str">
        <f t="shared" si="221"/>
        <v/>
      </c>
      <c r="BW164" s="10" t="str">
        <f t="shared" si="303"/>
        <v/>
      </c>
      <c r="BX164" s="10" t="str">
        <f t="shared" si="222"/>
        <v/>
      </c>
      <c r="BY164" s="18" t="str">
        <f t="shared" si="304"/>
        <v>N/A</v>
      </c>
      <c r="BZ164" s="367"/>
      <c r="CA164" s="10">
        <f t="shared" si="305"/>
        <v>0</v>
      </c>
      <c r="CB164" s="18" t="str">
        <f t="shared" si="306"/>
        <v>N/A</v>
      </c>
      <c r="CC164" s="10" t="str">
        <f t="shared" si="223"/>
        <v/>
      </c>
      <c r="CD164" s="10" t="str">
        <f t="shared" si="224"/>
        <v/>
      </c>
      <c r="CE164" s="10" t="str">
        <f t="shared" si="225"/>
        <v/>
      </c>
      <c r="CF164" s="18" t="str">
        <f t="shared" si="307"/>
        <v>N/A</v>
      </c>
      <c r="CG164" s="365"/>
      <c r="CH164" s="10">
        <f t="shared" si="308"/>
        <v>0</v>
      </c>
      <c r="CI164" s="18" t="str">
        <f t="shared" si="309"/>
        <v>N/A</v>
      </c>
      <c r="CJ164" s="10" t="str">
        <f t="shared" si="226"/>
        <v/>
      </c>
      <c r="CK164" s="10" t="str">
        <f t="shared" si="227"/>
        <v/>
      </c>
      <c r="CL164" s="10" t="str">
        <f t="shared" si="228"/>
        <v/>
      </c>
      <c r="CM164" s="18" t="str">
        <f t="shared" si="229"/>
        <v>N/A</v>
      </c>
      <c r="CN164" s="365"/>
      <c r="CO164" s="10">
        <f t="shared" si="310"/>
        <v>0</v>
      </c>
      <c r="CP164" s="18" t="str">
        <f t="shared" si="311"/>
        <v>N/A</v>
      </c>
      <c r="CQ164" s="10" t="str">
        <f t="shared" si="230"/>
        <v/>
      </c>
      <c r="CR164" s="10" t="str">
        <f t="shared" si="231"/>
        <v/>
      </c>
      <c r="CS164" s="10" t="str">
        <f t="shared" si="232"/>
        <v/>
      </c>
      <c r="CT164" s="18" t="str">
        <f t="shared" si="312"/>
        <v>N/A</v>
      </c>
      <c r="CU164" s="377"/>
      <c r="CV164" s="10">
        <f t="shared" si="313"/>
        <v>0</v>
      </c>
      <c r="CW164" s="18" t="str">
        <f t="shared" si="314"/>
        <v>N/A</v>
      </c>
      <c r="CX164" s="10" t="str">
        <f t="shared" si="233"/>
        <v/>
      </c>
      <c r="CY164" s="10" t="str">
        <f t="shared" si="234"/>
        <v/>
      </c>
      <c r="CZ164" s="10" t="str">
        <f t="shared" si="235"/>
        <v/>
      </c>
      <c r="DA164" s="18" t="str">
        <f t="shared" si="236"/>
        <v>N/A</v>
      </c>
      <c r="DB164" s="367"/>
      <c r="DC164" s="367"/>
      <c r="DD164" s="367"/>
      <c r="DE164" s="367"/>
      <c r="DF164" s="367"/>
      <c r="DG164" s="40" t="b">
        <f t="shared" si="237"/>
        <v>0</v>
      </c>
      <c r="DH164" s="40" t="b">
        <f t="shared" si="238"/>
        <v>0</v>
      </c>
      <c r="DI164" s="40" t="b">
        <f t="shared" si="239"/>
        <v>0</v>
      </c>
      <c r="DJ164" s="40" t="b">
        <f t="shared" si="240"/>
        <v>0</v>
      </c>
      <c r="DK164" s="367"/>
      <c r="DL164" s="40" t="b">
        <f t="shared" si="241"/>
        <v>0</v>
      </c>
      <c r="DM164" s="40" t="b">
        <f t="shared" si="242"/>
        <v>0</v>
      </c>
      <c r="DN164" s="40" t="b">
        <f t="shared" si="243"/>
        <v>0</v>
      </c>
      <c r="DO164" s="40" t="b">
        <f t="shared" si="244"/>
        <v>0</v>
      </c>
      <c r="DP164" s="367"/>
      <c r="DQ164" s="40" t="b">
        <f t="shared" si="245"/>
        <v>0</v>
      </c>
      <c r="DR164" s="40" t="b">
        <f t="shared" si="246"/>
        <v>0</v>
      </c>
      <c r="DS164" s="40" t="b">
        <f t="shared" si="247"/>
        <v>0</v>
      </c>
      <c r="DT164" s="40" t="b">
        <f t="shared" si="248"/>
        <v>0</v>
      </c>
      <c r="DU164" s="367"/>
      <c r="DV164" s="40" t="b">
        <f t="shared" si="249"/>
        <v>0</v>
      </c>
      <c r="DW164" s="40" t="b">
        <f t="shared" si="250"/>
        <v>0</v>
      </c>
      <c r="DX164" s="40" t="b">
        <f t="shared" si="251"/>
        <v>0</v>
      </c>
      <c r="DY164" s="40" t="b">
        <f t="shared" si="252"/>
        <v>0</v>
      </c>
      <c r="DZ164" s="367"/>
      <c r="EA164" s="40" t="b">
        <f t="shared" si="253"/>
        <v>0</v>
      </c>
      <c r="EB164" s="40" t="b">
        <f t="shared" si="254"/>
        <v>0</v>
      </c>
      <c r="EC164" s="40" t="b">
        <f t="shared" si="255"/>
        <v>0</v>
      </c>
      <c r="ED164" s="40" t="b">
        <f t="shared" si="256"/>
        <v>0</v>
      </c>
      <c r="EE164" s="367"/>
      <c r="EF164" s="40" t="b">
        <f t="shared" si="257"/>
        <v>0</v>
      </c>
      <c r="EG164" s="40" t="b">
        <f t="shared" si="258"/>
        <v>0</v>
      </c>
      <c r="EH164" s="40" t="b">
        <f t="shared" si="259"/>
        <v>0</v>
      </c>
      <c r="EI164" s="40" t="b">
        <f t="shared" si="260"/>
        <v>0</v>
      </c>
      <c r="EJ164" s="367"/>
      <c r="EK164" s="40" t="b">
        <f t="shared" si="261"/>
        <v>0</v>
      </c>
      <c r="EL164" s="40" t="b">
        <f t="shared" si="262"/>
        <v>0</v>
      </c>
      <c r="EM164" s="40" t="b">
        <f t="shared" si="263"/>
        <v>0</v>
      </c>
      <c r="EN164" s="40" t="b">
        <f t="shared" si="264"/>
        <v>0</v>
      </c>
      <c r="EO164" s="367"/>
      <c r="EP164" s="40" t="b">
        <f t="shared" si="265"/>
        <v>0</v>
      </c>
      <c r="EQ164" s="40" t="b">
        <f t="shared" si="266"/>
        <v>0</v>
      </c>
      <c r="ER164" s="40" t="b">
        <f t="shared" si="267"/>
        <v>0</v>
      </c>
      <c r="ES164" s="40" t="b">
        <f t="shared" si="268"/>
        <v>0</v>
      </c>
      <c r="ET164" s="367"/>
      <c r="EU164" s="40" t="b">
        <f t="shared" si="269"/>
        <v>0</v>
      </c>
      <c r="EV164" s="40" t="b">
        <f t="shared" si="270"/>
        <v>0</v>
      </c>
      <c r="EW164" s="40" t="b">
        <f t="shared" si="271"/>
        <v>0</v>
      </c>
      <c r="EX164" s="40" t="b">
        <f t="shared" si="272"/>
        <v>0</v>
      </c>
      <c r="EY164" s="365"/>
      <c r="EZ164" s="40" t="b">
        <f t="shared" si="273"/>
        <v>0</v>
      </c>
      <c r="FA164" s="40" t="b">
        <f t="shared" si="274"/>
        <v>0</v>
      </c>
      <c r="FB164" s="40" t="b">
        <f t="shared" si="275"/>
        <v>0</v>
      </c>
      <c r="FC164" s="40" t="b">
        <f t="shared" si="276"/>
        <v>0</v>
      </c>
      <c r="FD164" s="367"/>
      <c r="FE164" s="40" t="b">
        <f t="shared" si="277"/>
        <v>0</v>
      </c>
      <c r="FF164" s="40" t="b">
        <f t="shared" si="278"/>
        <v>0</v>
      </c>
      <c r="FG164" s="40" t="b">
        <f t="shared" si="279"/>
        <v>0</v>
      </c>
      <c r="FH164" s="40" t="b">
        <f t="shared" si="280"/>
        <v>0</v>
      </c>
      <c r="FI164" s="365"/>
      <c r="FJ164" s="40" t="b">
        <f t="shared" si="281"/>
        <v>0</v>
      </c>
      <c r="FK164" s="40" t="b">
        <f t="shared" si="282"/>
        <v>0</v>
      </c>
      <c r="FL164" s="40" t="b">
        <f t="shared" si="283"/>
        <v>0</v>
      </c>
      <c r="FM164" s="40" t="b">
        <f t="shared" si="284"/>
        <v>0</v>
      </c>
      <c r="FN164" s="367"/>
      <c r="FO164" s="40" t="b">
        <f t="shared" si="285"/>
        <v>0</v>
      </c>
      <c r="FP164" s="40" t="b">
        <f t="shared" si="286"/>
        <v>0</v>
      </c>
      <c r="FQ164" s="40" t="b">
        <f t="shared" si="287"/>
        <v>0</v>
      </c>
      <c r="FR164" s="40" t="b">
        <f t="shared" si="288"/>
        <v>0</v>
      </c>
      <c r="FS164" s="365"/>
      <c r="FT164" s="40" t="b">
        <f t="shared" si="289"/>
        <v>0</v>
      </c>
      <c r="FU164" s="40" t="b">
        <f t="shared" si="290"/>
        <v>0</v>
      </c>
      <c r="FV164" s="40" t="b">
        <f t="shared" si="291"/>
        <v>0</v>
      </c>
      <c r="FW164" s="40" t="b">
        <f t="shared" si="292"/>
        <v>0</v>
      </c>
    </row>
    <row r="165" spans="2:179">
      <c r="B165" s="365">
        <v>156</v>
      </c>
      <c r="C165" s="196"/>
      <c r="D165" s="196"/>
      <c r="E165" s="196"/>
      <c r="F165" s="196"/>
      <c r="G165" s="367"/>
      <c r="H165" s="197"/>
      <c r="I165" s="197"/>
      <c r="J165" s="197"/>
      <c r="K165" s="197"/>
      <c r="L165" s="197"/>
      <c r="M165" s="197"/>
      <c r="N165" s="9"/>
      <c r="O165" s="198"/>
      <c r="P165" s="198"/>
      <c r="Q165" s="198"/>
      <c r="R165" s="198"/>
      <c r="S165" s="198"/>
      <c r="T165" s="198"/>
      <c r="U165" s="9"/>
      <c r="V165" s="306"/>
      <c r="W165" s="306"/>
      <c r="X165" s="306"/>
      <c r="Y165" s="306"/>
      <c r="Z165" s="306"/>
      <c r="AA165" s="283">
        <f>IFERROR(Z165*Inputs!$D$59*Inputs!$D$60,"")</f>
        <v>0</v>
      </c>
      <c r="AB165" s="9"/>
      <c r="AC165" s="303"/>
      <c r="AD165" s="304"/>
      <c r="AE165" s="304"/>
      <c r="AF165" s="304"/>
      <c r="AG165" s="9"/>
      <c r="AH165" s="283" t="str">
        <f>IFERROR(IF(Analysis!AC165="","",Analysis!AC165*Inputs!$D$33),"")</f>
        <v/>
      </c>
      <c r="AI165" s="292" t="str">
        <f>IFERROR(IF(Analysis!AD165="","",Analysis!AD165*Inputs!$D$37),"")</f>
        <v/>
      </c>
      <c r="AJ165" s="292" t="str">
        <f>IFERROR(IF(Analysis!AE165="","",Analysis!AE165*Inputs!$D$41),"")</f>
        <v/>
      </c>
      <c r="AK165" s="292" t="str">
        <f>IFERROR(IF(Analysis!AE165="","",Analysis!AE165*Inputs!$D$48),"")</f>
        <v/>
      </c>
      <c r="AL165" s="293" t="str">
        <f>IFERROR(IF(Analysis!AD165="","",Analysis!AD165*Inputs!$D$49*Inputs!$D$48),"")</f>
        <v/>
      </c>
      <c r="AM165" s="292" t="str">
        <f>IFERROR(AK165*Inputs!$D$50,"")</f>
        <v/>
      </c>
      <c r="AN165" s="292" t="str">
        <f t="shared" si="293"/>
        <v/>
      </c>
      <c r="AO165" s="292" t="str">
        <f>IFERROR(IF(AN165="","",AN165*Inputs!$D$52),"")</f>
        <v/>
      </c>
      <c r="AP165" s="283" t="str">
        <f>IFERROR(IF(Analysis!AF165="","",Analysis!AF165*Inputs!$D$58),"")</f>
        <v/>
      </c>
      <c r="AQ165" s="293" t="str">
        <f>IFERROR(AP165*Inputs!$D$59,"")</f>
        <v/>
      </c>
      <c r="AR165" s="283" t="str">
        <f>IFERROR(AQ165*Inputs!$D$60,"")</f>
        <v/>
      </c>
      <c r="AS165" s="9"/>
      <c r="AT165" s="279" t="str">
        <f>IF(Analysis!V165&lt;&gt;"",Analysis!V165,Analysis!$AH165)</f>
        <v/>
      </c>
      <c r="AU165" s="279" t="str">
        <f>IF(Analysis!W165&lt;&gt;"",Analysis!W165,Analysis!AI165)</f>
        <v/>
      </c>
      <c r="AV165" s="279" t="str">
        <f>IF(Analysis!X165&lt;&gt;"",Analysis!X165,$AJ165)</f>
        <v/>
      </c>
      <c r="AW165" s="279" t="str">
        <f>IF(Analysis!Y165&lt;&gt;"",Analysis!Y165,Analysis!AO165)</f>
        <v/>
      </c>
      <c r="AX165" s="279" t="str">
        <f>IF(Analysis!Z165&lt;&gt;"",Analysis!Z165,Analysis!AP165)</f>
        <v/>
      </c>
      <c r="AY165" s="279" t="str">
        <f>IF(Analysis!AA165&gt;0,Analysis!AA165,Analysis!AR165)</f>
        <v/>
      </c>
      <c r="AZ165" s="9"/>
      <c r="BA165" s="8">
        <f>SUM((($H165+$O165)*Inputs!$D$14*Inputs!$D$13/Hours_TB),(($I165+$P165)*Inputs!$D$14*Inputs!$D$13/Hours_TB),(($J165+$Q165)*Inputs!$D$14*Inputs!$D$13/Hours_TB),(($K165+$R165)*Inputs!$D$14*Inputs!$D$13/Hours_TB),(($L165+$S165)*Inputs!$D$14*Inputs!$D$13/Hours_TB),(($M165+$T165)*Inputs!$D$14*Inputs!$D$13/Hours_TB))</f>
        <v>0</v>
      </c>
      <c r="BB165" s="8">
        <f>SUM((($H165+$O165)*Inputs!$D$14*Inputs!$D$13/Hours_HIV),(($I165+$P165)*Inputs!$D$14*Inputs!$D$13/Hours_HIV),(($J165+$Q165)*Inputs!$D$14*Inputs!$D$13/Hours_HIV),(($K165+$R165)*Inputs!$D$14*Inputs!$D$13/Hours_HIV),(($L165+$S165)*Inputs!$D$14*Inputs!$D$13/Hours_HIV),(($M165+$T165)*Inputs!$D$14*Inputs!$D$13/Hours_HIV))</f>
        <v>0</v>
      </c>
      <c r="BC165" s="8">
        <f>SUM((($H165+$O165)*Inputs!$D$14*Inputs!$D$13/Hours_HPV),(($I165+$P165)*Inputs!$D$14*Inputs!$D$13/Hours_HPV),(($J165+$Q165)*Inputs!$D$14*Inputs!$D$13/Hours_HPV),(($K165+$R165)*Inputs!$D$14*Inputs!$D$13/Hours_HPV),(($L165+$S165)*Inputs!$D$14*Inputs!$D$13/Hours_HPV),(($M165+$T165)*Inputs!$D$14*Inputs!$D$13/Hours_HPV))</f>
        <v>0</v>
      </c>
      <c r="BD165" s="8">
        <f>SUM((($H165+$O165)*Inputs!$D$14*Inputs!$D$13/Hours_HCV),(($I165+$P165)*Inputs!$D$14*Inputs!$D$13/Hours_HCV),(($J165+$Q165)*Inputs!$D$14*Inputs!$D$13/Hours_HCV),(($K165+$R165)*Inputs!$D$14*Inputs!$D$13/Hours_HCV),(($L165+$S165)*Inputs!$D$14*Inputs!$D$13/Hours_HCV),(($M165+$T165)*Inputs!$D$14*Inputs!$D$13/Hours_HCV))</f>
        <v>0</v>
      </c>
      <c r="BE165" s="9"/>
      <c r="BF165" s="10" t="str">
        <f t="shared" si="294"/>
        <v/>
      </c>
      <c r="BG165" s="18" t="str">
        <f t="shared" si="295"/>
        <v>N/A</v>
      </c>
      <c r="BH165" s="10" t="str">
        <f t="shared" si="296"/>
        <v/>
      </c>
      <c r="BI165" s="10" t="str">
        <f t="shared" si="297"/>
        <v/>
      </c>
      <c r="BJ165" s="10" t="str">
        <f t="shared" si="216"/>
        <v/>
      </c>
      <c r="BK165" s="18" t="str">
        <f t="shared" si="298"/>
        <v>N/A</v>
      </c>
      <c r="BL165" s="367"/>
      <c r="BM165" s="10">
        <f t="shared" si="299"/>
        <v>0</v>
      </c>
      <c r="BN165" s="18" t="str">
        <f t="shared" si="300"/>
        <v>N/A</v>
      </c>
      <c r="BO165" s="10" t="str">
        <f t="shared" si="217"/>
        <v/>
      </c>
      <c r="BP165" s="10" t="str">
        <f t="shared" si="218"/>
        <v/>
      </c>
      <c r="BQ165" s="10" t="str">
        <f t="shared" si="219"/>
        <v/>
      </c>
      <c r="BR165" s="18" t="str">
        <f t="shared" si="220"/>
        <v>N/A</v>
      </c>
      <c r="BS165" s="367"/>
      <c r="BT165" s="10">
        <f t="shared" si="301"/>
        <v>0</v>
      </c>
      <c r="BU165" s="18" t="str">
        <f t="shared" si="302"/>
        <v>N/A</v>
      </c>
      <c r="BV165" s="10" t="str">
        <f t="shared" si="221"/>
        <v/>
      </c>
      <c r="BW165" s="10" t="str">
        <f t="shared" si="303"/>
        <v/>
      </c>
      <c r="BX165" s="10" t="str">
        <f t="shared" si="222"/>
        <v/>
      </c>
      <c r="BY165" s="18" t="str">
        <f t="shared" si="304"/>
        <v>N/A</v>
      </c>
      <c r="BZ165" s="367"/>
      <c r="CA165" s="10">
        <f t="shared" si="305"/>
        <v>0</v>
      </c>
      <c r="CB165" s="18" t="str">
        <f t="shared" si="306"/>
        <v>N/A</v>
      </c>
      <c r="CC165" s="10" t="str">
        <f t="shared" si="223"/>
        <v/>
      </c>
      <c r="CD165" s="10" t="str">
        <f t="shared" si="224"/>
        <v/>
      </c>
      <c r="CE165" s="10" t="str">
        <f t="shared" si="225"/>
        <v/>
      </c>
      <c r="CF165" s="18" t="str">
        <f t="shared" si="307"/>
        <v>N/A</v>
      </c>
      <c r="CG165" s="365"/>
      <c r="CH165" s="10">
        <f t="shared" si="308"/>
        <v>0</v>
      </c>
      <c r="CI165" s="18" t="str">
        <f t="shared" si="309"/>
        <v>N/A</v>
      </c>
      <c r="CJ165" s="10" t="str">
        <f t="shared" si="226"/>
        <v/>
      </c>
      <c r="CK165" s="10" t="str">
        <f t="shared" si="227"/>
        <v/>
      </c>
      <c r="CL165" s="10" t="str">
        <f t="shared" si="228"/>
        <v/>
      </c>
      <c r="CM165" s="18" t="str">
        <f t="shared" si="229"/>
        <v>N/A</v>
      </c>
      <c r="CN165" s="365"/>
      <c r="CO165" s="10">
        <f t="shared" si="310"/>
        <v>0</v>
      </c>
      <c r="CP165" s="18" t="str">
        <f t="shared" si="311"/>
        <v>N/A</v>
      </c>
      <c r="CQ165" s="10" t="str">
        <f t="shared" si="230"/>
        <v/>
      </c>
      <c r="CR165" s="10" t="str">
        <f t="shared" si="231"/>
        <v/>
      </c>
      <c r="CS165" s="10" t="str">
        <f t="shared" si="232"/>
        <v/>
      </c>
      <c r="CT165" s="18" t="str">
        <f t="shared" si="312"/>
        <v>N/A</v>
      </c>
      <c r="CU165" s="377"/>
      <c r="CV165" s="10">
        <f t="shared" si="313"/>
        <v>0</v>
      </c>
      <c r="CW165" s="18" t="str">
        <f t="shared" si="314"/>
        <v>N/A</v>
      </c>
      <c r="CX165" s="10" t="str">
        <f t="shared" si="233"/>
        <v/>
      </c>
      <c r="CY165" s="10" t="str">
        <f t="shared" si="234"/>
        <v/>
      </c>
      <c r="CZ165" s="10" t="str">
        <f t="shared" si="235"/>
        <v/>
      </c>
      <c r="DA165" s="18" t="str">
        <f t="shared" si="236"/>
        <v>N/A</v>
      </c>
      <c r="DB165" s="367"/>
      <c r="DC165" s="367"/>
      <c r="DD165" s="367"/>
      <c r="DE165" s="367"/>
      <c r="DF165" s="367"/>
      <c r="DG165" s="40" t="b">
        <f t="shared" si="237"/>
        <v>0</v>
      </c>
      <c r="DH165" s="40" t="b">
        <f t="shared" si="238"/>
        <v>0</v>
      </c>
      <c r="DI165" s="40" t="b">
        <f t="shared" si="239"/>
        <v>0</v>
      </c>
      <c r="DJ165" s="40" t="b">
        <f t="shared" si="240"/>
        <v>0</v>
      </c>
      <c r="DK165" s="367"/>
      <c r="DL165" s="40" t="b">
        <f t="shared" si="241"/>
        <v>0</v>
      </c>
      <c r="DM165" s="40" t="b">
        <f t="shared" si="242"/>
        <v>0</v>
      </c>
      <c r="DN165" s="40" t="b">
        <f t="shared" si="243"/>
        <v>0</v>
      </c>
      <c r="DO165" s="40" t="b">
        <f t="shared" si="244"/>
        <v>0</v>
      </c>
      <c r="DP165" s="367"/>
      <c r="DQ165" s="40" t="b">
        <f t="shared" si="245"/>
        <v>0</v>
      </c>
      <c r="DR165" s="40" t="b">
        <f t="shared" si="246"/>
        <v>0</v>
      </c>
      <c r="DS165" s="40" t="b">
        <f t="shared" si="247"/>
        <v>0</v>
      </c>
      <c r="DT165" s="40" t="b">
        <f t="shared" si="248"/>
        <v>0</v>
      </c>
      <c r="DU165" s="367"/>
      <c r="DV165" s="40" t="b">
        <f t="shared" si="249"/>
        <v>0</v>
      </c>
      <c r="DW165" s="40" t="b">
        <f t="shared" si="250"/>
        <v>0</v>
      </c>
      <c r="DX165" s="40" t="b">
        <f t="shared" si="251"/>
        <v>0</v>
      </c>
      <c r="DY165" s="40" t="b">
        <f t="shared" si="252"/>
        <v>0</v>
      </c>
      <c r="DZ165" s="367"/>
      <c r="EA165" s="40" t="b">
        <f t="shared" si="253"/>
        <v>0</v>
      </c>
      <c r="EB165" s="40" t="b">
        <f t="shared" si="254"/>
        <v>0</v>
      </c>
      <c r="EC165" s="40" t="b">
        <f t="shared" si="255"/>
        <v>0</v>
      </c>
      <c r="ED165" s="40" t="b">
        <f t="shared" si="256"/>
        <v>0</v>
      </c>
      <c r="EE165" s="367"/>
      <c r="EF165" s="40" t="b">
        <f t="shared" si="257"/>
        <v>0</v>
      </c>
      <c r="EG165" s="40" t="b">
        <f t="shared" si="258"/>
        <v>0</v>
      </c>
      <c r="EH165" s="40" t="b">
        <f t="shared" si="259"/>
        <v>0</v>
      </c>
      <c r="EI165" s="40" t="b">
        <f t="shared" si="260"/>
        <v>0</v>
      </c>
      <c r="EJ165" s="367"/>
      <c r="EK165" s="40" t="b">
        <f t="shared" si="261"/>
        <v>0</v>
      </c>
      <c r="EL165" s="40" t="b">
        <f t="shared" si="262"/>
        <v>0</v>
      </c>
      <c r="EM165" s="40" t="b">
        <f t="shared" si="263"/>
        <v>0</v>
      </c>
      <c r="EN165" s="40" t="b">
        <f t="shared" si="264"/>
        <v>0</v>
      </c>
      <c r="EO165" s="367"/>
      <c r="EP165" s="40" t="b">
        <f t="shared" si="265"/>
        <v>0</v>
      </c>
      <c r="EQ165" s="40" t="b">
        <f t="shared" si="266"/>
        <v>0</v>
      </c>
      <c r="ER165" s="40" t="b">
        <f t="shared" si="267"/>
        <v>0</v>
      </c>
      <c r="ES165" s="40" t="b">
        <f t="shared" si="268"/>
        <v>0</v>
      </c>
      <c r="ET165" s="367"/>
      <c r="EU165" s="40" t="b">
        <f t="shared" si="269"/>
        <v>0</v>
      </c>
      <c r="EV165" s="40" t="b">
        <f t="shared" si="270"/>
        <v>0</v>
      </c>
      <c r="EW165" s="40" t="b">
        <f t="shared" si="271"/>
        <v>0</v>
      </c>
      <c r="EX165" s="40" t="b">
        <f t="shared" si="272"/>
        <v>0</v>
      </c>
      <c r="EY165" s="365"/>
      <c r="EZ165" s="40" t="b">
        <f t="shared" si="273"/>
        <v>0</v>
      </c>
      <c r="FA165" s="40" t="b">
        <f t="shared" si="274"/>
        <v>0</v>
      </c>
      <c r="FB165" s="40" t="b">
        <f t="shared" si="275"/>
        <v>0</v>
      </c>
      <c r="FC165" s="40" t="b">
        <f t="shared" si="276"/>
        <v>0</v>
      </c>
      <c r="FD165" s="367"/>
      <c r="FE165" s="40" t="b">
        <f t="shared" si="277"/>
        <v>0</v>
      </c>
      <c r="FF165" s="40" t="b">
        <f t="shared" si="278"/>
        <v>0</v>
      </c>
      <c r="FG165" s="40" t="b">
        <f t="shared" si="279"/>
        <v>0</v>
      </c>
      <c r="FH165" s="40" t="b">
        <f t="shared" si="280"/>
        <v>0</v>
      </c>
      <c r="FI165" s="365"/>
      <c r="FJ165" s="40" t="b">
        <f t="shared" si="281"/>
        <v>0</v>
      </c>
      <c r="FK165" s="40" t="b">
        <f t="shared" si="282"/>
        <v>0</v>
      </c>
      <c r="FL165" s="40" t="b">
        <f t="shared" si="283"/>
        <v>0</v>
      </c>
      <c r="FM165" s="40" t="b">
        <f t="shared" si="284"/>
        <v>0</v>
      </c>
      <c r="FN165" s="367"/>
      <c r="FO165" s="40" t="b">
        <f t="shared" si="285"/>
        <v>0</v>
      </c>
      <c r="FP165" s="40" t="b">
        <f t="shared" si="286"/>
        <v>0</v>
      </c>
      <c r="FQ165" s="40" t="b">
        <f t="shared" si="287"/>
        <v>0</v>
      </c>
      <c r="FR165" s="40" t="b">
        <f t="shared" si="288"/>
        <v>0</v>
      </c>
      <c r="FS165" s="365"/>
      <c r="FT165" s="40" t="b">
        <f t="shared" si="289"/>
        <v>0</v>
      </c>
      <c r="FU165" s="40" t="b">
        <f t="shared" si="290"/>
        <v>0</v>
      </c>
      <c r="FV165" s="40" t="b">
        <f t="shared" si="291"/>
        <v>0</v>
      </c>
      <c r="FW165" s="40" t="b">
        <f t="shared" si="292"/>
        <v>0</v>
      </c>
    </row>
    <row r="166" spans="2:179">
      <c r="B166" s="365">
        <v>157</v>
      </c>
      <c r="C166" s="196"/>
      <c r="D166" s="196"/>
      <c r="E166" s="196"/>
      <c r="F166" s="196"/>
      <c r="G166" s="367"/>
      <c r="H166" s="197"/>
      <c r="I166" s="197"/>
      <c r="J166" s="197"/>
      <c r="K166" s="197"/>
      <c r="L166" s="197"/>
      <c r="M166" s="197"/>
      <c r="N166" s="9"/>
      <c r="O166" s="198"/>
      <c r="P166" s="198"/>
      <c r="Q166" s="198"/>
      <c r="R166" s="198"/>
      <c r="S166" s="198"/>
      <c r="T166" s="198"/>
      <c r="U166" s="9"/>
      <c r="V166" s="306"/>
      <c r="W166" s="306"/>
      <c r="X166" s="306"/>
      <c r="Y166" s="306"/>
      <c r="Z166" s="306"/>
      <c r="AA166" s="283">
        <f>IFERROR(Z166*Inputs!$D$59*Inputs!$D$60,"")</f>
        <v>0</v>
      </c>
      <c r="AB166" s="9"/>
      <c r="AC166" s="303"/>
      <c r="AD166" s="304"/>
      <c r="AE166" s="304"/>
      <c r="AF166" s="304"/>
      <c r="AG166" s="9"/>
      <c r="AH166" s="283" t="str">
        <f>IFERROR(IF(Analysis!AC166="","",Analysis!AC166*Inputs!$D$33),"")</f>
        <v/>
      </c>
      <c r="AI166" s="292" t="str">
        <f>IFERROR(IF(Analysis!AD166="","",Analysis!AD166*Inputs!$D$37),"")</f>
        <v/>
      </c>
      <c r="AJ166" s="292" t="str">
        <f>IFERROR(IF(Analysis!AE166="","",Analysis!AE166*Inputs!$D$41),"")</f>
        <v/>
      </c>
      <c r="AK166" s="292" t="str">
        <f>IFERROR(IF(Analysis!AE166="","",Analysis!AE166*Inputs!$D$48),"")</f>
        <v/>
      </c>
      <c r="AL166" s="293" t="str">
        <f>IFERROR(IF(Analysis!AD166="","",Analysis!AD166*Inputs!$D$49*Inputs!$D$48),"")</f>
        <v/>
      </c>
      <c r="AM166" s="292" t="str">
        <f>IFERROR(AK166*Inputs!$D$50,"")</f>
        <v/>
      </c>
      <c r="AN166" s="292" t="str">
        <f t="shared" si="293"/>
        <v/>
      </c>
      <c r="AO166" s="292" t="str">
        <f>IFERROR(IF(AN166="","",AN166*Inputs!$D$52),"")</f>
        <v/>
      </c>
      <c r="AP166" s="283" t="str">
        <f>IFERROR(IF(Analysis!AF166="","",Analysis!AF166*Inputs!$D$58),"")</f>
        <v/>
      </c>
      <c r="AQ166" s="293" t="str">
        <f>IFERROR(AP166*Inputs!$D$59,"")</f>
        <v/>
      </c>
      <c r="AR166" s="283" t="str">
        <f>IFERROR(AQ166*Inputs!$D$60,"")</f>
        <v/>
      </c>
      <c r="AS166" s="9"/>
      <c r="AT166" s="279" t="str">
        <f>IF(Analysis!V166&lt;&gt;"",Analysis!V166,Analysis!$AH166)</f>
        <v/>
      </c>
      <c r="AU166" s="279" t="str">
        <f>IF(Analysis!W166&lt;&gt;"",Analysis!W166,Analysis!AI166)</f>
        <v/>
      </c>
      <c r="AV166" s="279" t="str">
        <f>IF(Analysis!X166&lt;&gt;"",Analysis!X166,$AJ166)</f>
        <v/>
      </c>
      <c r="AW166" s="279" t="str">
        <f>IF(Analysis!Y166&lt;&gt;"",Analysis!Y166,Analysis!AO166)</f>
        <v/>
      </c>
      <c r="AX166" s="279" t="str">
        <f>IF(Analysis!Z166&lt;&gt;"",Analysis!Z166,Analysis!AP166)</f>
        <v/>
      </c>
      <c r="AY166" s="279" t="str">
        <f>IF(Analysis!AA166&gt;0,Analysis!AA166,Analysis!AR166)</f>
        <v/>
      </c>
      <c r="AZ166" s="9"/>
      <c r="BA166" s="8">
        <f>SUM((($H166+$O166)*Inputs!$D$14*Inputs!$D$13/Hours_TB),(($I166+$P166)*Inputs!$D$14*Inputs!$D$13/Hours_TB),(($J166+$Q166)*Inputs!$D$14*Inputs!$D$13/Hours_TB),(($K166+$R166)*Inputs!$D$14*Inputs!$D$13/Hours_TB),(($L166+$S166)*Inputs!$D$14*Inputs!$D$13/Hours_TB),(($M166+$T166)*Inputs!$D$14*Inputs!$D$13/Hours_TB))</f>
        <v>0</v>
      </c>
      <c r="BB166" s="8">
        <f>SUM((($H166+$O166)*Inputs!$D$14*Inputs!$D$13/Hours_HIV),(($I166+$P166)*Inputs!$D$14*Inputs!$D$13/Hours_HIV),(($J166+$Q166)*Inputs!$D$14*Inputs!$D$13/Hours_HIV),(($K166+$R166)*Inputs!$D$14*Inputs!$D$13/Hours_HIV),(($L166+$S166)*Inputs!$D$14*Inputs!$D$13/Hours_HIV),(($M166+$T166)*Inputs!$D$14*Inputs!$D$13/Hours_HIV))</f>
        <v>0</v>
      </c>
      <c r="BC166" s="8">
        <f>SUM((($H166+$O166)*Inputs!$D$14*Inputs!$D$13/Hours_HPV),(($I166+$P166)*Inputs!$D$14*Inputs!$D$13/Hours_HPV),(($J166+$Q166)*Inputs!$D$14*Inputs!$D$13/Hours_HPV),(($K166+$R166)*Inputs!$D$14*Inputs!$D$13/Hours_HPV),(($L166+$S166)*Inputs!$D$14*Inputs!$D$13/Hours_HPV),(($M166+$T166)*Inputs!$D$14*Inputs!$D$13/Hours_HPV))</f>
        <v>0</v>
      </c>
      <c r="BD166" s="8">
        <f>SUM((($H166+$O166)*Inputs!$D$14*Inputs!$D$13/Hours_HCV),(($I166+$P166)*Inputs!$D$14*Inputs!$D$13/Hours_HCV),(($J166+$Q166)*Inputs!$D$14*Inputs!$D$13/Hours_HCV),(($K166+$R166)*Inputs!$D$14*Inputs!$D$13/Hours_HCV),(($L166+$S166)*Inputs!$D$14*Inputs!$D$13/Hours_HCV),(($M166+$T166)*Inputs!$D$14*Inputs!$D$13/Hours_HCV))</f>
        <v>0</v>
      </c>
      <c r="BE166" s="9"/>
      <c r="BF166" s="10" t="str">
        <f t="shared" si="294"/>
        <v/>
      </c>
      <c r="BG166" s="18" t="str">
        <f t="shared" si="295"/>
        <v>N/A</v>
      </c>
      <c r="BH166" s="10" t="str">
        <f t="shared" si="296"/>
        <v/>
      </c>
      <c r="BI166" s="10" t="str">
        <f t="shared" si="297"/>
        <v/>
      </c>
      <c r="BJ166" s="10" t="str">
        <f t="shared" si="216"/>
        <v/>
      </c>
      <c r="BK166" s="18" t="str">
        <f t="shared" si="298"/>
        <v>N/A</v>
      </c>
      <c r="BL166" s="367"/>
      <c r="BM166" s="10">
        <f t="shared" si="299"/>
        <v>0</v>
      </c>
      <c r="BN166" s="18" t="str">
        <f t="shared" si="300"/>
        <v>N/A</v>
      </c>
      <c r="BO166" s="10" t="str">
        <f t="shared" si="217"/>
        <v/>
      </c>
      <c r="BP166" s="10" t="str">
        <f t="shared" si="218"/>
        <v/>
      </c>
      <c r="BQ166" s="10" t="str">
        <f t="shared" si="219"/>
        <v/>
      </c>
      <c r="BR166" s="18" t="str">
        <f t="shared" si="220"/>
        <v>N/A</v>
      </c>
      <c r="BS166" s="367"/>
      <c r="BT166" s="10">
        <f t="shared" si="301"/>
        <v>0</v>
      </c>
      <c r="BU166" s="18" t="str">
        <f t="shared" si="302"/>
        <v>N/A</v>
      </c>
      <c r="BV166" s="10" t="str">
        <f t="shared" si="221"/>
        <v/>
      </c>
      <c r="BW166" s="10" t="str">
        <f t="shared" si="303"/>
        <v/>
      </c>
      <c r="BX166" s="10" t="str">
        <f t="shared" si="222"/>
        <v/>
      </c>
      <c r="BY166" s="18" t="str">
        <f t="shared" si="304"/>
        <v>N/A</v>
      </c>
      <c r="BZ166" s="367"/>
      <c r="CA166" s="10">
        <f t="shared" si="305"/>
        <v>0</v>
      </c>
      <c r="CB166" s="18" t="str">
        <f t="shared" si="306"/>
        <v>N/A</v>
      </c>
      <c r="CC166" s="10" t="str">
        <f t="shared" si="223"/>
        <v/>
      </c>
      <c r="CD166" s="10" t="str">
        <f t="shared" si="224"/>
        <v/>
      </c>
      <c r="CE166" s="10" t="str">
        <f t="shared" si="225"/>
        <v/>
      </c>
      <c r="CF166" s="18" t="str">
        <f t="shared" si="307"/>
        <v>N/A</v>
      </c>
      <c r="CG166" s="365"/>
      <c r="CH166" s="10">
        <f t="shared" si="308"/>
        <v>0</v>
      </c>
      <c r="CI166" s="18" t="str">
        <f t="shared" si="309"/>
        <v>N/A</v>
      </c>
      <c r="CJ166" s="10" t="str">
        <f t="shared" si="226"/>
        <v/>
      </c>
      <c r="CK166" s="10" t="str">
        <f t="shared" si="227"/>
        <v/>
      </c>
      <c r="CL166" s="10" t="str">
        <f t="shared" si="228"/>
        <v/>
      </c>
      <c r="CM166" s="18" t="str">
        <f t="shared" si="229"/>
        <v>N/A</v>
      </c>
      <c r="CN166" s="365"/>
      <c r="CO166" s="10">
        <f t="shared" si="310"/>
        <v>0</v>
      </c>
      <c r="CP166" s="18" t="str">
        <f t="shared" si="311"/>
        <v>N/A</v>
      </c>
      <c r="CQ166" s="10" t="str">
        <f t="shared" si="230"/>
        <v/>
      </c>
      <c r="CR166" s="10" t="str">
        <f t="shared" si="231"/>
        <v/>
      </c>
      <c r="CS166" s="10" t="str">
        <f t="shared" si="232"/>
        <v/>
      </c>
      <c r="CT166" s="18" t="str">
        <f t="shared" si="312"/>
        <v>N/A</v>
      </c>
      <c r="CU166" s="377"/>
      <c r="CV166" s="10">
        <f t="shared" si="313"/>
        <v>0</v>
      </c>
      <c r="CW166" s="18" t="str">
        <f t="shared" si="314"/>
        <v>N/A</v>
      </c>
      <c r="CX166" s="10" t="str">
        <f t="shared" si="233"/>
        <v/>
      </c>
      <c r="CY166" s="10" t="str">
        <f t="shared" si="234"/>
        <v/>
      </c>
      <c r="CZ166" s="10" t="str">
        <f t="shared" si="235"/>
        <v/>
      </c>
      <c r="DA166" s="18" t="str">
        <f t="shared" si="236"/>
        <v>N/A</v>
      </c>
      <c r="DB166" s="367"/>
      <c r="DC166" s="367"/>
      <c r="DD166" s="367"/>
      <c r="DE166" s="367"/>
      <c r="DF166" s="367"/>
      <c r="DG166" s="40" t="b">
        <f t="shared" si="237"/>
        <v>0</v>
      </c>
      <c r="DH166" s="40" t="b">
        <f t="shared" si="238"/>
        <v>0</v>
      </c>
      <c r="DI166" s="40" t="b">
        <f t="shared" si="239"/>
        <v>0</v>
      </c>
      <c r="DJ166" s="40" t="b">
        <f t="shared" si="240"/>
        <v>0</v>
      </c>
      <c r="DK166" s="367"/>
      <c r="DL166" s="40" t="b">
        <f t="shared" si="241"/>
        <v>0</v>
      </c>
      <c r="DM166" s="40" t="b">
        <f t="shared" si="242"/>
        <v>0</v>
      </c>
      <c r="DN166" s="40" t="b">
        <f t="shared" si="243"/>
        <v>0</v>
      </c>
      <c r="DO166" s="40" t="b">
        <f t="shared" si="244"/>
        <v>0</v>
      </c>
      <c r="DP166" s="367"/>
      <c r="DQ166" s="40" t="b">
        <f t="shared" si="245"/>
        <v>0</v>
      </c>
      <c r="DR166" s="40" t="b">
        <f t="shared" si="246"/>
        <v>0</v>
      </c>
      <c r="DS166" s="40" t="b">
        <f t="shared" si="247"/>
        <v>0</v>
      </c>
      <c r="DT166" s="40" t="b">
        <f t="shared" si="248"/>
        <v>0</v>
      </c>
      <c r="DU166" s="367"/>
      <c r="DV166" s="40" t="b">
        <f t="shared" si="249"/>
        <v>0</v>
      </c>
      <c r="DW166" s="40" t="b">
        <f t="shared" si="250"/>
        <v>0</v>
      </c>
      <c r="DX166" s="40" t="b">
        <f t="shared" si="251"/>
        <v>0</v>
      </c>
      <c r="DY166" s="40" t="b">
        <f t="shared" si="252"/>
        <v>0</v>
      </c>
      <c r="DZ166" s="367"/>
      <c r="EA166" s="40" t="b">
        <f t="shared" si="253"/>
        <v>0</v>
      </c>
      <c r="EB166" s="40" t="b">
        <f t="shared" si="254"/>
        <v>0</v>
      </c>
      <c r="EC166" s="40" t="b">
        <f t="shared" si="255"/>
        <v>0</v>
      </c>
      <c r="ED166" s="40" t="b">
        <f t="shared" si="256"/>
        <v>0</v>
      </c>
      <c r="EE166" s="367"/>
      <c r="EF166" s="40" t="b">
        <f t="shared" si="257"/>
        <v>0</v>
      </c>
      <c r="EG166" s="40" t="b">
        <f t="shared" si="258"/>
        <v>0</v>
      </c>
      <c r="EH166" s="40" t="b">
        <f t="shared" si="259"/>
        <v>0</v>
      </c>
      <c r="EI166" s="40" t="b">
        <f t="shared" si="260"/>
        <v>0</v>
      </c>
      <c r="EJ166" s="367"/>
      <c r="EK166" s="40" t="b">
        <f t="shared" si="261"/>
        <v>0</v>
      </c>
      <c r="EL166" s="40" t="b">
        <f t="shared" si="262"/>
        <v>0</v>
      </c>
      <c r="EM166" s="40" t="b">
        <f t="shared" si="263"/>
        <v>0</v>
      </c>
      <c r="EN166" s="40" t="b">
        <f t="shared" si="264"/>
        <v>0</v>
      </c>
      <c r="EO166" s="367"/>
      <c r="EP166" s="40" t="b">
        <f t="shared" si="265"/>
        <v>0</v>
      </c>
      <c r="EQ166" s="40" t="b">
        <f t="shared" si="266"/>
        <v>0</v>
      </c>
      <c r="ER166" s="40" t="b">
        <f t="shared" si="267"/>
        <v>0</v>
      </c>
      <c r="ES166" s="40" t="b">
        <f t="shared" si="268"/>
        <v>0</v>
      </c>
      <c r="ET166" s="367"/>
      <c r="EU166" s="40" t="b">
        <f t="shared" si="269"/>
        <v>0</v>
      </c>
      <c r="EV166" s="40" t="b">
        <f t="shared" si="270"/>
        <v>0</v>
      </c>
      <c r="EW166" s="40" t="b">
        <f t="shared" si="271"/>
        <v>0</v>
      </c>
      <c r="EX166" s="40" t="b">
        <f t="shared" si="272"/>
        <v>0</v>
      </c>
      <c r="EY166" s="365"/>
      <c r="EZ166" s="40" t="b">
        <f t="shared" si="273"/>
        <v>0</v>
      </c>
      <c r="FA166" s="40" t="b">
        <f t="shared" si="274"/>
        <v>0</v>
      </c>
      <c r="FB166" s="40" t="b">
        <f t="shared" si="275"/>
        <v>0</v>
      </c>
      <c r="FC166" s="40" t="b">
        <f t="shared" si="276"/>
        <v>0</v>
      </c>
      <c r="FD166" s="367"/>
      <c r="FE166" s="40" t="b">
        <f t="shared" si="277"/>
        <v>0</v>
      </c>
      <c r="FF166" s="40" t="b">
        <f t="shared" si="278"/>
        <v>0</v>
      </c>
      <c r="FG166" s="40" t="b">
        <f t="shared" si="279"/>
        <v>0</v>
      </c>
      <c r="FH166" s="40" t="b">
        <f t="shared" si="280"/>
        <v>0</v>
      </c>
      <c r="FI166" s="365"/>
      <c r="FJ166" s="40" t="b">
        <f t="shared" si="281"/>
        <v>0</v>
      </c>
      <c r="FK166" s="40" t="b">
        <f t="shared" si="282"/>
        <v>0</v>
      </c>
      <c r="FL166" s="40" t="b">
        <f t="shared" si="283"/>
        <v>0</v>
      </c>
      <c r="FM166" s="40" t="b">
        <f t="shared" si="284"/>
        <v>0</v>
      </c>
      <c r="FN166" s="367"/>
      <c r="FO166" s="40" t="b">
        <f t="shared" si="285"/>
        <v>0</v>
      </c>
      <c r="FP166" s="40" t="b">
        <f t="shared" si="286"/>
        <v>0</v>
      </c>
      <c r="FQ166" s="40" t="b">
        <f t="shared" si="287"/>
        <v>0</v>
      </c>
      <c r="FR166" s="40" t="b">
        <f t="shared" si="288"/>
        <v>0</v>
      </c>
      <c r="FS166" s="365"/>
      <c r="FT166" s="40" t="b">
        <f t="shared" si="289"/>
        <v>0</v>
      </c>
      <c r="FU166" s="40" t="b">
        <f t="shared" si="290"/>
        <v>0</v>
      </c>
      <c r="FV166" s="40" t="b">
        <f t="shared" si="291"/>
        <v>0</v>
      </c>
      <c r="FW166" s="40" t="b">
        <f t="shared" si="292"/>
        <v>0</v>
      </c>
    </row>
    <row r="167" spans="2:179">
      <c r="B167" s="365">
        <v>158</v>
      </c>
      <c r="C167" s="196"/>
      <c r="D167" s="196"/>
      <c r="E167" s="196"/>
      <c r="F167" s="196"/>
      <c r="G167" s="367"/>
      <c r="H167" s="197"/>
      <c r="I167" s="197"/>
      <c r="J167" s="197"/>
      <c r="K167" s="197"/>
      <c r="L167" s="197"/>
      <c r="M167" s="197"/>
      <c r="N167" s="9"/>
      <c r="O167" s="198"/>
      <c r="P167" s="198"/>
      <c r="Q167" s="198"/>
      <c r="R167" s="198"/>
      <c r="S167" s="198"/>
      <c r="T167" s="198"/>
      <c r="U167" s="9"/>
      <c r="V167" s="306"/>
      <c r="W167" s="306"/>
      <c r="X167" s="306"/>
      <c r="Y167" s="306"/>
      <c r="Z167" s="306"/>
      <c r="AA167" s="283">
        <f>IFERROR(Z167*Inputs!$D$59*Inputs!$D$60,"")</f>
        <v>0</v>
      </c>
      <c r="AB167" s="9"/>
      <c r="AC167" s="303"/>
      <c r="AD167" s="304"/>
      <c r="AE167" s="304"/>
      <c r="AF167" s="304"/>
      <c r="AG167" s="9"/>
      <c r="AH167" s="283" t="str">
        <f>IFERROR(IF(Analysis!AC167="","",Analysis!AC167*Inputs!$D$33),"")</f>
        <v/>
      </c>
      <c r="AI167" s="292" t="str">
        <f>IFERROR(IF(Analysis!AD167="","",Analysis!AD167*Inputs!$D$37),"")</f>
        <v/>
      </c>
      <c r="AJ167" s="292" t="str">
        <f>IFERROR(IF(Analysis!AE167="","",Analysis!AE167*Inputs!$D$41),"")</f>
        <v/>
      </c>
      <c r="AK167" s="292" t="str">
        <f>IFERROR(IF(Analysis!AE167="","",Analysis!AE167*Inputs!$D$48),"")</f>
        <v/>
      </c>
      <c r="AL167" s="293" t="str">
        <f>IFERROR(IF(Analysis!AD167="","",Analysis!AD167*Inputs!$D$49*Inputs!$D$48),"")</f>
        <v/>
      </c>
      <c r="AM167" s="292" t="str">
        <f>IFERROR(AK167*Inputs!$D$50,"")</f>
        <v/>
      </c>
      <c r="AN167" s="292" t="str">
        <f t="shared" si="293"/>
        <v/>
      </c>
      <c r="AO167" s="292" t="str">
        <f>IFERROR(IF(AN167="","",AN167*Inputs!$D$52),"")</f>
        <v/>
      </c>
      <c r="AP167" s="283" t="str">
        <f>IFERROR(IF(Analysis!AF167="","",Analysis!AF167*Inputs!$D$58),"")</f>
        <v/>
      </c>
      <c r="AQ167" s="293" t="str">
        <f>IFERROR(AP167*Inputs!$D$59,"")</f>
        <v/>
      </c>
      <c r="AR167" s="283" t="str">
        <f>IFERROR(AQ167*Inputs!$D$60,"")</f>
        <v/>
      </c>
      <c r="AS167" s="9"/>
      <c r="AT167" s="279" t="str">
        <f>IF(Analysis!V167&lt;&gt;"",Analysis!V167,Analysis!$AH167)</f>
        <v/>
      </c>
      <c r="AU167" s="279" t="str">
        <f>IF(Analysis!W167&lt;&gt;"",Analysis!W167,Analysis!AI167)</f>
        <v/>
      </c>
      <c r="AV167" s="279" t="str">
        <f>IF(Analysis!X167&lt;&gt;"",Analysis!X167,$AJ167)</f>
        <v/>
      </c>
      <c r="AW167" s="279" t="str">
        <f>IF(Analysis!Y167&lt;&gt;"",Analysis!Y167,Analysis!AO167)</f>
        <v/>
      </c>
      <c r="AX167" s="279" t="str">
        <f>IF(Analysis!Z167&lt;&gt;"",Analysis!Z167,Analysis!AP167)</f>
        <v/>
      </c>
      <c r="AY167" s="279" t="str">
        <f>IF(Analysis!AA167&gt;0,Analysis!AA167,Analysis!AR167)</f>
        <v/>
      </c>
      <c r="AZ167" s="9"/>
      <c r="BA167" s="8">
        <f>SUM((($H167+$O167)*Inputs!$D$14*Inputs!$D$13/Hours_TB),(($I167+$P167)*Inputs!$D$14*Inputs!$D$13/Hours_TB),(($J167+$Q167)*Inputs!$D$14*Inputs!$D$13/Hours_TB),(($K167+$R167)*Inputs!$D$14*Inputs!$D$13/Hours_TB),(($L167+$S167)*Inputs!$D$14*Inputs!$D$13/Hours_TB),(($M167+$T167)*Inputs!$D$14*Inputs!$D$13/Hours_TB))</f>
        <v>0</v>
      </c>
      <c r="BB167" s="8">
        <f>SUM((($H167+$O167)*Inputs!$D$14*Inputs!$D$13/Hours_HIV),(($I167+$P167)*Inputs!$D$14*Inputs!$D$13/Hours_HIV),(($J167+$Q167)*Inputs!$D$14*Inputs!$D$13/Hours_HIV),(($K167+$R167)*Inputs!$D$14*Inputs!$D$13/Hours_HIV),(($L167+$S167)*Inputs!$D$14*Inputs!$D$13/Hours_HIV),(($M167+$T167)*Inputs!$D$14*Inputs!$D$13/Hours_HIV))</f>
        <v>0</v>
      </c>
      <c r="BC167" s="8">
        <f>SUM((($H167+$O167)*Inputs!$D$14*Inputs!$D$13/Hours_HPV),(($I167+$P167)*Inputs!$D$14*Inputs!$D$13/Hours_HPV),(($J167+$Q167)*Inputs!$D$14*Inputs!$D$13/Hours_HPV),(($K167+$R167)*Inputs!$D$14*Inputs!$D$13/Hours_HPV),(($L167+$S167)*Inputs!$D$14*Inputs!$D$13/Hours_HPV),(($M167+$T167)*Inputs!$D$14*Inputs!$D$13/Hours_HPV))</f>
        <v>0</v>
      </c>
      <c r="BD167" s="8">
        <f>SUM((($H167+$O167)*Inputs!$D$14*Inputs!$D$13/Hours_HCV),(($I167+$P167)*Inputs!$D$14*Inputs!$D$13/Hours_HCV),(($J167+$Q167)*Inputs!$D$14*Inputs!$D$13/Hours_HCV),(($K167+$R167)*Inputs!$D$14*Inputs!$D$13/Hours_HCV),(($L167+$S167)*Inputs!$D$14*Inputs!$D$13/Hours_HCV),(($M167+$T167)*Inputs!$D$14*Inputs!$D$13/Hours_HCV))</f>
        <v>0</v>
      </c>
      <c r="BE167" s="9"/>
      <c r="BF167" s="10" t="str">
        <f t="shared" si="294"/>
        <v/>
      </c>
      <c r="BG167" s="18" t="str">
        <f t="shared" si="295"/>
        <v>N/A</v>
      </c>
      <c r="BH167" s="10" t="str">
        <f t="shared" si="296"/>
        <v/>
      </c>
      <c r="BI167" s="10" t="str">
        <f t="shared" si="297"/>
        <v/>
      </c>
      <c r="BJ167" s="10" t="str">
        <f t="shared" si="216"/>
        <v/>
      </c>
      <c r="BK167" s="18" t="str">
        <f t="shared" si="298"/>
        <v>N/A</v>
      </c>
      <c r="BL167" s="367"/>
      <c r="BM167" s="10">
        <f t="shared" si="299"/>
        <v>0</v>
      </c>
      <c r="BN167" s="18" t="str">
        <f t="shared" si="300"/>
        <v>N/A</v>
      </c>
      <c r="BO167" s="10" t="str">
        <f t="shared" si="217"/>
        <v/>
      </c>
      <c r="BP167" s="10" t="str">
        <f t="shared" si="218"/>
        <v/>
      </c>
      <c r="BQ167" s="10" t="str">
        <f t="shared" si="219"/>
        <v/>
      </c>
      <c r="BR167" s="18" t="str">
        <f t="shared" si="220"/>
        <v>N/A</v>
      </c>
      <c r="BS167" s="367"/>
      <c r="BT167" s="10">
        <f t="shared" si="301"/>
        <v>0</v>
      </c>
      <c r="BU167" s="18" t="str">
        <f t="shared" si="302"/>
        <v>N/A</v>
      </c>
      <c r="BV167" s="10" t="str">
        <f t="shared" si="221"/>
        <v/>
      </c>
      <c r="BW167" s="10" t="str">
        <f t="shared" si="303"/>
        <v/>
      </c>
      <c r="BX167" s="10" t="str">
        <f t="shared" si="222"/>
        <v/>
      </c>
      <c r="BY167" s="18" t="str">
        <f t="shared" si="304"/>
        <v>N/A</v>
      </c>
      <c r="BZ167" s="367"/>
      <c r="CA167" s="10">
        <f t="shared" si="305"/>
        <v>0</v>
      </c>
      <c r="CB167" s="18" t="str">
        <f t="shared" si="306"/>
        <v>N/A</v>
      </c>
      <c r="CC167" s="10" t="str">
        <f t="shared" si="223"/>
        <v/>
      </c>
      <c r="CD167" s="10" t="str">
        <f t="shared" si="224"/>
        <v/>
      </c>
      <c r="CE167" s="10" t="str">
        <f t="shared" si="225"/>
        <v/>
      </c>
      <c r="CF167" s="18" t="str">
        <f t="shared" si="307"/>
        <v>N/A</v>
      </c>
      <c r="CG167" s="365"/>
      <c r="CH167" s="10">
        <f t="shared" si="308"/>
        <v>0</v>
      </c>
      <c r="CI167" s="18" t="str">
        <f t="shared" si="309"/>
        <v>N/A</v>
      </c>
      <c r="CJ167" s="10" t="str">
        <f t="shared" si="226"/>
        <v/>
      </c>
      <c r="CK167" s="10" t="str">
        <f t="shared" si="227"/>
        <v/>
      </c>
      <c r="CL167" s="10" t="str">
        <f t="shared" si="228"/>
        <v/>
      </c>
      <c r="CM167" s="18" t="str">
        <f t="shared" si="229"/>
        <v>N/A</v>
      </c>
      <c r="CN167" s="365"/>
      <c r="CO167" s="10">
        <f t="shared" si="310"/>
        <v>0</v>
      </c>
      <c r="CP167" s="18" t="str">
        <f t="shared" si="311"/>
        <v>N/A</v>
      </c>
      <c r="CQ167" s="10" t="str">
        <f t="shared" si="230"/>
        <v/>
      </c>
      <c r="CR167" s="10" t="str">
        <f t="shared" si="231"/>
        <v/>
      </c>
      <c r="CS167" s="10" t="str">
        <f t="shared" si="232"/>
        <v/>
      </c>
      <c r="CT167" s="18" t="str">
        <f t="shared" si="312"/>
        <v>N/A</v>
      </c>
      <c r="CU167" s="377"/>
      <c r="CV167" s="10">
        <f t="shared" si="313"/>
        <v>0</v>
      </c>
      <c r="CW167" s="18" t="str">
        <f t="shared" si="314"/>
        <v>N/A</v>
      </c>
      <c r="CX167" s="10" t="str">
        <f t="shared" si="233"/>
        <v/>
      </c>
      <c r="CY167" s="10" t="str">
        <f t="shared" si="234"/>
        <v/>
      </c>
      <c r="CZ167" s="10" t="str">
        <f t="shared" si="235"/>
        <v/>
      </c>
      <c r="DA167" s="18" t="str">
        <f t="shared" si="236"/>
        <v>N/A</v>
      </c>
      <c r="DB167" s="367"/>
      <c r="DC167" s="367"/>
      <c r="DD167" s="367"/>
      <c r="DE167" s="367"/>
      <c r="DF167" s="367"/>
      <c r="DG167" s="40" t="b">
        <f t="shared" si="237"/>
        <v>0</v>
      </c>
      <c r="DH167" s="40" t="b">
        <f t="shared" si="238"/>
        <v>0</v>
      </c>
      <c r="DI167" s="40" t="b">
        <f t="shared" si="239"/>
        <v>0</v>
      </c>
      <c r="DJ167" s="40" t="b">
        <f t="shared" si="240"/>
        <v>0</v>
      </c>
      <c r="DK167" s="367"/>
      <c r="DL167" s="40" t="b">
        <f t="shared" si="241"/>
        <v>0</v>
      </c>
      <c r="DM167" s="40" t="b">
        <f t="shared" si="242"/>
        <v>0</v>
      </c>
      <c r="DN167" s="40" t="b">
        <f t="shared" si="243"/>
        <v>0</v>
      </c>
      <c r="DO167" s="40" t="b">
        <f t="shared" si="244"/>
        <v>0</v>
      </c>
      <c r="DP167" s="367"/>
      <c r="DQ167" s="40" t="b">
        <f t="shared" si="245"/>
        <v>0</v>
      </c>
      <c r="DR167" s="40" t="b">
        <f t="shared" si="246"/>
        <v>0</v>
      </c>
      <c r="DS167" s="40" t="b">
        <f t="shared" si="247"/>
        <v>0</v>
      </c>
      <c r="DT167" s="40" t="b">
        <f t="shared" si="248"/>
        <v>0</v>
      </c>
      <c r="DU167" s="367"/>
      <c r="DV167" s="40" t="b">
        <f t="shared" si="249"/>
        <v>0</v>
      </c>
      <c r="DW167" s="40" t="b">
        <f t="shared" si="250"/>
        <v>0</v>
      </c>
      <c r="DX167" s="40" t="b">
        <f t="shared" si="251"/>
        <v>0</v>
      </c>
      <c r="DY167" s="40" t="b">
        <f t="shared" si="252"/>
        <v>0</v>
      </c>
      <c r="DZ167" s="367"/>
      <c r="EA167" s="40" t="b">
        <f t="shared" si="253"/>
        <v>0</v>
      </c>
      <c r="EB167" s="40" t="b">
        <f t="shared" si="254"/>
        <v>0</v>
      </c>
      <c r="EC167" s="40" t="b">
        <f t="shared" si="255"/>
        <v>0</v>
      </c>
      <c r="ED167" s="40" t="b">
        <f t="shared" si="256"/>
        <v>0</v>
      </c>
      <c r="EE167" s="367"/>
      <c r="EF167" s="40" t="b">
        <f t="shared" si="257"/>
        <v>0</v>
      </c>
      <c r="EG167" s="40" t="b">
        <f t="shared" si="258"/>
        <v>0</v>
      </c>
      <c r="EH167" s="40" t="b">
        <f t="shared" si="259"/>
        <v>0</v>
      </c>
      <c r="EI167" s="40" t="b">
        <f t="shared" si="260"/>
        <v>0</v>
      </c>
      <c r="EJ167" s="367"/>
      <c r="EK167" s="40" t="b">
        <f t="shared" si="261"/>
        <v>0</v>
      </c>
      <c r="EL167" s="40" t="b">
        <f t="shared" si="262"/>
        <v>0</v>
      </c>
      <c r="EM167" s="40" t="b">
        <f t="shared" si="263"/>
        <v>0</v>
      </c>
      <c r="EN167" s="40" t="b">
        <f t="shared" si="264"/>
        <v>0</v>
      </c>
      <c r="EO167" s="367"/>
      <c r="EP167" s="40" t="b">
        <f t="shared" si="265"/>
        <v>0</v>
      </c>
      <c r="EQ167" s="40" t="b">
        <f t="shared" si="266"/>
        <v>0</v>
      </c>
      <c r="ER167" s="40" t="b">
        <f t="shared" si="267"/>
        <v>0</v>
      </c>
      <c r="ES167" s="40" t="b">
        <f t="shared" si="268"/>
        <v>0</v>
      </c>
      <c r="ET167" s="367"/>
      <c r="EU167" s="40" t="b">
        <f t="shared" si="269"/>
        <v>0</v>
      </c>
      <c r="EV167" s="40" t="b">
        <f t="shared" si="270"/>
        <v>0</v>
      </c>
      <c r="EW167" s="40" t="b">
        <f t="shared" si="271"/>
        <v>0</v>
      </c>
      <c r="EX167" s="40" t="b">
        <f t="shared" si="272"/>
        <v>0</v>
      </c>
      <c r="EY167" s="365"/>
      <c r="EZ167" s="40" t="b">
        <f t="shared" si="273"/>
        <v>0</v>
      </c>
      <c r="FA167" s="40" t="b">
        <f t="shared" si="274"/>
        <v>0</v>
      </c>
      <c r="FB167" s="40" t="b">
        <f t="shared" si="275"/>
        <v>0</v>
      </c>
      <c r="FC167" s="40" t="b">
        <f t="shared" si="276"/>
        <v>0</v>
      </c>
      <c r="FD167" s="367"/>
      <c r="FE167" s="40" t="b">
        <f t="shared" si="277"/>
        <v>0</v>
      </c>
      <c r="FF167" s="40" t="b">
        <f t="shared" si="278"/>
        <v>0</v>
      </c>
      <c r="FG167" s="40" t="b">
        <f t="shared" si="279"/>
        <v>0</v>
      </c>
      <c r="FH167" s="40" t="b">
        <f t="shared" si="280"/>
        <v>0</v>
      </c>
      <c r="FI167" s="365"/>
      <c r="FJ167" s="40" t="b">
        <f t="shared" si="281"/>
        <v>0</v>
      </c>
      <c r="FK167" s="40" t="b">
        <f t="shared" si="282"/>
        <v>0</v>
      </c>
      <c r="FL167" s="40" t="b">
        <f t="shared" si="283"/>
        <v>0</v>
      </c>
      <c r="FM167" s="40" t="b">
        <f t="shared" si="284"/>
        <v>0</v>
      </c>
      <c r="FN167" s="367"/>
      <c r="FO167" s="40" t="b">
        <f t="shared" si="285"/>
        <v>0</v>
      </c>
      <c r="FP167" s="40" t="b">
        <f t="shared" si="286"/>
        <v>0</v>
      </c>
      <c r="FQ167" s="40" t="b">
        <f t="shared" si="287"/>
        <v>0</v>
      </c>
      <c r="FR167" s="40" t="b">
        <f t="shared" si="288"/>
        <v>0</v>
      </c>
      <c r="FS167" s="365"/>
      <c r="FT167" s="40" t="b">
        <f t="shared" si="289"/>
        <v>0</v>
      </c>
      <c r="FU167" s="40" t="b">
        <f t="shared" si="290"/>
        <v>0</v>
      </c>
      <c r="FV167" s="40" t="b">
        <f t="shared" si="291"/>
        <v>0</v>
      </c>
      <c r="FW167" s="40" t="b">
        <f t="shared" si="292"/>
        <v>0</v>
      </c>
    </row>
    <row r="168" spans="2:179">
      <c r="B168" s="365">
        <v>159</v>
      </c>
      <c r="C168" s="196"/>
      <c r="D168" s="196"/>
      <c r="E168" s="196"/>
      <c r="F168" s="196"/>
      <c r="G168" s="367"/>
      <c r="H168" s="197"/>
      <c r="I168" s="197"/>
      <c r="J168" s="197"/>
      <c r="K168" s="197"/>
      <c r="L168" s="197"/>
      <c r="M168" s="197"/>
      <c r="N168" s="9"/>
      <c r="O168" s="198"/>
      <c r="P168" s="198"/>
      <c r="Q168" s="198"/>
      <c r="R168" s="198"/>
      <c r="S168" s="198"/>
      <c r="T168" s="198"/>
      <c r="U168" s="9"/>
      <c r="V168" s="306"/>
      <c r="W168" s="306"/>
      <c r="X168" s="306"/>
      <c r="Y168" s="306"/>
      <c r="Z168" s="306"/>
      <c r="AA168" s="283">
        <f>IFERROR(Z168*Inputs!$D$59*Inputs!$D$60,"")</f>
        <v>0</v>
      </c>
      <c r="AB168" s="9"/>
      <c r="AC168" s="303"/>
      <c r="AD168" s="304"/>
      <c r="AE168" s="304"/>
      <c r="AF168" s="304"/>
      <c r="AG168" s="9"/>
      <c r="AH168" s="283" t="str">
        <f>IFERROR(IF(Analysis!AC168="","",Analysis!AC168*Inputs!$D$33),"")</f>
        <v/>
      </c>
      <c r="AI168" s="292" t="str">
        <f>IFERROR(IF(Analysis!AD168="","",Analysis!AD168*Inputs!$D$37),"")</f>
        <v/>
      </c>
      <c r="AJ168" s="292" t="str">
        <f>IFERROR(IF(Analysis!AE168="","",Analysis!AE168*Inputs!$D$41),"")</f>
        <v/>
      </c>
      <c r="AK168" s="292" t="str">
        <f>IFERROR(IF(Analysis!AE168="","",Analysis!AE168*Inputs!$D$48),"")</f>
        <v/>
      </c>
      <c r="AL168" s="293" t="str">
        <f>IFERROR(IF(Analysis!AD168="","",Analysis!AD168*Inputs!$D$49*Inputs!$D$48),"")</f>
        <v/>
      </c>
      <c r="AM168" s="292" t="str">
        <f>IFERROR(AK168*Inputs!$D$50,"")</f>
        <v/>
      </c>
      <c r="AN168" s="292" t="str">
        <f t="shared" si="293"/>
        <v/>
      </c>
      <c r="AO168" s="292" t="str">
        <f>IFERROR(IF(AN168="","",AN168*Inputs!$D$52),"")</f>
        <v/>
      </c>
      <c r="AP168" s="283" t="str">
        <f>IFERROR(IF(Analysis!AF168="","",Analysis!AF168*Inputs!$D$58),"")</f>
        <v/>
      </c>
      <c r="AQ168" s="293" t="str">
        <f>IFERROR(AP168*Inputs!$D$59,"")</f>
        <v/>
      </c>
      <c r="AR168" s="283" t="str">
        <f>IFERROR(AQ168*Inputs!$D$60,"")</f>
        <v/>
      </c>
      <c r="AS168" s="9"/>
      <c r="AT168" s="279" t="str">
        <f>IF(Analysis!V168&lt;&gt;"",Analysis!V168,Analysis!$AH168)</f>
        <v/>
      </c>
      <c r="AU168" s="279" t="str">
        <f>IF(Analysis!W168&lt;&gt;"",Analysis!W168,Analysis!AI168)</f>
        <v/>
      </c>
      <c r="AV168" s="279" t="str">
        <f>IF(Analysis!X168&lt;&gt;"",Analysis!X168,$AJ168)</f>
        <v/>
      </c>
      <c r="AW168" s="279" t="str">
        <f>IF(Analysis!Y168&lt;&gt;"",Analysis!Y168,Analysis!AO168)</f>
        <v/>
      </c>
      <c r="AX168" s="279" t="str">
        <f>IF(Analysis!Z168&lt;&gt;"",Analysis!Z168,Analysis!AP168)</f>
        <v/>
      </c>
      <c r="AY168" s="279" t="str">
        <f>IF(Analysis!AA168&gt;0,Analysis!AA168,Analysis!AR168)</f>
        <v/>
      </c>
      <c r="AZ168" s="9"/>
      <c r="BA168" s="8">
        <f>SUM((($H168+$O168)*Inputs!$D$14*Inputs!$D$13/Hours_TB),(($I168+$P168)*Inputs!$D$14*Inputs!$D$13/Hours_TB),(($J168+$Q168)*Inputs!$D$14*Inputs!$D$13/Hours_TB),(($K168+$R168)*Inputs!$D$14*Inputs!$D$13/Hours_TB),(($L168+$S168)*Inputs!$D$14*Inputs!$D$13/Hours_TB),(($M168+$T168)*Inputs!$D$14*Inputs!$D$13/Hours_TB))</f>
        <v>0</v>
      </c>
      <c r="BB168" s="8">
        <f>SUM((($H168+$O168)*Inputs!$D$14*Inputs!$D$13/Hours_HIV),(($I168+$P168)*Inputs!$D$14*Inputs!$D$13/Hours_HIV),(($J168+$Q168)*Inputs!$D$14*Inputs!$D$13/Hours_HIV),(($K168+$R168)*Inputs!$D$14*Inputs!$D$13/Hours_HIV),(($L168+$S168)*Inputs!$D$14*Inputs!$D$13/Hours_HIV),(($M168+$T168)*Inputs!$D$14*Inputs!$D$13/Hours_HIV))</f>
        <v>0</v>
      </c>
      <c r="BC168" s="8">
        <f>SUM((($H168+$O168)*Inputs!$D$14*Inputs!$D$13/Hours_HPV),(($I168+$P168)*Inputs!$D$14*Inputs!$D$13/Hours_HPV),(($J168+$Q168)*Inputs!$D$14*Inputs!$D$13/Hours_HPV),(($K168+$R168)*Inputs!$D$14*Inputs!$D$13/Hours_HPV),(($L168+$S168)*Inputs!$D$14*Inputs!$D$13/Hours_HPV),(($M168+$T168)*Inputs!$D$14*Inputs!$D$13/Hours_HPV))</f>
        <v>0</v>
      </c>
      <c r="BD168" s="8">
        <f>SUM((($H168+$O168)*Inputs!$D$14*Inputs!$D$13/Hours_HCV),(($I168+$P168)*Inputs!$D$14*Inputs!$D$13/Hours_HCV),(($J168+$Q168)*Inputs!$D$14*Inputs!$D$13/Hours_HCV),(($K168+$R168)*Inputs!$D$14*Inputs!$D$13/Hours_HCV),(($L168+$S168)*Inputs!$D$14*Inputs!$D$13/Hours_HCV),(($M168+$T168)*Inputs!$D$14*Inputs!$D$13/Hours_HCV))</f>
        <v>0</v>
      </c>
      <c r="BE168" s="9"/>
      <c r="BF168" s="10" t="str">
        <f t="shared" si="294"/>
        <v/>
      </c>
      <c r="BG168" s="18" t="str">
        <f t="shared" si="295"/>
        <v>N/A</v>
      </c>
      <c r="BH168" s="10" t="str">
        <f t="shared" si="296"/>
        <v/>
      </c>
      <c r="BI168" s="10" t="str">
        <f t="shared" si="297"/>
        <v/>
      </c>
      <c r="BJ168" s="10" t="str">
        <f t="shared" si="216"/>
        <v/>
      </c>
      <c r="BK168" s="18" t="str">
        <f t="shared" si="298"/>
        <v>N/A</v>
      </c>
      <c r="BL168" s="367"/>
      <c r="BM168" s="10">
        <f t="shared" si="299"/>
        <v>0</v>
      </c>
      <c r="BN168" s="18" t="str">
        <f t="shared" si="300"/>
        <v>N/A</v>
      </c>
      <c r="BO168" s="10" t="str">
        <f t="shared" si="217"/>
        <v/>
      </c>
      <c r="BP168" s="10" t="str">
        <f t="shared" si="218"/>
        <v/>
      </c>
      <c r="BQ168" s="10" t="str">
        <f t="shared" si="219"/>
        <v/>
      </c>
      <c r="BR168" s="18" t="str">
        <f t="shared" si="220"/>
        <v>N/A</v>
      </c>
      <c r="BS168" s="367"/>
      <c r="BT168" s="10">
        <f t="shared" si="301"/>
        <v>0</v>
      </c>
      <c r="BU168" s="18" t="str">
        <f t="shared" si="302"/>
        <v>N/A</v>
      </c>
      <c r="BV168" s="10" t="str">
        <f t="shared" si="221"/>
        <v/>
      </c>
      <c r="BW168" s="10" t="str">
        <f t="shared" si="303"/>
        <v/>
      </c>
      <c r="BX168" s="10" t="str">
        <f t="shared" si="222"/>
        <v/>
      </c>
      <c r="BY168" s="18" t="str">
        <f t="shared" si="304"/>
        <v>N/A</v>
      </c>
      <c r="BZ168" s="367"/>
      <c r="CA168" s="10">
        <f t="shared" si="305"/>
        <v>0</v>
      </c>
      <c r="CB168" s="18" t="str">
        <f t="shared" si="306"/>
        <v>N/A</v>
      </c>
      <c r="CC168" s="10" t="str">
        <f t="shared" si="223"/>
        <v/>
      </c>
      <c r="CD168" s="10" t="str">
        <f t="shared" si="224"/>
        <v/>
      </c>
      <c r="CE168" s="10" t="str">
        <f t="shared" si="225"/>
        <v/>
      </c>
      <c r="CF168" s="18" t="str">
        <f t="shared" si="307"/>
        <v>N/A</v>
      </c>
      <c r="CG168" s="365"/>
      <c r="CH168" s="10">
        <f t="shared" si="308"/>
        <v>0</v>
      </c>
      <c r="CI168" s="18" t="str">
        <f t="shared" si="309"/>
        <v>N/A</v>
      </c>
      <c r="CJ168" s="10" t="str">
        <f t="shared" si="226"/>
        <v/>
      </c>
      <c r="CK168" s="10" t="str">
        <f t="shared" si="227"/>
        <v/>
      </c>
      <c r="CL168" s="10" t="str">
        <f t="shared" si="228"/>
        <v/>
      </c>
      <c r="CM168" s="18" t="str">
        <f t="shared" si="229"/>
        <v>N/A</v>
      </c>
      <c r="CN168" s="365"/>
      <c r="CO168" s="10">
        <f t="shared" si="310"/>
        <v>0</v>
      </c>
      <c r="CP168" s="18" t="str">
        <f t="shared" si="311"/>
        <v>N/A</v>
      </c>
      <c r="CQ168" s="10" t="str">
        <f t="shared" si="230"/>
        <v/>
      </c>
      <c r="CR168" s="10" t="str">
        <f t="shared" si="231"/>
        <v/>
      </c>
      <c r="CS168" s="10" t="str">
        <f t="shared" si="232"/>
        <v/>
      </c>
      <c r="CT168" s="18" t="str">
        <f t="shared" si="312"/>
        <v>N/A</v>
      </c>
      <c r="CU168" s="377"/>
      <c r="CV168" s="10">
        <f t="shared" si="313"/>
        <v>0</v>
      </c>
      <c r="CW168" s="18" t="str">
        <f t="shared" si="314"/>
        <v>N/A</v>
      </c>
      <c r="CX168" s="10" t="str">
        <f t="shared" si="233"/>
        <v/>
      </c>
      <c r="CY168" s="10" t="str">
        <f t="shared" si="234"/>
        <v/>
      </c>
      <c r="CZ168" s="10" t="str">
        <f t="shared" si="235"/>
        <v/>
      </c>
      <c r="DA168" s="18" t="str">
        <f t="shared" si="236"/>
        <v>N/A</v>
      </c>
      <c r="DB168" s="367"/>
      <c r="DC168" s="367"/>
      <c r="DD168" s="367"/>
      <c r="DE168" s="367"/>
      <c r="DF168" s="367"/>
      <c r="DG168" s="40" t="b">
        <f t="shared" si="237"/>
        <v>0</v>
      </c>
      <c r="DH168" s="40" t="b">
        <f t="shared" si="238"/>
        <v>0</v>
      </c>
      <c r="DI168" s="40" t="b">
        <f t="shared" si="239"/>
        <v>0</v>
      </c>
      <c r="DJ168" s="40" t="b">
        <f t="shared" si="240"/>
        <v>0</v>
      </c>
      <c r="DK168" s="367"/>
      <c r="DL168" s="40" t="b">
        <f t="shared" si="241"/>
        <v>0</v>
      </c>
      <c r="DM168" s="40" t="b">
        <f t="shared" si="242"/>
        <v>0</v>
      </c>
      <c r="DN168" s="40" t="b">
        <f t="shared" si="243"/>
        <v>0</v>
      </c>
      <c r="DO168" s="40" t="b">
        <f t="shared" si="244"/>
        <v>0</v>
      </c>
      <c r="DP168" s="367"/>
      <c r="DQ168" s="40" t="b">
        <f t="shared" si="245"/>
        <v>0</v>
      </c>
      <c r="DR168" s="40" t="b">
        <f t="shared" si="246"/>
        <v>0</v>
      </c>
      <c r="DS168" s="40" t="b">
        <f t="shared" si="247"/>
        <v>0</v>
      </c>
      <c r="DT168" s="40" t="b">
        <f t="shared" si="248"/>
        <v>0</v>
      </c>
      <c r="DU168" s="367"/>
      <c r="DV168" s="40" t="b">
        <f t="shared" si="249"/>
        <v>0</v>
      </c>
      <c r="DW168" s="40" t="b">
        <f t="shared" si="250"/>
        <v>0</v>
      </c>
      <c r="DX168" s="40" t="b">
        <f t="shared" si="251"/>
        <v>0</v>
      </c>
      <c r="DY168" s="40" t="b">
        <f t="shared" si="252"/>
        <v>0</v>
      </c>
      <c r="DZ168" s="367"/>
      <c r="EA168" s="40" t="b">
        <f t="shared" si="253"/>
        <v>0</v>
      </c>
      <c r="EB168" s="40" t="b">
        <f t="shared" si="254"/>
        <v>0</v>
      </c>
      <c r="EC168" s="40" t="b">
        <f t="shared" si="255"/>
        <v>0</v>
      </c>
      <c r="ED168" s="40" t="b">
        <f t="shared" si="256"/>
        <v>0</v>
      </c>
      <c r="EE168" s="367"/>
      <c r="EF168" s="40" t="b">
        <f t="shared" si="257"/>
        <v>0</v>
      </c>
      <c r="EG168" s="40" t="b">
        <f t="shared" si="258"/>
        <v>0</v>
      </c>
      <c r="EH168" s="40" t="b">
        <f t="shared" si="259"/>
        <v>0</v>
      </c>
      <c r="EI168" s="40" t="b">
        <f t="shared" si="260"/>
        <v>0</v>
      </c>
      <c r="EJ168" s="367"/>
      <c r="EK168" s="40" t="b">
        <f t="shared" si="261"/>
        <v>0</v>
      </c>
      <c r="EL168" s="40" t="b">
        <f t="shared" si="262"/>
        <v>0</v>
      </c>
      <c r="EM168" s="40" t="b">
        <f t="shared" si="263"/>
        <v>0</v>
      </c>
      <c r="EN168" s="40" t="b">
        <f t="shared" si="264"/>
        <v>0</v>
      </c>
      <c r="EO168" s="367"/>
      <c r="EP168" s="40" t="b">
        <f t="shared" si="265"/>
        <v>0</v>
      </c>
      <c r="EQ168" s="40" t="b">
        <f t="shared" si="266"/>
        <v>0</v>
      </c>
      <c r="ER168" s="40" t="b">
        <f t="shared" si="267"/>
        <v>0</v>
      </c>
      <c r="ES168" s="40" t="b">
        <f t="shared" si="268"/>
        <v>0</v>
      </c>
      <c r="ET168" s="367"/>
      <c r="EU168" s="40" t="b">
        <f t="shared" si="269"/>
        <v>0</v>
      </c>
      <c r="EV168" s="40" t="b">
        <f t="shared" si="270"/>
        <v>0</v>
      </c>
      <c r="EW168" s="40" t="b">
        <f t="shared" si="271"/>
        <v>0</v>
      </c>
      <c r="EX168" s="40" t="b">
        <f t="shared" si="272"/>
        <v>0</v>
      </c>
      <c r="EY168" s="365"/>
      <c r="EZ168" s="40" t="b">
        <f t="shared" si="273"/>
        <v>0</v>
      </c>
      <c r="FA168" s="40" t="b">
        <f t="shared" si="274"/>
        <v>0</v>
      </c>
      <c r="FB168" s="40" t="b">
        <f t="shared" si="275"/>
        <v>0</v>
      </c>
      <c r="FC168" s="40" t="b">
        <f t="shared" si="276"/>
        <v>0</v>
      </c>
      <c r="FD168" s="367"/>
      <c r="FE168" s="40" t="b">
        <f t="shared" si="277"/>
        <v>0</v>
      </c>
      <c r="FF168" s="40" t="b">
        <f t="shared" si="278"/>
        <v>0</v>
      </c>
      <c r="FG168" s="40" t="b">
        <f t="shared" si="279"/>
        <v>0</v>
      </c>
      <c r="FH168" s="40" t="b">
        <f t="shared" si="280"/>
        <v>0</v>
      </c>
      <c r="FI168" s="365"/>
      <c r="FJ168" s="40" t="b">
        <f t="shared" si="281"/>
        <v>0</v>
      </c>
      <c r="FK168" s="40" t="b">
        <f t="shared" si="282"/>
        <v>0</v>
      </c>
      <c r="FL168" s="40" t="b">
        <f t="shared" si="283"/>
        <v>0</v>
      </c>
      <c r="FM168" s="40" t="b">
        <f t="shared" si="284"/>
        <v>0</v>
      </c>
      <c r="FN168" s="367"/>
      <c r="FO168" s="40" t="b">
        <f t="shared" si="285"/>
        <v>0</v>
      </c>
      <c r="FP168" s="40" t="b">
        <f t="shared" si="286"/>
        <v>0</v>
      </c>
      <c r="FQ168" s="40" t="b">
        <f t="shared" si="287"/>
        <v>0</v>
      </c>
      <c r="FR168" s="40" t="b">
        <f t="shared" si="288"/>
        <v>0</v>
      </c>
      <c r="FS168" s="365"/>
      <c r="FT168" s="40" t="b">
        <f t="shared" si="289"/>
        <v>0</v>
      </c>
      <c r="FU168" s="40" t="b">
        <f t="shared" si="290"/>
        <v>0</v>
      </c>
      <c r="FV168" s="40" t="b">
        <f t="shared" si="291"/>
        <v>0</v>
      </c>
      <c r="FW168" s="40" t="b">
        <f t="shared" si="292"/>
        <v>0</v>
      </c>
    </row>
    <row r="169" spans="2:179">
      <c r="B169" s="365">
        <v>160</v>
      </c>
      <c r="C169" s="196"/>
      <c r="D169" s="196"/>
      <c r="E169" s="196"/>
      <c r="F169" s="196"/>
      <c r="G169" s="367"/>
      <c r="H169" s="197"/>
      <c r="I169" s="197"/>
      <c r="J169" s="197"/>
      <c r="K169" s="197"/>
      <c r="L169" s="197"/>
      <c r="M169" s="197"/>
      <c r="N169" s="9"/>
      <c r="O169" s="198"/>
      <c r="P169" s="198"/>
      <c r="Q169" s="198"/>
      <c r="R169" s="198"/>
      <c r="S169" s="198"/>
      <c r="T169" s="198"/>
      <c r="U169" s="9"/>
      <c r="V169" s="306"/>
      <c r="W169" s="306"/>
      <c r="X169" s="306"/>
      <c r="Y169" s="306"/>
      <c r="Z169" s="306"/>
      <c r="AA169" s="283">
        <f>IFERROR(Z169*Inputs!$D$59*Inputs!$D$60,"")</f>
        <v>0</v>
      </c>
      <c r="AB169" s="9"/>
      <c r="AC169" s="303"/>
      <c r="AD169" s="304"/>
      <c r="AE169" s="304"/>
      <c r="AF169" s="304"/>
      <c r="AG169" s="9"/>
      <c r="AH169" s="283" t="str">
        <f>IFERROR(IF(Analysis!AC169="","",Analysis!AC169*Inputs!$D$33),"")</f>
        <v/>
      </c>
      <c r="AI169" s="292" t="str">
        <f>IFERROR(IF(Analysis!AD169="","",Analysis!AD169*Inputs!$D$37),"")</f>
        <v/>
      </c>
      <c r="AJ169" s="292" t="str">
        <f>IFERROR(IF(Analysis!AE169="","",Analysis!AE169*Inputs!$D$41),"")</f>
        <v/>
      </c>
      <c r="AK169" s="292" t="str">
        <f>IFERROR(IF(Analysis!AE169="","",Analysis!AE169*Inputs!$D$48),"")</f>
        <v/>
      </c>
      <c r="AL169" s="293" t="str">
        <f>IFERROR(IF(Analysis!AD169="","",Analysis!AD169*Inputs!$D$49*Inputs!$D$48),"")</f>
        <v/>
      </c>
      <c r="AM169" s="292" t="str">
        <f>IFERROR(AK169*Inputs!$D$50,"")</f>
        <v/>
      </c>
      <c r="AN169" s="292" t="str">
        <f t="shared" si="293"/>
        <v/>
      </c>
      <c r="AO169" s="292" t="str">
        <f>IFERROR(IF(AN169="","",AN169*Inputs!$D$52),"")</f>
        <v/>
      </c>
      <c r="AP169" s="283" t="str">
        <f>IFERROR(IF(Analysis!AF169="","",Analysis!AF169*Inputs!$D$58),"")</f>
        <v/>
      </c>
      <c r="AQ169" s="293" t="str">
        <f>IFERROR(AP169*Inputs!$D$59,"")</f>
        <v/>
      </c>
      <c r="AR169" s="283" t="str">
        <f>IFERROR(AQ169*Inputs!$D$60,"")</f>
        <v/>
      </c>
      <c r="AS169" s="9"/>
      <c r="AT169" s="279" t="str">
        <f>IF(Analysis!V169&lt;&gt;"",Analysis!V169,Analysis!$AH169)</f>
        <v/>
      </c>
      <c r="AU169" s="279" t="str">
        <f>IF(Analysis!W169&lt;&gt;"",Analysis!W169,Analysis!AI169)</f>
        <v/>
      </c>
      <c r="AV169" s="279" t="str">
        <f>IF(Analysis!X169&lt;&gt;"",Analysis!X169,$AJ169)</f>
        <v/>
      </c>
      <c r="AW169" s="279" t="str">
        <f>IF(Analysis!Y169&lt;&gt;"",Analysis!Y169,Analysis!AO169)</f>
        <v/>
      </c>
      <c r="AX169" s="279" t="str">
        <f>IF(Analysis!Z169&lt;&gt;"",Analysis!Z169,Analysis!AP169)</f>
        <v/>
      </c>
      <c r="AY169" s="279" t="str">
        <f>IF(Analysis!AA169&gt;0,Analysis!AA169,Analysis!AR169)</f>
        <v/>
      </c>
      <c r="AZ169" s="9"/>
      <c r="BA169" s="8">
        <f>SUM((($H169+$O169)*Inputs!$D$14*Inputs!$D$13/Hours_TB),(($I169+$P169)*Inputs!$D$14*Inputs!$D$13/Hours_TB),(($J169+$Q169)*Inputs!$D$14*Inputs!$D$13/Hours_TB),(($K169+$R169)*Inputs!$D$14*Inputs!$D$13/Hours_TB),(($L169+$S169)*Inputs!$D$14*Inputs!$D$13/Hours_TB),(($M169+$T169)*Inputs!$D$14*Inputs!$D$13/Hours_TB))</f>
        <v>0</v>
      </c>
      <c r="BB169" s="8">
        <f>SUM((($H169+$O169)*Inputs!$D$14*Inputs!$D$13/Hours_HIV),(($I169+$P169)*Inputs!$D$14*Inputs!$D$13/Hours_HIV),(($J169+$Q169)*Inputs!$D$14*Inputs!$D$13/Hours_HIV),(($K169+$R169)*Inputs!$D$14*Inputs!$D$13/Hours_HIV),(($L169+$S169)*Inputs!$D$14*Inputs!$D$13/Hours_HIV),(($M169+$T169)*Inputs!$D$14*Inputs!$D$13/Hours_HIV))</f>
        <v>0</v>
      </c>
      <c r="BC169" s="8">
        <f>SUM((($H169+$O169)*Inputs!$D$14*Inputs!$D$13/Hours_HPV),(($I169+$P169)*Inputs!$D$14*Inputs!$D$13/Hours_HPV),(($J169+$Q169)*Inputs!$D$14*Inputs!$D$13/Hours_HPV),(($K169+$R169)*Inputs!$D$14*Inputs!$D$13/Hours_HPV),(($L169+$S169)*Inputs!$D$14*Inputs!$D$13/Hours_HPV),(($M169+$T169)*Inputs!$D$14*Inputs!$D$13/Hours_HPV))</f>
        <v>0</v>
      </c>
      <c r="BD169" s="8">
        <f>SUM((($H169+$O169)*Inputs!$D$14*Inputs!$D$13/Hours_HCV),(($I169+$P169)*Inputs!$D$14*Inputs!$D$13/Hours_HCV),(($J169+$Q169)*Inputs!$D$14*Inputs!$D$13/Hours_HCV),(($K169+$R169)*Inputs!$D$14*Inputs!$D$13/Hours_HCV),(($L169+$S169)*Inputs!$D$14*Inputs!$D$13/Hours_HCV),(($M169+$T169)*Inputs!$D$14*Inputs!$D$13/Hours_HCV))</f>
        <v>0</v>
      </c>
      <c r="BE169" s="9"/>
      <c r="BF169" s="10" t="str">
        <f t="shared" si="294"/>
        <v/>
      </c>
      <c r="BG169" s="18" t="str">
        <f t="shared" si="295"/>
        <v>N/A</v>
      </c>
      <c r="BH169" s="10" t="str">
        <f t="shared" si="296"/>
        <v/>
      </c>
      <c r="BI169" s="10" t="str">
        <f t="shared" si="297"/>
        <v/>
      </c>
      <c r="BJ169" s="10" t="str">
        <f t="shared" si="216"/>
        <v/>
      </c>
      <c r="BK169" s="18" t="str">
        <f t="shared" si="298"/>
        <v>N/A</v>
      </c>
      <c r="BL169" s="367"/>
      <c r="BM169" s="10">
        <f t="shared" si="299"/>
        <v>0</v>
      </c>
      <c r="BN169" s="18" t="str">
        <f t="shared" si="300"/>
        <v>N/A</v>
      </c>
      <c r="BO169" s="10" t="str">
        <f t="shared" si="217"/>
        <v/>
      </c>
      <c r="BP169" s="10" t="str">
        <f t="shared" si="218"/>
        <v/>
      </c>
      <c r="BQ169" s="10" t="str">
        <f t="shared" si="219"/>
        <v/>
      </c>
      <c r="BR169" s="18" t="str">
        <f t="shared" si="220"/>
        <v>N/A</v>
      </c>
      <c r="BS169" s="367"/>
      <c r="BT169" s="10">
        <f t="shared" si="301"/>
        <v>0</v>
      </c>
      <c r="BU169" s="18" t="str">
        <f t="shared" si="302"/>
        <v>N/A</v>
      </c>
      <c r="BV169" s="10" t="str">
        <f t="shared" si="221"/>
        <v/>
      </c>
      <c r="BW169" s="10" t="str">
        <f t="shared" si="303"/>
        <v/>
      </c>
      <c r="BX169" s="10" t="str">
        <f t="shared" si="222"/>
        <v/>
      </c>
      <c r="BY169" s="18" t="str">
        <f t="shared" si="304"/>
        <v>N/A</v>
      </c>
      <c r="BZ169" s="367"/>
      <c r="CA169" s="10">
        <f t="shared" si="305"/>
        <v>0</v>
      </c>
      <c r="CB169" s="18" t="str">
        <f t="shared" si="306"/>
        <v>N/A</v>
      </c>
      <c r="CC169" s="10" t="str">
        <f t="shared" si="223"/>
        <v/>
      </c>
      <c r="CD169" s="10" t="str">
        <f t="shared" si="224"/>
        <v/>
      </c>
      <c r="CE169" s="10" t="str">
        <f t="shared" si="225"/>
        <v/>
      </c>
      <c r="CF169" s="18" t="str">
        <f t="shared" si="307"/>
        <v>N/A</v>
      </c>
      <c r="CG169" s="365"/>
      <c r="CH169" s="10">
        <f t="shared" si="308"/>
        <v>0</v>
      </c>
      <c r="CI169" s="18" t="str">
        <f t="shared" si="309"/>
        <v>N/A</v>
      </c>
      <c r="CJ169" s="10" t="str">
        <f t="shared" si="226"/>
        <v/>
      </c>
      <c r="CK169" s="10" t="str">
        <f t="shared" si="227"/>
        <v/>
      </c>
      <c r="CL169" s="10" t="str">
        <f t="shared" si="228"/>
        <v/>
      </c>
      <c r="CM169" s="18" t="str">
        <f t="shared" si="229"/>
        <v>N/A</v>
      </c>
      <c r="CN169" s="365"/>
      <c r="CO169" s="10">
        <f t="shared" si="310"/>
        <v>0</v>
      </c>
      <c r="CP169" s="18" t="str">
        <f t="shared" si="311"/>
        <v>N/A</v>
      </c>
      <c r="CQ169" s="10" t="str">
        <f t="shared" si="230"/>
        <v/>
      </c>
      <c r="CR169" s="10" t="str">
        <f t="shared" si="231"/>
        <v/>
      </c>
      <c r="CS169" s="10" t="str">
        <f t="shared" si="232"/>
        <v/>
      </c>
      <c r="CT169" s="18" t="str">
        <f t="shared" si="312"/>
        <v>N/A</v>
      </c>
      <c r="CU169" s="377"/>
      <c r="CV169" s="10">
        <f t="shared" si="313"/>
        <v>0</v>
      </c>
      <c r="CW169" s="18" t="str">
        <f t="shared" si="314"/>
        <v>N/A</v>
      </c>
      <c r="CX169" s="10" t="str">
        <f t="shared" si="233"/>
        <v/>
      </c>
      <c r="CY169" s="10" t="str">
        <f t="shared" si="234"/>
        <v/>
      </c>
      <c r="CZ169" s="10" t="str">
        <f t="shared" si="235"/>
        <v/>
      </c>
      <c r="DA169" s="18" t="str">
        <f t="shared" si="236"/>
        <v>N/A</v>
      </c>
      <c r="DB169" s="367"/>
      <c r="DC169" s="367"/>
      <c r="DD169" s="367"/>
      <c r="DE169" s="367"/>
      <c r="DF169" s="367"/>
      <c r="DG169" s="40" t="b">
        <f t="shared" si="237"/>
        <v>0</v>
      </c>
      <c r="DH169" s="40" t="b">
        <f t="shared" si="238"/>
        <v>0</v>
      </c>
      <c r="DI169" s="40" t="b">
        <f t="shared" si="239"/>
        <v>0</v>
      </c>
      <c r="DJ169" s="40" t="b">
        <f t="shared" si="240"/>
        <v>0</v>
      </c>
      <c r="DK169" s="367"/>
      <c r="DL169" s="40" t="b">
        <f t="shared" si="241"/>
        <v>0</v>
      </c>
      <c r="DM169" s="40" t="b">
        <f t="shared" si="242"/>
        <v>0</v>
      </c>
      <c r="DN169" s="40" t="b">
        <f t="shared" si="243"/>
        <v>0</v>
      </c>
      <c r="DO169" s="40" t="b">
        <f t="shared" si="244"/>
        <v>0</v>
      </c>
      <c r="DP169" s="367"/>
      <c r="DQ169" s="40" t="b">
        <f t="shared" si="245"/>
        <v>0</v>
      </c>
      <c r="DR169" s="40" t="b">
        <f t="shared" si="246"/>
        <v>0</v>
      </c>
      <c r="DS169" s="40" t="b">
        <f t="shared" si="247"/>
        <v>0</v>
      </c>
      <c r="DT169" s="40" t="b">
        <f t="shared" si="248"/>
        <v>0</v>
      </c>
      <c r="DU169" s="367"/>
      <c r="DV169" s="40" t="b">
        <f t="shared" si="249"/>
        <v>0</v>
      </c>
      <c r="DW169" s="40" t="b">
        <f t="shared" si="250"/>
        <v>0</v>
      </c>
      <c r="DX169" s="40" t="b">
        <f t="shared" si="251"/>
        <v>0</v>
      </c>
      <c r="DY169" s="40" t="b">
        <f t="shared" si="252"/>
        <v>0</v>
      </c>
      <c r="DZ169" s="367"/>
      <c r="EA169" s="40" t="b">
        <f t="shared" si="253"/>
        <v>0</v>
      </c>
      <c r="EB169" s="40" t="b">
        <f t="shared" si="254"/>
        <v>0</v>
      </c>
      <c r="EC169" s="40" t="b">
        <f t="shared" si="255"/>
        <v>0</v>
      </c>
      <c r="ED169" s="40" t="b">
        <f t="shared" si="256"/>
        <v>0</v>
      </c>
      <c r="EE169" s="367"/>
      <c r="EF169" s="40" t="b">
        <f t="shared" si="257"/>
        <v>0</v>
      </c>
      <c r="EG169" s="40" t="b">
        <f t="shared" si="258"/>
        <v>0</v>
      </c>
      <c r="EH169" s="40" t="b">
        <f t="shared" si="259"/>
        <v>0</v>
      </c>
      <c r="EI169" s="40" t="b">
        <f t="shared" si="260"/>
        <v>0</v>
      </c>
      <c r="EJ169" s="367"/>
      <c r="EK169" s="40" t="b">
        <f t="shared" si="261"/>
        <v>0</v>
      </c>
      <c r="EL169" s="40" t="b">
        <f t="shared" si="262"/>
        <v>0</v>
      </c>
      <c r="EM169" s="40" t="b">
        <f t="shared" si="263"/>
        <v>0</v>
      </c>
      <c r="EN169" s="40" t="b">
        <f t="shared" si="264"/>
        <v>0</v>
      </c>
      <c r="EO169" s="367"/>
      <c r="EP169" s="40" t="b">
        <f t="shared" si="265"/>
        <v>0</v>
      </c>
      <c r="EQ169" s="40" t="b">
        <f t="shared" si="266"/>
        <v>0</v>
      </c>
      <c r="ER169" s="40" t="b">
        <f t="shared" si="267"/>
        <v>0</v>
      </c>
      <c r="ES169" s="40" t="b">
        <f t="shared" si="268"/>
        <v>0</v>
      </c>
      <c r="ET169" s="367"/>
      <c r="EU169" s="40" t="b">
        <f t="shared" si="269"/>
        <v>0</v>
      </c>
      <c r="EV169" s="40" t="b">
        <f t="shared" si="270"/>
        <v>0</v>
      </c>
      <c r="EW169" s="40" t="b">
        <f t="shared" si="271"/>
        <v>0</v>
      </c>
      <c r="EX169" s="40" t="b">
        <f t="shared" si="272"/>
        <v>0</v>
      </c>
      <c r="EY169" s="365"/>
      <c r="EZ169" s="40" t="b">
        <f t="shared" si="273"/>
        <v>0</v>
      </c>
      <c r="FA169" s="40" t="b">
        <f t="shared" si="274"/>
        <v>0</v>
      </c>
      <c r="FB169" s="40" t="b">
        <f t="shared" si="275"/>
        <v>0</v>
      </c>
      <c r="FC169" s="40" t="b">
        <f t="shared" si="276"/>
        <v>0</v>
      </c>
      <c r="FD169" s="367"/>
      <c r="FE169" s="40" t="b">
        <f t="shared" si="277"/>
        <v>0</v>
      </c>
      <c r="FF169" s="40" t="b">
        <f t="shared" si="278"/>
        <v>0</v>
      </c>
      <c r="FG169" s="40" t="b">
        <f t="shared" si="279"/>
        <v>0</v>
      </c>
      <c r="FH169" s="40" t="b">
        <f t="shared" si="280"/>
        <v>0</v>
      </c>
      <c r="FI169" s="365"/>
      <c r="FJ169" s="40" t="b">
        <f t="shared" si="281"/>
        <v>0</v>
      </c>
      <c r="FK169" s="40" t="b">
        <f t="shared" si="282"/>
        <v>0</v>
      </c>
      <c r="FL169" s="40" t="b">
        <f t="shared" si="283"/>
        <v>0</v>
      </c>
      <c r="FM169" s="40" t="b">
        <f t="shared" si="284"/>
        <v>0</v>
      </c>
      <c r="FN169" s="367"/>
      <c r="FO169" s="40" t="b">
        <f t="shared" si="285"/>
        <v>0</v>
      </c>
      <c r="FP169" s="40" t="b">
        <f t="shared" si="286"/>
        <v>0</v>
      </c>
      <c r="FQ169" s="40" t="b">
        <f t="shared" si="287"/>
        <v>0</v>
      </c>
      <c r="FR169" s="40" t="b">
        <f t="shared" si="288"/>
        <v>0</v>
      </c>
      <c r="FS169" s="365"/>
      <c r="FT169" s="40" t="b">
        <f t="shared" si="289"/>
        <v>0</v>
      </c>
      <c r="FU169" s="40" t="b">
        <f t="shared" si="290"/>
        <v>0</v>
      </c>
      <c r="FV169" s="40" t="b">
        <f t="shared" si="291"/>
        <v>0</v>
      </c>
      <c r="FW169" s="40" t="b">
        <f t="shared" si="292"/>
        <v>0</v>
      </c>
    </row>
    <row r="170" spans="2:179">
      <c r="B170" s="365">
        <v>161</v>
      </c>
      <c r="C170" s="196"/>
      <c r="D170" s="196"/>
      <c r="E170" s="196"/>
      <c r="F170" s="196"/>
      <c r="G170" s="367"/>
      <c r="H170" s="197"/>
      <c r="I170" s="197"/>
      <c r="J170" s="197"/>
      <c r="K170" s="197"/>
      <c r="L170" s="197"/>
      <c r="M170" s="197"/>
      <c r="N170" s="9"/>
      <c r="O170" s="198"/>
      <c r="P170" s="198"/>
      <c r="Q170" s="198"/>
      <c r="R170" s="198"/>
      <c r="S170" s="198"/>
      <c r="T170" s="198"/>
      <c r="U170" s="9"/>
      <c r="V170" s="306"/>
      <c r="W170" s="306"/>
      <c r="X170" s="306"/>
      <c r="Y170" s="306"/>
      <c r="Z170" s="306"/>
      <c r="AA170" s="283">
        <f>IFERROR(Z170*Inputs!$D$59*Inputs!$D$60,"")</f>
        <v>0</v>
      </c>
      <c r="AB170" s="9"/>
      <c r="AC170" s="303"/>
      <c r="AD170" s="304"/>
      <c r="AE170" s="304"/>
      <c r="AF170" s="304"/>
      <c r="AG170" s="9"/>
      <c r="AH170" s="283" t="str">
        <f>IFERROR(IF(Analysis!AC170="","",Analysis!AC170*Inputs!$D$33),"")</f>
        <v/>
      </c>
      <c r="AI170" s="292" t="str">
        <f>IFERROR(IF(Analysis!AD170="","",Analysis!AD170*Inputs!$D$37),"")</f>
        <v/>
      </c>
      <c r="AJ170" s="292" t="str">
        <f>IFERROR(IF(Analysis!AE170="","",Analysis!AE170*Inputs!$D$41),"")</f>
        <v/>
      </c>
      <c r="AK170" s="292" t="str">
        <f>IFERROR(IF(Analysis!AE170="","",Analysis!AE170*Inputs!$D$48),"")</f>
        <v/>
      </c>
      <c r="AL170" s="293" t="str">
        <f>IFERROR(IF(Analysis!AD170="","",Analysis!AD170*Inputs!$D$49*Inputs!$D$48),"")</f>
        <v/>
      </c>
      <c r="AM170" s="292" t="str">
        <f>IFERROR(AK170*Inputs!$D$50,"")</f>
        <v/>
      </c>
      <c r="AN170" s="292" t="str">
        <f t="shared" si="293"/>
        <v/>
      </c>
      <c r="AO170" s="292" t="str">
        <f>IFERROR(IF(AN170="","",AN170*Inputs!$D$52),"")</f>
        <v/>
      </c>
      <c r="AP170" s="283" t="str">
        <f>IFERROR(IF(Analysis!AF170="","",Analysis!AF170*Inputs!$D$58),"")</f>
        <v/>
      </c>
      <c r="AQ170" s="293" t="str">
        <f>IFERROR(AP170*Inputs!$D$59,"")</f>
        <v/>
      </c>
      <c r="AR170" s="283" t="str">
        <f>IFERROR(AQ170*Inputs!$D$60,"")</f>
        <v/>
      </c>
      <c r="AS170" s="9"/>
      <c r="AT170" s="279" t="str">
        <f>IF(Analysis!V170&lt;&gt;"",Analysis!V170,Analysis!$AH170)</f>
        <v/>
      </c>
      <c r="AU170" s="279" t="str">
        <f>IF(Analysis!W170&lt;&gt;"",Analysis!W170,Analysis!AI170)</f>
        <v/>
      </c>
      <c r="AV170" s="279" t="str">
        <f>IF(Analysis!X170&lt;&gt;"",Analysis!X170,$AJ170)</f>
        <v/>
      </c>
      <c r="AW170" s="279" t="str">
        <f>IF(Analysis!Y170&lt;&gt;"",Analysis!Y170,Analysis!AO170)</f>
        <v/>
      </c>
      <c r="AX170" s="279" t="str">
        <f>IF(Analysis!Z170&lt;&gt;"",Analysis!Z170,Analysis!AP170)</f>
        <v/>
      </c>
      <c r="AY170" s="279" t="str">
        <f>IF(Analysis!AA170&gt;0,Analysis!AA170,Analysis!AR170)</f>
        <v/>
      </c>
      <c r="AZ170" s="9"/>
      <c r="BA170" s="8">
        <f>SUM((($H170+$O170)*Inputs!$D$14*Inputs!$D$13/Hours_TB),(($I170+$P170)*Inputs!$D$14*Inputs!$D$13/Hours_TB),(($J170+$Q170)*Inputs!$D$14*Inputs!$D$13/Hours_TB),(($K170+$R170)*Inputs!$D$14*Inputs!$D$13/Hours_TB),(($L170+$S170)*Inputs!$D$14*Inputs!$D$13/Hours_TB),(($M170+$T170)*Inputs!$D$14*Inputs!$D$13/Hours_TB))</f>
        <v>0</v>
      </c>
      <c r="BB170" s="8">
        <f>SUM((($H170+$O170)*Inputs!$D$14*Inputs!$D$13/Hours_HIV),(($I170+$P170)*Inputs!$D$14*Inputs!$D$13/Hours_HIV),(($J170+$Q170)*Inputs!$D$14*Inputs!$D$13/Hours_HIV),(($K170+$R170)*Inputs!$D$14*Inputs!$D$13/Hours_HIV),(($L170+$S170)*Inputs!$D$14*Inputs!$D$13/Hours_HIV),(($M170+$T170)*Inputs!$D$14*Inputs!$D$13/Hours_HIV))</f>
        <v>0</v>
      </c>
      <c r="BC170" s="8">
        <f>SUM((($H170+$O170)*Inputs!$D$14*Inputs!$D$13/Hours_HPV),(($I170+$P170)*Inputs!$D$14*Inputs!$D$13/Hours_HPV),(($J170+$Q170)*Inputs!$D$14*Inputs!$D$13/Hours_HPV),(($K170+$R170)*Inputs!$D$14*Inputs!$D$13/Hours_HPV),(($L170+$S170)*Inputs!$D$14*Inputs!$D$13/Hours_HPV),(($M170+$T170)*Inputs!$D$14*Inputs!$D$13/Hours_HPV))</f>
        <v>0</v>
      </c>
      <c r="BD170" s="8">
        <f>SUM((($H170+$O170)*Inputs!$D$14*Inputs!$D$13/Hours_HCV),(($I170+$P170)*Inputs!$D$14*Inputs!$D$13/Hours_HCV),(($J170+$Q170)*Inputs!$D$14*Inputs!$D$13/Hours_HCV),(($K170+$R170)*Inputs!$D$14*Inputs!$D$13/Hours_HCV),(($L170+$S170)*Inputs!$D$14*Inputs!$D$13/Hours_HCV),(($M170+$T170)*Inputs!$D$14*Inputs!$D$13/Hours_HCV))</f>
        <v>0</v>
      </c>
      <c r="BE170" s="9"/>
      <c r="BF170" s="10" t="str">
        <f t="shared" si="294"/>
        <v/>
      </c>
      <c r="BG170" s="18" t="str">
        <f t="shared" si="295"/>
        <v>N/A</v>
      </c>
      <c r="BH170" s="10" t="str">
        <f t="shared" si="296"/>
        <v/>
      </c>
      <c r="BI170" s="10" t="str">
        <f t="shared" si="297"/>
        <v/>
      </c>
      <c r="BJ170" s="10" t="str">
        <f t="shared" si="216"/>
        <v/>
      </c>
      <c r="BK170" s="18" t="str">
        <f t="shared" si="298"/>
        <v>N/A</v>
      </c>
      <c r="BL170" s="367"/>
      <c r="BM170" s="10">
        <f t="shared" si="299"/>
        <v>0</v>
      </c>
      <c r="BN170" s="18" t="str">
        <f t="shared" si="300"/>
        <v>N/A</v>
      </c>
      <c r="BO170" s="10" t="str">
        <f t="shared" si="217"/>
        <v/>
      </c>
      <c r="BP170" s="10" t="str">
        <f t="shared" si="218"/>
        <v/>
      </c>
      <c r="BQ170" s="10" t="str">
        <f t="shared" si="219"/>
        <v/>
      </c>
      <c r="BR170" s="18" t="str">
        <f t="shared" si="220"/>
        <v>N/A</v>
      </c>
      <c r="BS170" s="367"/>
      <c r="BT170" s="10">
        <f t="shared" si="301"/>
        <v>0</v>
      </c>
      <c r="BU170" s="18" t="str">
        <f t="shared" si="302"/>
        <v>N/A</v>
      </c>
      <c r="BV170" s="10" t="str">
        <f t="shared" si="221"/>
        <v/>
      </c>
      <c r="BW170" s="10" t="str">
        <f t="shared" si="303"/>
        <v/>
      </c>
      <c r="BX170" s="10" t="str">
        <f t="shared" si="222"/>
        <v/>
      </c>
      <c r="BY170" s="18" t="str">
        <f t="shared" si="304"/>
        <v>N/A</v>
      </c>
      <c r="BZ170" s="367"/>
      <c r="CA170" s="10">
        <f t="shared" si="305"/>
        <v>0</v>
      </c>
      <c r="CB170" s="18" t="str">
        <f t="shared" si="306"/>
        <v>N/A</v>
      </c>
      <c r="CC170" s="10" t="str">
        <f t="shared" si="223"/>
        <v/>
      </c>
      <c r="CD170" s="10" t="str">
        <f t="shared" si="224"/>
        <v/>
      </c>
      <c r="CE170" s="10" t="str">
        <f t="shared" si="225"/>
        <v/>
      </c>
      <c r="CF170" s="18" t="str">
        <f t="shared" si="307"/>
        <v>N/A</v>
      </c>
      <c r="CG170" s="365"/>
      <c r="CH170" s="10">
        <f t="shared" si="308"/>
        <v>0</v>
      </c>
      <c r="CI170" s="18" t="str">
        <f t="shared" si="309"/>
        <v>N/A</v>
      </c>
      <c r="CJ170" s="10" t="str">
        <f t="shared" si="226"/>
        <v/>
      </c>
      <c r="CK170" s="10" t="str">
        <f t="shared" si="227"/>
        <v/>
      </c>
      <c r="CL170" s="10" t="str">
        <f t="shared" si="228"/>
        <v/>
      </c>
      <c r="CM170" s="18" t="str">
        <f t="shared" si="229"/>
        <v>N/A</v>
      </c>
      <c r="CN170" s="365"/>
      <c r="CO170" s="10">
        <f t="shared" si="310"/>
        <v>0</v>
      </c>
      <c r="CP170" s="18" t="str">
        <f t="shared" si="311"/>
        <v>N/A</v>
      </c>
      <c r="CQ170" s="10" t="str">
        <f t="shared" si="230"/>
        <v/>
      </c>
      <c r="CR170" s="10" t="str">
        <f t="shared" si="231"/>
        <v/>
      </c>
      <c r="CS170" s="10" t="str">
        <f t="shared" si="232"/>
        <v/>
      </c>
      <c r="CT170" s="18" t="str">
        <f t="shared" si="312"/>
        <v>N/A</v>
      </c>
      <c r="CU170" s="377"/>
      <c r="CV170" s="10">
        <f t="shared" si="313"/>
        <v>0</v>
      </c>
      <c r="CW170" s="18" t="str">
        <f t="shared" si="314"/>
        <v>N/A</v>
      </c>
      <c r="CX170" s="10" t="str">
        <f t="shared" si="233"/>
        <v/>
      </c>
      <c r="CY170" s="10" t="str">
        <f t="shared" si="234"/>
        <v/>
      </c>
      <c r="CZ170" s="10" t="str">
        <f t="shared" si="235"/>
        <v/>
      </c>
      <c r="DA170" s="18" t="str">
        <f t="shared" si="236"/>
        <v>N/A</v>
      </c>
      <c r="DB170" s="367"/>
      <c r="DC170" s="367"/>
      <c r="DD170" s="367"/>
      <c r="DE170" s="367"/>
      <c r="DF170" s="367"/>
      <c r="DG170" s="40" t="b">
        <f t="shared" si="237"/>
        <v>0</v>
      </c>
      <c r="DH170" s="40" t="b">
        <f t="shared" si="238"/>
        <v>0</v>
      </c>
      <c r="DI170" s="40" t="b">
        <f t="shared" si="239"/>
        <v>0</v>
      </c>
      <c r="DJ170" s="40" t="b">
        <f t="shared" si="240"/>
        <v>0</v>
      </c>
      <c r="DK170" s="367"/>
      <c r="DL170" s="40" t="b">
        <f t="shared" si="241"/>
        <v>0</v>
      </c>
      <c r="DM170" s="40" t="b">
        <f t="shared" si="242"/>
        <v>0</v>
      </c>
      <c r="DN170" s="40" t="b">
        <f t="shared" si="243"/>
        <v>0</v>
      </c>
      <c r="DO170" s="40" t="b">
        <f t="shared" si="244"/>
        <v>0</v>
      </c>
      <c r="DP170" s="367"/>
      <c r="DQ170" s="40" t="b">
        <f t="shared" si="245"/>
        <v>0</v>
      </c>
      <c r="DR170" s="40" t="b">
        <f t="shared" si="246"/>
        <v>0</v>
      </c>
      <c r="DS170" s="40" t="b">
        <f t="shared" si="247"/>
        <v>0</v>
      </c>
      <c r="DT170" s="40" t="b">
        <f t="shared" si="248"/>
        <v>0</v>
      </c>
      <c r="DU170" s="367"/>
      <c r="DV170" s="40" t="b">
        <f t="shared" si="249"/>
        <v>0</v>
      </c>
      <c r="DW170" s="40" t="b">
        <f t="shared" si="250"/>
        <v>0</v>
      </c>
      <c r="DX170" s="40" t="b">
        <f t="shared" si="251"/>
        <v>0</v>
      </c>
      <c r="DY170" s="40" t="b">
        <f t="shared" si="252"/>
        <v>0</v>
      </c>
      <c r="DZ170" s="367"/>
      <c r="EA170" s="40" t="b">
        <f t="shared" si="253"/>
        <v>0</v>
      </c>
      <c r="EB170" s="40" t="b">
        <f t="shared" si="254"/>
        <v>0</v>
      </c>
      <c r="EC170" s="40" t="b">
        <f t="shared" si="255"/>
        <v>0</v>
      </c>
      <c r="ED170" s="40" t="b">
        <f t="shared" si="256"/>
        <v>0</v>
      </c>
      <c r="EE170" s="367"/>
      <c r="EF170" s="40" t="b">
        <f t="shared" si="257"/>
        <v>0</v>
      </c>
      <c r="EG170" s="40" t="b">
        <f t="shared" si="258"/>
        <v>0</v>
      </c>
      <c r="EH170" s="40" t="b">
        <f t="shared" si="259"/>
        <v>0</v>
      </c>
      <c r="EI170" s="40" t="b">
        <f t="shared" si="260"/>
        <v>0</v>
      </c>
      <c r="EJ170" s="367"/>
      <c r="EK170" s="40" t="b">
        <f t="shared" si="261"/>
        <v>0</v>
      </c>
      <c r="EL170" s="40" t="b">
        <f t="shared" si="262"/>
        <v>0</v>
      </c>
      <c r="EM170" s="40" t="b">
        <f t="shared" si="263"/>
        <v>0</v>
      </c>
      <c r="EN170" s="40" t="b">
        <f t="shared" si="264"/>
        <v>0</v>
      </c>
      <c r="EO170" s="367"/>
      <c r="EP170" s="40" t="b">
        <f t="shared" si="265"/>
        <v>0</v>
      </c>
      <c r="EQ170" s="40" t="b">
        <f t="shared" si="266"/>
        <v>0</v>
      </c>
      <c r="ER170" s="40" t="b">
        <f t="shared" si="267"/>
        <v>0</v>
      </c>
      <c r="ES170" s="40" t="b">
        <f t="shared" si="268"/>
        <v>0</v>
      </c>
      <c r="ET170" s="367"/>
      <c r="EU170" s="40" t="b">
        <f t="shared" si="269"/>
        <v>0</v>
      </c>
      <c r="EV170" s="40" t="b">
        <f t="shared" si="270"/>
        <v>0</v>
      </c>
      <c r="EW170" s="40" t="b">
        <f t="shared" si="271"/>
        <v>0</v>
      </c>
      <c r="EX170" s="40" t="b">
        <f t="shared" si="272"/>
        <v>0</v>
      </c>
      <c r="EY170" s="365"/>
      <c r="EZ170" s="40" t="b">
        <f t="shared" si="273"/>
        <v>0</v>
      </c>
      <c r="FA170" s="40" t="b">
        <f t="shared" si="274"/>
        <v>0</v>
      </c>
      <c r="FB170" s="40" t="b">
        <f t="shared" si="275"/>
        <v>0</v>
      </c>
      <c r="FC170" s="40" t="b">
        <f t="shared" si="276"/>
        <v>0</v>
      </c>
      <c r="FD170" s="367"/>
      <c r="FE170" s="40" t="b">
        <f t="shared" si="277"/>
        <v>0</v>
      </c>
      <c r="FF170" s="40" t="b">
        <f t="shared" si="278"/>
        <v>0</v>
      </c>
      <c r="FG170" s="40" t="b">
        <f t="shared" si="279"/>
        <v>0</v>
      </c>
      <c r="FH170" s="40" t="b">
        <f t="shared" si="280"/>
        <v>0</v>
      </c>
      <c r="FI170" s="365"/>
      <c r="FJ170" s="40" t="b">
        <f t="shared" si="281"/>
        <v>0</v>
      </c>
      <c r="FK170" s="40" t="b">
        <f t="shared" si="282"/>
        <v>0</v>
      </c>
      <c r="FL170" s="40" t="b">
        <f t="shared" si="283"/>
        <v>0</v>
      </c>
      <c r="FM170" s="40" t="b">
        <f t="shared" si="284"/>
        <v>0</v>
      </c>
      <c r="FN170" s="367"/>
      <c r="FO170" s="40" t="b">
        <f t="shared" si="285"/>
        <v>0</v>
      </c>
      <c r="FP170" s="40" t="b">
        <f t="shared" si="286"/>
        <v>0</v>
      </c>
      <c r="FQ170" s="40" t="b">
        <f t="shared" si="287"/>
        <v>0</v>
      </c>
      <c r="FR170" s="40" t="b">
        <f t="shared" si="288"/>
        <v>0</v>
      </c>
      <c r="FS170" s="365"/>
      <c r="FT170" s="40" t="b">
        <f t="shared" si="289"/>
        <v>0</v>
      </c>
      <c r="FU170" s="40" t="b">
        <f t="shared" si="290"/>
        <v>0</v>
      </c>
      <c r="FV170" s="40" t="b">
        <f t="shared" si="291"/>
        <v>0</v>
      </c>
      <c r="FW170" s="40" t="b">
        <f t="shared" si="292"/>
        <v>0</v>
      </c>
    </row>
    <row r="171" spans="2:179">
      <c r="B171" s="365">
        <v>162</v>
      </c>
      <c r="C171" s="196"/>
      <c r="D171" s="196"/>
      <c r="E171" s="196"/>
      <c r="F171" s="196"/>
      <c r="G171" s="367"/>
      <c r="H171" s="197"/>
      <c r="I171" s="197"/>
      <c r="J171" s="197"/>
      <c r="K171" s="197"/>
      <c r="L171" s="197"/>
      <c r="M171" s="197"/>
      <c r="N171" s="9"/>
      <c r="O171" s="198"/>
      <c r="P171" s="198"/>
      <c r="Q171" s="198"/>
      <c r="R171" s="198"/>
      <c r="S171" s="198"/>
      <c r="T171" s="198"/>
      <c r="U171" s="9"/>
      <c r="V171" s="306"/>
      <c r="W171" s="306"/>
      <c r="X171" s="306"/>
      <c r="Y171" s="306"/>
      <c r="Z171" s="306"/>
      <c r="AA171" s="283">
        <f>IFERROR(Z171*Inputs!$D$59*Inputs!$D$60,"")</f>
        <v>0</v>
      </c>
      <c r="AB171" s="9"/>
      <c r="AC171" s="303"/>
      <c r="AD171" s="304"/>
      <c r="AE171" s="304"/>
      <c r="AF171" s="304"/>
      <c r="AG171" s="9"/>
      <c r="AH171" s="283" t="str">
        <f>IFERROR(IF(Analysis!AC171="","",Analysis!AC171*Inputs!$D$33),"")</f>
        <v/>
      </c>
      <c r="AI171" s="292" t="str">
        <f>IFERROR(IF(Analysis!AD171="","",Analysis!AD171*Inputs!$D$37),"")</f>
        <v/>
      </c>
      <c r="AJ171" s="292" t="str">
        <f>IFERROR(IF(Analysis!AE171="","",Analysis!AE171*Inputs!$D$41),"")</f>
        <v/>
      </c>
      <c r="AK171" s="292" t="str">
        <f>IFERROR(IF(Analysis!AE171="","",Analysis!AE171*Inputs!$D$48),"")</f>
        <v/>
      </c>
      <c r="AL171" s="293" t="str">
        <f>IFERROR(IF(Analysis!AD171="","",Analysis!AD171*Inputs!$D$49*Inputs!$D$48),"")</f>
        <v/>
      </c>
      <c r="AM171" s="292" t="str">
        <f>IFERROR(AK171*Inputs!$D$50,"")</f>
        <v/>
      </c>
      <c r="AN171" s="292" t="str">
        <f t="shared" si="293"/>
        <v/>
      </c>
      <c r="AO171" s="292" t="str">
        <f>IFERROR(IF(AN171="","",AN171*Inputs!$D$52),"")</f>
        <v/>
      </c>
      <c r="AP171" s="283" t="str">
        <f>IFERROR(IF(Analysis!AF171="","",Analysis!AF171*Inputs!$D$58),"")</f>
        <v/>
      </c>
      <c r="AQ171" s="293" t="str">
        <f>IFERROR(AP171*Inputs!$D$59,"")</f>
        <v/>
      </c>
      <c r="AR171" s="283" t="str">
        <f>IFERROR(AQ171*Inputs!$D$60,"")</f>
        <v/>
      </c>
      <c r="AS171" s="9"/>
      <c r="AT171" s="279" t="str">
        <f>IF(Analysis!V171&lt;&gt;"",Analysis!V171,Analysis!$AH171)</f>
        <v/>
      </c>
      <c r="AU171" s="279" t="str">
        <f>IF(Analysis!W171&lt;&gt;"",Analysis!W171,Analysis!AI171)</f>
        <v/>
      </c>
      <c r="AV171" s="279" t="str">
        <f>IF(Analysis!X171&lt;&gt;"",Analysis!X171,$AJ171)</f>
        <v/>
      </c>
      <c r="AW171" s="279" t="str">
        <f>IF(Analysis!Y171&lt;&gt;"",Analysis!Y171,Analysis!AO171)</f>
        <v/>
      </c>
      <c r="AX171" s="279" t="str">
        <f>IF(Analysis!Z171&lt;&gt;"",Analysis!Z171,Analysis!AP171)</f>
        <v/>
      </c>
      <c r="AY171" s="279" t="str">
        <f>IF(Analysis!AA171&gt;0,Analysis!AA171,Analysis!AR171)</f>
        <v/>
      </c>
      <c r="AZ171" s="9"/>
      <c r="BA171" s="8">
        <f>SUM((($H171+$O171)*Inputs!$D$14*Inputs!$D$13/Hours_TB),(($I171+$P171)*Inputs!$D$14*Inputs!$D$13/Hours_TB),(($J171+$Q171)*Inputs!$D$14*Inputs!$D$13/Hours_TB),(($K171+$R171)*Inputs!$D$14*Inputs!$D$13/Hours_TB),(($L171+$S171)*Inputs!$D$14*Inputs!$D$13/Hours_TB),(($M171+$T171)*Inputs!$D$14*Inputs!$D$13/Hours_TB))</f>
        <v>0</v>
      </c>
      <c r="BB171" s="8">
        <f>SUM((($H171+$O171)*Inputs!$D$14*Inputs!$D$13/Hours_HIV),(($I171+$P171)*Inputs!$D$14*Inputs!$D$13/Hours_HIV),(($J171+$Q171)*Inputs!$D$14*Inputs!$D$13/Hours_HIV),(($K171+$R171)*Inputs!$D$14*Inputs!$D$13/Hours_HIV),(($L171+$S171)*Inputs!$D$14*Inputs!$D$13/Hours_HIV),(($M171+$T171)*Inputs!$D$14*Inputs!$D$13/Hours_HIV))</f>
        <v>0</v>
      </c>
      <c r="BC171" s="8">
        <f>SUM((($H171+$O171)*Inputs!$D$14*Inputs!$D$13/Hours_HPV),(($I171+$P171)*Inputs!$D$14*Inputs!$D$13/Hours_HPV),(($J171+$Q171)*Inputs!$D$14*Inputs!$D$13/Hours_HPV),(($K171+$R171)*Inputs!$D$14*Inputs!$D$13/Hours_HPV),(($L171+$S171)*Inputs!$D$14*Inputs!$D$13/Hours_HPV),(($M171+$T171)*Inputs!$D$14*Inputs!$D$13/Hours_HPV))</f>
        <v>0</v>
      </c>
      <c r="BD171" s="8">
        <f>SUM((($H171+$O171)*Inputs!$D$14*Inputs!$D$13/Hours_HCV),(($I171+$P171)*Inputs!$D$14*Inputs!$D$13/Hours_HCV),(($J171+$Q171)*Inputs!$D$14*Inputs!$D$13/Hours_HCV),(($K171+$R171)*Inputs!$D$14*Inputs!$D$13/Hours_HCV),(($L171+$S171)*Inputs!$D$14*Inputs!$D$13/Hours_HCV),(($M171+$T171)*Inputs!$D$14*Inputs!$D$13/Hours_HCV))</f>
        <v>0</v>
      </c>
      <c r="BE171" s="9"/>
      <c r="BF171" s="10" t="str">
        <f t="shared" si="294"/>
        <v/>
      </c>
      <c r="BG171" s="18" t="str">
        <f t="shared" si="295"/>
        <v>N/A</v>
      </c>
      <c r="BH171" s="10" t="str">
        <f t="shared" si="296"/>
        <v/>
      </c>
      <c r="BI171" s="10" t="str">
        <f t="shared" si="297"/>
        <v/>
      </c>
      <c r="BJ171" s="10" t="str">
        <f t="shared" si="216"/>
        <v/>
      </c>
      <c r="BK171" s="18" t="str">
        <f t="shared" si="298"/>
        <v>N/A</v>
      </c>
      <c r="BL171" s="367"/>
      <c r="BM171" s="10">
        <f t="shared" si="299"/>
        <v>0</v>
      </c>
      <c r="BN171" s="18" t="str">
        <f t="shared" si="300"/>
        <v>N/A</v>
      </c>
      <c r="BO171" s="10" t="str">
        <f t="shared" si="217"/>
        <v/>
      </c>
      <c r="BP171" s="10" t="str">
        <f t="shared" si="218"/>
        <v/>
      </c>
      <c r="BQ171" s="10" t="str">
        <f t="shared" si="219"/>
        <v/>
      </c>
      <c r="BR171" s="18" t="str">
        <f t="shared" si="220"/>
        <v>N/A</v>
      </c>
      <c r="BS171" s="367"/>
      <c r="BT171" s="10">
        <f t="shared" si="301"/>
        <v>0</v>
      </c>
      <c r="BU171" s="18" t="str">
        <f t="shared" si="302"/>
        <v>N/A</v>
      </c>
      <c r="BV171" s="10" t="str">
        <f t="shared" si="221"/>
        <v/>
      </c>
      <c r="BW171" s="10" t="str">
        <f t="shared" si="303"/>
        <v/>
      </c>
      <c r="BX171" s="10" t="str">
        <f t="shared" si="222"/>
        <v/>
      </c>
      <c r="BY171" s="18" t="str">
        <f t="shared" si="304"/>
        <v>N/A</v>
      </c>
      <c r="BZ171" s="367"/>
      <c r="CA171" s="10">
        <f t="shared" si="305"/>
        <v>0</v>
      </c>
      <c r="CB171" s="18" t="str">
        <f t="shared" si="306"/>
        <v>N/A</v>
      </c>
      <c r="CC171" s="10" t="str">
        <f t="shared" si="223"/>
        <v/>
      </c>
      <c r="CD171" s="10" t="str">
        <f t="shared" si="224"/>
        <v/>
      </c>
      <c r="CE171" s="10" t="str">
        <f t="shared" si="225"/>
        <v/>
      </c>
      <c r="CF171" s="18" t="str">
        <f t="shared" si="307"/>
        <v>N/A</v>
      </c>
      <c r="CG171" s="365"/>
      <c r="CH171" s="10">
        <f t="shared" si="308"/>
        <v>0</v>
      </c>
      <c r="CI171" s="18" t="str">
        <f t="shared" si="309"/>
        <v>N/A</v>
      </c>
      <c r="CJ171" s="10" t="str">
        <f t="shared" si="226"/>
        <v/>
      </c>
      <c r="CK171" s="10" t="str">
        <f t="shared" si="227"/>
        <v/>
      </c>
      <c r="CL171" s="10" t="str">
        <f t="shared" si="228"/>
        <v/>
      </c>
      <c r="CM171" s="18" t="str">
        <f t="shared" si="229"/>
        <v>N/A</v>
      </c>
      <c r="CN171" s="365"/>
      <c r="CO171" s="10">
        <f t="shared" si="310"/>
        <v>0</v>
      </c>
      <c r="CP171" s="18" t="str">
        <f t="shared" si="311"/>
        <v>N/A</v>
      </c>
      <c r="CQ171" s="10" t="str">
        <f t="shared" si="230"/>
        <v/>
      </c>
      <c r="CR171" s="10" t="str">
        <f t="shared" si="231"/>
        <v/>
      </c>
      <c r="CS171" s="10" t="str">
        <f t="shared" si="232"/>
        <v/>
      </c>
      <c r="CT171" s="18" t="str">
        <f t="shared" si="312"/>
        <v>N/A</v>
      </c>
      <c r="CU171" s="377"/>
      <c r="CV171" s="10">
        <f t="shared" si="313"/>
        <v>0</v>
      </c>
      <c r="CW171" s="18" t="str">
        <f t="shared" si="314"/>
        <v>N/A</v>
      </c>
      <c r="CX171" s="10" t="str">
        <f t="shared" si="233"/>
        <v/>
      </c>
      <c r="CY171" s="10" t="str">
        <f t="shared" si="234"/>
        <v/>
      </c>
      <c r="CZ171" s="10" t="str">
        <f t="shared" si="235"/>
        <v/>
      </c>
      <c r="DA171" s="18" t="str">
        <f t="shared" si="236"/>
        <v>N/A</v>
      </c>
      <c r="DB171" s="367"/>
      <c r="DC171" s="367"/>
      <c r="DD171" s="367"/>
      <c r="DE171" s="367"/>
      <c r="DF171" s="367"/>
      <c r="DG171" s="40" t="b">
        <f t="shared" si="237"/>
        <v>0</v>
      </c>
      <c r="DH171" s="40" t="b">
        <f t="shared" si="238"/>
        <v>0</v>
      </c>
      <c r="DI171" s="40" t="b">
        <f t="shared" si="239"/>
        <v>0</v>
      </c>
      <c r="DJ171" s="40" t="b">
        <f t="shared" si="240"/>
        <v>0</v>
      </c>
      <c r="DK171" s="367"/>
      <c r="DL171" s="40" t="b">
        <f t="shared" si="241"/>
        <v>0</v>
      </c>
      <c r="DM171" s="40" t="b">
        <f t="shared" si="242"/>
        <v>0</v>
      </c>
      <c r="DN171" s="40" t="b">
        <f t="shared" si="243"/>
        <v>0</v>
      </c>
      <c r="DO171" s="40" t="b">
        <f t="shared" si="244"/>
        <v>0</v>
      </c>
      <c r="DP171" s="367"/>
      <c r="DQ171" s="40" t="b">
        <f t="shared" si="245"/>
        <v>0</v>
      </c>
      <c r="DR171" s="40" t="b">
        <f t="shared" si="246"/>
        <v>0</v>
      </c>
      <c r="DS171" s="40" t="b">
        <f t="shared" si="247"/>
        <v>0</v>
      </c>
      <c r="DT171" s="40" t="b">
        <f t="shared" si="248"/>
        <v>0</v>
      </c>
      <c r="DU171" s="367"/>
      <c r="DV171" s="40" t="b">
        <f t="shared" si="249"/>
        <v>0</v>
      </c>
      <c r="DW171" s="40" t="b">
        <f t="shared" si="250"/>
        <v>0</v>
      </c>
      <c r="DX171" s="40" t="b">
        <f t="shared" si="251"/>
        <v>0</v>
      </c>
      <c r="DY171" s="40" t="b">
        <f t="shared" si="252"/>
        <v>0</v>
      </c>
      <c r="DZ171" s="367"/>
      <c r="EA171" s="40" t="b">
        <f t="shared" si="253"/>
        <v>0</v>
      </c>
      <c r="EB171" s="40" t="b">
        <f t="shared" si="254"/>
        <v>0</v>
      </c>
      <c r="EC171" s="40" t="b">
        <f t="shared" si="255"/>
        <v>0</v>
      </c>
      <c r="ED171" s="40" t="b">
        <f t="shared" si="256"/>
        <v>0</v>
      </c>
      <c r="EE171" s="367"/>
      <c r="EF171" s="40" t="b">
        <f t="shared" si="257"/>
        <v>0</v>
      </c>
      <c r="EG171" s="40" t="b">
        <f t="shared" si="258"/>
        <v>0</v>
      </c>
      <c r="EH171" s="40" t="b">
        <f t="shared" si="259"/>
        <v>0</v>
      </c>
      <c r="EI171" s="40" t="b">
        <f t="shared" si="260"/>
        <v>0</v>
      </c>
      <c r="EJ171" s="367"/>
      <c r="EK171" s="40" t="b">
        <f t="shared" si="261"/>
        <v>0</v>
      </c>
      <c r="EL171" s="40" t="b">
        <f t="shared" si="262"/>
        <v>0</v>
      </c>
      <c r="EM171" s="40" t="b">
        <f t="shared" si="263"/>
        <v>0</v>
      </c>
      <c r="EN171" s="40" t="b">
        <f t="shared" si="264"/>
        <v>0</v>
      </c>
      <c r="EO171" s="367"/>
      <c r="EP171" s="40" t="b">
        <f t="shared" si="265"/>
        <v>0</v>
      </c>
      <c r="EQ171" s="40" t="b">
        <f t="shared" si="266"/>
        <v>0</v>
      </c>
      <c r="ER171" s="40" t="b">
        <f t="shared" si="267"/>
        <v>0</v>
      </c>
      <c r="ES171" s="40" t="b">
        <f t="shared" si="268"/>
        <v>0</v>
      </c>
      <c r="ET171" s="367"/>
      <c r="EU171" s="40" t="b">
        <f t="shared" si="269"/>
        <v>0</v>
      </c>
      <c r="EV171" s="40" t="b">
        <f t="shared" si="270"/>
        <v>0</v>
      </c>
      <c r="EW171" s="40" t="b">
        <f t="shared" si="271"/>
        <v>0</v>
      </c>
      <c r="EX171" s="40" t="b">
        <f t="shared" si="272"/>
        <v>0</v>
      </c>
      <c r="EY171" s="365"/>
      <c r="EZ171" s="40" t="b">
        <f t="shared" si="273"/>
        <v>0</v>
      </c>
      <c r="FA171" s="40" t="b">
        <f t="shared" si="274"/>
        <v>0</v>
      </c>
      <c r="FB171" s="40" t="b">
        <f t="shared" si="275"/>
        <v>0</v>
      </c>
      <c r="FC171" s="40" t="b">
        <f t="shared" si="276"/>
        <v>0</v>
      </c>
      <c r="FD171" s="367"/>
      <c r="FE171" s="40" t="b">
        <f t="shared" si="277"/>
        <v>0</v>
      </c>
      <c r="FF171" s="40" t="b">
        <f t="shared" si="278"/>
        <v>0</v>
      </c>
      <c r="FG171" s="40" t="b">
        <f t="shared" si="279"/>
        <v>0</v>
      </c>
      <c r="FH171" s="40" t="b">
        <f t="shared" si="280"/>
        <v>0</v>
      </c>
      <c r="FI171" s="365"/>
      <c r="FJ171" s="40" t="b">
        <f t="shared" si="281"/>
        <v>0</v>
      </c>
      <c r="FK171" s="40" t="b">
        <f t="shared" si="282"/>
        <v>0</v>
      </c>
      <c r="FL171" s="40" t="b">
        <f t="shared" si="283"/>
        <v>0</v>
      </c>
      <c r="FM171" s="40" t="b">
        <f t="shared" si="284"/>
        <v>0</v>
      </c>
      <c r="FN171" s="367"/>
      <c r="FO171" s="40" t="b">
        <f t="shared" si="285"/>
        <v>0</v>
      </c>
      <c r="FP171" s="40" t="b">
        <f t="shared" si="286"/>
        <v>0</v>
      </c>
      <c r="FQ171" s="40" t="b">
        <f t="shared" si="287"/>
        <v>0</v>
      </c>
      <c r="FR171" s="40" t="b">
        <f t="shared" si="288"/>
        <v>0</v>
      </c>
      <c r="FS171" s="365"/>
      <c r="FT171" s="40" t="b">
        <f t="shared" si="289"/>
        <v>0</v>
      </c>
      <c r="FU171" s="40" t="b">
        <f t="shared" si="290"/>
        <v>0</v>
      </c>
      <c r="FV171" s="40" t="b">
        <f t="shared" si="291"/>
        <v>0</v>
      </c>
      <c r="FW171" s="40" t="b">
        <f t="shared" si="292"/>
        <v>0</v>
      </c>
    </row>
    <row r="172" spans="2:179">
      <c r="B172" s="365">
        <v>163</v>
      </c>
      <c r="C172" s="196"/>
      <c r="D172" s="196"/>
      <c r="E172" s="196"/>
      <c r="F172" s="196"/>
      <c r="G172" s="367"/>
      <c r="H172" s="197"/>
      <c r="I172" s="197"/>
      <c r="J172" s="197"/>
      <c r="K172" s="197"/>
      <c r="L172" s="197"/>
      <c r="M172" s="197"/>
      <c r="N172" s="9"/>
      <c r="O172" s="198"/>
      <c r="P172" s="198"/>
      <c r="Q172" s="198"/>
      <c r="R172" s="198"/>
      <c r="S172" s="198"/>
      <c r="T172" s="198"/>
      <c r="U172" s="9"/>
      <c r="V172" s="306"/>
      <c r="W172" s="306"/>
      <c r="X172" s="306"/>
      <c r="Y172" s="306"/>
      <c r="Z172" s="306"/>
      <c r="AA172" s="283">
        <f>IFERROR(Z172*Inputs!$D$59*Inputs!$D$60,"")</f>
        <v>0</v>
      </c>
      <c r="AB172" s="9"/>
      <c r="AC172" s="303"/>
      <c r="AD172" s="304"/>
      <c r="AE172" s="304"/>
      <c r="AF172" s="304"/>
      <c r="AG172" s="9"/>
      <c r="AH172" s="283" t="str">
        <f>IFERROR(IF(Analysis!AC172="","",Analysis!AC172*Inputs!$D$33),"")</f>
        <v/>
      </c>
      <c r="AI172" s="292" t="str">
        <f>IFERROR(IF(Analysis!AD172="","",Analysis!AD172*Inputs!$D$37),"")</f>
        <v/>
      </c>
      <c r="AJ172" s="292" t="str">
        <f>IFERROR(IF(Analysis!AE172="","",Analysis!AE172*Inputs!$D$41),"")</f>
        <v/>
      </c>
      <c r="AK172" s="292" t="str">
        <f>IFERROR(IF(Analysis!AE172="","",Analysis!AE172*Inputs!$D$48),"")</f>
        <v/>
      </c>
      <c r="AL172" s="293" t="str">
        <f>IFERROR(IF(Analysis!AD172="","",Analysis!AD172*Inputs!$D$49*Inputs!$D$48),"")</f>
        <v/>
      </c>
      <c r="AM172" s="292" t="str">
        <f>IFERROR(AK172*Inputs!$D$50,"")</f>
        <v/>
      </c>
      <c r="AN172" s="292" t="str">
        <f t="shared" si="293"/>
        <v/>
      </c>
      <c r="AO172" s="292" t="str">
        <f>IFERROR(IF(AN172="","",AN172*Inputs!$D$52),"")</f>
        <v/>
      </c>
      <c r="AP172" s="283" t="str">
        <f>IFERROR(IF(Analysis!AF172="","",Analysis!AF172*Inputs!$D$58),"")</f>
        <v/>
      </c>
      <c r="AQ172" s="293" t="str">
        <f>IFERROR(AP172*Inputs!$D$59,"")</f>
        <v/>
      </c>
      <c r="AR172" s="283" t="str">
        <f>IFERROR(AQ172*Inputs!$D$60,"")</f>
        <v/>
      </c>
      <c r="AS172" s="9"/>
      <c r="AT172" s="279" t="str">
        <f>IF(Analysis!V172&lt;&gt;"",Analysis!V172,Analysis!$AH172)</f>
        <v/>
      </c>
      <c r="AU172" s="279" t="str">
        <f>IF(Analysis!W172&lt;&gt;"",Analysis!W172,Analysis!AI172)</f>
        <v/>
      </c>
      <c r="AV172" s="279" t="str">
        <f>IF(Analysis!X172&lt;&gt;"",Analysis!X172,$AJ172)</f>
        <v/>
      </c>
      <c r="AW172" s="279" t="str">
        <f>IF(Analysis!Y172&lt;&gt;"",Analysis!Y172,Analysis!AO172)</f>
        <v/>
      </c>
      <c r="AX172" s="279" t="str">
        <f>IF(Analysis!Z172&lt;&gt;"",Analysis!Z172,Analysis!AP172)</f>
        <v/>
      </c>
      <c r="AY172" s="279" t="str">
        <f>IF(Analysis!AA172&gt;0,Analysis!AA172,Analysis!AR172)</f>
        <v/>
      </c>
      <c r="AZ172" s="9"/>
      <c r="BA172" s="8">
        <f>SUM((($H172+$O172)*Inputs!$D$14*Inputs!$D$13/Hours_TB),(($I172+$P172)*Inputs!$D$14*Inputs!$D$13/Hours_TB),(($J172+$Q172)*Inputs!$D$14*Inputs!$D$13/Hours_TB),(($K172+$R172)*Inputs!$D$14*Inputs!$D$13/Hours_TB),(($L172+$S172)*Inputs!$D$14*Inputs!$D$13/Hours_TB),(($M172+$T172)*Inputs!$D$14*Inputs!$D$13/Hours_TB))</f>
        <v>0</v>
      </c>
      <c r="BB172" s="8">
        <f>SUM((($H172+$O172)*Inputs!$D$14*Inputs!$D$13/Hours_HIV),(($I172+$P172)*Inputs!$D$14*Inputs!$D$13/Hours_HIV),(($J172+$Q172)*Inputs!$D$14*Inputs!$D$13/Hours_HIV),(($K172+$R172)*Inputs!$D$14*Inputs!$D$13/Hours_HIV),(($L172+$S172)*Inputs!$D$14*Inputs!$D$13/Hours_HIV),(($M172+$T172)*Inputs!$D$14*Inputs!$D$13/Hours_HIV))</f>
        <v>0</v>
      </c>
      <c r="BC172" s="8">
        <f>SUM((($H172+$O172)*Inputs!$D$14*Inputs!$D$13/Hours_HPV),(($I172+$P172)*Inputs!$D$14*Inputs!$D$13/Hours_HPV),(($J172+$Q172)*Inputs!$D$14*Inputs!$D$13/Hours_HPV),(($K172+$R172)*Inputs!$D$14*Inputs!$D$13/Hours_HPV),(($L172+$S172)*Inputs!$D$14*Inputs!$D$13/Hours_HPV),(($M172+$T172)*Inputs!$D$14*Inputs!$D$13/Hours_HPV))</f>
        <v>0</v>
      </c>
      <c r="BD172" s="8">
        <f>SUM((($H172+$O172)*Inputs!$D$14*Inputs!$D$13/Hours_HCV),(($I172+$P172)*Inputs!$D$14*Inputs!$D$13/Hours_HCV),(($J172+$Q172)*Inputs!$D$14*Inputs!$D$13/Hours_HCV),(($K172+$R172)*Inputs!$D$14*Inputs!$D$13/Hours_HCV),(($L172+$S172)*Inputs!$D$14*Inputs!$D$13/Hours_HCV),(($M172+$T172)*Inputs!$D$14*Inputs!$D$13/Hours_HCV))</f>
        <v>0</v>
      </c>
      <c r="BE172" s="9"/>
      <c r="BF172" s="10" t="str">
        <f t="shared" si="294"/>
        <v/>
      </c>
      <c r="BG172" s="18" t="str">
        <f t="shared" si="295"/>
        <v>N/A</v>
      </c>
      <c r="BH172" s="10" t="str">
        <f t="shared" si="296"/>
        <v/>
      </c>
      <c r="BI172" s="10" t="str">
        <f t="shared" si="297"/>
        <v/>
      </c>
      <c r="BJ172" s="10" t="str">
        <f t="shared" si="216"/>
        <v/>
      </c>
      <c r="BK172" s="18" t="str">
        <f t="shared" si="298"/>
        <v>N/A</v>
      </c>
      <c r="BL172" s="367"/>
      <c r="BM172" s="10">
        <f t="shared" si="299"/>
        <v>0</v>
      </c>
      <c r="BN172" s="18" t="str">
        <f t="shared" si="300"/>
        <v>N/A</v>
      </c>
      <c r="BO172" s="10" t="str">
        <f t="shared" si="217"/>
        <v/>
      </c>
      <c r="BP172" s="10" t="str">
        <f t="shared" si="218"/>
        <v/>
      </c>
      <c r="BQ172" s="10" t="str">
        <f t="shared" si="219"/>
        <v/>
      </c>
      <c r="BR172" s="18" t="str">
        <f t="shared" si="220"/>
        <v>N/A</v>
      </c>
      <c r="BS172" s="367"/>
      <c r="BT172" s="10">
        <f t="shared" si="301"/>
        <v>0</v>
      </c>
      <c r="BU172" s="18" t="str">
        <f t="shared" si="302"/>
        <v>N/A</v>
      </c>
      <c r="BV172" s="10" t="str">
        <f t="shared" si="221"/>
        <v/>
      </c>
      <c r="BW172" s="10" t="str">
        <f t="shared" si="303"/>
        <v/>
      </c>
      <c r="BX172" s="10" t="str">
        <f t="shared" si="222"/>
        <v/>
      </c>
      <c r="BY172" s="18" t="str">
        <f t="shared" si="304"/>
        <v>N/A</v>
      </c>
      <c r="BZ172" s="367"/>
      <c r="CA172" s="10">
        <f t="shared" si="305"/>
        <v>0</v>
      </c>
      <c r="CB172" s="18" t="str">
        <f t="shared" si="306"/>
        <v>N/A</v>
      </c>
      <c r="CC172" s="10" t="str">
        <f t="shared" si="223"/>
        <v/>
      </c>
      <c r="CD172" s="10" t="str">
        <f t="shared" si="224"/>
        <v/>
      </c>
      <c r="CE172" s="10" t="str">
        <f t="shared" si="225"/>
        <v/>
      </c>
      <c r="CF172" s="18" t="str">
        <f t="shared" si="307"/>
        <v>N/A</v>
      </c>
      <c r="CG172" s="365"/>
      <c r="CH172" s="10">
        <f t="shared" si="308"/>
        <v>0</v>
      </c>
      <c r="CI172" s="18" t="str">
        <f t="shared" si="309"/>
        <v>N/A</v>
      </c>
      <c r="CJ172" s="10" t="str">
        <f t="shared" si="226"/>
        <v/>
      </c>
      <c r="CK172" s="10" t="str">
        <f t="shared" si="227"/>
        <v/>
      </c>
      <c r="CL172" s="10" t="str">
        <f t="shared" si="228"/>
        <v/>
      </c>
      <c r="CM172" s="18" t="str">
        <f t="shared" si="229"/>
        <v>N/A</v>
      </c>
      <c r="CN172" s="365"/>
      <c r="CO172" s="10">
        <f t="shared" si="310"/>
        <v>0</v>
      </c>
      <c r="CP172" s="18" t="str">
        <f t="shared" si="311"/>
        <v>N/A</v>
      </c>
      <c r="CQ172" s="10" t="str">
        <f t="shared" si="230"/>
        <v/>
      </c>
      <c r="CR172" s="10" t="str">
        <f t="shared" si="231"/>
        <v/>
      </c>
      <c r="CS172" s="10" t="str">
        <f t="shared" si="232"/>
        <v/>
      </c>
      <c r="CT172" s="18" t="str">
        <f t="shared" si="312"/>
        <v>N/A</v>
      </c>
      <c r="CU172" s="377"/>
      <c r="CV172" s="10">
        <f t="shared" si="313"/>
        <v>0</v>
      </c>
      <c r="CW172" s="18" t="str">
        <f t="shared" si="314"/>
        <v>N/A</v>
      </c>
      <c r="CX172" s="10" t="str">
        <f t="shared" si="233"/>
        <v/>
      </c>
      <c r="CY172" s="10" t="str">
        <f t="shared" si="234"/>
        <v/>
      </c>
      <c r="CZ172" s="10" t="str">
        <f t="shared" si="235"/>
        <v/>
      </c>
      <c r="DA172" s="18" t="str">
        <f t="shared" si="236"/>
        <v>N/A</v>
      </c>
      <c r="DB172" s="367"/>
      <c r="DC172" s="367"/>
      <c r="DD172" s="367"/>
      <c r="DE172" s="367"/>
      <c r="DF172" s="367"/>
      <c r="DG172" s="40" t="b">
        <f t="shared" si="237"/>
        <v>0</v>
      </c>
      <c r="DH172" s="40" t="b">
        <f t="shared" si="238"/>
        <v>0</v>
      </c>
      <c r="DI172" s="40" t="b">
        <f t="shared" si="239"/>
        <v>0</v>
      </c>
      <c r="DJ172" s="40" t="b">
        <f t="shared" si="240"/>
        <v>0</v>
      </c>
      <c r="DK172" s="367"/>
      <c r="DL172" s="40" t="b">
        <f t="shared" si="241"/>
        <v>0</v>
      </c>
      <c r="DM172" s="40" t="b">
        <f t="shared" si="242"/>
        <v>0</v>
      </c>
      <c r="DN172" s="40" t="b">
        <f t="shared" si="243"/>
        <v>0</v>
      </c>
      <c r="DO172" s="40" t="b">
        <f t="shared" si="244"/>
        <v>0</v>
      </c>
      <c r="DP172" s="367"/>
      <c r="DQ172" s="40" t="b">
        <f t="shared" si="245"/>
        <v>0</v>
      </c>
      <c r="DR172" s="40" t="b">
        <f t="shared" si="246"/>
        <v>0</v>
      </c>
      <c r="DS172" s="40" t="b">
        <f t="shared" si="247"/>
        <v>0</v>
      </c>
      <c r="DT172" s="40" t="b">
        <f t="shared" si="248"/>
        <v>0</v>
      </c>
      <c r="DU172" s="367"/>
      <c r="DV172" s="40" t="b">
        <f t="shared" si="249"/>
        <v>0</v>
      </c>
      <c r="DW172" s="40" t="b">
        <f t="shared" si="250"/>
        <v>0</v>
      </c>
      <c r="DX172" s="40" t="b">
        <f t="shared" si="251"/>
        <v>0</v>
      </c>
      <c r="DY172" s="40" t="b">
        <f t="shared" si="252"/>
        <v>0</v>
      </c>
      <c r="DZ172" s="367"/>
      <c r="EA172" s="40" t="b">
        <f t="shared" si="253"/>
        <v>0</v>
      </c>
      <c r="EB172" s="40" t="b">
        <f t="shared" si="254"/>
        <v>0</v>
      </c>
      <c r="EC172" s="40" t="b">
        <f t="shared" si="255"/>
        <v>0</v>
      </c>
      <c r="ED172" s="40" t="b">
        <f t="shared" si="256"/>
        <v>0</v>
      </c>
      <c r="EE172" s="367"/>
      <c r="EF172" s="40" t="b">
        <f t="shared" si="257"/>
        <v>0</v>
      </c>
      <c r="EG172" s="40" t="b">
        <f t="shared" si="258"/>
        <v>0</v>
      </c>
      <c r="EH172" s="40" t="b">
        <f t="shared" si="259"/>
        <v>0</v>
      </c>
      <c r="EI172" s="40" t="b">
        <f t="shared" si="260"/>
        <v>0</v>
      </c>
      <c r="EJ172" s="367"/>
      <c r="EK172" s="40" t="b">
        <f t="shared" si="261"/>
        <v>0</v>
      </c>
      <c r="EL172" s="40" t="b">
        <f t="shared" si="262"/>
        <v>0</v>
      </c>
      <c r="EM172" s="40" t="b">
        <f t="shared" si="263"/>
        <v>0</v>
      </c>
      <c r="EN172" s="40" t="b">
        <f t="shared" si="264"/>
        <v>0</v>
      </c>
      <c r="EO172" s="367"/>
      <c r="EP172" s="40" t="b">
        <f t="shared" si="265"/>
        <v>0</v>
      </c>
      <c r="EQ172" s="40" t="b">
        <f t="shared" si="266"/>
        <v>0</v>
      </c>
      <c r="ER172" s="40" t="b">
        <f t="shared" si="267"/>
        <v>0</v>
      </c>
      <c r="ES172" s="40" t="b">
        <f t="shared" si="268"/>
        <v>0</v>
      </c>
      <c r="ET172" s="367"/>
      <c r="EU172" s="40" t="b">
        <f t="shared" si="269"/>
        <v>0</v>
      </c>
      <c r="EV172" s="40" t="b">
        <f t="shared" si="270"/>
        <v>0</v>
      </c>
      <c r="EW172" s="40" t="b">
        <f t="shared" si="271"/>
        <v>0</v>
      </c>
      <c r="EX172" s="40" t="b">
        <f t="shared" si="272"/>
        <v>0</v>
      </c>
      <c r="EY172" s="365"/>
      <c r="EZ172" s="40" t="b">
        <f t="shared" si="273"/>
        <v>0</v>
      </c>
      <c r="FA172" s="40" t="b">
        <f t="shared" si="274"/>
        <v>0</v>
      </c>
      <c r="FB172" s="40" t="b">
        <f t="shared" si="275"/>
        <v>0</v>
      </c>
      <c r="FC172" s="40" t="b">
        <f t="shared" si="276"/>
        <v>0</v>
      </c>
      <c r="FD172" s="367"/>
      <c r="FE172" s="40" t="b">
        <f t="shared" si="277"/>
        <v>0</v>
      </c>
      <c r="FF172" s="40" t="b">
        <f t="shared" si="278"/>
        <v>0</v>
      </c>
      <c r="FG172" s="40" t="b">
        <f t="shared" si="279"/>
        <v>0</v>
      </c>
      <c r="FH172" s="40" t="b">
        <f t="shared" si="280"/>
        <v>0</v>
      </c>
      <c r="FI172" s="365"/>
      <c r="FJ172" s="40" t="b">
        <f t="shared" si="281"/>
        <v>0</v>
      </c>
      <c r="FK172" s="40" t="b">
        <f t="shared" si="282"/>
        <v>0</v>
      </c>
      <c r="FL172" s="40" t="b">
        <f t="shared" si="283"/>
        <v>0</v>
      </c>
      <c r="FM172" s="40" t="b">
        <f t="shared" si="284"/>
        <v>0</v>
      </c>
      <c r="FN172" s="367"/>
      <c r="FO172" s="40" t="b">
        <f t="shared" si="285"/>
        <v>0</v>
      </c>
      <c r="FP172" s="40" t="b">
        <f t="shared" si="286"/>
        <v>0</v>
      </c>
      <c r="FQ172" s="40" t="b">
        <f t="shared" si="287"/>
        <v>0</v>
      </c>
      <c r="FR172" s="40" t="b">
        <f t="shared" si="288"/>
        <v>0</v>
      </c>
      <c r="FS172" s="365"/>
      <c r="FT172" s="40" t="b">
        <f t="shared" si="289"/>
        <v>0</v>
      </c>
      <c r="FU172" s="40" t="b">
        <f t="shared" si="290"/>
        <v>0</v>
      </c>
      <c r="FV172" s="40" t="b">
        <f t="shared" si="291"/>
        <v>0</v>
      </c>
      <c r="FW172" s="40" t="b">
        <f t="shared" si="292"/>
        <v>0</v>
      </c>
    </row>
    <row r="173" spans="2:179">
      <c r="B173" s="365">
        <v>164</v>
      </c>
      <c r="C173" s="196"/>
      <c r="D173" s="196"/>
      <c r="E173" s="196"/>
      <c r="F173" s="196"/>
      <c r="G173" s="367"/>
      <c r="H173" s="197"/>
      <c r="I173" s="197"/>
      <c r="J173" s="197"/>
      <c r="K173" s="197"/>
      <c r="L173" s="197"/>
      <c r="M173" s="197"/>
      <c r="N173" s="9"/>
      <c r="O173" s="198"/>
      <c r="P173" s="198"/>
      <c r="Q173" s="198"/>
      <c r="R173" s="198"/>
      <c r="S173" s="198"/>
      <c r="T173" s="198"/>
      <c r="U173" s="9"/>
      <c r="V173" s="306"/>
      <c r="W173" s="306"/>
      <c r="X173" s="306"/>
      <c r="Y173" s="306"/>
      <c r="Z173" s="306"/>
      <c r="AA173" s="283">
        <f>IFERROR(Z173*Inputs!$D$59*Inputs!$D$60,"")</f>
        <v>0</v>
      </c>
      <c r="AB173" s="9"/>
      <c r="AC173" s="303"/>
      <c r="AD173" s="304"/>
      <c r="AE173" s="304"/>
      <c r="AF173" s="304"/>
      <c r="AG173" s="9"/>
      <c r="AH173" s="283" t="str">
        <f>IFERROR(IF(Analysis!AC173="","",Analysis!AC173*Inputs!$D$33),"")</f>
        <v/>
      </c>
      <c r="AI173" s="292" t="str">
        <f>IFERROR(IF(Analysis!AD173="","",Analysis!AD173*Inputs!$D$37),"")</f>
        <v/>
      </c>
      <c r="AJ173" s="292" t="str">
        <f>IFERROR(IF(Analysis!AE173="","",Analysis!AE173*Inputs!$D$41),"")</f>
        <v/>
      </c>
      <c r="AK173" s="292" t="str">
        <f>IFERROR(IF(Analysis!AE173="","",Analysis!AE173*Inputs!$D$48),"")</f>
        <v/>
      </c>
      <c r="AL173" s="293" t="str">
        <f>IFERROR(IF(Analysis!AD173="","",Analysis!AD173*Inputs!$D$49*Inputs!$D$48),"")</f>
        <v/>
      </c>
      <c r="AM173" s="292" t="str">
        <f>IFERROR(AK173*Inputs!$D$50,"")</f>
        <v/>
      </c>
      <c r="AN173" s="292" t="str">
        <f t="shared" si="293"/>
        <v/>
      </c>
      <c r="AO173" s="292" t="str">
        <f>IFERROR(IF(AN173="","",AN173*Inputs!$D$52),"")</f>
        <v/>
      </c>
      <c r="AP173" s="283" t="str">
        <f>IFERROR(IF(Analysis!AF173="","",Analysis!AF173*Inputs!$D$58),"")</f>
        <v/>
      </c>
      <c r="AQ173" s="293" t="str">
        <f>IFERROR(AP173*Inputs!$D$59,"")</f>
        <v/>
      </c>
      <c r="AR173" s="283" t="str">
        <f>IFERROR(AQ173*Inputs!$D$60,"")</f>
        <v/>
      </c>
      <c r="AS173" s="9"/>
      <c r="AT173" s="279" t="str">
        <f>IF(Analysis!V173&lt;&gt;"",Analysis!V173,Analysis!$AH173)</f>
        <v/>
      </c>
      <c r="AU173" s="279" t="str">
        <f>IF(Analysis!W173&lt;&gt;"",Analysis!W173,Analysis!AI173)</f>
        <v/>
      </c>
      <c r="AV173" s="279" t="str">
        <f>IF(Analysis!X173&lt;&gt;"",Analysis!X173,$AJ173)</f>
        <v/>
      </c>
      <c r="AW173" s="279" t="str">
        <f>IF(Analysis!Y173&lt;&gt;"",Analysis!Y173,Analysis!AO173)</f>
        <v/>
      </c>
      <c r="AX173" s="279" t="str">
        <f>IF(Analysis!Z173&lt;&gt;"",Analysis!Z173,Analysis!AP173)</f>
        <v/>
      </c>
      <c r="AY173" s="279" t="str">
        <f>IF(Analysis!AA173&gt;0,Analysis!AA173,Analysis!AR173)</f>
        <v/>
      </c>
      <c r="AZ173" s="9"/>
      <c r="BA173" s="8">
        <f>SUM((($H173+$O173)*Inputs!$D$14*Inputs!$D$13/Hours_TB),(($I173+$P173)*Inputs!$D$14*Inputs!$D$13/Hours_TB),(($J173+$Q173)*Inputs!$D$14*Inputs!$D$13/Hours_TB),(($K173+$R173)*Inputs!$D$14*Inputs!$D$13/Hours_TB),(($L173+$S173)*Inputs!$D$14*Inputs!$D$13/Hours_TB),(($M173+$T173)*Inputs!$D$14*Inputs!$D$13/Hours_TB))</f>
        <v>0</v>
      </c>
      <c r="BB173" s="8">
        <f>SUM((($H173+$O173)*Inputs!$D$14*Inputs!$D$13/Hours_HIV),(($I173+$P173)*Inputs!$D$14*Inputs!$D$13/Hours_HIV),(($J173+$Q173)*Inputs!$D$14*Inputs!$D$13/Hours_HIV),(($K173+$R173)*Inputs!$D$14*Inputs!$D$13/Hours_HIV),(($L173+$S173)*Inputs!$D$14*Inputs!$D$13/Hours_HIV),(($M173+$T173)*Inputs!$D$14*Inputs!$D$13/Hours_HIV))</f>
        <v>0</v>
      </c>
      <c r="BC173" s="8">
        <f>SUM((($H173+$O173)*Inputs!$D$14*Inputs!$D$13/Hours_HPV),(($I173+$P173)*Inputs!$D$14*Inputs!$D$13/Hours_HPV),(($J173+$Q173)*Inputs!$D$14*Inputs!$D$13/Hours_HPV),(($K173+$R173)*Inputs!$D$14*Inputs!$D$13/Hours_HPV),(($L173+$S173)*Inputs!$D$14*Inputs!$D$13/Hours_HPV),(($M173+$T173)*Inputs!$D$14*Inputs!$D$13/Hours_HPV))</f>
        <v>0</v>
      </c>
      <c r="BD173" s="8">
        <f>SUM((($H173+$O173)*Inputs!$D$14*Inputs!$D$13/Hours_HCV),(($I173+$P173)*Inputs!$D$14*Inputs!$D$13/Hours_HCV),(($J173+$Q173)*Inputs!$D$14*Inputs!$D$13/Hours_HCV),(($K173+$R173)*Inputs!$D$14*Inputs!$D$13/Hours_HCV),(($L173+$S173)*Inputs!$D$14*Inputs!$D$13/Hours_HCV),(($M173+$T173)*Inputs!$D$14*Inputs!$D$13/Hours_HCV))</f>
        <v>0</v>
      </c>
      <c r="BE173" s="9"/>
      <c r="BF173" s="10" t="str">
        <f t="shared" si="294"/>
        <v/>
      </c>
      <c r="BG173" s="18" t="str">
        <f t="shared" si="295"/>
        <v>N/A</v>
      </c>
      <c r="BH173" s="10" t="str">
        <f t="shared" si="296"/>
        <v/>
      </c>
      <c r="BI173" s="10" t="str">
        <f t="shared" si="297"/>
        <v/>
      </c>
      <c r="BJ173" s="10" t="str">
        <f t="shared" si="216"/>
        <v/>
      </c>
      <c r="BK173" s="18" t="str">
        <f t="shared" si="298"/>
        <v>N/A</v>
      </c>
      <c r="BL173" s="367"/>
      <c r="BM173" s="10">
        <f t="shared" si="299"/>
        <v>0</v>
      </c>
      <c r="BN173" s="18" t="str">
        <f t="shared" si="300"/>
        <v>N/A</v>
      </c>
      <c r="BO173" s="10" t="str">
        <f t="shared" si="217"/>
        <v/>
      </c>
      <c r="BP173" s="10" t="str">
        <f t="shared" si="218"/>
        <v/>
      </c>
      <c r="BQ173" s="10" t="str">
        <f t="shared" si="219"/>
        <v/>
      </c>
      <c r="BR173" s="18" t="str">
        <f t="shared" si="220"/>
        <v>N/A</v>
      </c>
      <c r="BS173" s="367"/>
      <c r="BT173" s="10">
        <f t="shared" si="301"/>
        <v>0</v>
      </c>
      <c r="BU173" s="18" t="str">
        <f t="shared" si="302"/>
        <v>N/A</v>
      </c>
      <c r="BV173" s="10" t="str">
        <f t="shared" si="221"/>
        <v/>
      </c>
      <c r="BW173" s="10" t="str">
        <f t="shared" si="303"/>
        <v/>
      </c>
      <c r="BX173" s="10" t="str">
        <f t="shared" si="222"/>
        <v/>
      </c>
      <c r="BY173" s="18" t="str">
        <f t="shared" si="304"/>
        <v>N/A</v>
      </c>
      <c r="BZ173" s="367"/>
      <c r="CA173" s="10">
        <f t="shared" si="305"/>
        <v>0</v>
      </c>
      <c r="CB173" s="18" t="str">
        <f t="shared" si="306"/>
        <v>N/A</v>
      </c>
      <c r="CC173" s="10" t="str">
        <f t="shared" si="223"/>
        <v/>
      </c>
      <c r="CD173" s="10" t="str">
        <f t="shared" si="224"/>
        <v/>
      </c>
      <c r="CE173" s="10" t="str">
        <f t="shared" si="225"/>
        <v/>
      </c>
      <c r="CF173" s="18" t="str">
        <f t="shared" si="307"/>
        <v>N/A</v>
      </c>
      <c r="CG173" s="365"/>
      <c r="CH173" s="10">
        <f t="shared" si="308"/>
        <v>0</v>
      </c>
      <c r="CI173" s="18" t="str">
        <f t="shared" si="309"/>
        <v>N/A</v>
      </c>
      <c r="CJ173" s="10" t="str">
        <f t="shared" si="226"/>
        <v/>
      </c>
      <c r="CK173" s="10" t="str">
        <f t="shared" si="227"/>
        <v/>
      </c>
      <c r="CL173" s="10" t="str">
        <f t="shared" si="228"/>
        <v/>
      </c>
      <c r="CM173" s="18" t="str">
        <f t="shared" si="229"/>
        <v>N/A</v>
      </c>
      <c r="CN173" s="365"/>
      <c r="CO173" s="10">
        <f t="shared" si="310"/>
        <v>0</v>
      </c>
      <c r="CP173" s="18" t="str">
        <f t="shared" si="311"/>
        <v>N/A</v>
      </c>
      <c r="CQ173" s="10" t="str">
        <f t="shared" si="230"/>
        <v/>
      </c>
      <c r="CR173" s="10" t="str">
        <f t="shared" si="231"/>
        <v/>
      </c>
      <c r="CS173" s="10" t="str">
        <f t="shared" si="232"/>
        <v/>
      </c>
      <c r="CT173" s="18" t="str">
        <f t="shared" si="312"/>
        <v>N/A</v>
      </c>
      <c r="CU173" s="377"/>
      <c r="CV173" s="10">
        <f t="shared" si="313"/>
        <v>0</v>
      </c>
      <c r="CW173" s="18" t="str">
        <f t="shared" si="314"/>
        <v>N/A</v>
      </c>
      <c r="CX173" s="10" t="str">
        <f t="shared" si="233"/>
        <v/>
      </c>
      <c r="CY173" s="10" t="str">
        <f t="shared" si="234"/>
        <v/>
      </c>
      <c r="CZ173" s="10" t="str">
        <f t="shared" si="235"/>
        <v/>
      </c>
      <c r="DA173" s="18" t="str">
        <f t="shared" si="236"/>
        <v>N/A</v>
      </c>
      <c r="DB173" s="367"/>
      <c r="DC173" s="367"/>
      <c r="DD173" s="367"/>
      <c r="DE173" s="367"/>
      <c r="DF173" s="367"/>
      <c r="DG173" s="40" t="b">
        <f t="shared" si="237"/>
        <v>0</v>
      </c>
      <c r="DH173" s="40" t="b">
        <f t="shared" si="238"/>
        <v>0</v>
      </c>
      <c r="DI173" s="40" t="b">
        <f t="shared" si="239"/>
        <v>0</v>
      </c>
      <c r="DJ173" s="40" t="b">
        <f t="shared" si="240"/>
        <v>0</v>
      </c>
      <c r="DK173" s="367"/>
      <c r="DL173" s="40" t="b">
        <f t="shared" si="241"/>
        <v>0</v>
      </c>
      <c r="DM173" s="40" t="b">
        <f t="shared" si="242"/>
        <v>0</v>
      </c>
      <c r="DN173" s="40" t="b">
        <f t="shared" si="243"/>
        <v>0</v>
      </c>
      <c r="DO173" s="40" t="b">
        <f t="shared" si="244"/>
        <v>0</v>
      </c>
      <c r="DP173" s="367"/>
      <c r="DQ173" s="40" t="b">
        <f t="shared" si="245"/>
        <v>0</v>
      </c>
      <c r="DR173" s="40" t="b">
        <f t="shared" si="246"/>
        <v>0</v>
      </c>
      <c r="DS173" s="40" t="b">
        <f t="shared" si="247"/>
        <v>0</v>
      </c>
      <c r="DT173" s="40" t="b">
        <f t="shared" si="248"/>
        <v>0</v>
      </c>
      <c r="DU173" s="367"/>
      <c r="DV173" s="40" t="b">
        <f t="shared" si="249"/>
        <v>0</v>
      </c>
      <c r="DW173" s="40" t="b">
        <f t="shared" si="250"/>
        <v>0</v>
      </c>
      <c r="DX173" s="40" t="b">
        <f t="shared" si="251"/>
        <v>0</v>
      </c>
      <c r="DY173" s="40" t="b">
        <f t="shared" si="252"/>
        <v>0</v>
      </c>
      <c r="DZ173" s="367"/>
      <c r="EA173" s="40" t="b">
        <f t="shared" si="253"/>
        <v>0</v>
      </c>
      <c r="EB173" s="40" t="b">
        <f t="shared" si="254"/>
        <v>0</v>
      </c>
      <c r="EC173" s="40" t="b">
        <f t="shared" si="255"/>
        <v>0</v>
      </c>
      <c r="ED173" s="40" t="b">
        <f t="shared" si="256"/>
        <v>0</v>
      </c>
      <c r="EE173" s="367"/>
      <c r="EF173" s="40" t="b">
        <f t="shared" si="257"/>
        <v>0</v>
      </c>
      <c r="EG173" s="40" t="b">
        <f t="shared" si="258"/>
        <v>0</v>
      </c>
      <c r="EH173" s="40" t="b">
        <f t="shared" si="259"/>
        <v>0</v>
      </c>
      <c r="EI173" s="40" t="b">
        <f t="shared" si="260"/>
        <v>0</v>
      </c>
      <c r="EJ173" s="367"/>
      <c r="EK173" s="40" t="b">
        <f t="shared" si="261"/>
        <v>0</v>
      </c>
      <c r="EL173" s="40" t="b">
        <f t="shared" si="262"/>
        <v>0</v>
      </c>
      <c r="EM173" s="40" t="b">
        <f t="shared" si="263"/>
        <v>0</v>
      </c>
      <c r="EN173" s="40" t="b">
        <f t="shared" si="264"/>
        <v>0</v>
      </c>
      <c r="EO173" s="367"/>
      <c r="EP173" s="40" t="b">
        <f t="shared" si="265"/>
        <v>0</v>
      </c>
      <c r="EQ173" s="40" t="b">
        <f t="shared" si="266"/>
        <v>0</v>
      </c>
      <c r="ER173" s="40" t="b">
        <f t="shared" si="267"/>
        <v>0</v>
      </c>
      <c r="ES173" s="40" t="b">
        <f t="shared" si="268"/>
        <v>0</v>
      </c>
      <c r="ET173" s="367"/>
      <c r="EU173" s="40" t="b">
        <f t="shared" si="269"/>
        <v>0</v>
      </c>
      <c r="EV173" s="40" t="b">
        <f t="shared" si="270"/>
        <v>0</v>
      </c>
      <c r="EW173" s="40" t="b">
        <f t="shared" si="271"/>
        <v>0</v>
      </c>
      <c r="EX173" s="40" t="b">
        <f t="shared" si="272"/>
        <v>0</v>
      </c>
      <c r="EY173" s="365"/>
      <c r="EZ173" s="40" t="b">
        <f t="shared" si="273"/>
        <v>0</v>
      </c>
      <c r="FA173" s="40" t="b">
        <f t="shared" si="274"/>
        <v>0</v>
      </c>
      <c r="FB173" s="40" t="b">
        <f t="shared" si="275"/>
        <v>0</v>
      </c>
      <c r="FC173" s="40" t="b">
        <f t="shared" si="276"/>
        <v>0</v>
      </c>
      <c r="FD173" s="367"/>
      <c r="FE173" s="40" t="b">
        <f t="shared" si="277"/>
        <v>0</v>
      </c>
      <c r="FF173" s="40" t="b">
        <f t="shared" si="278"/>
        <v>0</v>
      </c>
      <c r="FG173" s="40" t="b">
        <f t="shared" si="279"/>
        <v>0</v>
      </c>
      <c r="FH173" s="40" t="b">
        <f t="shared" si="280"/>
        <v>0</v>
      </c>
      <c r="FI173" s="365"/>
      <c r="FJ173" s="40" t="b">
        <f t="shared" si="281"/>
        <v>0</v>
      </c>
      <c r="FK173" s="40" t="b">
        <f t="shared" si="282"/>
        <v>0</v>
      </c>
      <c r="FL173" s="40" t="b">
        <f t="shared" si="283"/>
        <v>0</v>
      </c>
      <c r="FM173" s="40" t="b">
        <f t="shared" si="284"/>
        <v>0</v>
      </c>
      <c r="FN173" s="367"/>
      <c r="FO173" s="40" t="b">
        <f t="shared" si="285"/>
        <v>0</v>
      </c>
      <c r="FP173" s="40" t="b">
        <f t="shared" si="286"/>
        <v>0</v>
      </c>
      <c r="FQ173" s="40" t="b">
        <f t="shared" si="287"/>
        <v>0</v>
      </c>
      <c r="FR173" s="40" t="b">
        <f t="shared" si="288"/>
        <v>0</v>
      </c>
      <c r="FS173" s="365"/>
      <c r="FT173" s="40" t="b">
        <f t="shared" si="289"/>
        <v>0</v>
      </c>
      <c r="FU173" s="40" t="b">
        <f t="shared" si="290"/>
        <v>0</v>
      </c>
      <c r="FV173" s="40" t="b">
        <f t="shared" si="291"/>
        <v>0</v>
      </c>
      <c r="FW173" s="40" t="b">
        <f t="shared" si="292"/>
        <v>0</v>
      </c>
    </row>
    <row r="174" spans="2:179">
      <c r="B174" s="365">
        <v>165</v>
      </c>
      <c r="C174" s="196"/>
      <c r="D174" s="196"/>
      <c r="E174" s="196"/>
      <c r="F174" s="196"/>
      <c r="G174" s="367"/>
      <c r="H174" s="197"/>
      <c r="I174" s="197"/>
      <c r="J174" s="197"/>
      <c r="K174" s="197"/>
      <c r="L174" s="197"/>
      <c r="M174" s="197"/>
      <c r="N174" s="9"/>
      <c r="O174" s="198"/>
      <c r="P174" s="198"/>
      <c r="Q174" s="198"/>
      <c r="R174" s="198"/>
      <c r="S174" s="198"/>
      <c r="T174" s="198"/>
      <c r="U174" s="9"/>
      <c r="V174" s="306"/>
      <c r="W174" s="306"/>
      <c r="X174" s="306"/>
      <c r="Y174" s="306"/>
      <c r="Z174" s="306"/>
      <c r="AA174" s="283">
        <f>IFERROR(Z174*Inputs!$D$59*Inputs!$D$60,"")</f>
        <v>0</v>
      </c>
      <c r="AB174" s="9"/>
      <c r="AC174" s="303"/>
      <c r="AD174" s="304"/>
      <c r="AE174" s="304"/>
      <c r="AF174" s="304"/>
      <c r="AG174" s="9"/>
      <c r="AH174" s="283" t="str">
        <f>IFERROR(IF(Analysis!AC174="","",Analysis!AC174*Inputs!$D$33),"")</f>
        <v/>
      </c>
      <c r="AI174" s="292" t="str">
        <f>IFERROR(IF(Analysis!AD174="","",Analysis!AD174*Inputs!$D$37),"")</f>
        <v/>
      </c>
      <c r="AJ174" s="292" t="str">
        <f>IFERROR(IF(Analysis!AE174="","",Analysis!AE174*Inputs!$D$41),"")</f>
        <v/>
      </c>
      <c r="AK174" s="292" t="str">
        <f>IFERROR(IF(Analysis!AE174="","",Analysis!AE174*Inputs!$D$48),"")</f>
        <v/>
      </c>
      <c r="AL174" s="293" t="str">
        <f>IFERROR(IF(Analysis!AD174="","",Analysis!AD174*Inputs!$D$49*Inputs!$D$48),"")</f>
        <v/>
      </c>
      <c r="AM174" s="292" t="str">
        <f>IFERROR(AK174*Inputs!$D$50,"")</f>
        <v/>
      </c>
      <c r="AN174" s="292" t="str">
        <f t="shared" si="293"/>
        <v/>
      </c>
      <c r="AO174" s="292" t="str">
        <f>IFERROR(IF(AN174="","",AN174*Inputs!$D$52),"")</f>
        <v/>
      </c>
      <c r="AP174" s="283" t="str">
        <f>IFERROR(IF(Analysis!AF174="","",Analysis!AF174*Inputs!$D$58),"")</f>
        <v/>
      </c>
      <c r="AQ174" s="293" t="str">
        <f>IFERROR(AP174*Inputs!$D$59,"")</f>
        <v/>
      </c>
      <c r="AR174" s="283" t="str">
        <f>IFERROR(AQ174*Inputs!$D$60,"")</f>
        <v/>
      </c>
      <c r="AS174" s="9"/>
      <c r="AT174" s="279" t="str">
        <f>IF(Analysis!V174&lt;&gt;"",Analysis!V174,Analysis!$AH174)</f>
        <v/>
      </c>
      <c r="AU174" s="279" t="str">
        <f>IF(Analysis!W174&lt;&gt;"",Analysis!W174,Analysis!AI174)</f>
        <v/>
      </c>
      <c r="AV174" s="279" t="str">
        <f>IF(Analysis!X174&lt;&gt;"",Analysis!X174,$AJ174)</f>
        <v/>
      </c>
      <c r="AW174" s="279" t="str">
        <f>IF(Analysis!Y174&lt;&gt;"",Analysis!Y174,Analysis!AO174)</f>
        <v/>
      </c>
      <c r="AX174" s="279" t="str">
        <f>IF(Analysis!Z174&lt;&gt;"",Analysis!Z174,Analysis!AP174)</f>
        <v/>
      </c>
      <c r="AY174" s="279" t="str">
        <f>IF(Analysis!AA174&gt;0,Analysis!AA174,Analysis!AR174)</f>
        <v/>
      </c>
      <c r="AZ174" s="9"/>
      <c r="BA174" s="8">
        <f>SUM((($H174+$O174)*Inputs!$D$14*Inputs!$D$13/Hours_TB),(($I174+$P174)*Inputs!$D$14*Inputs!$D$13/Hours_TB),(($J174+$Q174)*Inputs!$D$14*Inputs!$D$13/Hours_TB),(($K174+$R174)*Inputs!$D$14*Inputs!$D$13/Hours_TB),(($L174+$S174)*Inputs!$D$14*Inputs!$D$13/Hours_TB),(($M174+$T174)*Inputs!$D$14*Inputs!$D$13/Hours_TB))</f>
        <v>0</v>
      </c>
      <c r="BB174" s="8">
        <f>SUM((($H174+$O174)*Inputs!$D$14*Inputs!$D$13/Hours_HIV),(($I174+$P174)*Inputs!$D$14*Inputs!$D$13/Hours_HIV),(($J174+$Q174)*Inputs!$D$14*Inputs!$D$13/Hours_HIV),(($K174+$R174)*Inputs!$D$14*Inputs!$D$13/Hours_HIV),(($L174+$S174)*Inputs!$D$14*Inputs!$D$13/Hours_HIV),(($M174+$T174)*Inputs!$D$14*Inputs!$D$13/Hours_HIV))</f>
        <v>0</v>
      </c>
      <c r="BC174" s="8">
        <f>SUM((($H174+$O174)*Inputs!$D$14*Inputs!$D$13/Hours_HPV),(($I174+$P174)*Inputs!$D$14*Inputs!$D$13/Hours_HPV),(($J174+$Q174)*Inputs!$D$14*Inputs!$D$13/Hours_HPV),(($K174+$R174)*Inputs!$D$14*Inputs!$D$13/Hours_HPV),(($L174+$S174)*Inputs!$D$14*Inputs!$D$13/Hours_HPV),(($M174+$T174)*Inputs!$D$14*Inputs!$D$13/Hours_HPV))</f>
        <v>0</v>
      </c>
      <c r="BD174" s="8">
        <f>SUM((($H174+$O174)*Inputs!$D$14*Inputs!$D$13/Hours_HCV),(($I174+$P174)*Inputs!$D$14*Inputs!$D$13/Hours_HCV),(($J174+$Q174)*Inputs!$D$14*Inputs!$D$13/Hours_HCV),(($K174+$R174)*Inputs!$D$14*Inputs!$D$13/Hours_HCV),(($L174+$S174)*Inputs!$D$14*Inputs!$D$13/Hours_HCV),(($M174+$T174)*Inputs!$D$14*Inputs!$D$13/Hours_HCV))</f>
        <v>0</v>
      </c>
      <c r="BE174" s="9"/>
      <c r="BF174" s="10" t="str">
        <f t="shared" si="294"/>
        <v/>
      </c>
      <c r="BG174" s="18" t="str">
        <f t="shared" si="295"/>
        <v>N/A</v>
      </c>
      <c r="BH174" s="10" t="str">
        <f t="shared" si="296"/>
        <v/>
      </c>
      <c r="BI174" s="10" t="str">
        <f t="shared" si="297"/>
        <v/>
      </c>
      <c r="BJ174" s="10" t="str">
        <f t="shared" si="216"/>
        <v/>
      </c>
      <c r="BK174" s="18" t="str">
        <f t="shared" si="298"/>
        <v>N/A</v>
      </c>
      <c r="BL174" s="367"/>
      <c r="BM174" s="10">
        <f t="shared" si="299"/>
        <v>0</v>
      </c>
      <c r="BN174" s="18" t="str">
        <f t="shared" si="300"/>
        <v>N/A</v>
      </c>
      <c r="BO174" s="10" t="str">
        <f t="shared" si="217"/>
        <v/>
      </c>
      <c r="BP174" s="10" t="str">
        <f t="shared" si="218"/>
        <v/>
      </c>
      <c r="BQ174" s="10" t="str">
        <f t="shared" si="219"/>
        <v/>
      </c>
      <c r="BR174" s="18" t="str">
        <f t="shared" si="220"/>
        <v>N/A</v>
      </c>
      <c r="BS174" s="367"/>
      <c r="BT174" s="10">
        <f t="shared" si="301"/>
        <v>0</v>
      </c>
      <c r="BU174" s="18" t="str">
        <f t="shared" si="302"/>
        <v>N/A</v>
      </c>
      <c r="BV174" s="10" t="str">
        <f t="shared" si="221"/>
        <v/>
      </c>
      <c r="BW174" s="10" t="str">
        <f t="shared" si="303"/>
        <v/>
      </c>
      <c r="BX174" s="10" t="str">
        <f t="shared" si="222"/>
        <v/>
      </c>
      <c r="BY174" s="18" t="str">
        <f t="shared" si="304"/>
        <v>N/A</v>
      </c>
      <c r="BZ174" s="367"/>
      <c r="CA174" s="10">
        <f t="shared" si="305"/>
        <v>0</v>
      </c>
      <c r="CB174" s="18" t="str">
        <f t="shared" si="306"/>
        <v>N/A</v>
      </c>
      <c r="CC174" s="10" t="str">
        <f t="shared" si="223"/>
        <v/>
      </c>
      <c r="CD174" s="10" t="str">
        <f t="shared" si="224"/>
        <v/>
      </c>
      <c r="CE174" s="10" t="str">
        <f t="shared" si="225"/>
        <v/>
      </c>
      <c r="CF174" s="18" t="str">
        <f t="shared" si="307"/>
        <v>N/A</v>
      </c>
      <c r="CG174" s="365"/>
      <c r="CH174" s="10">
        <f t="shared" si="308"/>
        <v>0</v>
      </c>
      <c r="CI174" s="18" t="str">
        <f t="shared" si="309"/>
        <v>N/A</v>
      </c>
      <c r="CJ174" s="10" t="str">
        <f t="shared" si="226"/>
        <v/>
      </c>
      <c r="CK174" s="10" t="str">
        <f t="shared" si="227"/>
        <v/>
      </c>
      <c r="CL174" s="10" t="str">
        <f t="shared" si="228"/>
        <v/>
      </c>
      <c r="CM174" s="18" t="str">
        <f t="shared" si="229"/>
        <v>N/A</v>
      </c>
      <c r="CN174" s="365"/>
      <c r="CO174" s="10">
        <f t="shared" si="310"/>
        <v>0</v>
      </c>
      <c r="CP174" s="18" t="str">
        <f t="shared" si="311"/>
        <v>N/A</v>
      </c>
      <c r="CQ174" s="10" t="str">
        <f t="shared" si="230"/>
        <v/>
      </c>
      <c r="CR174" s="10" t="str">
        <f t="shared" si="231"/>
        <v/>
      </c>
      <c r="CS174" s="10" t="str">
        <f t="shared" si="232"/>
        <v/>
      </c>
      <c r="CT174" s="18" t="str">
        <f t="shared" si="312"/>
        <v>N/A</v>
      </c>
      <c r="CU174" s="377"/>
      <c r="CV174" s="10">
        <f t="shared" si="313"/>
        <v>0</v>
      </c>
      <c r="CW174" s="18" t="str">
        <f t="shared" si="314"/>
        <v>N/A</v>
      </c>
      <c r="CX174" s="10" t="str">
        <f t="shared" si="233"/>
        <v/>
      </c>
      <c r="CY174" s="10" t="str">
        <f t="shared" si="234"/>
        <v/>
      </c>
      <c r="CZ174" s="10" t="str">
        <f t="shared" si="235"/>
        <v/>
      </c>
      <c r="DA174" s="18" t="str">
        <f t="shared" si="236"/>
        <v>N/A</v>
      </c>
      <c r="DB174" s="367"/>
      <c r="DC174" s="367"/>
      <c r="DD174" s="367"/>
      <c r="DE174" s="367"/>
      <c r="DF174" s="367"/>
      <c r="DG174" s="40" t="b">
        <f t="shared" si="237"/>
        <v>0</v>
      </c>
      <c r="DH174" s="40" t="b">
        <f t="shared" si="238"/>
        <v>0</v>
      </c>
      <c r="DI174" s="40" t="b">
        <f t="shared" si="239"/>
        <v>0</v>
      </c>
      <c r="DJ174" s="40" t="b">
        <f t="shared" si="240"/>
        <v>0</v>
      </c>
      <c r="DK174" s="367"/>
      <c r="DL174" s="40" t="b">
        <f t="shared" si="241"/>
        <v>0</v>
      </c>
      <c r="DM174" s="40" t="b">
        <f t="shared" si="242"/>
        <v>0</v>
      </c>
      <c r="DN174" s="40" t="b">
        <f t="shared" si="243"/>
        <v>0</v>
      </c>
      <c r="DO174" s="40" t="b">
        <f t="shared" si="244"/>
        <v>0</v>
      </c>
      <c r="DP174" s="367"/>
      <c r="DQ174" s="40" t="b">
        <f t="shared" si="245"/>
        <v>0</v>
      </c>
      <c r="DR174" s="40" t="b">
        <f t="shared" si="246"/>
        <v>0</v>
      </c>
      <c r="DS174" s="40" t="b">
        <f t="shared" si="247"/>
        <v>0</v>
      </c>
      <c r="DT174" s="40" t="b">
        <f t="shared" si="248"/>
        <v>0</v>
      </c>
      <c r="DU174" s="367"/>
      <c r="DV174" s="40" t="b">
        <f t="shared" si="249"/>
        <v>0</v>
      </c>
      <c r="DW174" s="40" t="b">
        <f t="shared" si="250"/>
        <v>0</v>
      </c>
      <c r="DX174" s="40" t="b">
        <f t="shared" si="251"/>
        <v>0</v>
      </c>
      <c r="DY174" s="40" t="b">
        <f t="shared" si="252"/>
        <v>0</v>
      </c>
      <c r="DZ174" s="367"/>
      <c r="EA174" s="40" t="b">
        <f t="shared" si="253"/>
        <v>0</v>
      </c>
      <c r="EB174" s="40" t="b">
        <f t="shared" si="254"/>
        <v>0</v>
      </c>
      <c r="EC174" s="40" t="b">
        <f t="shared" si="255"/>
        <v>0</v>
      </c>
      <c r="ED174" s="40" t="b">
        <f t="shared" si="256"/>
        <v>0</v>
      </c>
      <c r="EE174" s="367"/>
      <c r="EF174" s="40" t="b">
        <f t="shared" si="257"/>
        <v>0</v>
      </c>
      <c r="EG174" s="40" t="b">
        <f t="shared" si="258"/>
        <v>0</v>
      </c>
      <c r="EH174" s="40" t="b">
        <f t="shared" si="259"/>
        <v>0</v>
      </c>
      <c r="EI174" s="40" t="b">
        <f t="shared" si="260"/>
        <v>0</v>
      </c>
      <c r="EJ174" s="367"/>
      <c r="EK174" s="40" t="b">
        <f t="shared" si="261"/>
        <v>0</v>
      </c>
      <c r="EL174" s="40" t="b">
        <f t="shared" si="262"/>
        <v>0</v>
      </c>
      <c r="EM174" s="40" t="b">
        <f t="shared" si="263"/>
        <v>0</v>
      </c>
      <c r="EN174" s="40" t="b">
        <f t="shared" si="264"/>
        <v>0</v>
      </c>
      <c r="EO174" s="367"/>
      <c r="EP174" s="40" t="b">
        <f t="shared" si="265"/>
        <v>0</v>
      </c>
      <c r="EQ174" s="40" t="b">
        <f t="shared" si="266"/>
        <v>0</v>
      </c>
      <c r="ER174" s="40" t="b">
        <f t="shared" si="267"/>
        <v>0</v>
      </c>
      <c r="ES174" s="40" t="b">
        <f t="shared" si="268"/>
        <v>0</v>
      </c>
      <c r="ET174" s="367"/>
      <c r="EU174" s="40" t="b">
        <f t="shared" si="269"/>
        <v>0</v>
      </c>
      <c r="EV174" s="40" t="b">
        <f t="shared" si="270"/>
        <v>0</v>
      </c>
      <c r="EW174" s="40" t="b">
        <f t="shared" si="271"/>
        <v>0</v>
      </c>
      <c r="EX174" s="40" t="b">
        <f t="shared" si="272"/>
        <v>0</v>
      </c>
      <c r="EY174" s="365"/>
      <c r="EZ174" s="40" t="b">
        <f t="shared" si="273"/>
        <v>0</v>
      </c>
      <c r="FA174" s="40" t="b">
        <f t="shared" si="274"/>
        <v>0</v>
      </c>
      <c r="FB174" s="40" t="b">
        <f t="shared" si="275"/>
        <v>0</v>
      </c>
      <c r="FC174" s="40" t="b">
        <f t="shared" si="276"/>
        <v>0</v>
      </c>
      <c r="FD174" s="367"/>
      <c r="FE174" s="40" t="b">
        <f t="shared" si="277"/>
        <v>0</v>
      </c>
      <c r="FF174" s="40" t="b">
        <f t="shared" si="278"/>
        <v>0</v>
      </c>
      <c r="FG174" s="40" t="b">
        <f t="shared" si="279"/>
        <v>0</v>
      </c>
      <c r="FH174" s="40" t="b">
        <f t="shared" si="280"/>
        <v>0</v>
      </c>
      <c r="FI174" s="365"/>
      <c r="FJ174" s="40" t="b">
        <f t="shared" si="281"/>
        <v>0</v>
      </c>
      <c r="FK174" s="40" t="b">
        <f t="shared" si="282"/>
        <v>0</v>
      </c>
      <c r="FL174" s="40" t="b">
        <f t="shared" si="283"/>
        <v>0</v>
      </c>
      <c r="FM174" s="40" t="b">
        <f t="shared" si="284"/>
        <v>0</v>
      </c>
      <c r="FN174" s="367"/>
      <c r="FO174" s="40" t="b">
        <f t="shared" si="285"/>
        <v>0</v>
      </c>
      <c r="FP174" s="40" t="b">
        <f t="shared" si="286"/>
        <v>0</v>
      </c>
      <c r="FQ174" s="40" t="b">
        <f t="shared" si="287"/>
        <v>0</v>
      </c>
      <c r="FR174" s="40" t="b">
        <f t="shared" si="288"/>
        <v>0</v>
      </c>
      <c r="FS174" s="365"/>
      <c r="FT174" s="40" t="b">
        <f t="shared" si="289"/>
        <v>0</v>
      </c>
      <c r="FU174" s="40" t="b">
        <f t="shared" si="290"/>
        <v>0</v>
      </c>
      <c r="FV174" s="40" t="b">
        <f t="shared" si="291"/>
        <v>0</v>
      </c>
      <c r="FW174" s="40" t="b">
        <f t="shared" si="292"/>
        <v>0</v>
      </c>
    </row>
    <row r="175" spans="2:179">
      <c r="B175" s="365">
        <v>166</v>
      </c>
      <c r="C175" s="196"/>
      <c r="D175" s="196"/>
      <c r="E175" s="196"/>
      <c r="F175" s="196"/>
      <c r="G175" s="367"/>
      <c r="H175" s="197"/>
      <c r="I175" s="197"/>
      <c r="J175" s="197"/>
      <c r="K175" s="197"/>
      <c r="L175" s="197"/>
      <c r="M175" s="197"/>
      <c r="N175" s="9"/>
      <c r="O175" s="198"/>
      <c r="P175" s="198"/>
      <c r="Q175" s="198"/>
      <c r="R175" s="198"/>
      <c r="S175" s="198"/>
      <c r="T175" s="198"/>
      <c r="U175" s="9"/>
      <c r="V175" s="306"/>
      <c r="W175" s="306"/>
      <c r="X175" s="306"/>
      <c r="Y175" s="306"/>
      <c r="Z175" s="306"/>
      <c r="AA175" s="283">
        <f>IFERROR(Z175*Inputs!$D$59*Inputs!$D$60,"")</f>
        <v>0</v>
      </c>
      <c r="AB175" s="9"/>
      <c r="AC175" s="303"/>
      <c r="AD175" s="304"/>
      <c r="AE175" s="304"/>
      <c r="AF175" s="304"/>
      <c r="AG175" s="9"/>
      <c r="AH175" s="283" t="str">
        <f>IFERROR(IF(Analysis!AC175="","",Analysis!AC175*Inputs!$D$33),"")</f>
        <v/>
      </c>
      <c r="AI175" s="292" t="str">
        <f>IFERROR(IF(Analysis!AD175="","",Analysis!AD175*Inputs!$D$37),"")</f>
        <v/>
      </c>
      <c r="AJ175" s="292" t="str">
        <f>IFERROR(IF(Analysis!AE175="","",Analysis!AE175*Inputs!$D$41),"")</f>
        <v/>
      </c>
      <c r="AK175" s="292" t="str">
        <f>IFERROR(IF(Analysis!AE175="","",Analysis!AE175*Inputs!$D$48),"")</f>
        <v/>
      </c>
      <c r="AL175" s="293" t="str">
        <f>IFERROR(IF(Analysis!AD175="","",Analysis!AD175*Inputs!$D$49*Inputs!$D$48),"")</f>
        <v/>
      </c>
      <c r="AM175" s="292" t="str">
        <f>IFERROR(AK175*Inputs!$D$50,"")</f>
        <v/>
      </c>
      <c r="AN175" s="292" t="str">
        <f t="shared" si="293"/>
        <v/>
      </c>
      <c r="AO175" s="292" t="str">
        <f>IFERROR(IF(AN175="","",AN175*Inputs!$D$52),"")</f>
        <v/>
      </c>
      <c r="AP175" s="283" t="str">
        <f>IFERROR(IF(Analysis!AF175="","",Analysis!AF175*Inputs!$D$58),"")</f>
        <v/>
      </c>
      <c r="AQ175" s="293" t="str">
        <f>IFERROR(AP175*Inputs!$D$59,"")</f>
        <v/>
      </c>
      <c r="AR175" s="283" t="str">
        <f>IFERROR(AQ175*Inputs!$D$60,"")</f>
        <v/>
      </c>
      <c r="AS175" s="9"/>
      <c r="AT175" s="279" t="str">
        <f>IF(Analysis!V175&lt;&gt;"",Analysis!V175,Analysis!$AH175)</f>
        <v/>
      </c>
      <c r="AU175" s="279" t="str">
        <f>IF(Analysis!W175&lt;&gt;"",Analysis!W175,Analysis!AI175)</f>
        <v/>
      </c>
      <c r="AV175" s="279" t="str">
        <f>IF(Analysis!X175&lt;&gt;"",Analysis!X175,$AJ175)</f>
        <v/>
      </c>
      <c r="AW175" s="279" t="str">
        <f>IF(Analysis!Y175&lt;&gt;"",Analysis!Y175,Analysis!AO175)</f>
        <v/>
      </c>
      <c r="AX175" s="279" t="str">
        <f>IF(Analysis!Z175&lt;&gt;"",Analysis!Z175,Analysis!AP175)</f>
        <v/>
      </c>
      <c r="AY175" s="279" t="str">
        <f>IF(Analysis!AA175&gt;0,Analysis!AA175,Analysis!AR175)</f>
        <v/>
      </c>
      <c r="AZ175" s="9"/>
      <c r="BA175" s="8">
        <f>SUM((($H175+$O175)*Inputs!$D$14*Inputs!$D$13/Hours_TB),(($I175+$P175)*Inputs!$D$14*Inputs!$D$13/Hours_TB),(($J175+$Q175)*Inputs!$D$14*Inputs!$D$13/Hours_TB),(($K175+$R175)*Inputs!$D$14*Inputs!$D$13/Hours_TB),(($L175+$S175)*Inputs!$D$14*Inputs!$D$13/Hours_TB),(($M175+$T175)*Inputs!$D$14*Inputs!$D$13/Hours_TB))</f>
        <v>0</v>
      </c>
      <c r="BB175" s="8">
        <f>SUM((($H175+$O175)*Inputs!$D$14*Inputs!$D$13/Hours_HIV),(($I175+$P175)*Inputs!$D$14*Inputs!$D$13/Hours_HIV),(($J175+$Q175)*Inputs!$D$14*Inputs!$D$13/Hours_HIV),(($K175+$R175)*Inputs!$D$14*Inputs!$D$13/Hours_HIV),(($L175+$S175)*Inputs!$D$14*Inputs!$D$13/Hours_HIV),(($M175+$T175)*Inputs!$D$14*Inputs!$D$13/Hours_HIV))</f>
        <v>0</v>
      </c>
      <c r="BC175" s="8">
        <f>SUM((($H175+$O175)*Inputs!$D$14*Inputs!$D$13/Hours_HPV),(($I175+$P175)*Inputs!$D$14*Inputs!$D$13/Hours_HPV),(($J175+$Q175)*Inputs!$D$14*Inputs!$D$13/Hours_HPV),(($K175+$R175)*Inputs!$D$14*Inputs!$D$13/Hours_HPV),(($L175+$S175)*Inputs!$D$14*Inputs!$D$13/Hours_HPV),(($M175+$T175)*Inputs!$D$14*Inputs!$D$13/Hours_HPV))</f>
        <v>0</v>
      </c>
      <c r="BD175" s="8">
        <f>SUM((($H175+$O175)*Inputs!$D$14*Inputs!$D$13/Hours_HCV),(($I175+$P175)*Inputs!$D$14*Inputs!$D$13/Hours_HCV),(($J175+$Q175)*Inputs!$D$14*Inputs!$D$13/Hours_HCV),(($K175+$R175)*Inputs!$D$14*Inputs!$D$13/Hours_HCV),(($L175+$S175)*Inputs!$D$14*Inputs!$D$13/Hours_HCV),(($M175+$T175)*Inputs!$D$14*Inputs!$D$13/Hours_HCV))</f>
        <v>0</v>
      </c>
      <c r="BE175" s="9"/>
      <c r="BF175" s="10" t="str">
        <f t="shared" si="294"/>
        <v/>
      </c>
      <c r="BG175" s="18" t="str">
        <f t="shared" si="295"/>
        <v>N/A</v>
      </c>
      <c r="BH175" s="10" t="str">
        <f t="shared" si="296"/>
        <v/>
      </c>
      <c r="BI175" s="10" t="str">
        <f t="shared" si="297"/>
        <v/>
      </c>
      <c r="BJ175" s="10" t="str">
        <f t="shared" si="216"/>
        <v/>
      </c>
      <c r="BK175" s="18" t="str">
        <f t="shared" si="298"/>
        <v>N/A</v>
      </c>
      <c r="BL175" s="367"/>
      <c r="BM175" s="10">
        <f t="shared" si="299"/>
        <v>0</v>
      </c>
      <c r="BN175" s="18" t="str">
        <f t="shared" si="300"/>
        <v>N/A</v>
      </c>
      <c r="BO175" s="10" t="str">
        <f t="shared" si="217"/>
        <v/>
      </c>
      <c r="BP175" s="10" t="str">
        <f t="shared" si="218"/>
        <v/>
      </c>
      <c r="BQ175" s="10" t="str">
        <f t="shared" si="219"/>
        <v/>
      </c>
      <c r="BR175" s="18" t="str">
        <f t="shared" si="220"/>
        <v>N/A</v>
      </c>
      <c r="BS175" s="367"/>
      <c r="BT175" s="10">
        <f t="shared" si="301"/>
        <v>0</v>
      </c>
      <c r="BU175" s="18" t="str">
        <f t="shared" si="302"/>
        <v>N/A</v>
      </c>
      <c r="BV175" s="10" t="str">
        <f t="shared" si="221"/>
        <v/>
      </c>
      <c r="BW175" s="10" t="str">
        <f t="shared" si="303"/>
        <v/>
      </c>
      <c r="BX175" s="10" t="str">
        <f t="shared" si="222"/>
        <v/>
      </c>
      <c r="BY175" s="18" t="str">
        <f t="shared" si="304"/>
        <v>N/A</v>
      </c>
      <c r="BZ175" s="367"/>
      <c r="CA175" s="10">
        <f t="shared" si="305"/>
        <v>0</v>
      </c>
      <c r="CB175" s="18" t="str">
        <f t="shared" si="306"/>
        <v>N/A</v>
      </c>
      <c r="CC175" s="10" t="str">
        <f t="shared" si="223"/>
        <v/>
      </c>
      <c r="CD175" s="10" t="str">
        <f t="shared" si="224"/>
        <v/>
      </c>
      <c r="CE175" s="10" t="str">
        <f t="shared" si="225"/>
        <v/>
      </c>
      <c r="CF175" s="18" t="str">
        <f t="shared" si="307"/>
        <v>N/A</v>
      </c>
      <c r="CG175" s="365"/>
      <c r="CH175" s="10">
        <f t="shared" si="308"/>
        <v>0</v>
      </c>
      <c r="CI175" s="18" t="str">
        <f t="shared" si="309"/>
        <v>N/A</v>
      </c>
      <c r="CJ175" s="10" t="str">
        <f t="shared" si="226"/>
        <v/>
      </c>
      <c r="CK175" s="10" t="str">
        <f t="shared" si="227"/>
        <v/>
      </c>
      <c r="CL175" s="10" t="str">
        <f t="shared" si="228"/>
        <v/>
      </c>
      <c r="CM175" s="18" t="str">
        <f t="shared" si="229"/>
        <v>N/A</v>
      </c>
      <c r="CN175" s="365"/>
      <c r="CO175" s="10">
        <f t="shared" si="310"/>
        <v>0</v>
      </c>
      <c r="CP175" s="18" t="str">
        <f t="shared" si="311"/>
        <v>N/A</v>
      </c>
      <c r="CQ175" s="10" t="str">
        <f t="shared" si="230"/>
        <v/>
      </c>
      <c r="CR175" s="10" t="str">
        <f t="shared" si="231"/>
        <v/>
      </c>
      <c r="CS175" s="10" t="str">
        <f t="shared" si="232"/>
        <v/>
      </c>
      <c r="CT175" s="18" t="str">
        <f t="shared" si="312"/>
        <v>N/A</v>
      </c>
      <c r="CU175" s="377"/>
      <c r="CV175" s="10">
        <f t="shared" si="313"/>
        <v>0</v>
      </c>
      <c r="CW175" s="18" t="str">
        <f t="shared" si="314"/>
        <v>N/A</v>
      </c>
      <c r="CX175" s="10" t="str">
        <f t="shared" si="233"/>
        <v/>
      </c>
      <c r="CY175" s="10" t="str">
        <f t="shared" si="234"/>
        <v/>
      </c>
      <c r="CZ175" s="10" t="str">
        <f t="shared" si="235"/>
        <v/>
      </c>
      <c r="DA175" s="18" t="str">
        <f t="shared" si="236"/>
        <v>N/A</v>
      </c>
      <c r="DB175" s="367"/>
      <c r="DC175" s="367"/>
      <c r="DD175" s="367"/>
      <c r="DE175" s="367"/>
      <c r="DF175" s="367"/>
      <c r="DG175" s="40" t="b">
        <f t="shared" si="237"/>
        <v>0</v>
      </c>
      <c r="DH175" s="40" t="b">
        <f t="shared" si="238"/>
        <v>0</v>
      </c>
      <c r="DI175" s="40" t="b">
        <f t="shared" si="239"/>
        <v>0</v>
      </c>
      <c r="DJ175" s="40" t="b">
        <f t="shared" si="240"/>
        <v>0</v>
      </c>
      <c r="DK175" s="367"/>
      <c r="DL175" s="40" t="b">
        <f t="shared" si="241"/>
        <v>0</v>
      </c>
      <c r="DM175" s="40" t="b">
        <f t="shared" si="242"/>
        <v>0</v>
      </c>
      <c r="DN175" s="40" t="b">
        <f t="shared" si="243"/>
        <v>0</v>
      </c>
      <c r="DO175" s="40" t="b">
        <f t="shared" si="244"/>
        <v>0</v>
      </c>
      <c r="DP175" s="367"/>
      <c r="DQ175" s="40" t="b">
        <f t="shared" si="245"/>
        <v>0</v>
      </c>
      <c r="DR175" s="40" t="b">
        <f t="shared" si="246"/>
        <v>0</v>
      </c>
      <c r="DS175" s="40" t="b">
        <f t="shared" si="247"/>
        <v>0</v>
      </c>
      <c r="DT175" s="40" t="b">
        <f t="shared" si="248"/>
        <v>0</v>
      </c>
      <c r="DU175" s="367"/>
      <c r="DV175" s="40" t="b">
        <f t="shared" si="249"/>
        <v>0</v>
      </c>
      <c r="DW175" s="40" t="b">
        <f t="shared" si="250"/>
        <v>0</v>
      </c>
      <c r="DX175" s="40" t="b">
        <f t="shared" si="251"/>
        <v>0</v>
      </c>
      <c r="DY175" s="40" t="b">
        <f t="shared" si="252"/>
        <v>0</v>
      </c>
      <c r="DZ175" s="367"/>
      <c r="EA175" s="40" t="b">
        <f t="shared" si="253"/>
        <v>0</v>
      </c>
      <c r="EB175" s="40" t="b">
        <f t="shared" si="254"/>
        <v>0</v>
      </c>
      <c r="EC175" s="40" t="b">
        <f t="shared" si="255"/>
        <v>0</v>
      </c>
      <c r="ED175" s="40" t="b">
        <f t="shared" si="256"/>
        <v>0</v>
      </c>
      <c r="EE175" s="367"/>
      <c r="EF175" s="40" t="b">
        <f t="shared" si="257"/>
        <v>0</v>
      </c>
      <c r="EG175" s="40" t="b">
        <f t="shared" si="258"/>
        <v>0</v>
      </c>
      <c r="EH175" s="40" t="b">
        <f t="shared" si="259"/>
        <v>0</v>
      </c>
      <c r="EI175" s="40" t="b">
        <f t="shared" si="260"/>
        <v>0</v>
      </c>
      <c r="EJ175" s="367"/>
      <c r="EK175" s="40" t="b">
        <f t="shared" si="261"/>
        <v>0</v>
      </c>
      <c r="EL175" s="40" t="b">
        <f t="shared" si="262"/>
        <v>0</v>
      </c>
      <c r="EM175" s="40" t="b">
        <f t="shared" si="263"/>
        <v>0</v>
      </c>
      <c r="EN175" s="40" t="b">
        <f t="shared" si="264"/>
        <v>0</v>
      </c>
      <c r="EO175" s="367"/>
      <c r="EP175" s="40" t="b">
        <f t="shared" si="265"/>
        <v>0</v>
      </c>
      <c r="EQ175" s="40" t="b">
        <f t="shared" si="266"/>
        <v>0</v>
      </c>
      <c r="ER175" s="40" t="b">
        <f t="shared" si="267"/>
        <v>0</v>
      </c>
      <c r="ES175" s="40" t="b">
        <f t="shared" si="268"/>
        <v>0</v>
      </c>
      <c r="ET175" s="367"/>
      <c r="EU175" s="40" t="b">
        <f t="shared" si="269"/>
        <v>0</v>
      </c>
      <c r="EV175" s="40" t="b">
        <f t="shared" si="270"/>
        <v>0</v>
      </c>
      <c r="EW175" s="40" t="b">
        <f t="shared" si="271"/>
        <v>0</v>
      </c>
      <c r="EX175" s="40" t="b">
        <f t="shared" si="272"/>
        <v>0</v>
      </c>
      <c r="EY175" s="365"/>
      <c r="EZ175" s="40" t="b">
        <f t="shared" si="273"/>
        <v>0</v>
      </c>
      <c r="FA175" s="40" t="b">
        <f t="shared" si="274"/>
        <v>0</v>
      </c>
      <c r="FB175" s="40" t="b">
        <f t="shared" si="275"/>
        <v>0</v>
      </c>
      <c r="FC175" s="40" t="b">
        <f t="shared" si="276"/>
        <v>0</v>
      </c>
      <c r="FD175" s="367"/>
      <c r="FE175" s="40" t="b">
        <f t="shared" si="277"/>
        <v>0</v>
      </c>
      <c r="FF175" s="40" t="b">
        <f t="shared" si="278"/>
        <v>0</v>
      </c>
      <c r="FG175" s="40" t="b">
        <f t="shared" si="279"/>
        <v>0</v>
      </c>
      <c r="FH175" s="40" t="b">
        <f t="shared" si="280"/>
        <v>0</v>
      </c>
      <c r="FI175" s="365"/>
      <c r="FJ175" s="40" t="b">
        <f t="shared" si="281"/>
        <v>0</v>
      </c>
      <c r="FK175" s="40" t="b">
        <f t="shared" si="282"/>
        <v>0</v>
      </c>
      <c r="FL175" s="40" t="b">
        <f t="shared" si="283"/>
        <v>0</v>
      </c>
      <c r="FM175" s="40" t="b">
        <f t="shared" si="284"/>
        <v>0</v>
      </c>
      <c r="FN175" s="367"/>
      <c r="FO175" s="40" t="b">
        <f t="shared" si="285"/>
        <v>0</v>
      </c>
      <c r="FP175" s="40" t="b">
        <f t="shared" si="286"/>
        <v>0</v>
      </c>
      <c r="FQ175" s="40" t="b">
        <f t="shared" si="287"/>
        <v>0</v>
      </c>
      <c r="FR175" s="40" t="b">
        <f t="shared" si="288"/>
        <v>0</v>
      </c>
      <c r="FS175" s="365"/>
      <c r="FT175" s="40" t="b">
        <f t="shared" si="289"/>
        <v>0</v>
      </c>
      <c r="FU175" s="40" t="b">
        <f t="shared" si="290"/>
        <v>0</v>
      </c>
      <c r="FV175" s="40" t="b">
        <f t="shared" si="291"/>
        <v>0</v>
      </c>
      <c r="FW175" s="40" t="b">
        <f t="shared" si="292"/>
        <v>0</v>
      </c>
    </row>
    <row r="176" spans="2:179">
      <c r="B176" s="365">
        <v>167</v>
      </c>
      <c r="C176" s="196"/>
      <c r="D176" s="196"/>
      <c r="E176" s="196"/>
      <c r="F176" s="196"/>
      <c r="G176" s="367"/>
      <c r="H176" s="197"/>
      <c r="I176" s="197"/>
      <c r="J176" s="197"/>
      <c r="K176" s="197"/>
      <c r="L176" s="197"/>
      <c r="M176" s="197"/>
      <c r="N176" s="9"/>
      <c r="O176" s="198"/>
      <c r="P176" s="198"/>
      <c r="Q176" s="198"/>
      <c r="R176" s="198"/>
      <c r="S176" s="198"/>
      <c r="T176" s="198"/>
      <c r="U176" s="9"/>
      <c r="V176" s="306"/>
      <c r="W176" s="306"/>
      <c r="X176" s="306"/>
      <c r="Y176" s="306"/>
      <c r="Z176" s="306"/>
      <c r="AA176" s="283">
        <f>IFERROR(Z176*Inputs!$D$59*Inputs!$D$60,"")</f>
        <v>0</v>
      </c>
      <c r="AB176" s="9"/>
      <c r="AC176" s="303"/>
      <c r="AD176" s="304"/>
      <c r="AE176" s="304"/>
      <c r="AF176" s="304"/>
      <c r="AG176" s="9"/>
      <c r="AH176" s="283" t="str">
        <f>IFERROR(IF(Analysis!AC176="","",Analysis!AC176*Inputs!$D$33),"")</f>
        <v/>
      </c>
      <c r="AI176" s="292" t="str">
        <f>IFERROR(IF(Analysis!AD176="","",Analysis!AD176*Inputs!$D$37),"")</f>
        <v/>
      </c>
      <c r="AJ176" s="292" t="str">
        <f>IFERROR(IF(Analysis!AE176="","",Analysis!AE176*Inputs!$D$41),"")</f>
        <v/>
      </c>
      <c r="AK176" s="292" t="str">
        <f>IFERROR(IF(Analysis!AE176="","",Analysis!AE176*Inputs!$D$48),"")</f>
        <v/>
      </c>
      <c r="AL176" s="293" t="str">
        <f>IFERROR(IF(Analysis!AD176="","",Analysis!AD176*Inputs!$D$49*Inputs!$D$48),"")</f>
        <v/>
      </c>
      <c r="AM176" s="292" t="str">
        <f>IFERROR(AK176*Inputs!$D$50,"")</f>
        <v/>
      </c>
      <c r="AN176" s="292" t="str">
        <f t="shared" si="293"/>
        <v/>
      </c>
      <c r="AO176" s="292" t="str">
        <f>IFERROR(IF(AN176="","",AN176*Inputs!$D$52),"")</f>
        <v/>
      </c>
      <c r="AP176" s="283" t="str">
        <f>IFERROR(IF(Analysis!AF176="","",Analysis!AF176*Inputs!$D$58),"")</f>
        <v/>
      </c>
      <c r="AQ176" s="293" t="str">
        <f>IFERROR(AP176*Inputs!$D$59,"")</f>
        <v/>
      </c>
      <c r="AR176" s="283" t="str">
        <f>IFERROR(AQ176*Inputs!$D$60,"")</f>
        <v/>
      </c>
      <c r="AS176" s="9"/>
      <c r="AT176" s="279" t="str">
        <f>IF(Analysis!V176&lt;&gt;"",Analysis!V176,Analysis!$AH176)</f>
        <v/>
      </c>
      <c r="AU176" s="279" t="str">
        <f>IF(Analysis!W176&lt;&gt;"",Analysis!W176,Analysis!AI176)</f>
        <v/>
      </c>
      <c r="AV176" s="279" t="str">
        <f>IF(Analysis!X176&lt;&gt;"",Analysis!X176,$AJ176)</f>
        <v/>
      </c>
      <c r="AW176" s="279" t="str">
        <f>IF(Analysis!Y176&lt;&gt;"",Analysis!Y176,Analysis!AO176)</f>
        <v/>
      </c>
      <c r="AX176" s="279" t="str">
        <f>IF(Analysis!Z176&lt;&gt;"",Analysis!Z176,Analysis!AP176)</f>
        <v/>
      </c>
      <c r="AY176" s="279" t="str">
        <f>IF(Analysis!AA176&gt;0,Analysis!AA176,Analysis!AR176)</f>
        <v/>
      </c>
      <c r="AZ176" s="9"/>
      <c r="BA176" s="8">
        <f>SUM((($H176+$O176)*Inputs!$D$14*Inputs!$D$13/Hours_TB),(($I176+$P176)*Inputs!$D$14*Inputs!$D$13/Hours_TB),(($J176+$Q176)*Inputs!$D$14*Inputs!$D$13/Hours_TB),(($K176+$R176)*Inputs!$D$14*Inputs!$D$13/Hours_TB),(($L176+$S176)*Inputs!$D$14*Inputs!$D$13/Hours_TB),(($M176+$T176)*Inputs!$D$14*Inputs!$D$13/Hours_TB))</f>
        <v>0</v>
      </c>
      <c r="BB176" s="8">
        <f>SUM((($H176+$O176)*Inputs!$D$14*Inputs!$D$13/Hours_HIV),(($I176+$P176)*Inputs!$D$14*Inputs!$D$13/Hours_HIV),(($J176+$Q176)*Inputs!$D$14*Inputs!$D$13/Hours_HIV),(($K176+$R176)*Inputs!$D$14*Inputs!$D$13/Hours_HIV),(($L176+$S176)*Inputs!$D$14*Inputs!$D$13/Hours_HIV),(($M176+$T176)*Inputs!$D$14*Inputs!$D$13/Hours_HIV))</f>
        <v>0</v>
      </c>
      <c r="BC176" s="8">
        <f>SUM((($H176+$O176)*Inputs!$D$14*Inputs!$D$13/Hours_HPV),(($I176+$P176)*Inputs!$D$14*Inputs!$D$13/Hours_HPV),(($J176+$Q176)*Inputs!$D$14*Inputs!$D$13/Hours_HPV),(($K176+$R176)*Inputs!$D$14*Inputs!$D$13/Hours_HPV),(($L176+$S176)*Inputs!$D$14*Inputs!$D$13/Hours_HPV),(($M176+$T176)*Inputs!$D$14*Inputs!$D$13/Hours_HPV))</f>
        <v>0</v>
      </c>
      <c r="BD176" s="8">
        <f>SUM((($H176+$O176)*Inputs!$D$14*Inputs!$D$13/Hours_HCV),(($I176+$P176)*Inputs!$D$14*Inputs!$D$13/Hours_HCV),(($J176+$Q176)*Inputs!$D$14*Inputs!$D$13/Hours_HCV),(($K176+$R176)*Inputs!$D$14*Inputs!$D$13/Hours_HCV),(($L176+$S176)*Inputs!$D$14*Inputs!$D$13/Hours_HCV),(($M176+$T176)*Inputs!$D$14*Inputs!$D$13/Hours_HCV))</f>
        <v>0</v>
      </c>
      <c r="BE176" s="9"/>
      <c r="BF176" s="10" t="str">
        <f t="shared" si="294"/>
        <v/>
      </c>
      <c r="BG176" s="18" t="str">
        <f t="shared" si="295"/>
        <v>N/A</v>
      </c>
      <c r="BH176" s="10" t="str">
        <f t="shared" si="296"/>
        <v/>
      </c>
      <c r="BI176" s="10" t="str">
        <f t="shared" si="297"/>
        <v/>
      </c>
      <c r="BJ176" s="10" t="str">
        <f t="shared" si="216"/>
        <v/>
      </c>
      <c r="BK176" s="18" t="str">
        <f t="shared" si="298"/>
        <v>N/A</v>
      </c>
      <c r="BL176" s="367"/>
      <c r="BM176" s="10">
        <f t="shared" si="299"/>
        <v>0</v>
      </c>
      <c r="BN176" s="18" t="str">
        <f t="shared" si="300"/>
        <v>N/A</v>
      </c>
      <c r="BO176" s="10" t="str">
        <f t="shared" si="217"/>
        <v/>
      </c>
      <c r="BP176" s="10" t="str">
        <f t="shared" si="218"/>
        <v/>
      </c>
      <c r="BQ176" s="10" t="str">
        <f t="shared" si="219"/>
        <v/>
      </c>
      <c r="BR176" s="18" t="str">
        <f t="shared" si="220"/>
        <v>N/A</v>
      </c>
      <c r="BS176" s="367"/>
      <c r="BT176" s="10">
        <f t="shared" si="301"/>
        <v>0</v>
      </c>
      <c r="BU176" s="18" t="str">
        <f t="shared" si="302"/>
        <v>N/A</v>
      </c>
      <c r="BV176" s="10" t="str">
        <f t="shared" si="221"/>
        <v/>
      </c>
      <c r="BW176" s="10" t="str">
        <f t="shared" si="303"/>
        <v/>
      </c>
      <c r="BX176" s="10" t="str">
        <f t="shared" si="222"/>
        <v/>
      </c>
      <c r="BY176" s="18" t="str">
        <f t="shared" si="304"/>
        <v>N/A</v>
      </c>
      <c r="BZ176" s="367"/>
      <c r="CA176" s="10">
        <f t="shared" si="305"/>
        <v>0</v>
      </c>
      <c r="CB176" s="18" t="str">
        <f t="shared" si="306"/>
        <v>N/A</v>
      </c>
      <c r="CC176" s="10" t="str">
        <f t="shared" si="223"/>
        <v/>
      </c>
      <c r="CD176" s="10" t="str">
        <f t="shared" si="224"/>
        <v/>
      </c>
      <c r="CE176" s="10" t="str">
        <f t="shared" si="225"/>
        <v/>
      </c>
      <c r="CF176" s="18" t="str">
        <f t="shared" si="307"/>
        <v>N/A</v>
      </c>
      <c r="CG176" s="365"/>
      <c r="CH176" s="10">
        <f t="shared" si="308"/>
        <v>0</v>
      </c>
      <c r="CI176" s="18" t="str">
        <f t="shared" si="309"/>
        <v>N/A</v>
      </c>
      <c r="CJ176" s="10" t="str">
        <f t="shared" si="226"/>
        <v/>
      </c>
      <c r="CK176" s="10" t="str">
        <f t="shared" si="227"/>
        <v/>
      </c>
      <c r="CL176" s="10" t="str">
        <f t="shared" si="228"/>
        <v/>
      </c>
      <c r="CM176" s="18" t="str">
        <f t="shared" si="229"/>
        <v>N/A</v>
      </c>
      <c r="CN176" s="365"/>
      <c r="CO176" s="10">
        <f t="shared" si="310"/>
        <v>0</v>
      </c>
      <c r="CP176" s="18" t="str">
        <f t="shared" si="311"/>
        <v>N/A</v>
      </c>
      <c r="CQ176" s="10" t="str">
        <f t="shared" si="230"/>
        <v/>
      </c>
      <c r="CR176" s="10" t="str">
        <f t="shared" si="231"/>
        <v/>
      </c>
      <c r="CS176" s="10" t="str">
        <f t="shared" si="232"/>
        <v/>
      </c>
      <c r="CT176" s="18" t="str">
        <f t="shared" si="312"/>
        <v>N/A</v>
      </c>
      <c r="CU176" s="377"/>
      <c r="CV176" s="10">
        <f t="shared" si="313"/>
        <v>0</v>
      </c>
      <c r="CW176" s="18" t="str">
        <f t="shared" si="314"/>
        <v>N/A</v>
      </c>
      <c r="CX176" s="10" t="str">
        <f t="shared" si="233"/>
        <v/>
      </c>
      <c r="CY176" s="10" t="str">
        <f t="shared" si="234"/>
        <v/>
      </c>
      <c r="CZ176" s="10" t="str">
        <f t="shared" si="235"/>
        <v/>
      </c>
      <c r="DA176" s="18" t="str">
        <f t="shared" si="236"/>
        <v>N/A</v>
      </c>
      <c r="DB176" s="367"/>
      <c r="DC176" s="367"/>
      <c r="DD176" s="367"/>
      <c r="DE176" s="367"/>
      <c r="DF176" s="367"/>
      <c r="DG176" s="40" t="b">
        <f t="shared" si="237"/>
        <v>0</v>
      </c>
      <c r="DH176" s="40" t="b">
        <f t="shared" si="238"/>
        <v>0</v>
      </c>
      <c r="DI176" s="40" t="b">
        <f t="shared" si="239"/>
        <v>0</v>
      </c>
      <c r="DJ176" s="40" t="b">
        <f t="shared" si="240"/>
        <v>0</v>
      </c>
      <c r="DK176" s="367"/>
      <c r="DL176" s="40" t="b">
        <f t="shared" si="241"/>
        <v>0</v>
      </c>
      <c r="DM176" s="40" t="b">
        <f t="shared" si="242"/>
        <v>0</v>
      </c>
      <c r="DN176" s="40" t="b">
        <f t="shared" si="243"/>
        <v>0</v>
      </c>
      <c r="DO176" s="40" t="b">
        <f t="shared" si="244"/>
        <v>0</v>
      </c>
      <c r="DP176" s="367"/>
      <c r="DQ176" s="40" t="b">
        <f t="shared" si="245"/>
        <v>0</v>
      </c>
      <c r="DR176" s="40" t="b">
        <f t="shared" si="246"/>
        <v>0</v>
      </c>
      <c r="DS176" s="40" t="b">
        <f t="shared" si="247"/>
        <v>0</v>
      </c>
      <c r="DT176" s="40" t="b">
        <f t="shared" si="248"/>
        <v>0</v>
      </c>
      <c r="DU176" s="367"/>
      <c r="DV176" s="40" t="b">
        <f t="shared" si="249"/>
        <v>0</v>
      </c>
      <c r="DW176" s="40" t="b">
        <f t="shared" si="250"/>
        <v>0</v>
      </c>
      <c r="DX176" s="40" t="b">
        <f t="shared" si="251"/>
        <v>0</v>
      </c>
      <c r="DY176" s="40" t="b">
        <f t="shared" si="252"/>
        <v>0</v>
      </c>
      <c r="DZ176" s="367"/>
      <c r="EA176" s="40" t="b">
        <f t="shared" si="253"/>
        <v>0</v>
      </c>
      <c r="EB176" s="40" t="b">
        <f t="shared" si="254"/>
        <v>0</v>
      </c>
      <c r="EC176" s="40" t="b">
        <f t="shared" si="255"/>
        <v>0</v>
      </c>
      <c r="ED176" s="40" t="b">
        <f t="shared" si="256"/>
        <v>0</v>
      </c>
      <c r="EE176" s="367"/>
      <c r="EF176" s="40" t="b">
        <f t="shared" si="257"/>
        <v>0</v>
      </c>
      <c r="EG176" s="40" t="b">
        <f t="shared" si="258"/>
        <v>0</v>
      </c>
      <c r="EH176" s="40" t="b">
        <f t="shared" si="259"/>
        <v>0</v>
      </c>
      <c r="EI176" s="40" t="b">
        <f t="shared" si="260"/>
        <v>0</v>
      </c>
      <c r="EJ176" s="367"/>
      <c r="EK176" s="40" t="b">
        <f t="shared" si="261"/>
        <v>0</v>
      </c>
      <c r="EL176" s="40" t="b">
        <f t="shared" si="262"/>
        <v>0</v>
      </c>
      <c r="EM176" s="40" t="b">
        <f t="shared" si="263"/>
        <v>0</v>
      </c>
      <c r="EN176" s="40" t="b">
        <f t="shared" si="264"/>
        <v>0</v>
      </c>
      <c r="EO176" s="367"/>
      <c r="EP176" s="40" t="b">
        <f t="shared" si="265"/>
        <v>0</v>
      </c>
      <c r="EQ176" s="40" t="b">
        <f t="shared" si="266"/>
        <v>0</v>
      </c>
      <c r="ER176" s="40" t="b">
        <f t="shared" si="267"/>
        <v>0</v>
      </c>
      <c r="ES176" s="40" t="b">
        <f t="shared" si="268"/>
        <v>0</v>
      </c>
      <c r="ET176" s="367"/>
      <c r="EU176" s="40" t="b">
        <f t="shared" si="269"/>
        <v>0</v>
      </c>
      <c r="EV176" s="40" t="b">
        <f t="shared" si="270"/>
        <v>0</v>
      </c>
      <c r="EW176" s="40" t="b">
        <f t="shared" si="271"/>
        <v>0</v>
      </c>
      <c r="EX176" s="40" t="b">
        <f t="shared" si="272"/>
        <v>0</v>
      </c>
      <c r="EY176" s="365"/>
      <c r="EZ176" s="40" t="b">
        <f t="shared" si="273"/>
        <v>0</v>
      </c>
      <c r="FA176" s="40" t="b">
        <f t="shared" si="274"/>
        <v>0</v>
      </c>
      <c r="FB176" s="40" t="b">
        <f t="shared" si="275"/>
        <v>0</v>
      </c>
      <c r="FC176" s="40" t="b">
        <f t="shared" si="276"/>
        <v>0</v>
      </c>
      <c r="FD176" s="367"/>
      <c r="FE176" s="40" t="b">
        <f t="shared" si="277"/>
        <v>0</v>
      </c>
      <c r="FF176" s="40" t="b">
        <f t="shared" si="278"/>
        <v>0</v>
      </c>
      <c r="FG176" s="40" t="b">
        <f t="shared" si="279"/>
        <v>0</v>
      </c>
      <c r="FH176" s="40" t="b">
        <f t="shared" si="280"/>
        <v>0</v>
      </c>
      <c r="FI176" s="365"/>
      <c r="FJ176" s="40" t="b">
        <f t="shared" si="281"/>
        <v>0</v>
      </c>
      <c r="FK176" s="40" t="b">
        <f t="shared" si="282"/>
        <v>0</v>
      </c>
      <c r="FL176" s="40" t="b">
        <f t="shared" si="283"/>
        <v>0</v>
      </c>
      <c r="FM176" s="40" t="b">
        <f t="shared" si="284"/>
        <v>0</v>
      </c>
      <c r="FN176" s="367"/>
      <c r="FO176" s="40" t="b">
        <f t="shared" si="285"/>
        <v>0</v>
      </c>
      <c r="FP176" s="40" t="b">
        <f t="shared" si="286"/>
        <v>0</v>
      </c>
      <c r="FQ176" s="40" t="b">
        <f t="shared" si="287"/>
        <v>0</v>
      </c>
      <c r="FR176" s="40" t="b">
        <f t="shared" si="288"/>
        <v>0</v>
      </c>
      <c r="FS176" s="365"/>
      <c r="FT176" s="40" t="b">
        <f t="shared" si="289"/>
        <v>0</v>
      </c>
      <c r="FU176" s="40" t="b">
        <f t="shared" si="290"/>
        <v>0</v>
      </c>
      <c r="FV176" s="40" t="b">
        <f t="shared" si="291"/>
        <v>0</v>
      </c>
      <c r="FW176" s="40" t="b">
        <f t="shared" si="292"/>
        <v>0</v>
      </c>
    </row>
    <row r="177" spans="2:179">
      <c r="B177" s="365">
        <v>168</v>
      </c>
      <c r="C177" s="196"/>
      <c r="D177" s="196"/>
      <c r="E177" s="196"/>
      <c r="F177" s="196"/>
      <c r="G177" s="367"/>
      <c r="H177" s="197"/>
      <c r="I177" s="197"/>
      <c r="J177" s="197"/>
      <c r="K177" s="197"/>
      <c r="L177" s="197"/>
      <c r="M177" s="197"/>
      <c r="N177" s="9"/>
      <c r="O177" s="198"/>
      <c r="P177" s="198"/>
      <c r="Q177" s="198"/>
      <c r="R177" s="198"/>
      <c r="S177" s="198"/>
      <c r="T177" s="198"/>
      <c r="U177" s="9"/>
      <c r="V177" s="306"/>
      <c r="W177" s="306"/>
      <c r="X177" s="306"/>
      <c r="Y177" s="306"/>
      <c r="Z177" s="306"/>
      <c r="AA177" s="283">
        <f>IFERROR(Z177*Inputs!$D$59*Inputs!$D$60,"")</f>
        <v>0</v>
      </c>
      <c r="AB177" s="9"/>
      <c r="AC177" s="303"/>
      <c r="AD177" s="304"/>
      <c r="AE177" s="304"/>
      <c r="AF177" s="304"/>
      <c r="AG177" s="9"/>
      <c r="AH177" s="283" t="str">
        <f>IFERROR(IF(Analysis!AC177="","",Analysis!AC177*Inputs!$D$33),"")</f>
        <v/>
      </c>
      <c r="AI177" s="292" t="str">
        <f>IFERROR(IF(Analysis!AD177="","",Analysis!AD177*Inputs!$D$37),"")</f>
        <v/>
      </c>
      <c r="AJ177" s="292" t="str">
        <f>IFERROR(IF(Analysis!AE177="","",Analysis!AE177*Inputs!$D$41),"")</f>
        <v/>
      </c>
      <c r="AK177" s="292" t="str">
        <f>IFERROR(IF(Analysis!AE177="","",Analysis!AE177*Inputs!$D$48),"")</f>
        <v/>
      </c>
      <c r="AL177" s="293" t="str">
        <f>IFERROR(IF(Analysis!AD177="","",Analysis!AD177*Inputs!$D$49*Inputs!$D$48),"")</f>
        <v/>
      </c>
      <c r="AM177" s="292" t="str">
        <f>IFERROR(AK177*Inputs!$D$50,"")</f>
        <v/>
      </c>
      <c r="AN177" s="292" t="str">
        <f t="shared" si="293"/>
        <v/>
      </c>
      <c r="AO177" s="292" t="str">
        <f>IFERROR(IF(AN177="","",AN177*Inputs!$D$52),"")</f>
        <v/>
      </c>
      <c r="AP177" s="283" t="str">
        <f>IFERROR(IF(Analysis!AF177="","",Analysis!AF177*Inputs!$D$58),"")</f>
        <v/>
      </c>
      <c r="AQ177" s="293" t="str">
        <f>IFERROR(AP177*Inputs!$D$59,"")</f>
        <v/>
      </c>
      <c r="AR177" s="283" t="str">
        <f>IFERROR(AQ177*Inputs!$D$60,"")</f>
        <v/>
      </c>
      <c r="AS177" s="9"/>
      <c r="AT177" s="279" t="str">
        <f>IF(Analysis!V177&lt;&gt;"",Analysis!V177,Analysis!$AH177)</f>
        <v/>
      </c>
      <c r="AU177" s="279" t="str">
        <f>IF(Analysis!W177&lt;&gt;"",Analysis!W177,Analysis!AI177)</f>
        <v/>
      </c>
      <c r="AV177" s="279" t="str">
        <f>IF(Analysis!X177&lt;&gt;"",Analysis!X177,$AJ177)</f>
        <v/>
      </c>
      <c r="AW177" s="279" t="str">
        <f>IF(Analysis!Y177&lt;&gt;"",Analysis!Y177,Analysis!AO177)</f>
        <v/>
      </c>
      <c r="AX177" s="279" t="str">
        <f>IF(Analysis!Z177&lt;&gt;"",Analysis!Z177,Analysis!AP177)</f>
        <v/>
      </c>
      <c r="AY177" s="279" t="str">
        <f>IF(Analysis!AA177&gt;0,Analysis!AA177,Analysis!AR177)</f>
        <v/>
      </c>
      <c r="AZ177" s="9"/>
      <c r="BA177" s="8">
        <f>SUM((($H177+$O177)*Inputs!$D$14*Inputs!$D$13/Hours_TB),(($I177+$P177)*Inputs!$D$14*Inputs!$D$13/Hours_TB),(($J177+$Q177)*Inputs!$D$14*Inputs!$D$13/Hours_TB),(($K177+$R177)*Inputs!$D$14*Inputs!$D$13/Hours_TB),(($L177+$S177)*Inputs!$D$14*Inputs!$D$13/Hours_TB),(($M177+$T177)*Inputs!$D$14*Inputs!$D$13/Hours_TB))</f>
        <v>0</v>
      </c>
      <c r="BB177" s="8">
        <f>SUM((($H177+$O177)*Inputs!$D$14*Inputs!$D$13/Hours_HIV),(($I177+$P177)*Inputs!$D$14*Inputs!$D$13/Hours_HIV),(($J177+$Q177)*Inputs!$D$14*Inputs!$D$13/Hours_HIV),(($K177+$R177)*Inputs!$D$14*Inputs!$D$13/Hours_HIV),(($L177+$S177)*Inputs!$D$14*Inputs!$D$13/Hours_HIV),(($M177+$T177)*Inputs!$D$14*Inputs!$D$13/Hours_HIV))</f>
        <v>0</v>
      </c>
      <c r="BC177" s="8">
        <f>SUM((($H177+$O177)*Inputs!$D$14*Inputs!$D$13/Hours_HPV),(($I177+$P177)*Inputs!$D$14*Inputs!$D$13/Hours_HPV),(($J177+$Q177)*Inputs!$D$14*Inputs!$D$13/Hours_HPV),(($K177+$R177)*Inputs!$D$14*Inputs!$D$13/Hours_HPV),(($L177+$S177)*Inputs!$D$14*Inputs!$D$13/Hours_HPV),(($M177+$T177)*Inputs!$D$14*Inputs!$D$13/Hours_HPV))</f>
        <v>0</v>
      </c>
      <c r="BD177" s="8">
        <f>SUM((($H177+$O177)*Inputs!$D$14*Inputs!$D$13/Hours_HCV),(($I177+$P177)*Inputs!$D$14*Inputs!$D$13/Hours_HCV),(($J177+$Q177)*Inputs!$D$14*Inputs!$D$13/Hours_HCV),(($K177+$R177)*Inputs!$D$14*Inputs!$D$13/Hours_HCV),(($L177+$S177)*Inputs!$D$14*Inputs!$D$13/Hours_HCV),(($M177+$T177)*Inputs!$D$14*Inputs!$D$13/Hours_HCV))</f>
        <v>0</v>
      </c>
      <c r="BE177" s="9"/>
      <c r="BF177" s="10" t="str">
        <f t="shared" si="294"/>
        <v/>
      </c>
      <c r="BG177" s="18" t="str">
        <f t="shared" si="295"/>
        <v>N/A</v>
      </c>
      <c r="BH177" s="10" t="str">
        <f t="shared" si="296"/>
        <v/>
      </c>
      <c r="BI177" s="10" t="str">
        <f t="shared" si="297"/>
        <v/>
      </c>
      <c r="BJ177" s="10" t="str">
        <f t="shared" si="216"/>
        <v/>
      </c>
      <c r="BK177" s="18" t="str">
        <f t="shared" si="298"/>
        <v>N/A</v>
      </c>
      <c r="BL177" s="367"/>
      <c r="BM177" s="10">
        <f t="shared" si="299"/>
        <v>0</v>
      </c>
      <c r="BN177" s="18" t="str">
        <f t="shared" si="300"/>
        <v>N/A</v>
      </c>
      <c r="BO177" s="10" t="str">
        <f t="shared" si="217"/>
        <v/>
      </c>
      <c r="BP177" s="10" t="str">
        <f t="shared" si="218"/>
        <v/>
      </c>
      <c r="BQ177" s="10" t="str">
        <f t="shared" si="219"/>
        <v/>
      </c>
      <c r="BR177" s="18" t="str">
        <f t="shared" si="220"/>
        <v>N/A</v>
      </c>
      <c r="BS177" s="367"/>
      <c r="BT177" s="10">
        <f t="shared" si="301"/>
        <v>0</v>
      </c>
      <c r="BU177" s="18" t="str">
        <f t="shared" si="302"/>
        <v>N/A</v>
      </c>
      <c r="BV177" s="10" t="str">
        <f t="shared" si="221"/>
        <v/>
      </c>
      <c r="BW177" s="10" t="str">
        <f t="shared" si="303"/>
        <v/>
      </c>
      <c r="BX177" s="10" t="str">
        <f t="shared" si="222"/>
        <v/>
      </c>
      <c r="BY177" s="18" t="str">
        <f t="shared" si="304"/>
        <v>N/A</v>
      </c>
      <c r="BZ177" s="367"/>
      <c r="CA177" s="10">
        <f t="shared" si="305"/>
        <v>0</v>
      </c>
      <c r="CB177" s="18" t="str">
        <f t="shared" si="306"/>
        <v>N/A</v>
      </c>
      <c r="CC177" s="10" t="str">
        <f t="shared" si="223"/>
        <v/>
      </c>
      <c r="CD177" s="10" t="str">
        <f t="shared" si="224"/>
        <v/>
      </c>
      <c r="CE177" s="10" t="str">
        <f t="shared" si="225"/>
        <v/>
      </c>
      <c r="CF177" s="18" t="str">
        <f t="shared" si="307"/>
        <v>N/A</v>
      </c>
      <c r="CG177" s="365"/>
      <c r="CH177" s="10">
        <f t="shared" si="308"/>
        <v>0</v>
      </c>
      <c r="CI177" s="18" t="str">
        <f t="shared" si="309"/>
        <v>N/A</v>
      </c>
      <c r="CJ177" s="10" t="str">
        <f t="shared" si="226"/>
        <v/>
      </c>
      <c r="CK177" s="10" t="str">
        <f t="shared" si="227"/>
        <v/>
      </c>
      <c r="CL177" s="10" t="str">
        <f t="shared" si="228"/>
        <v/>
      </c>
      <c r="CM177" s="18" t="str">
        <f t="shared" si="229"/>
        <v>N/A</v>
      </c>
      <c r="CN177" s="365"/>
      <c r="CO177" s="10">
        <f t="shared" si="310"/>
        <v>0</v>
      </c>
      <c r="CP177" s="18" t="str">
        <f t="shared" si="311"/>
        <v>N/A</v>
      </c>
      <c r="CQ177" s="10" t="str">
        <f t="shared" si="230"/>
        <v/>
      </c>
      <c r="CR177" s="10" t="str">
        <f t="shared" si="231"/>
        <v/>
      </c>
      <c r="CS177" s="10" t="str">
        <f t="shared" si="232"/>
        <v/>
      </c>
      <c r="CT177" s="18" t="str">
        <f t="shared" si="312"/>
        <v>N/A</v>
      </c>
      <c r="CU177" s="377"/>
      <c r="CV177" s="10">
        <f t="shared" si="313"/>
        <v>0</v>
      </c>
      <c r="CW177" s="18" t="str">
        <f t="shared" si="314"/>
        <v>N/A</v>
      </c>
      <c r="CX177" s="10" t="str">
        <f t="shared" si="233"/>
        <v/>
      </c>
      <c r="CY177" s="10" t="str">
        <f t="shared" si="234"/>
        <v/>
      </c>
      <c r="CZ177" s="10" t="str">
        <f t="shared" si="235"/>
        <v/>
      </c>
      <c r="DA177" s="18" t="str">
        <f t="shared" si="236"/>
        <v>N/A</v>
      </c>
      <c r="DB177" s="367"/>
      <c r="DC177" s="367"/>
      <c r="DD177" s="367"/>
      <c r="DE177" s="367"/>
      <c r="DF177" s="367"/>
      <c r="DG177" s="40" t="b">
        <f t="shared" si="237"/>
        <v>0</v>
      </c>
      <c r="DH177" s="40" t="b">
        <f t="shared" si="238"/>
        <v>0</v>
      </c>
      <c r="DI177" s="40" t="b">
        <f t="shared" si="239"/>
        <v>0</v>
      </c>
      <c r="DJ177" s="40" t="b">
        <f t="shared" si="240"/>
        <v>0</v>
      </c>
      <c r="DK177" s="367"/>
      <c r="DL177" s="40" t="b">
        <f t="shared" si="241"/>
        <v>0</v>
      </c>
      <c r="DM177" s="40" t="b">
        <f t="shared" si="242"/>
        <v>0</v>
      </c>
      <c r="DN177" s="40" t="b">
        <f t="shared" si="243"/>
        <v>0</v>
      </c>
      <c r="DO177" s="40" t="b">
        <f t="shared" si="244"/>
        <v>0</v>
      </c>
      <c r="DP177" s="367"/>
      <c r="DQ177" s="40" t="b">
        <f t="shared" si="245"/>
        <v>0</v>
      </c>
      <c r="DR177" s="40" t="b">
        <f t="shared" si="246"/>
        <v>0</v>
      </c>
      <c r="DS177" s="40" t="b">
        <f t="shared" si="247"/>
        <v>0</v>
      </c>
      <c r="DT177" s="40" t="b">
        <f t="shared" si="248"/>
        <v>0</v>
      </c>
      <c r="DU177" s="367"/>
      <c r="DV177" s="40" t="b">
        <f t="shared" si="249"/>
        <v>0</v>
      </c>
      <c r="DW177" s="40" t="b">
        <f t="shared" si="250"/>
        <v>0</v>
      </c>
      <c r="DX177" s="40" t="b">
        <f t="shared" si="251"/>
        <v>0</v>
      </c>
      <c r="DY177" s="40" t="b">
        <f t="shared" si="252"/>
        <v>0</v>
      </c>
      <c r="DZ177" s="367"/>
      <c r="EA177" s="40" t="b">
        <f t="shared" si="253"/>
        <v>0</v>
      </c>
      <c r="EB177" s="40" t="b">
        <f t="shared" si="254"/>
        <v>0</v>
      </c>
      <c r="EC177" s="40" t="b">
        <f t="shared" si="255"/>
        <v>0</v>
      </c>
      <c r="ED177" s="40" t="b">
        <f t="shared" si="256"/>
        <v>0</v>
      </c>
      <c r="EE177" s="367"/>
      <c r="EF177" s="40" t="b">
        <f t="shared" si="257"/>
        <v>0</v>
      </c>
      <c r="EG177" s="40" t="b">
        <f t="shared" si="258"/>
        <v>0</v>
      </c>
      <c r="EH177" s="40" t="b">
        <f t="shared" si="259"/>
        <v>0</v>
      </c>
      <c r="EI177" s="40" t="b">
        <f t="shared" si="260"/>
        <v>0</v>
      </c>
      <c r="EJ177" s="367"/>
      <c r="EK177" s="40" t="b">
        <f t="shared" si="261"/>
        <v>0</v>
      </c>
      <c r="EL177" s="40" t="b">
        <f t="shared" si="262"/>
        <v>0</v>
      </c>
      <c r="EM177" s="40" t="b">
        <f t="shared" si="263"/>
        <v>0</v>
      </c>
      <c r="EN177" s="40" t="b">
        <f t="shared" si="264"/>
        <v>0</v>
      </c>
      <c r="EO177" s="367"/>
      <c r="EP177" s="40" t="b">
        <f t="shared" si="265"/>
        <v>0</v>
      </c>
      <c r="EQ177" s="40" t="b">
        <f t="shared" si="266"/>
        <v>0</v>
      </c>
      <c r="ER177" s="40" t="b">
        <f t="shared" si="267"/>
        <v>0</v>
      </c>
      <c r="ES177" s="40" t="b">
        <f t="shared" si="268"/>
        <v>0</v>
      </c>
      <c r="ET177" s="367"/>
      <c r="EU177" s="40" t="b">
        <f t="shared" si="269"/>
        <v>0</v>
      </c>
      <c r="EV177" s="40" t="b">
        <f t="shared" si="270"/>
        <v>0</v>
      </c>
      <c r="EW177" s="40" t="b">
        <f t="shared" si="271"/>
        <v>0</v>
      </c>
      <c r="EX177" s="40" t="b">
        <f t="shared" si="272"/>
        <v>0</v>
      </c>
      <c r="EY177" s="365"/>
      <c r="EZ177" s="40" t="b">
        <f t="shared" si="273"/>
        <v>0</v>
      </c>
      <c r="FA177" s="40" t="b">
        <f t="shared" si="274"/>
        <v>0</v>
      </c>
      <c r="FB177" s="40" t="b">
        <f t="shared" si="275"/>
        <v>0</v>
      </c>
      <c r="FC177" s="40" t="b">
        <f t="shared" si="276"/>
        <v>0</v>
      </c>
      <c r="FD177" s="367"/>
      <c r="FE177" s="40" t="b">
        <f t="shared" si="277"/>
        <v>0</v>
      </c>
      <c r="FF177" s="40" t="b">
        <f t="shared" si="278"/>
        <v>0</v>
      </c>
      <c r="FG177" s="40" t="b">
        <f t="shared" si="279"/>
        <v>0</v>
      </c>
      <c r="FH177" s="40" t="b">
        <f t="shared" si="280"/>
        <v>0</v>
      </c>
      <c r="FI177" s="365"/>
      <c r="FJ177" s="40" t="b">
        <f t="shared" si="281"/>
        <v>0</v>
      </c>
      <c r="FK177" s="40" t="b">
        <f t="shared" si="282"/>
        <v>0</v>
      </c>
      <c r="FL177" s="40" t="b">
        <f t="shared" si="283"/>
        <v>0</v>
      </c>
      <c r="FM177" s="40" t="b">
        <f t="shared" si="284"/>
        <v>0</v>
      </c>
      <c r="FN177" s="367"/>
      <c r="FO177" s="40" t="b">
        <f t="shared" si="285"/>
        <v>0</v>
      </c>
      <c r="FP177" s="40" t="b">
        <f t="shared" si="286"/>
        <v>0</v>
      </c>
      <c r="FQ177" s="40" t="b">
        <f t="shared" si="287"/>
        <v>0</v>
      </c>
      <c r="FR177" s="40" t="b">
        <f t="shared" si="288"/>
        <v>0</v>
      </c>
      <c r="FS177" s="365"/>
      <c r="FT177" s="40" t="b">
        <f t="shared" si="289"/>
        <v>0</v>
      </c>
      <c r="FU177" s="40" t="b">
        <f t="shared" si="290"/>
        <v>0</v>
      </c>
      <c r="FV177" s="40" t="b">
        <f t="shared" si="291"/>
        <v>0</v>
      </c>
      <c r="FW177" s="40" t="b">
        <f t="shared" si="292"/>
        <v>0</v>
      </c>
    </row>
    <row r="178" spans="2:179">
      <c r="B178" s="365">
        <v>169</v>
      </c>
      <c r="C178" s="196"/>
      <c r="D178" s="196"/>
      <c r="E178" s="196"/>
      <c r="F178" s="196"/>
      <c r="G178" s="367"/>
      <c r="H178" s="197"/>
      <c r="I178" s="197"/>
      <c r="J178" s="197"/>
      <c r="K178" s="197"/>
      <c r="L178" s="197"/>
      <c r="M178" s="197"/>
      <c r="N178" s="9"/>
      <c r="O178" s="198"/>
      <c r="P178" s="198"/>
      <c r="Q178" s="198"/>
      <c r="R178" s="198"/>
      <c r="S178" s="198"/>
      <c r="T178" s="198"/>
      <c r="U178" s="9"/>
      <c r="V178" s="306"/>
      <c r="W178" s="306"/>
      <c r="X178" s="306"/>
      <c r="Y178" s="306"/>
      <c r="Z178" s="306"/>
      <c r="AA178" s="283">
        <f>IFERROR(Z178*Inputs!$D$59*Inputs!$D$60,"")</f>
        <v>0</v>
      </c>
      <c r="AB178" s="9"/>
      <c r="AC178" s="303"/>
      <c r="AD178" s="304"/>
      <c r="AE178" s="304"/>
      <c r="AF178" s="304"/>
      <c r="AG178" s="9"/>
      <c r="AH178" s="283" t="str">
        <f>IFERROR(IF(Analysis!AC178="","",Analysis!AC178*Inputs!$D$33),"")</f>
        <v/>
      </c>
      <c r="AI178" s="292" t="str">
        <f>IFERROR(IF(Analysis!AD178="","",Analysis!AD178*Inputs!$D$37),"")</f>
        <v/>
      </c>
      <c r="AJ178" s="292" t="str">
        <f>IFERROR(IF(Analysis!AE178="","",Analysis!AE178*Inputs!$D$41),"")</f>
        <v/>
      </c>
      <c r="AK178" s="292" t="str">
        <f>IFERROR(IF(Analysis!AE178="","",Analysis!AE178*Inputs!$D$48),"")</f>
        <v/>
      </c>
      <c r="AL178" s="293" t="str">
        <f>IFERROR(IF(Analysis!AD178="","",Analysis!AD178*Inputs!$D$49*Inputs!$D$48),"")</f>
        <v/>
      </c>
      <c r="AM178" s="292" t="str">
        <f>IFERROR(AK178*Inputs!$D$50,"")</f>
        <v/>
      </c>
      <c r="AN178" s="292" t="str">
        <f t="shared" si="293"/>
        <v/>
      </c>
      <c r="AO178" s="292" t="str">
        <f>IFERROR(IF(AN178="","",AN178*Inputs!$D$52),"")</f>
        <v/>
      </c>
      <c r="AP178" s="283" t="str">
        <f>IFERROR(IF(Analysis!AF178="","",Analysis!AF178*Inputs!$D$58),"")</f>
        <v/>
      </c>
      <c r="AQ178" s="293" t="str">
        <f>IFERROR(AP178*Inputs!$D$59,"")</f>
        <v/>
      </c>
      <c r="AR178" s="283" t="str">
        <f>IFERROR(AQ178*Inputs!$D$60,"")</f>
        <v/>
      </c>
      <c r="AS178" s="9"/>
      <c r="AT178" s="279" t="str">
        <f>IF(Analysis!V178&lt;&gt;"",Analysis!V178,Analysis!$AH178)</f>
        <v/>
      </c>
      <c r="AU178" s="279" t="str">
        <f>IF(Analysis!W178&lt;&gt;"",Analysis!W178,Analysis!AI178)</f>
        <v/>
      </c>
      <c r="AV178" s="279" t="str">
        <f>IF(Analysis!X178&lt;&gt;"",Analysis!X178,$AJ178)</f>
        <v/>
      </c>
      <c r="AW178" s="279" t="str">
        <f>IF(Analysis!Y178&lt;&gt;"",Analysis!Y178,Analysis!AO178)</f>
        <v/>
      </c>
      <c r="AX178" s="279" t="str">
        <f>IF(Analysis!Z178&lt;&gt;"",Analysis!Z178,Analysis!AP178)</f>
        <v/>
      </c>
      <c r="AY178" s="279" t="str">
        <f>IF(Analysis!AA178&gt;0,Analysis!AA178,Analysis!AR178)</f>
        <v/>
      </c>
      <c r="AZ178" s="9"/>
      <c r="BA178" s="8">
        <f>SUM((($H178+$O178)*Inputs!$D$14*Inputs!$D$13/Hours_TB),(($I178+$P178)*Inputs!$D$14*Inputs!$D$13/Hours_TB),(($J178+$Q178)*Inputs!$D$14*Inputs!$D$13/Hours_TB),(($K178+$R178)*Inputs!$D$14*Inputs!$D$13/Hours_TB),(($L178+$S178)*Inputs!$D$14*Inputs!$D$13/Hours_TB),(($M178+$T178)*Inputs!$D$14*Inputs!$D$13/Hours_TB))</f>
        <v>0</v>
      </c>
      <c r="BB178" s="8">
        <f>SUM((($H178+$O178)*Inputs!$D$14*Inputs!$D$13/Hours_HIV),(($I178+$P178)*Inputs!$D$14*Inputs!$D$13/Hours_HIV),(($J178+$Q178)*Inputs!$D$14*Inputs!$D$13/Hours_HIV),(($K178+$R178)*Inputs!$D$14*Inputs!$D$13/Hours_HIV),(($L178+$S178)*Inputs!$D$14*Inputs!$D$13/Hours_HIV),(($M178+$T178)*Inputs!$D$14*Inputs!$D$13/Hours_HIV))</f>
        <v>0</v>
      </c>
      <c r="BC178" s="8">
        <f>SUM((($H178+$O178)*Inputs!$D$14*Inputs!$D$13/Hours_HPV),(($I178+$P178)*Inputs!$D$14*Inputs!$D$13/Hours_HPV),(($J178+$Q178)*Inputs!$D$14*Inputs!$D$13/Hours_HPV),(($K178+$R178)*Inputs!$D$14*Inputs!$D$13/Hours_HPV),(($L178+$S178)*Inputs!$D$14*Inputs!$D$13/Hours_HPV),(($M178+$T178)*Inputs!$D$14*Inputs!$D$13/Hours_HPV))</f>
        <v>0</v>
      </c>
      <c r="BD178" s="8">
        <f>SUM((($H178+$O178)*Inputs!$D$14*Inputs!$D$13/Hours_HCV),(($I178+$P178)*Inputs!$D$14*Inputs!$D$13/Hours_HCV),(($J178+$Q178)*Inputs!$D$14*Inputs!$D$13/Hours_HCV),(($K178+$R178)*Inputs!$D$14*Inputs!$D$13/Hours_HCV),(($L178+$S178)*Inputs!$D$14*Inputs!$D$13/Hours_HCV),(($M178+$T178)*Inputs!$D$14*Inputs!$D$13/Hours_HCV))</f>
        <v>0</v>
      </c>
      <c r="BE178" s="9"/>
      <c r="BF178" s="10" t="str">
        <f t="shared" si="294"/>
        <v/>
      </c>
      <c r="BG178" s="18" t="str">
        <f t="shared" si="295"/>
        <v>N/A</v>
      </c>
      <c r="BH178" s="10" t="str">
        <f t="shared" si="296"/>
        <v/>
      </c>
      <c r="BI178" s="10" t="str">
        <f t="shared" si="297"/>
        <v/>
      </c>
      <c r="BJ178" s="10" t="str">
        <f t="shared" si="216"/>
        <v/>
      </c>
      <c r="BK178" s="18" t="str">
        <f t="shared" si="298"/>
        <v>N/A</v>
      </c>
      <c r="BL178" s="367"/>
      <c r="BM178" s="10">
        <f t="shared" si="299"/>
        <v>0</v>
      </c>
      <c r="BN178" s="18" t="str">
        <f t="shared" si="300"/>
        <v>N/A</v>
      </c>
      <c r="BO178" s="10" t="str">
        <f t="shared" si="217"/>
        <v/>
      </c>
      <c r="BP178" s="10" t="str">
        <f t="shared" si="218"/>
        <v/>
      </c>
      <c r="BQ178" s="10" t="str">
        <f t="shared" si="219"/>
        <v/>
      </c>
      <c r="BR178" s="18" t="str">
        <f t="shared" si="220"/>
        <v>N/A</v>
      </c>
      <c r="BS178" s="367"/>
      <c r="BT178" s="10">
        <f t="shared" si="301"/>
        <v>0</v>
      </c>
      <c r="BU178" s="18" t="str">
        <f t="shared" si="302"/>
        <v>N/A</v>
      </c>
      <c r="BV178" s="10" t="str">
        <f t="shared" si="221"/>
        <v/>
      </c>
      <c r="BW178" s="10" t="str">
        <f t="shared" si="303"/>
        <v/>
      </c>
      <c r="BX178" s="10" t="str">
        <f t="shared" si="222"/>
        <v/>
      </c>
      <c r="BY178" s="18" t="str">
        <f t="shared" si="304"/>
        <v>N/A</v>
      </c>
      <c r="BZ178" s="367"/>
      <c r="CA178" s="10">
        <f t="shared" si="305"/>
        <v>0</v>
      </c>
      <c r="CB178" s="18" t="str">
        <f t="shared" si="306"/>
        <v>N/A</v>
      </c>
      <c r="CC178" s="10" t="str">
        <f t="shared" si="223"/>
        <v/>
      </c>
      <c r="CD178" s="10" t="str">
        <f t="shared" si="224"/>
        <v/>
      </c>
      <c r="CE178" s="10" t="str">
        <f t="shared" si="225"/>
        <v/>
      </c>
      <c r="CF178" s="18" t="str">
        <f t="shared" si="307"/>
        <v>N/A</v>
      </c>
      <c r="CG178" s="365"/>
      <c r="CH178" s="10">
        <f t="shared" si="308"/>
        <v>0</v>
      </c>
      <c r="CI178" s="18" t="str">
        <f t="shared" si="309"/>
        <v>N/A</v>
      </c>
      <c r="CJ178" s="10" t="str">
        <f t="shared" si="226"/>
        <v/>
      </c>
      <c r="CK178" s="10" t="str">
        <f t="shared" si="227"/>
        <v/>
      </c>
      <c r="CL178" s="10" t="str">
        <f t="shared" si="228"/>
        <v/>
      </c>
      <c r="CM178" s="18" t="str">
        <f t="shared" si="229"/>
        <v>N/A</v>
      </c>
      <c r="CN178" s="365"/>
      <c r="CO178" s="10">
        <f t="shared" si="310"/>
        <v>0</v>
      </c>
      <c r="CP178" s="18" t="str">
        <f t="shared" si="311"/>
        <v>N/A</v>
      </c>
      <c r="CQ178" s="10" t="str">
        <f t="shared" si="230"/>
        <v/>
      </c>
      <c r="CR178" s="10" t="str">
        <f t="shared" si="231"/>
        <v/>
      </c>
      <c r="CS178" s="10" t="str">
        <f t="shared" si="232"/>
        <v/>
      </c>
      <c r="CT178" s="18" t="str">
        <f t="shared" si="312"/>
        <v>N/A</v>
      </c>
      <c r="CU178" s="377"/>
      <c r="CV178" s="10">
        <f t="shared" si="313"/>
        <v>0</v>
      </c>
      <c r="CW178" s="18" t="str">
        <f t="shared" si="314"/>
        <v>N/A</v>
      </c>
      <c r="CX178" s="10" t="str">
        <f t="shared" si="233"/>
        <v/>
      </c>
      <c r="CY178" s="10" t="str">
        <f t="shared" si="234"/>
        <v/>
      </c>
      <c r="CZ178" s="10" t="str">
        <f t="shared" si="235"/>
        <v/>
      </c>
      <c r="DA178" s="18" t="str">
        <f t="shared" si="236"/>
        <v>N/A</v>
      </c>
      <c r="DB178" s="367"/>
      <c r="DC178" s="367"/>
      <c r="DD178" s="367"/>
      <c r="DE178" s="367"/>
      <c r="DF178" s="367"/>
      <c r="DG178" s="40" t="b">
        <f t="shared" si="237"/>
        <v>0</v>
      </c>
      <c r="DH178" s="40" t="b">
        <f t="shared" si="238"/>
        <v>0</v>
      </c>
      <c r="DI178" s="40" t="b">
        <f t="shared" si="239"/>
        <v>0</v>
      </c>
      <c r="DJ178" s="40" t="b">
        <f t="shared" si="240"/>
        <v>0</v>
      </c>
      <c r="DK178" s="367"/>
      <c r="DL178" s="40" t="b">
        <f t="shared" si="241"/>
        <v>0</v>
      </c>
      <c r="DM178" s="40" t="b">
        <f t="shared" si="242"/>
        <v>0</v>
      </c>
      <c r="DN178" s="40" t="b">
        <f t="shared" si="243"/>
        <v>0</v>
      </c>
      <c r="DO178" s="40" t="b">
        <f t="shared" si="244"/>
        <v>0</v>
      </c>
      <c r="DP178" s="367"/>
      <c r="DQ178" s="40" t="b">
        <f t="shared" si="245"/>
        <v>0</v>
      </c>
      <c r="DR178" s="40" t="b">
        <f t="shared" si="246"/>
        <v>0</v>
      </c>
      <c r="DS178" s="40" t="b">
        <f t="shared" si="247"/>
        <v>0</v>
      </c>
      <c r="DT178" s="40" t="b">
        <f t="shared" si="248"/>
        <v>0</v>
      </c>
      <c r="DU178" s="367"/>
      <c r="DV178" s="40" t="b">
        <f t="shared" si="249"/>
        <v>0</v>
      </c>
      <c r="DW178" s="40" t="b">
        <f t="shared" si="250"/>
        <v>0</v>
      </c>
      <c r="DX178" s="40" t="b">
        <f t="shared" si="251"/>
        <v>0</v>
      </c>
      <c r="DY178" s="40" t="b">
        <f t="shared" si="252"/>
        <v>0</v>
      </c>
      <c r="DZ178" s="367"/>
      <c r="EA178" s="40" t="b">
        <f t="shared" si="253"/>
        <v>0</v>
      </c>
      <c r="EB178" s="40" t="b">
        <f t="shared" si="254"/>
        <v>0</v>
      </c>
      <c r="EC178" s="40" t="b">
        <f t="shared" si="255"/>
        <v>0</v>
      </c>
      <c r="ED178" s="40" t="b">
        <f t="shared" si="256"/>
        <v>0</v>
      </c>
      <c r="EE178" s="367"/>
      <c r="EF178" s="40" t="b">
        <f t="shared" si="257"/>
        <v>0</v>
      </c>
      <c r="EG178" s="40" t="b">
        <f t="shared" si="258"/>
        <v>0</v>
      </c>
      <c r="EH178" s="40" t="b">
        <f t="shared" si="259"/>
        <v>0</v>
      </c>
      <c r="EI178" s="40" t="b">
        <f t="shared" si="260"/>
        <v>0</v>
      </c>
      <c r="EJ178" s="367"/>
      <c r="EK178" s="40" t="b">
        <f t="shared" si="261"/>
        <v>0</v>
      </c>
      <c r="EL178" s="40" t="b">
        <f t="shared" si="262"/>
        <v>0</v>
      </c>
      <c r="EM178" s="40" t="b">
        <f t="shared" si="263"/>
        <v>0</v>
      </c>
      <c r="EN178" s="40" t="b">
        <f t="shared" si="264"/>
        <v>0</v>
      </c>
      <c r="EO178" s="367"/>
      <c r="EP178" s="40" t="b">
        <f t="shared" si="265"/>
        <v>0</v>
      </c>
      <c r="EQ178" s="40" t="b">
        <f t="shared" si="266"/>
        <v>0</v>
      </c>
      <c r="ER178" s="40" t="b">
        <f t="shared" si="267"/>
        <v>0</v>
      </c>
      <c r="ES178" s="40" t="b">
        <f t="shared" si="268"/>
        <v>0</v>
      </c>
      <c r="ET178" s="367"/>
      <c r="EU178" s="40" t="b">
        <f t="shared" si="269"/>
        <v>0</v>
      </c>
      <c r="EV178" s="40" t="b">
        <f t="shared" si="270"/>
        <v>0</v>
      </c>
      <c r="EW178" s="40" t="b">
        <f t="shared" si="271"/>
        <v>0</v>
      </c>
      <c r="EX178" s="40" t="b">
        <f t="shared" si="272"/>
        <v>0</v>
      </c>
      <c r="EY178" s="365"/>
      <c r="EZ178" s="40" t="b">
        <f t="shared" si="273"/>
        <v>0</v>
      </c>
      <c r="FA178" s="40" t="b">
        <f t="shared" si="274"/>
        <v>0</v>
      </c>
      <c r="FB178" s="40" t="b">
        <f t="shared" si="275"/>
        <v>0</v>
      </c>
      <c r="FC178" s="40" t="b">
        <f t="shared" si="276"/>
        <v>0</v>
      </c>
      <c r="FD178" s="367"/>
      <c r="FE178" s="40" t="b">
        <f t="shared" si="277"/>
        <v>0</v>
      </c>
      <c r="FF178" s="40" t="b">
        <f t="shared" si="278"/>
        <v>0</v>
      </c>
      <c r="FG178" s="40" t="b">
        <f t="shared" si="279"/>
        <v>0</v>
      </c>
      <c r="FH178" s="40" t="b">
        <f t="shared" si="280"/>
        <v>0</v>
      </c>
      <c r="FI178" s="365"/>
      <c r="FJ178" s="40" t="b">
        <f t="shared" si="281"/>
        <v>0</v>
      </c>
      <c r="FK178" s="40" t="b">
        <f t="shared" si="282"/>
        <v>0</v>
      </c>
      <c r="FL178" s="40" t="b">
        <f t="shared" si="283"/>
        <v>0</v>
      </c>
      <c r="FM178" s="40" t="b">
        <f t="shared" si="284"/>
        <v>0</v>
      </c>
      <c r="FN178" s="367"/>
      <c r="FO178" s="40" t="b">
        <f t="shared" si="285"/>
        <v>0</v>
      </c>
      <c r="FP178" s="40" t="b">
        <f t="shared" si="286"/>
        <v>0</v>
      </c>
      <c r="FQ178" s="40" t="b">
        <f t="shared" si="287"/>
        <v>0</v>
      </c>
      <c r="FR178" s="40" t="b">
        <f t="shared" si="288"/>
        <v>0</v>
      </c>
      <c r="FS178" s="365"/>
      <c r="FT178" s="40" t="b">
        <f t="shared" si="289"/>
        <v>0</v>
      </c>
      <c r="FU178" s="40" t="b">
        <f t="shared" si="290"/>
        <v>0</v>
      </c>
      <c r="FV178" s="40" t="b">
        <f t="shared" si="291"/>
        <v>0</v>
      </c>
      <c r="FW178" s="40" t="b">
        <f t="shared" si="292"/>
        <v>0</v>
      </c>
    </row>
    <row r="179" spans="2:179">
      <c r="B179" s="365">
        <v>170</v>
      </c>
      <c r="C179" s="196"/>
      <c r="D179" s="196"/>
      <c r="E179" s="196"/>
      <c r="F179" s="196"/>
      <c r="G179" s="367"/>
      <c r="H179" s="197"/>
      <c r="I179" s="197"/>
      <c r="J179" s="197"/>
      <c r="K179" s="197"/>
      <c r="L179" s="197"/>
      <c r="M179" s="197"/>
      <c r="N179" s="9"/>
      <c r="O179" s="198"/>
      <c r="P179" s="198"/>
      <c r="Q179" s="198"/>
      <c r="R179" s="198"/>
      <c r="S179" s="198"/>
      <c r="T179" s="198"/>
      <c r="U179" s="9"/>
      <c r="V179" s="306"/>
      <c r="W179" s="306"/>
      <c r="X179" s="306"/>
      <c r="Y179" s="306"/>
      <c r="Z179" s="306"/>
      <c r="AA179" s="283">
        <f>IFERROR(Z179*Inputs!$D$59*Inputs!$D$60,"")</f>
        <v>0</v>
      </c>
      <c r="AB179" s="9"/>
      <c r="AC179" s="303"/>
      <c r="AD179" s="304"/>
      <c r="AE179" s="304"/>
      <c r="AF179" s="304"/>
      <c r="AG179" s="9"/>
      <c r="AH179" s="283" t="str">
        <f>IFERROR(IF(Analysis!AC179="","",Analysis!AC179*Inputs!$D$33),"")</f>
        <v/>
      </c>
      <c r="AI179" s="292" t="str">
        <f>IFERROR(IF(Analysis!AD179="","",Analysis!AD179*Inputs!$D$37),"")</f>
        <v/>
      </c>
      <c r="AJ179" s="292" t="str">
        <f>IFERROR(IF(Analysis!AE179="","",Analysis!AE179*Inputs!$D$41),"")</f>
        <v/>
      </c>
      <c r="AK179" s="292" t="str">
        <f>IFERROR(IF(Analysis!AE179="","",Analysis!AE179*Inputs!$D$48),"")</f>
        <v/>
      </c>
      <c r="AL179" s="293" t="str">
        <f>IFERROR(IF(Analysis!AD179="","",Analysis!AD179*Inputs!$D$49*Inputs!$D$48),"")</f>
        <v/>
      </c>
      <c r="AM179" s="292" t="str">
        <f>IFERROR(AK179*Inputs!$D$50,"")</f>
        <v/>
      </c>
      <c r="AN179" s="292" t="str">
        <f t="shared" si="293"/>
        <v/>
      </c>
      <c r="AO179" s="292" t="str">
        <f>IFERROR(IF(AN179="","",AN179*Inputs!$D$52),"")</f>
        <v/>
      </c>
      <c r="AP179" s="283" t="str">
        <f>IFERROR(IF(Analysis!AF179="","",Analysis!AF179*Inputs!$D$58),"")</f>
        <v/>
      </c>
      <c r="AQ179" s="293" t="str">
        <f>IFERROR(AP179*Inputs!$D$59,"")</f>
        <v/>
      </c>
      <c r="AR179" s="283" t="str">
        <f>IFERROR(AQ179*Inputs!$D$60,"")</f>
        <v/>
      </c>
      <c r="AS179" s="9"/>
      <c r="AT179" s="279" t="str">
        <f>IF(Analysis!V179&lt;&gt;"",Analysis!V179,Analysis!$AH179)</f>
        <v/>
      </c>
      <c r="AU179" s="279" t="str">
        <f>IF(Analysis!W179&lt;&gt;"",Analysis!W179,Analysis!AI179)</f>
        <v/>
      </c>
      <c r="AV179" s="279" t="str">
        <f>IF(Analysis!X179&lt;&gt;"",Analysis!X179,$AJ179)</f>
        <v/>
      </c>
      <c r="AW179" s="279" t="str">
        <f>IF(Analysis!Y179&lt;&gt;"",Analysis!Y179,Analysis!AO179)</f>
        <v/>
      </c>
      <c r="AX179" s="279" t="str">
        <f>IF(Analysis!Z179&lt;&gt;"",Analysis!Z179,Analysis!AP179)</f>
        <v/>
      </c>
      <c r="AY179" s="279" t="str">
        <f>IF(Analysis!AA179&gt;0,Analysis!AA179,Analysis!AR179)</f>
        <v/>
      </c>
      <c r="AZ179" s="9"/>
      <c r="BA179" s="8">
        <f>SUM((($H179+$O179)*Inputs!$D$14*Inputs!$D$13/Hours_TB),(($I179+$P179)*Inputs!$D$14*Inputs!$D$13/Hours_TB),(($J179+$Q179)*Inputs!$D$14*Inputs!$D$13/Hours_TB),(($K179+$R179)*Inputs!$D$14*Inputs!$D$13/Hours_TB),(($L179+$S179)*Inputs!$D$14*Inputs!$D$13/Hours_TB),(($M179+$T179)*Inputs!$D$14*Inputs!$D$13/Hours_TB))</f>
        <v>0</v>
      </c>
      <c r="BB179" s="8">
        <f>SUM((($H179+$O179)*Inputs!$D$14*Inputs!$D$13/Hours_HIV),(($I179+$P179)*Inputs!$D$14*Inputs!$D$13/Hours_HIV),(($J179+$Q179)*Inputs!$D$14*Inputs!$D$13/Hours_HIV),(($K179+$R179)*Inputs!$D$14*Inputs!$D$13/Hours_HIV),(($L179+$S179)*Inputs!$D$14*Inputs!$D$13/Hours_HIV),(($M179+$T179)*Inputs!$D$14*Inputs!$D$13/Hours_HIV))</f>
        <v>0</v>
      </c>
      <c r="BC179" s="8">
        <f>SUM((($H179+$O179)*Inputs!$D$14*Inputs!$D$13/Hours_HPV),(($I179+$P179)*Inputs!$D$14*Inputs!$D$13/Hours_HPV),(($J179+$Q179)*Inputs!$D$14*Inputs!$D$13/Hours_HPV),(($K179+$R179)*Inputs!$D$14*Inputs!$D$13/Hours_HPV),(($L179+$S179)*Inputs!$D$14*Inputs!$D$13/Hours_HPV),(($M179+$T179)*Inputs!$D$14*Inputs!$D$13/Hours_HPV))</f>
        <v>0</v>
      </c>
      <c r="BD179" s="8">
        <f>SUM((($H179+$O179)*Inputs!$D$14*Inputs!$D$13/Hours_HCV),(($I179+$P179)*Inputs!$D$14*Inputs!$D$13/Hours_HCV),(($J179+$Q179)*Inputs!$D$14*Inputs!$D$13/Hours_HCV),(($K179+$R179)*Inputs!$D$14*Inputs!$D$13/Hours_HCV),(($L179+$S179)*Inputs!$D$14*Inputs!$D$13/Hours_HCV),(($M179+$T179)*Inputs!$D$14*Inputs!$D$13/Hours_HCV))</f>
        <v>0</v>
      </c>
      <c r="BE179" s="9"/>
      <c r="BF179" s="10" t="str">
        <f t="shared" si="294"/>
        <v/>
      </c>
      <c r="BG179" s="18" t="str">
        <f t="shared" si="295"/>
        <v>N/A</v>
      </c>
      <c r="BH179" s="10" t="str">
        <f t="shared" si="296"/>
        <v/>
      </c>
      <c r="BI179" s="10" t="str">
        <f t="shared" si="297"/>
        <v/>
      </c>
      <c r="BJ179" s="10" t="str">
        <f t="shared" si="216"/>
        <v/>
      </c>
      <c r="BK179" s="18" t="str">
        <f t="shared" si="298"/>
        <v>N/A</v>
      </c>
      <c r="BL179" s="367"/>
      <c r="BM179" s="10">
        <f t="shared" si="299"/>
        <v>0</v>
      </c>
      <c r="BN179" s="18" t="str">
        <f t="shared" si="300"/>
        <v>N/A</v>
      </c>
      <c r="BO179" s="10" t="str">
        <f t="shared" si="217"/>
        <v/>
      </c>
      <c r="BP179" s="10" t="str">
        <f t="shared" si="218"/>
        <v/>
      </c>
      <c r="BQ179" s="10" t="str">
        <f t="shared" si="219"/>
        <v/>
      </c>
      <c r="BR179" s="18" t="str">
        <f t="shared" si="220"/>
        <v>N/A</v>
      </c>
      <c r="BS179" s="367"/>
      <c r="BT179" s="10">
        <f t="shared" si="301"/>
        <v>0</v>
      </c>
      <c r="BU179" s="18" t="str">
        <f t="shared" si="302"/>
        <v>N/A</v>
      </c>
      <c r="BV179" s="10" t="str">
        <f t="shared" si="221"/>
        <v/>
      </c>
      <c r="BW179" s="10" t="str">
        <f t="shared" si="303"/>
        <v/>
      </c>
      <c r="BX179" s="10" t="str">
        <f t="shared" si="222"/>
        <v/>
      </c>
      <c r="BY179" s="18" t="str">
        <f t="shared" si="304"/>
        <v>N/A</v>
      </c>
      <c r="BZ179" s="367"/>
      <c r="CA179" s="10">
        <f t="shared" si="305"/>
        <v>0</v>
      </c>
      <c r="CB179" s="18" t="str">
        <f t="shared" si="306"/>
        <v>N/A</v>
      </c>
      <c r="CC179" s="10" t="str">
        <f t="shared" si="223"/>
        <v/>
      </c>
      <c r="CD179" s="10" t="str">
        <f t="shared" si="224"/>
        <v/>
      </c>
      <c r="CE179" s="10" t="str">
        <f t="shared" si="225"/>
        <v/>
      </c>
      <c r="CF179" s="18" t="str">
        <f t="shared" si="307"/>
        <v>N/A</v>
      </c>
      <c r="CG179" s="365"/>
      <c r="CH179" s="10">
        <f t="shared" si="308"/>
        <v>0</v>
      </c>
      <c r="CI179" s="18" t="str">
        <f t="shared" si="309"/>
        <v>N/A</v>
      </c>
      <c r="CJ179" s="10" t="str">
        <f t="shared" si="226"/>
        <v/>
      </c>
      <c r="CK179" s="10" t="str">
        <f t="shared" si="227"/>
        <v/>
      </c>
      <c r="CL179" s="10" t="str">
        <f t="shared" si="228"/>
        <v/>
      </c>
      <c r="CM179" s="18" t="str">
        <f t="shared" si="229"/>
        <v>N/A</v>
      </c>
      <c r="CN179" s="365"/>
      <c r="CO179" s="10">
        <f t="shared" si="310"/>
        <v>0</v>
      </c>
      <c r="CP179" s="18" t="str">
        <f t="shared" si="311"/>
        <v>N/A</v>
      </c>
      <c r="CQ179" s="10" t="str">
        <f t="shared" si="230"/>
        <v/>
      </c>
      <c r="CR179" s="10" t="str">
        <f t="shared" si="231"/>
        <v/>
      </c>
      <c r="CS179" s="10" t="str">
        <f t="shared" si="232"/>
        <v/>
      </c>
      <c r="CT179" s="18" t="str">
        <f t="shared" si="312"/>
        <v>N/A</v>
      </c>
      <c r="CU179" s="377"/>
      <c r="CV179" s="10">
        <f t="shared" si="313"/>
        <v>0</v>
      </c>
      <c r="CW179" s="18" t="str">
        <f t="shared" si="314"/>
        <v>N/A</v>
      </c>
      <c r="CX179" s="10" t="str">
        <f t="shared" si="233"/>
        <v/>
      </c>
      <c r="CY179" s="10" t="str">
        <f t="shared" si="234"/>
        <v/>
      </c>
      <c r="CZ179" s="10" t="str">
        <f t="shared" si="235"/>
        <v/>
      </c>
      <c r="DA179" s="18" t="str">
        <f t="shared" si="236"/>
        <v>N/A</v>
      </c>
      <c r="DB179" s="367"/>
      <c r="DC179" s="367"/>
      <c r="DD179" s="367"/>
      <c r="DE179" s="367"/>
      <c r="DF179" s="367"/>
      <c r="DG179" s="40" t="b">
        <f t="shared" si="237"/>
        <v>0</v>
      </c>
      <c r="DH179" s="40" t="b">
        <f t="shared" si="238"/>
        <v>0</v>
      </c>
      <c r="DI179" s="40" t="b">
        <f t="shared" si="239"/>
        <v>0</v>
      </c>
      <c r="DJ179" s="40" t="b">
        <f t="shared" si="240"/>
        <v>0</v>
      </c>
      <c r="DK179" s="367"/>
      <c r="DL179" s="40" t="b">
        <f t="shared" si="241"/>
        <v>0</v>
      </c>
      <c r="DM179" s="40" t="b">
        <f t="shared" si="242"/>
        <v>0</v>
      </c>
      <c r="DN179" s="40" t="b">
        <f t="shared" si="243"/>
        <v>0</v>
      </c>
      <c r="DO179" s="40" t="b">
        <f t="shared" si="244"/>
        <v>0</v>
      </c>
      <c r="DP179" s="367"/>
      <c r="DQ179" s="40" t="b">
        <f t="shared" si="245"/>
        <v>0</v>
      </c>
      <c r="DR179" s="40" t="b">
        <f t="shared" si="246"/>
        <v>0</v>
      </c>
      <c r="DS179" s="40" t="b">
        <f t="shared" si="247"/>
        <v>0</v>
      </c>
      <c r="DT179" s="40" t="b">
        <f t="shared" si="248"/>
        <v>0</v>
      </c>
      <c r="DU179" s="367"/>
      <c r="DV179" s="40" t="b">
        <f t="shared" si="249"/>
        <v>0</v>
      </c>
      <c r="DW179" s="40" t="b">
        <f t="shared" si="250"/>
        <v>0</v>
      </c>
      <c r="DX179" s="40" t="b">
        <f t="shared" si="251"/>
        <v>0</v>
      </c>
      <c r="DY179" s="40" t="b">
        <f t="shared" si="252"/>
        <v>0</v>
      </c>
      <c r="DZ179" s="367"/>
      <c r="EA179" s="40" t="b">
        <f t="shared" si="253"/>
        <v>0</v>
      </c>
      <c r="EB179" s="40" t="b">
        <f t="shared" si="254"/>
        <v>0</v>
      </c>
      <c r="EC179" s="40" t="b">
        <f t="shared" si="255"/>
        <v>0</v>
      </c>
      <c r="ED179" s="40" t="b">
        <f t="shared" si="256"/>
        <v>0</v>
      </c>
      <c r="EE179" s="367"/>
      <c r="EF179" s="40" t="b">
        <f t="shared" si="257"/>
        <v>0</v>
      </c>
      <c r="EG179" s="40" t="b">
        <f t="shared" si="258"/>
        <v>0</v>
      </c>
      <c r="EH179" s="40" t="b">
        <f t="shared" si="259"/>
        <v>0</v>
      </c>
      <c r="EI179" s="40" t="b">
        <f t="shared" si="260"/>
        <v>0</v>
      </c>
      <c r="EJ179" s="367"/>
      <c r="EK179" s="40" t="b">
        <f t="shared" si="261"/>
        <v>0</v>
      </c>
      <c r="EL179" s="40" t="b">
        <f t="shared" si="262"/>
        <v>0</v>
      </c>
      <c r="EM179" s="40" t="b">
        <f t="shared" si="263"/>
        <v>0</v>
      </c>
      <c r="EN179" s="40" t="b">
        <f t="shared" si="264"/>
        <v>0</v>
      </c>
      <c r="EO179" s="367"/>
      <c r="EP179" s="40" t="b">
        <f t="shared" si="265"/>
        <v>0</v>
      </c>
      <c r="EQ179" s="40" t="b">
        <f t="shared" si="266"/>
        <v>0</v>
      </c>
      <c r="ER179" s="40" t="b">
        <f t="shared" si="267"/>
        <v>0</v>
      </c>
      <c r="ES179" s="40" t="b">
        <f t="shared" si="268"/>
        <v>0</v>
      </c>
      <c r="ET179" s="367"/>
      <c r="EU179" s="40" t="b">
        <f t="shared" si="269"/>
        <v>0</v>
      </c>
      <c r="EV179" s="40" t="b">
        <f t="shared" si="270"/>
        <v>0</v>
      </c>
      <c r="EW179" s="40" t="b">
        <f t="shared" si="271"/>
        <v>0</v>
      </c>
      <c r="EX179" s="40" t="b">
        <f t="shared" si="272"/>
        <v>0</v>
      </c>
      <c r="EY179" s="365"/>
      <c r="EZ179" s="40" t="b">
        <f t="shared" si="273"/>
        <v>0</v>
      </c>
      <c r="FA179" s="40" t="b">
        <f t="shared" si="274"/>
        <v>0</v>
      </c>
      <c r="FB179" s="40" t="b">
        <f t="shared" si="275"/>
        <v>0</v>
      </c>
      <c r="FC179" s="40" t="b">
        <f t="shared" si="276"/>
        <v>0</v>
      </c>
      <c r="FD179" s="367"/>
      <c r="FE179" s="40" t="b">
        <f t="shared" si="277"/>
        <v>0</v>
      </c>
      <c r="FF179" s="40" t="b">
        <f t="shared" si="278"/>
        <v>0</v>
      </c>
      <c r="FG179" s="40" t="b">
        <f t="shared" si="279"/>
        <v>0</v>
      </c>
      <c r="FH179" s="40" t="b">
        <f t="shared" si="280"/>
        <v>0</v>
      </c>
      <c r="FI179" s="365"/>
      <c r="FJ179" s="40" t="b">
        <f t="shared" si="281"/>
        <v>0</v>
      </c>
      <c r="FK179" s="40" t="b">
        <f t="shared" si="282"/>
        <v>0</v>
      </c>
      <c r="FL179" s="40" t="b">
        <f t="shared" si="283"/>
        <v>0</v>
      </c>
      <c r="FM179" s="40" t="b">
        <f t="shared" si="284"/>
        <v>0</v>
      </c>
      <c r="FN179" s="367"/>
      <c r="FO179" s="40" t="b">
        <f t="shared" si="285"/>
        <v>0</v>
      </c>
      <c r="FP179" s="40" t="b">
        <f t="shared" si="286"/>
        <v>0</v>
      </c>
      <c r="FQ179" s="40" t="b">
        <f t="shared" si="287"/>
        <v>0</v>
      </c>
      <c r="FR179" s="40" t="b">
        <f t="shared" si="288"/>
        <v>0</v>
      </c>
      <c r="FS179" s="365"/>
      <c r="FT179" s="40" t="b">
        <f t="shared" si="289"/>
        <v>0</v>
      </c>
      <c r="FU179" s="40" t="b">
        <f t="shared" si="290"/>
        <v>0</v>
      </c>
      <c r="FV179" s="40" t="b">
        <f t="shared" si="291"/>
        <v>0</v>
      </c>
      <c r="FW179" s="40" t="b">
        <f t="shared" si="292"/>
        <v>0</v>
      </c>
    </row>
    <row r="180" spans="2:179">
      <c r="B180" s="365">
        <v>171</v>
      </c>
      <c r="C180" s="196"/>
      <c r="D180" s="196"/>
      <c r="E180" s="196"/>
      <c r="F180" s="196"/>
      <c r="G180" s="367"/>
      <c r="H180" s="197"/>
      <c r="I180" s="197"/>
      <c r="J180" s="197"/>
      <c r="K180" s="197"/>
      <c r="L180" s="197"/>
      <c r="M180" s="197"/>
      <c r="N180" s="9"/>
      <c r="O180" s="198"/>
      <c r="P180" s="198"/>
      <c r="Q180" s="198"/>
      <c r="R180" s="198"/>
      <c r="S180" s="198"/>
      <c r="T180" s="198"/>
      <c r="U180" s="9"/>
      <c r="V180" s="306"/>
      <c r="W180" s="306"/>
      <c r="X180" s="306"/>
      <c r="Y180" s="306"/>
      <c r="Z180" s="306"/>
      <c r="AA180" s="283">
        <f>IFERROR(Z180*Inputs!$D$59*Inputs!$D$60,"")</f>
        <v>0</v>
      </c>
      <c r="AB180" s="9"/>
      <c r="AC180" s="303"/>
      <c r="AD180" s="304"/>
      <c r="AE180" s="304"/>
      <c r="AF180" s="304"/>
      <c r="AG180" s="9"/>
      <c r="AH180" s="283" t="str">
        <f>IFERROR(IF(Analysis!AC180="","",Analysis!AC180*Inputs!$D$33),"")</f>
        <v/>
      </c>
      <c r="AI180" s="292" t="str">
        <f>IFERROR(IF(Analysis!AD180="","",Analysis!AD180*Inputs!$D$37),"")</f>
        <v/>
      </c>
      <c r="AJ180" s="292" t="str">
        <f>IFERROR(IF(Analysis!AE180="","",Analysis!AE180*Inputs!$D$41),"")</f>
        <v/>
      </c>
      <c r="AK180" s="292" t="str">
        <f>IFERROR(IF(Analysis!AE180="","",Analysis!AE180*Inputs!$D$48),"")</f>
        <v/>
      </c>
      <c r="AL180" s="293" t="str">
        <f>IFERROR(IF(Analysis!AD180="","",Analysis!AD180*Inputs!$D$49*Inputs!$D$48),"")</f>
        <v/>
      </c>
      <c r="AM180" s="292" t="str">
        <f>IFERROR(AK180*Inputs!$D$50,"")</f>
        <v/>
      </c>
      <c r="AN180" s="292" t="str">
        <f t="shared" si="293"/>
        <v/>
      </c>
      <c r="AO180" s="292" t="str">
        <f>IFERROR(IF(AN180="","",AN180*Inputs!$D$52),"")</f>
        <v/>
      </c>
      <c r="AP180" s="283" t="str">
        <f>IFERROR(IF(Analysis!AF180="","",Analysis!AF180*Inputs!$D$58),"")</f>
        <v/>
      </c>
      <c r="AQ180" s="293" t="str">
        <f>IFERROR(AP180*Inputs!$D$59,"")</f>
        <v/>
      </c>
      <c r="AR180" s="283" t="str">
        <f>IFERROR(AQ180*Inputs!$D$60,"")</f>
        <v/>
      </c>
      <c r="AS180" s="9"/>
      <c r="AT180" s="279" t="str">
        <f>IF(Analysis!V180&lt;&gt;"",Analysis!V180,Analysis!$AH180)</f>
        <v/>
      </c>
      <c r="AU180" s="279" t="str">
        <f>IF(Analysis!W180&lt;&gt;"",Analysis!W180,Analysis!AI180)</f>
        <v/>
      </c>
      <c r="AV180" s="279" t="str">
        <f>IF(Analysis!X180&lt;&gt;"",Analysis!X180,$AJ180)</f>
        <v/>
      </c>
      <c r="AW180" s="279" t="str">
        <f>IF(Analysis!Y180&lt;&gt;"",Analysis!Y180,Analysis!AO180)</f>
        <v/>
      </c>
      <c r="AX180" s="279" t="str">
        <f>IF(Analysis!Z180&lt;&gt;"",Analysis!Z180,Analysis!AP180)</f>
        <v/>
      </c>
      <c r="AY180" s="279" t="str">
        <f>IF(Analysis!AA180&gt;0,Analysis!AA180,Analysis!AR180)</f>
        <v/>
      </c>
      <c r="AZ180" s="9"/>
      <c r="BA180" s="8">
        <f>SUM((($H180+$O180)*Inputs!$D$14*Inputs!$D$13/Hours_TB),(($I180+$P180)*Inputs!$D$14*Inputs!$D$13/Hours_TB),(($J180+$Q180)*Inputs!$D$14*Inputs!$D$13/Hours_TB),(($K180+$R180)*Inputs!$D$14*Inputs!$D$13/Hours_TB),(($L180+$S180)*Inputs!$D$14*Inputs!$D$13/Hours_TB),(($M180+$T180)*Inputs!$D$14*Inputs!$D$13/Hours_TB))</f>
        <v>0</v>
      </c>
      <c r="BB180" s="8">
        <f>SUM((($H180+$O180)*Inputs!$D$14*Inputs!$D$13/Hours_HIV),(($I180+$P180)*Inputs!$D$14*Inputs!$D$13/Hours_HIV),(($J180+$Q180)*Inputs!$D$14*Inputs!$D$13/Hours_HIV),(($K180+$R180)*Inputs!$D$14*Inputs!$D$13/Hours_HIV),(($L180+$S180)*Inputs!$D$14*Inputs!$D$13/Hours_HIV),(($M180+$T180)*Inputs!$D$14*Inputs!$D$13/Hours_HIV))</f>
        <v>0</v>
      </c>
      <c r="BC180" s="8">
        <f>SUM((($H180+$O180)*Inputs!$D$14*Inputs!$D$13/Hours_HPV),(($I180+$P180)*Inputs!$D$14*Inputs!$D$13/Hours_HPV),(($J180+$Q180)*Inputs!$D$14*Inputs!$D$13/Hours_HPV),(($K180+$R180)*Inputs!$D$14*Inputs!$D$13/Hours_HPV),(($L180+$S180)*Inputs!$D$14*Inputs!$D$13/Hours_HPV),(($M180+$T180)*Inputs!$D$14*Inputs!$D$13/Hours_HPV))</f>
        <v>0</v>
      </c>
      <c r="BD180" s="8">
        <f>SUM((($H180+$O180)*Inputs!$D$14*Inputs!$D$13/Hours_HCV),(($I180+$P180)*Inputs!$D$14*Inputs!$D$13/Hours_HCV),(($J180+$Q180)*Inputs!$D$14*Inputs!$D$13/Hours_HCV),(($K180+$R180)*Inputs!$D$14*Inputs!$D$13/Hours_HCV),(($L180+$S180)*Inputs!$D$14*Inputs!$D$13/Hours_HCV),(($M180+$T180)*Inputs!$D$14*Inputs!$D$13/Hours_HCV))</f>
        <v>0</v>
      </c>
      <c r="BE180" s="9"/>
      <c r="BF180" s="10" t="str">
        <f t="shared" si="294"/>
        <v/>
      </c>
      <c r="BG180" s="18" t="str">
        <f t="shared" si="295"/>
        <v>N/A</v>
      </c>
      <c r="BH180" s="10" t="str">
        <f t="shared" si="296"/>
        <v/>
      </c>
      <c r="BI180" s="10" t="str">
        <f t="shared" si="297"/>
        <v/>
      </c>
      <c r="BJ180" s="10" t="str">
        <f t="shared" si="216"/>
        <v/>
      </c>
      <c r="BK180" s="18" t="str">
        <f t="shared" si="298"/>
        <v>N/A</v>
      </c>
      <c r="BL180" s="367"/>
      <c r="BM180" s="10">
        <f t="shared" si="299"/>
        <v>0</v>
      </c>
      <c r="BN180" s="18" t="str">
        <f t="shared" si="300"/>
        <v>N/A</v>
      </c>
      <c r="BO180" s="10" t="str">
        <f t="shared" si="217"/>
        <v/>
      </c>
      <c r="BP180" s="10" t="str">
        <f t="shared" si="218"/>
        <v/>
      </c>
      <c r="BQ180" s="10" t="str">
        <f t="shared" si="219"/>
        <v/>
      </c>
      <c r="BR180" s="18" t="str">
        <f t="shared" si="220"/>
        <v>N/A</v>
      </c>
      <c r="BS180" s="367"/>
      <c r="BT180" s="10">
        <f t="shared" si="301"/>
        <v>0</v>
      </c>
      <c r="BU180" s="18" t="str">
        <f t="shared" si="302"/>
        <v>N/A</v>
      </c>
      <c r="BV180" s="10" t="str">
        <f t="shared" si="221"/>
        <v/>
      </c>
      <c r="BW180" s="10" t="str">
        <f t="shared" si="303"/>
        <v/>
      </c>
      <c r="BX180" s="10" t="str">
        <f t="shared" si="222"/>
        <v/>
      </c>
      <c r="BY180" s="18" t="str">
        <f t="shared" si="304"/>
        <v>N/A</v>
      </c>
      <c r="BZ180" s="367"/>
      <c r="CA180" s="10">
        <f t="shared" si="305"/>
        <v>0</v>
      </c>
      <c r="CB180" s="18" t="str">
        <f t="shared" si="306"/>
        <v>N/A</v>
      </c>
      <c r="CC180" s="10" t="str">
        <f t="shared" si="223"/>
        <v/>
      </c>
      <c r="CD180" s="10" t="str">
        <f t="shared" si="224"/>
        <v/>
      </c>
      <c r="CE180" s="10" t="str">
        <f t="shared" si="225"/>
        <v/>
      </c>
      <c r="CF180" s="18" t="str">
        <f t="shared" si="307"/>
        <v>N/A</v>
      </c>
      <c r="CG180" s="365"/>
      <c r="CH180" s="10">
        <f t="shared" si="308"/>
        <v>0</v>
      </c>
      <c r="CI180" s="18" t="str">
        <f t="shared" si="309"/>
        <v>N/A</v>
      </c>
      <c r="CJ180" s="10" t="str">
        <f t="shared" si="226"/>
        <v/>
      </c>
      <c r="CK180" s="10" t="str">
        <f t="shared" si="227"/>
        <v/>
      </c>
      <c r="CL180" s="10" t="str">
        <f t="shared" si="228"/>
        <v/>
      </c>
      <c r="CM180" s="18" t="str">
        <f t="shared" si="229"/>
        <v>N/A</v>
      </c>
      <c r="CN180" s="365"/>
      <c r="CO180" s="10">
        <f t="shared" si="310"/>
        <v>0</v>
      </c>
      <c r="CP180" s="18" t="str">
        <f t="shared" si="311"/>
        <v>N/A</v>
      </c>
      <c r="CQ180" s="10" t="str">
        <f t="shared" si="230"/>
        <v/>
      </c>
      <c r="CR180" s="10" t="str">
        <f t="shared" si="231"/>
        <v/>
      </c>
      <c r="CS180" s="10" t="str">
        <f t="shared" si="232"/>
        <v/>
      </c>
      <c r="CT180" s="18" t="str">
        <f t="shared" si="312"/>
        <v>N/A</v>
      </c>
      <c r="CU180" s="377"/>
      <c r="CV180" s="10">
        <f t="shared" si="313"/>
        <v>0</v>
      </c>
      <c r="CW180" s="18" t="str">
        <f t="shared" si="314"/>
        <v>N/A</v>
      </c>
      <c r="CX180" s="10" t="str">
        <f t="shared" si="233"/>
        <v/>
      </c>
      <c r="CY180" s="10" t="str">
        <f t="shared" si="234"/>
        <v/>
      </c>
      <c r="CZ180" s="10" t="str">
        <f t="shared" si="235"/>
        <v/>
      </c>
      <c r="DA180" s="18" t="str">
        <f t="shared" si="236"/>
        <v>N/A</v>
      </c>
      <c r="DB180" s="367"/>
      <c r="DC180" s="367"/>
      <c r="DD180" s="367"/>
      <c r="DE180" s="367"/>
      <c r="DF180" s="367"/>
      <c r="DG180" s="40" t="b">
        <f t="shared" si="237"/>
        <v>0</v>
      </c>
      <c r="DH180" s="40" t="b">
        <f t="shared" si="238"/>
        <v>0</v>
      </c>
      <c r="DI180" s="40" t="b">
        <f t="shared" si="239"/>
        <v>0</v>
      </c>
      <c r="DJ180" s="40" t="b">
        <f t="shared" si="240"/>
        <v>0</v>
      </c>
      <c r="DK180" s="367"/>
      <c r="DL180" s="40" t="b">
        <f t="shared" si="241"/>
        <v>0</v>
      </c>
      <c r="DM180" s="40" t="b">
        <f t="shared" si="242"/>
        <v>0</v>
      </c>
      <c r="DN180" s="40" t="b">
        <f t="shared" si="243"/>
        <v>0</v>
      </c>
      <c r="DO180" s="40" t="b">
        <f t="shared" si="244"/>
        <v>0</v>
      </c>
      <c r="DP180" s="367"/>
      <c r="DQ180" s="40" t="b">
        <f t="shared" si="245"/>
        <v>0</v>
      </c>
      <c r="DR180" s="40" t="b">
        <f t="shared" si="246"/>
        <v>0</v>
      </c>
      <c r="DS180" s="40" t="b">
        <f t="shared" si="247"/>
        <v>0</v>
      </c>
      <c r="DT180" s="40" t="b">
        <f t="shared" si="248"/>
        <v>0</v>
      </c>
      <c r="DU180" s="367"/>
      <c r="DV180" s="40" t="b">
        <f t="shared" si="249"/>
        <v>0</v>
      </c>
      <c r="DW180" s="40" t="b">
        <f t="shared" si="250"/>
        <v>0</v>
      </c>
      <c r="DX180" s="40" t="b">
        <f t="shared" si="251"/>
        <v>0</v>
      </c>
      <c r="DY180" s="40" t="b">
        <f t="shared" si="252"/>
        <v>0</v>
      </c>
      <c r="DZ180" s="367"/>
      <c r="EA180" s="40" t="b">
        <f t="shared" si="253"/>
        <v>0</v>
      </c>
      <c r="EB180" s="40" t="b">
        <f t="shared" si="254"/>
        <v>0</v>
      </c>
      <c r="EC180" s="40" t="b">
        <f t="shared" si="255"/>
        <v>0</v>
      </c>
      <c r="ED180" s="40" t="b">
        <f t="shared" si="256"/>
        <v>0</v>
      </c>
      <c r="EE180" s="367"/>
      <c r="EF180" s="40" t="b">
        <f t="shared" si="257"/>
        <v>0</v>
      </c>
      <c r="EG180" s="40" t="b">
        <f t="shared" si="258"/>
        <v>0</v>
      </c>
      <c r="EH180" s="40" t="b">
        <f t="shared" si="259"/>
        <v>0</v>
      </c>
      <c r="EI180" s="40" t="b">
        <f t="shared" si="260"/>
        <v>0</v>
      </c>
      <c r="EJ180" s="367"/>
      <c r="EK180" s="40" t="b">
        <f t="shared" si="261"/>
        <v>0</v>
      </c>
      <c r="EL180" s="40" t="b">
        <f t="shared" si="262"/>
        <v>0</v>
      </c>
      <c r="EM180" s="40" t="b">
        <f t="shared" si="263"/>
        <v>0</v>
      </c>
      <c r="EN180" s="40" t="b">
        <f t="shared" si="264"/>
        <v>0</v>
      </c>
      <c r="EO180" s="367"/>
      <c r="EP180" s="40" t="b">
        <f t="shared" si="265"/>
        <v>0</v>
      </c>
      <c r="EQ180" s="40" t="b">
        <f t="shared" si="266"/>
        <v>0</v>
      </c>
      <c r="ER180" s="40" t="b">
        <f t="shared" si="267"/>
        <v>0</v>
      </c>
      <c r="ES180" s="40" t="b">
        <f t="shared" si="268"/>
        <v>0</v>
      </c>
      <c r="ET180" s="367"/>
      <c r="EU180" s="40" t="b">
        <f t="shared" si="269"/>
        <v>0</v>
      </c>
      <c r="EV180" s="40" t="b">
        <f t="shared" si="270"/>
        <v>0</v>
      </c>
      <c r="EW180" s="40" t="b">
        <f t="shared" si="271"/>
        <v>0</v>
      </c>
      <c r="EX180" s="40" t="b">
        <f t="shared" si="272"/>
        <v>0</v>
      </c>
      <c r="EY180" s="365"/>
      <c r="EZ180" s="40" t="b">
        <f t="shared" si="273"/>
        <v>0</v>
      </c>
      <c r="FA180" s="40" t="b">
        <f t="shared" si="274"/>
        <v>0</v>
      </c>
      <c r="FB180" s="40" t="b">
        <f t="shared" si="275"/>
        <v>0</v>
      </c>
      <c r="FC180" s="40" t="b">
        <f t="shared" si="276"/>
        <v>0</v>
      </c>
      <c r="FD180" s="367"/>
      <c r="FE180" s="40" t="b">
        <f t="shared" si="277"/>
        <v>0</v>
      </c>
      <c r="FF180" s="40" t="b">
        <f t="shared" si="278"/>
        <v>0</v>
      </c>
      <c r="FG180" s="40" t="b">
        <f t="shared" si="279"/>
        <v>0</v>
      </c>
      <c r="FH180" s="40" t="b">
        <f t="shared" si="280"/>
        <v>0</v>
      </c>
      <c r="FI180" s="365"/>
      <c r="FJ180" s="40" t="b">
        <f t="shared" si="281"/>
        <v>0</v>
      </c>
      <c r="FK180" s="40" t="b">
        <f t="shared" si="282"/>
        <v>0</v>
      </c>
      <c r="FL180" s="40" t="b">
        <f t="shared" si="283"/>
        <v>0</v>
      </c>
      <c r="FM180" s="40" t="b">
        <f t="shared" si="284"/>
        <v>0</v>
      </c>
      <c r="FN180" s="367"/>
      <c r="FO180" s="40" t="b">
        <f t="shared" si="285"/>
        <v>0</v>
      </c>
      <c r="FP180" s="40" t="b">
        <f t="shared" si="286"/>
        <v>0</v>
      </c>
      <c r="FQ180" s="40" t="b">
        <f t="shared" si="287"/>
        <v>0</v>
      </c>
      <c r="FR180" s="40" t="b">
        <f t="shared" si="288"/>
        <v>0</v>
      </c>
      <c r="FS180" s="365"/>
      <c r="FT180" s="40" t="b">
        <f t="shared" si="289"/>
        <v>0</v>
      </c>
      <c r="FU180" s="40" t="b">
        <f t="shared" si="290"/>
        <v>0</v>
      </c>
      <c r="FV180" s="40" t="b">
        <f t="shared" si="291"/>
        <v>0</v>
      </c>
      <c r="FW180" s="40" t="b">
        <f t="shared" si="292"/>
        <v>0</v>
      </c>
    </row>
    <row r="181" spans="2:179">
      <c r="B181" s="365">
        <v>172</v>
      </c>
      <c r="C181" s="196"/>
      <c r="D181" s="196"/>
      <c r="E181" s="196"/>
      <c r="F181" s="196"/>
      <c r="G181" s="367"/>
      <c r="H181" s="197"/>
      <c r="I181" s="197"/>
      <c r="J181" s="197"/>
      <c r="K181" s="197"/>
      <c r="L181" s="197"/>
      <c r="M181" s="197"/>
      <c r="N181" s="9"/>
      <c r="O181" s="198"/>
      <c r="P181" s="198"/>
      <c r="Q181" s="198"/>
      <c r="R181" s="198"/>
      <c r="S181" s="198"/>
      <c r="T181" s="198"/>
      <c r="U181" s="9"/>
      <c r="V181" s="306"/>
      <c r="W181" s="306"/>
      <c r="X181" s="306"/>
      <c r="Y181" s="306"/>
      <c r="Z181" s="306"/>
      <c r="AA181" s="283">
        <f>IFERROR(Z181*Inputs!$D$59*Inputs!$D$60,"")</f>
        <v>0</v>
      </c>
      <c r="AB181" s="9"/>
      <c r="AC181" s="303"/>
      <c r="AD181" s="304"/>
      <c r="AE181" s="304"/>
      <c r="AF181" s="304"/>
      <c r="AG181" s="9"/>
      <c r="AH181" s="283" t="str">
        <f>IFERROR(IF(Analysis!AC181="","",Analysis!AC181*Inputs!$D$33),"")</f>
        <v/>
      </c>
      <c r="AI181" s="292" t="str">
        <f>IFERROR(IF(Analysis!AD181="","",Analysis!AD181*Inputs!$D$37),"")</f>
        <v/>
      </c>
      <c r="AJ181" s="292" t="str">
        <f>IFERROR(IF(Analysis!AE181="","",Analysis!AE181*Inputs!$D$41),"")</f>
        <v/>
      </c>
      <c r="AK181" s="292" t="str">
        <f>IFERROR(IF(Analysis!AE181="","",Analysis!AE181*Inputs!$D$48),"")</f>
        <v/>
      </c>
      <c r="AL181" s="293" t="str">
        <f>IFERROR(IF(Analysis!AD181="","",Analysis!AD181*Inputs!$D$49*Inputs!$D$48),"")</f>
        <v/>
      </c>
      <c r="AM181" s="292" t="str">
        <f>IFERROR(AK181*Inputs!$D$50,"")</f>
        <v/>
      </c>
      <c r="AN181" s="292" t="str">
        <f t="shared" si="293"/>
        <v/>
      </c>
      <c r="AO181" s="292" t="str">
        <f>IFERROR(IF(AN181="","",AN181*Inputs!$D$52),"")</f>
        <v/>
      </c>
      <c r="AP181" s="283" t="str">
        <f>IFERROR(IF(Analysis!AF181="","",Analysis!AF181*Inputs!$D$58),"")</f>
        <v/>
      </c>
      <c r="AQ181" s="293" t="str">
        <f>IFERROR(AP181*Inputs!$D$59,"")</f>
        <v/>
      </c>
      <c r="AR181" s="283" t="str">
        <f>IFERROR(AQ181*Inputs!$D$60,"")</f>
        <v/>
      </c>
      <c r="AS181" s="9"/>
      <c r="AT181" s="279" t="str">
        <f>IF(Analysis!V181&lt;&gt;"",Analysis!V181,Analysis!$AH181)</f>
        <v/>
      </c>
      <c r="AU181" s="279" t="str">
        <f>IF(Analysis!W181&lt;&gt;"",Analysis!W181,Analysis!AI181)</f>
        <v/>
      </c>
      <c r="AV181" s="279" t="str">
        <f>IF(Analysis!X181&lt;&gt;"",Analysis!X181,$AJ181)</f>
        <v/>
      </c>
      <c r="AW181" s="279" t="str">
        <f>IF(Analysis!Y181&lt;&gt;"",Analysis!Y181,Analysis!AO181)</f>
        <v/>
      </c>
      <c r="AX181" s="279" t="str">
        <f>IF(Analysis!Z181&lt;&gt;"",Analysis!Z181,Analysis!AP181)</f>
        <v/>
      </c>
      <c r="AY181" s="279" t="str">
        <f>IF(Analysis!AA181&gt;0,Analysis!AA181,Analysis!AR181)</f>
        <v/>
      </c>
      <c r="AZ181" s="9"/>
      <c r="BA181" s="8">
        <f>SUM((($H181+$O181)*Inputs!$D$14*Inputs!$D$13/Hours_TB),(($I181+$P181)*Inputs!$D$14*Inputs!$D$13/Hours_TB),(($J181+$Q181)*Inputs!$D$14*Inputs!$D$13/Hours_TB),(($K181+$R181)*Inputs!$D$14*Inputs!$D$13/Hours_TB),(($L181+$S181)*Inputs!$D$14*Inputs!$D$13/Hours_TB),(($M181+$T181)*Inputs!$D$14*Inputs!$D$13/Hours_TB))</f>
        <v>0</v>
      </c>
      <c r="BB181" s="8">
        <f>SUM((($H181+$O181)*Inputs!$D$14*Inputs!$D$13/Hours_HIV),(($I181+$P181)*Inputs!$D$14*Inputs!$D$13/Hours_HIV),(($J181+$Q181)*Inputs!$D$14*Inputs!$D$13/Hours_HIV),(($K181+$R181)*Inputs!$D$14*Inputs!$D$13/Hours_HIV),(($L181+$S181)*Inputs!$D$14*Inputs!$D$13/Hours_HIV),(($M181+$T181)*Inputs!$D$14*Inputs!$D$13/Hours_HIV))</f>
        <v>0</v>
      </c>
      <c r="BC181" s="8">
        <f>SUM((($H181+$O181)*Inputs!$D$14*Inputs!$D$13/Hours_HPV),(($I181+$P181)*Inputs!$D$14*Inputs!$D$13/Hours_HPV),(($J181+$Q181)*Inputs!$D$14*Inputs!$D$13/Hours_HPV),(($K181+$R181)*Inputs!$D$14*Inputs!$D$13/Hours_HPV),(($L181+$S181)*Inputs!$D$14*Inputs!$D$13/Hours_HPV),(($M181+$T181)*Inputs!$D$14*Inputs!$D$13/Hours_HPV))</f>
        <v>0</v>
      </c>
      <c r="BD181" s="8">
        <f>SUM((($H181+$O181)*Inputs!$D$14*Inputs!$D$13/Hours_HCV),(($I181+$P181)*Inputs!$D$14*Inputs!$D$13/Hours_HCV),(($J181+$Q181)*Inputs!$D$14*Inputs!$D$13/Hours_HCV),(($K181+$R181)*Inputs!$D$14*Inputs!$D$13/Hours_HCV),(($L181+$S181)*Inputs!$D$14*Inputs!$D$13/Hours_HCV),(($M181+$T181)*Inputs!$D$14*Inputs!$D$13/Hours_HCV))</f>
        <v>0</v>
      </c>
      <c r="BE181" s="9"/>
      <c r="BF181" s="10" t="str">
        <f t="shared" si="294"/>
        <v/>
      </c>
      <c r="BG181" s="18" t="str">
        <f t="shared" si="295"/>
        <v>N/A</v>
      </c>
      <c r="BH181" s="10" t="str">
        <f t="shared" si="296"/>
        <v/>
      </c>
      <c r="BI181" s="10" t="str">
        <f t="shared" si="297"/>
        <v/>
      </c>
      <c r="BJ181" s="10" t="str">
        <f t="shared" si="216"/>
        <v/>
      </c>
      <c r="BK181" s="18" t="str">
        <f t="shared" si="298"/>
        <v>N/A</v>
      </c>
      <c r="BL181" s="367"/>
      <c r="BM181" s="10">
        <f t="shared" si="299"/>
        <v>0</v>
      </c>
      <c r="BN181" s="18" t="str">
        <f t="shared" si="300"/>
        <v>N/A</v>
      </c>
      <c r="BO181" s="10" t="str">
        <f t="shared" si="217"/>
        <v/>
      </c>
      <c r="BP181" s="10" t="str">
        <f t="shared" si="218"/>
        <v/>
      </c>
      <c r="BQ181" s="10" t="str">
        <f t="shared" si="219"/>
        <v/>
      </c>
      <c r="BR181" s="18" t="str">
        <f t="shared" si="220"/>
        <v>N/A</v>
      </c>
      <c r="BS181" s="367"/>
      <c r="BT181" s="10">
        <f t="shared" si="301"/>
        <v>0</v>
      </c>
      <c r="BU181" s="18" t="str">
        <f t="shared" si="302"/>
        <v>N/A</v>
      </c>
      <c r="BV181" s="10" t="str">
        <f t="shared" si="221"/>
        <v/>
      </c>
      <c r="BW181" s="10" t="str">
        <f t="shared" si="303"/>
        <v/>
      </c>
      <c r="BX181" s="10" t="str">
        <f t="shared" si="222"/>
        <v/>
      </c>
      <c r="BY181" s="18" t="str">
        <f t="shared" si="304"/>
        <v>N/A</v>
      </c>
      <c r="BZ181" s="367"/>
      <c r="CA181" s="10">
        <f t="shared" si="305"/>
        <v>0</v>
      </c>
      <c r="CB181" s="18" t="str">
        <f t="shared" si="306"/>
        <v>N/A</v>
      </c>
      <c r="CC181" s="10" t="str">
        <f t="shared" si="223"/>
        <v/>
      </c>
      <c r="CD181" s="10" t="str">
        <f t="shared" si="224"/>
        <v/>
      </c>
      <c r="CE181" s="10" t="str">
        <f t="shared" si="225"/>
        <v/>
      </c>
      <c r="CF181" s="18" t="str">
        <f t="shared" si="307"/>
        <v>N/A</v>
      </c>
      <c r="CG181" s="365"/>
      <c r="CH181" s="10">
        <f t="shared" si="308"/>
        <v>0</v>
      </c>
      <c r="CI181" s="18" t="str">
        <f t="shared" si="309"/>
        <v>N/A</v>
      </c>
      <c r="CJ181" s="10" t="str">
        <f t="shared" si="226"/>
        <v/>
      </c>
      <c r="CK181" s="10" t="str">
        <f t="shared" si="227"/>
        <v/>
      </c>
      <c r="CL181" s="10" t="str">
        <f t="shared" si="228"/>
        <v/>
      </c>
      <c r="CM181" s="18" t="str">
        <f t="shared" si="229"/>
        <v>N/A</v>
      </c>
      <c r="CN181" s="365"/>
      <c r="CO181" s="10">
        <f t="shared" si="310"/>
        <v>0</v>
      </c>
      <c r="CP181" s="18" t="str">
        <f t="shared" si="311"/>
        <v>N/A</v>
      </c>
      <c r="CQ181" s="10" t="str">
        <f t="shared" si="230"/>
        <v/>
      </c>
      <c r="CR181" s="10" t="str">
        <f t="shared" si="231"/>
        <v/>
      </c>
      <c r="CS181" s="10" t="str">
        <f t="shared" si="232"/>
        <v/>
      </c>
      <c r="CT181" s="18" t="str">
        <f t="shared" si="312"/>
        <v>N/A</v>
      </c>
      <c r="CU181" s="377"/>
      <c r="CV181" s="10">
        <f t="shared" si="313"/>
        <v>0</v>
      </c>
      <c r="CW181" s="18" t="str">
        <f t="shared" si="314"/>
        <v>N/A</v>
      </c>
      <c r="CX181" s="10" t="str">
        <f t="shared" si="233"/>
        <v/>
      </c>
      <c r="CY181" s="10" t="str">
        <f t="shared" si="234"/>
        <v/>
      </c>
      <c r="CZ181" s="10" t="str">
        <f t="shared" si="235"/>
        <v/>
      </c>
      <c r="DA181" s="18" t="str">
        <f t="shared" si="236"/>
        <v>N/A</v>
      </c>
      <c r="DB181" s="367"/>
      <c r="DC181" s="367"/>
      <c r="DD181" s="367"/>
      <c r="DE181" s="367"/>
      <c r="DF181" s="367"/>
      <c r="DG181" s="40" t="b">
        <f t="shared" si="237"/>
        <v>0</v>
      </c>
      <c r="DH181" s="40" t="b">
        <f t="shared" si="238"/>
        <v>0</v>
      </c>
      <c r="DI181" s="40" t="b">
        <f t="shared" si="239"/>
        <v>0</v>
      </c>
      <c r="DJ181" s="40" t="b">
        <f t="shared" si="240"/>
        <v>0</v>
      </c>
      <c r="DK181" s="367"/>
      <c r="DL181" s="40" t="b">
        <f t="shared" si="241"/>
        <v>0</v>
      </c>
      <c r="DM181" s="40" t="b">
        <f t="shared" si="242"/>
        <v>0</v>
      </c>
      <c r="DN181" s="40" t="b">
        <f t="shared" si="243"/>
        <v>0</v>
      </c>
      <c r="DO181" s="40" t="b">
        <f t="shared" si="244"/>
        <v>0</v>
      </c>
      <c r="DP181" s="367"/>
      <c r="DQ181" s="40" t="b">
        <f t="shared" si="245"/>
        <v>0</v>
      </c>
      <c r="DR181" s="40" t="b">
        <f t="shared" si="246"/>
        <v>0</v>
      </c>
      <c r="DS181" s="40" t="b">
        <f t="shared" si="247"/>
        <v>0</v>
      </c>
      <c r="DT181" s="40" t="b">
        <f t="shared" si="248"/>
        <v>0</v>
      </c>
      <c r="DU181" s="367"/>
      <c r="DV181" s="40" t="b">
        <f t="shared" si="249"/>
        <v>0</v>
      </c>
      <c r="DW181" s="40" t="b">
        <f t="shared" si="250"/>
        <v>0</v>
      </c>
      <c r="DX181" s="40" t="b">
        <f t="shared" si="251"/>
        <v>0</v>
      </c>
      <c r="DY181" s="40" t="b">
        <f t="shared" si="252"/>
        <v>0</v>
      </c>
      <c r="DZ181" s="367"/>
      <c r="EA181" s="40" t="b">
        <f t="shared" si="253"/>
        <v>0</v>
      </c>
      <c r="EB181" s="40" t="b">
        <f t="shared" si="254"/>
        <v>0</v>
      </c>
      <c r="EC181" s="40" t="b">
        <f t="shared" si="255"/>
        <v>0</v>
      </c>
      <c r="ED181" s="40" t="b">
        <f t="shared" si="256"/>
        <v>0</v>
      </c>
      <c r="EE181" s="367"/>
      <c r="EF181" s="40" t="b">
        <f t="shared" si="257"/>
        <v>0</v>
      </c>
      <c r="EG181" s="40" t="b">
        <f t="shared" si="258"/>
        <v>0</v>
      </c>
      <c r="EH181" s="40" t="b">
        <f t="shared" si="259"/>
        <v>0</v>
      </c>
      <c r="EI181" s="40" t="b">
        <f t="shared" si="260"/>
        <v>0</v>
      </c>
      <c r="EJ181" s="367"/>
      <c r="EK181" s="40" t="b">
        <f t="shared" si="261"/>
        <v>0</v>
      </c>
      <c r="EL181" s="40" t="b">
        <f t="shared" si="262"/>
        <v>0</v>
      </c>
      <c r="EM181" s="40" t="b">
        <f t="shared" si="263"/>
        <v>0</v>
      </c>
      <c r="EN181" s="40" t="b">
        <f t="shared" si="264"/>
        <v>0</v>
      </c>
      <c r="EO181" s="367"/>
      <c r="EP181" s="40" t="b">
        <f t="shared" si="265"/>
        <v>0</v>
      </c>
      <c r="EQ181" s="40" t="b">
        <f t="shared" si="266"/>
        <v>0</v>
      </c>
      <c r="ER181" s="40" t="b">
        <f t="shared" si="267"/>
        <v>0</v>
      </c>
      <c r="ES181" s="40" t="b">
        <f t="shared" si="268"/>
        <v>0</v>
      </c>
      <c r="ET181" s="367"/>
      <c r="EU181" s="40" t="b">
        <f t="shared" si="269"/>
        <v>0</v>
      </c>
      <c r="EV181" s="40" t="b">
        <f t="shared" si="270"/>
        <v>0</v>
      </c>
      <c r="EW181" s="40" t="b">
        <f t="shared" si="271"/>
        <v>0</v>
      </c>
      <c r="EX181" s="40" t="b">
        <f t="shared" si="272"/>
        <v>0</v>
      </c>
      <c r="EY181" s="365"/>
      <c r="EZ181" s="40" t="b">
        <f t="shared" si="273"/>
        <v>0</v>
      </c>
      <c r="FA181" s="40" t="b">
        <f t="shared" si="274"/>
        <v>0</v>
      </c>
      <c r="FB181" s="40" t="b">
        <f t="shared" si="275"/>
        <v>0</v>
      </c>
      <c r="FC181" s="40" t="b">
        <f t="shared" si="276"/>
        <v>0</v>
      </c>
      <c r="FD181" s="367"/>
      <c r="FE181" s="40" t="b">
        <f t="shared" si="277"/>
        <v>0</v>
      </c>
      <c r="FF181" s="40" t="b">
        <f t="shared" si="278"/>
        <v>0</v>
      </c>
      <c r="FG181" s="40" t="b">
        <f t="shared" si="279"/>
        <v>0</v>
      </c>
      <c r="FH181" s="40" t="b">
        <f t="shared" si="280"/>
        <v>0</v>
      </c>
      <c r="FI181" s="365"/>
      <c r="FJ181" s="40" t="b">
        <f t="shared" si="281"/>
        <v>0</v>
      </c>
      <c r="FK181" s="40" t="b">
        <f t="shared" si="282"/>
        <v>0</v>
      </c>
      <c r="FL181" s="40" t="b">
        <f t="shared" si="283"/>
        <v>0</v>
      </c>
      <c r="FM181" s="40" t="b">
        <f t="shared" si="284"/>
        <v>0</v>
      </c>
      <c r="FN181" s="367"/>
      <c r="FO181" s="40" t="b">
        <f t="shared" si="285"/>
        <v>0</v>
      </c>
      <c r="FP181" s="40" t="b">
        <f t="shared" si="286"/>
        <v>0</v>
      </c>
      <c r="FQ181" s="40" t="b">
        <f t="shared" si="287"/>
        <v>0</v>
      </c>
      <c r="FR181" s="40" t="b">
        <f t="shared" si="288"/>
        <v>0</v>
      </c>
      <c r="FS181" s="365"/>
      <c r="FT181" s="40" t="b">
        <f t="shared" si="289"/>
        <v>0</v>
      </c>
      <c r="FU181" s="40" t="b">
        <f t="shared" si="290"/>
        <v>0</v>
      </c>
      <c r="FV181" s="40" t="b">
        <f t="shared" si="291"/>
        <v>0</v>
      </c>
      <c r="FW181" s="40" t="b">
        <f t="shared" si="292"/>
        <v>0</v>
      </c>
    </row>
    <row r="182" spans="2:179">
      <c r="B182" s="365">
        <v>173</v>
      </c>
      <c r="C182" s="196"/>
      <c r="D182" s="196"/>
      <c r="E182" s="196"/>
      <c r="F182" s="196"/>
      <c r="G182" s="367"/>
      <c r="H182" s="197"/>
      <c r="I182" s="197"/>
      <c r="J182" s="197"/>
      <c r="K182" s="197"/>
      <c r="L182" s="197"/>
      <c r="M182" s="197"/>
      <c r="N182" s="9"/>
      <c r="O182" s="198"/>
      <c r="P182" s="198"/>
      <c r="Q182" s="198"/>
      <c r="R182" s="198"/>
      <c r="S182" s="198"/>
      <c r="T182" s="198"/>
      <c r="U182" s="9"/>
      <c r="V182" s="306"/>
      <c r="W182" s="306"/>
      <c r="X182" s="306"/>
      <c r="Y182" s="306"/>
      <c r="Z182" s="306"/>
      <c r="AA182" s="283">
        <f>IFERROR(Z182*Inputs!$D$59*Inputs!$D$60,"")</f>
        <v>0</v>
      </c>
      <c r="AB182" s="9"/>
      <c r="AC182" s="303"/>
      <c r="AD182" s="304"/>
      <c r="AE182" s="304"/>
      <c r="AF182" s="304"/>
      <c r="AG182" s="9"/>
      <c r="AH182" s="283" t="str">
        <f>IFERROR(IF(Analysis!AC182="","",Analysis!AC182*Inputs!$D$33),"")</f>
        <v/>
      </c>
      <c r="AI182" s="292" t="str">
        <f>IFERROR(IF(Analysis!AD182="","",Analysis!AD182*Inputs!$D$37),"")</f>
        <v/>
      </c>
      <c r="AJ182" s="292" t="str">
        <f>IFERROR(IF(Analysis!AE182="","",Analysis!AE182*Inputs!$D$41),"")</f>
        <v/>
      </c>
      <c r="AK182" s="292" t="str">
        <f>IFERROR(IF(Analysis!AE182="","",Analysis!AE182*Inputs!$D$48),"")</f>
        <v/>
      </c>
      <c r="AL182" s="293" t="str">
        <f>IFERROR(IF(Analysis!AD182="","",Analysis!AD182*Inputs!$D$49*Inputs!$D$48),"")</f>
        <v/>
      </c>
      <c r="AM182" s="292" t="str">
        <f>IFERROR(AK182*Inputs!$D$50,"")</f>
        <v/>
      </c>
      <c r="AN182" s="292" t="str">
        <f t="shared" si="293"/>
        <v/>
      </c>
      <c r="AO182" s="292" t="str">
        <f>IFERROR(IF(AN182="","",AN182*Inputs!$D$52),"")</f>
        <v/>
      </c>
      <c r="AP182" s="283" t="str">
        <f>IFERROR(IF(Analysis!AF182="","",Analysis!AF182*Inputs!$D$58),"")</f>
        <v/>
      </c>
      <c r="AQ182" s="293" t="str">
        <f>IFERROR(AP182*Inputs!$D$59,"")</f>
        <v/>
      </c>
      <c r="AR182" s="283" t="str">
        <f>IFERROR(AQ182*Inputs!$D$60,"")</f>
        <v/>
      </c>
      <c r="AS182" s="9"/>
      <c r="AT182" s="279" t="str">
        <f>IF(Analysis!V182&lt;&gt;"",Analysis!V182,Analysis!$AH182)</f>
        <v/>
      </c>
      <c r="AU182" s="279" t="str">
        <f>IF(Analysis!W182&lt;&gt;"",Analysis!W182,Analysis!AI182)</f>
        <v/>
      </c>
      <c r="AV182" s="279" t="str">
        <f>IF(Analysis!X182&lt;&gt;"",Analysis!X182,$AJ182)</f>
        <v/>
      </c>
      <c r="AW182" s="279" t="str">
        <f>IF(Analysis!Y182&lt;&gt;"",Analysis!Y182,Analysis!AO182)</f>
        <v/>
      </c>
      <c r="AX182" s="279" t="str">
        <f>IF(Analysis!Z182&lt;&gt;"",Analysis!Z182,Analysis!AP182)</f>
        <v/>
      </c>
      <c r="AY182" s="279" t="str">
        <f>IF(Analysis!AA182&gt;0,Analysis!AA182,Analysis!AR182)</f>
        <v/>
      </c>
      <c r="AZ182" s="9"/>
      <c r="BA182" s="8">
        <f>SUM((($H182+$O182)*Inputs!$D$14*Inputs!$D$13/Hours_TB),(($I182+$P182)*Inputs!$D$14*Inputs!$D$13/Hours_TB),(($J182+$Q182)*Inputs!$D$14*Inputs!$D$13/Hours_TB),(($K182+$R182)*Inputs!$D$14*Inputs!$D$13/Hours_TB),(($L182+$S182)*Inputs!$D$14*Inputs!$D$13/Hours_TB),(($M182+$T182)*Inputs!$D$14*Inputs!$D$13/Hours_TB))</f>
        <v>0</v>
      </c>
      <c r="BB182" s="8">
        <f>SUM((($H182+$O182)*Inputs!$D$14*Inputs!$D$13/Hours_HIV),(($I182+$P182)*Inputs!$D$14*Inputs!$D$13/Hours_HIV),(($J182+$Q182)*Inputs!$D$14*Inputs!$D$13/Hours_HIV),(($K182+$R182)*Inputs!$D$14*Inputs!$D$13/Hours_HIV),(($L182+$S182)*Inputs!$D$14*Inputs!$D$13/Hours_HIV),(($M182+$T182)*Inputs!$D$14*Inputs!$D$13/Hours_HIV))</f>
        <v>0</v>
      </c>
      <c r="BC182" s="8">
        <f>SUM((($H182+$O182)*Inputs!$D$14*Inputs!$D$13/Hours_HPV),(($I182+$P182)*Inputs!$D$14*Inputs!$D$13/Hours_HPV),(($J182+$Q182)*Inputs!$D$14*Inputs!$D$13/Hours_HPV),(($K182+$R182)*Inputs!$D$14*Inputs!$D$13/Hours_HPV),(($L182+$S182)*Inputs!$D$14*Inputs!$D$13/Hours_HPV),(($M182+$T182)*Inputs!$D$14*Inputs!$D$13/Hours_HPV))</f>
        <v>0</v>
      </c>
      <c r="BD182" s="8">
        <f>SUM((($H182+$O182)*Inputs!$D$14*Inputs!$D$13/Hours_HCV),(($I182+$P182)*Inputs!$D$14*Inputs!$D$13/Hours_HCV),(($J182+$Q182)*Inputs!$D$14*Inputs!$D$13/Hours_HCV),(($K182+$R182)*Inputs!$D$14*Inputs!$D$13/Hours_HCV),(($L182+$S182)*Inputs!$D$14*Inputs!$D$13/Hours_HCV),(($M182+$T182)*Inputs!$D$14*Inputs!$D$13/Hours_HCV))</f>
        <v>0</v>
      </c>
      <c r="BE182" s="9"/>
      <c r="BF182" s="10" t="str">
        <f t="shared" si="294"/>
        <v/>
      </c>
      <c r="BG182" s="18" t="str">
        <f t="shared" si="295"/>
        <v>N/A</v>
      </c>
      <c r="BH182" s="10" t="str">
        <f t="shared" si="296"/>
        <v/>
      </c>
      <c r="BI182" s="10" t="str">
        <f t="shared" si="297"/>
        <v/>
      </c>
      <c r="BJ182" s="10" t="str">
        <f t="shared" si="216"/>
        <v/>
      </c>
      <c r="BK182" s="18" t="str">
        <f t="shared" si="298"/>
        <v>N/A</v>
      </c>
      <c r="BL182" s="367"/>
      <c r="BM182" s="10">
        <f t="shared" si="299"/>
        <v>0</v>
      </c>
      <c r="BN182" s="18" t="str">
        <f t="shared" si="300"/>
        <v>N/A</v>
      </c>
      <c r="BO182" s="10" t="str">
        <f t="shared" si="217"/>
        <v/>
      </c>
      <c r="BP182" s="10" t="str">
        <f t="shared" si="218"/>
        <v/>
      </c>
      <c r="BQ182" s="10" t="str">
        <f t="shared" si="219"/>
        <v/>
      </c>
      <c r="BR182" s="18" t="str">
        <f t="shared" si="220"/>
        <v>N/A</v>
      </c>
      <c r="BS182" s="367"/>
      <c r="BT182" s="10">
        <f t="shared" si="301"/>
        <v>0</v>
      </c>
      <c r="BU182" s="18" t="str">
        <f t="shared" si="302"/>
        <v>N/A</v>
      </c>
      <c r="BV182" s="10" t="str">
        <f t="shared" si="221"/>
        <v/>
      </c>
      <c r="BW182" s="10" t="str">
        <f t="shared" si="303"/>
        <v/>
      </c>
      <c r="BX182" s="10" t="str">
        <f t="shared" si="222"/>
        <v/>
      </c>
      <c r="BY182" s="18" t="str">
        <f t="shared" si="304"/>
        <v>N/A</v>
      </c>
      <c r="BZ182" s="367"/>
      <c r="CA182" s="10">
        <f t="shared" si="305"/>
        <v>0</v>
      </c>
      <c r="CB182" s="18" t="str">
        <f t="shared" si="306"/>
        <v>N/A</v>
      </c>
      <c r="CC182" s="10" t="str">
        <f t="shared" si="223"/>
        <v/>
      </c>
      <c r="CD182" s="10" t="str">
        <f t="shared" si="224"/>
        <v/>
      </c>
      <c r="CE182" s="10" t="str">
        <f t="shared" si="225"/>
        <v/>
      </c>
      <c r="CF182" s="18" t="str">
        <f t="shared" si="307"/>
        <v>N/A</v>
      </c>
      <c r="CG182" s="365"/>
      <c r="CH182" s="10">
        <f t="shared" si="308"/>
        <v>0</v>
      </c>
      <c r="CI182" s="18" t="str">
        <f t="shared" si="309"/>
        <v>N/A</v>
      </c>
      <c r="CJ182" s="10" t="str">
        <f t="shared" si="226"/>
        <v/>
      </c>
      <c r="CK182" s="10" t="str">
        <f t="shared" si="227"/>
        <v/>
      </c>
      <c r="CL182" s="10" t="str">
        <f t="shared" si="228"/>
        <v/>
      </c>
      <c r="CM182" s="18" t="str">
        <f t="shared" si="229"/>
        <v>N/A</v>
      </c>
      <c r="CN182" s="365"/>
      <c r="CO182" s="10">
        <f t="shared" si="310"/>
        <v>0</v>
      </c>
      <c r="CP182" s="18" t="str">
        <f t="shared" si="311"/>
        <v>N/A</v>
      </c>
      <c r="CQ182" s="10" t="str">
        <f t="shared" si="230"/>
        <v/>
      </c>
      <c r="CR182" s="10" t="str">
        <f t="shared" si="231"/>
        <v/>
      </c>
      <c r="CS182" s="10" t="str">
        <f t="shared" si="232"/>
        <v/>
      </c>
      <c r="CT182" s="18" t="str">
        <f t="shared" si="312"/>
        <v>N/A</v>
      </c>
      <c r="CU182" s="377"/>
      <c r="CV182" s="10">
        <f t="shared" si="313"/>
        <v>0</v>
      </c>
      <c r="CW182" s="18" t="str">
        <f t="shared" si="314"/>
        <v>N/A</v>
      </c>
      <c r="CX182" s="10" t="str">
        <f t="shared" si="233"/>
        <v/>
      </c>
      <c r="CY182" s="10" t="str">
        <f t="shared" si="234"/>
        <v/>
      </c>
      <c r="CZ182" s="10" t="str">
        <f t="shared" si="235"/>
        <v/>
      </c>
      <c r="DA182" s="18" t="str">
        <f t="shared" si="236"/>
        <v>N/A</v>
      </c>
      <c r="DB182" s="367"/>
      <c r="DC182" s="367"/>
      <c r="DD182" s="367"/>
      <c r="DE182" s="367"/>
      <c r="DF182" s="367"/>
      <c r="DG182" s="40" t="b">
        <f t="shared" si="237"/>
        <v>0</v>
      </c>
      <c r="DH182" s="40" t="b">
        <f t="shared" si="238"/>
        <v>0</v>
      </c>
      <c r="DI182" s="40" t="b">
        <f t="shared" si="239"/>
        <v>0</v>
      </c>
      <c r="DJ182" s="40" t="b">
        <f t="shared" si="240"/>
        <v>0</v>
      </c>
      <c r="DK182" s="367"/>
      <c r="DL182" s="40" t="b">
        <f t="shared" si="241"/>
        <v>0</v>
      </c>
      <c r="DM182" s="40" t="b">
        <f t="shared" si="242"/>
        <v>0</v>
      </c>
      <c r="DN182" s="40" t="b">
        <f t="shared" si="243"/>
        <v>0</v>
      </c>
      <c r="DO182" s="40" t="b">
        <f t="shared" si="244"/>
        <v>0</v>
      </c>
      <c r="DP182" s="367"/>
      <c r="DQ182" s="40" t="b">
        <f t="shared" si="245"/>
        <v>0</v>
      </c>
      <c r="DR182" s="40" t="b">
        <f t="shared" si="246"/>
        <v>0</v>
      </c>
      <c r="DS182" s="40" t="b">
        <f t="shared" si="247"/>
        <v>0</v>
      </c>
      <c r="DT182" s="40" t="b">
        <f t="shared" si="248"/>
        <v>0</v>
      </c>
      <c r="DU182" s="367"/>
      <c r="DV182" s="40" t="b">
        <f t="shared" si="249"/>
        <v>0</v>
      </c>
      <c r="DW182" s="40" t="b">
        <f t="shared" si="250"/>
        <v>0</v>
      </c>
      <c r="DX182" s="40" t="b">
        <f t="shared" si="251"/>
        <v>0</v>
      </c>
      <c r="DY182" s="40" t="b">
        <f t="shared" si="252"/>
        <v>0</v>
      </c>
      <c r="DZ182" s="367"/>
      <c r="EA182" s="40" t="b">
        <f t="shared" si="253"/>
        <v>0</v>
      </c>
      <c r="EB182" s="40" t="b">
        <f t="shared" si="254"/>
        <v>0</v>
      </c>
      <c r="EC182" s="40" t="b">
        <f t="shared" si="255"/>
        <v>0</v>
      </c>
      <c r="ED182" s="40" t="b">
        <f t="shared" si="256"/>
        <v>0</v>
      </c>
      <c r="EE182" s="367"/>
      <c r="EF182" s="40" t="b">
        <f t="shared" si="257"/>
        <v>0</v>
      </c>
      <c r="EG182" s="40" t="b">
        <f t="shared" si="258"/>
        <v>0</v>
      </c>
      <c r="EH182" s="40" t="b">
        <f t="shared" si="259"/>
        <v>0</v>
      </c>
      <c r="EI182" s="40" t="b">
        <f t="shared" si="260"/>
        <v>0</v>
      </c>
      <c r="EJ182" s="367"/>
      <c r="EK182" s="40" t="b">
        <f t="shared" si="261"/>
        <v>0</v>
      </c>
      <c r="EL182" s="40" t="b">
        <f t="shared" si="262"/>
        <v>0</v>
      </c>
      <c r="EM182" s="40" t="b">
        <f t="shared" si="263"/>
        <v>0</v>
      </c>
      <c r="EN182" s="40" t="b">
        <f t="shared" si="264"/>
        <v>0</v>
      </c>
      <c r="EO182" s="367"/>
      <c r="EP182" s="40" t="b">
        <f t="shared" si="265"/>
        <v>0</v>
      </c>
      <c r="EQ182" s="40" t="b">
        <f t="shared" si="266"/>
        <v>0</v>
      </c>
      <c r="ER182" s="40" t="b">
        <f t="shared" si="267"/>
        <v>0</v>
      </c>
      <c r="ES182" s="40" t="b">
        <f t="shared" si="268"/>
        <v>0</v>
      </c>
      <c r="ET182" s="367"/>
      <c r="EU182" s="40" t="b">
        <f t="shared" si="269"/>
        <v>0</v>
      </c>
      <c r="EV182" s="40" t="b">
        <f t="shared" si="270"/>
        <v>0</v>
      </c>
      <c r="EW182" s="40" t="b">
        <f t="shared" si="271"/>
        <v>0</v>
      </c>
      <c r="EX182" s="40" t="b">
        <f t="shared" si="272"/>
        <v>0</v>
      </c>
      <c r="EY182" s="365"/>
      <c r="EZ182" s="40" t="b">
        <f t="shared" si="273"/>
        <v>0</v>
      </c>
      <c r="FA182" s="40" t="b">
        <f t="shared" si="274"/>
        <v>0</v>
      </c>
      <c r="FB182" s="40" t="b">
        <f t="shared" si="275"/>
        <v>0</v>
      </c>
      <c r="FC182" s="40" t="b">
        <f t="shared" si="276"/>
        <v>0</v>
      </c>
      <c r="FD182" s="367"/>
      <c r="FE182" s="40" t="b">
        <f t="shared" si="277"/>
        <v>0</v>
      </c>
      <c r="FF182" s="40" t="b">
        <f t="shared" si="278"/>
        <v>0</v>
      </c>
      <c r="FG182" s="40" t="b">
        <f t="shared" si="279"/>
        <v>0</v>
      </c>
      <c r="FH182" s="40" t="b">
        <f t="shared" si="280"/>
        <v>0</v>
      </c>
      <c r="FI182" s="365"/>
      <c r="FJ182" s="40" t="b">
        <f t="shared" si="281"/>
        <v>0</v>
      </c>
      <c r="FK182" s="40" t="b">
        <f t="shared" si="282"/>
        <v>0</v>
      </c>
      <c r="FL182" s="40" t="b">
        <f t="shared" si="283"/>
        <v>0</v>
      </c>
      <c r="FM182" s="40" t="b">
        <f t="shared" si="284"/>
        <v>0</v>
      </c>
      <c r="FN182" s="367"/>
      <c r="FO182" s="40" t="b">
        <f t="shared" si="285"/>
        <v>0</v>
      </c>
      <c r="FP182" s="40" t="b">
        <f t="shared" si="286"/>
        <v>0</v>
      </c>
      <c r="FQ182" s="40" t="b">
        <f t="shared" si="287"/>
        <v>0</v>
      </c>
      <c r="FR182" s="40" t="b">
        <f t="shared" si="288"/>
        <v>0</v>
      </c>
      <c r="FS182" s="365"/>
      <c r="FT182" s="40" t="b">
        <f t="shared" si="289"/>
        <v>0</v>
      </c>
      <c r="FU182" s="40" t="b">
        <f t="shared" si="290"/>
        <v>0</v>
      </c>
      <c r="FV182" s="40" t="b">
        <f t="shared" si="291"/>
        <v>0</v>
      </c>
      <c r="FW182" s="40" t="b">
        <f t="shared" si="292"/>
        <v>0</v>
      </c>
    </row>
    <row r="183" spans="2:179">
      <c r="B183" s="365">
        <v>174</v>
      </c>
      <c r="C183" s="196"/>
      <c r="D183" s="196"/>
      <c r="E183" s="196"/>
      <c r="F183" s="196"/>
      <c r="G183" s="367"/>
      <c r="H183" s="197"/>
      <c r="I183" s="197"/>
      <c r="J183" s="197"/>
      <c r="K183" s="197"/>
      <c r="L183" s="197"/>
      <c r="M183" s="197"/>
      <c r="N183" s="9"/>
      <c r="O183" s="198"/>
      <c r="P183" s="198"/>
      <c r="Q183" s="198"/>
      <c r="R183" s="198"/>
      <c r="S183" s="198"/>
      <c r="T183" s="198"/>
      <c r="U183" s="9"/>
      <c r="V183" s="306"/>
      <c r="W183" s="306"/>
      <c r="X183" s="306"/>
      <c r="Y183" s="306"/>
      <c r="Z183" s="306"/>
      <c r="AA183" s="283">
        <f>IFERROR(Z183*Inputs!$D$59*Inputs!$D$60,"")</f>
        <v>0</v>
      </c>
      <c r="AB183" s="9"/>
      <c r="AC183" s="303"/>
      <c r="AD183" s="304"/>
      <c r="AE183" s="304"/>
      <c r="AF183" s="304"/>
      <c r="AG183" s="9"/>
      <c r="AH183" s="283" t="str">
        <f>IFERROR(IF(Analysis!AC183="","",Analysis!AC183*Inputs!$D$33),"")</f>
        <v/>
      </c>
      <c r="AI183" s="292" t="str">
        <f>IFERROR(IF(Analysis!AD183="","",Analysis!AD183*Inputs!$D$37),"")</f>
        <v/>
      </c>
      <c r="AJ183" s="292" t="str">
        <f>IFERROR(IF(Analysis!AE183="","",Analysis!AE183*Inputs!$D$41),"")</f>
        <v/>
      </c>
      <c r="AK183" s="292" t="str">
        <f>IFERROR(IF(Analysis!AE183="","",Analysis!AE183*Inputs!$D$48),"")</f>
        <v/>
      </c>
      <c r="AL183" s="293" t="str">
        <f>IFERROR(IF(Analysis!AD183="","",Analysis!AD183*Inputs!$D$49*Inputs!$D$48),"")</f>
        <v/>
      </c>
      <c r="AM183" s="292" t="str">
        <f>IFERROR(AK183*Inputs!$D$50,"")</f>
        <v/>
      </c>
      <c r="AN183" s="292" t="str">
        <f t="shared" si="293"/>
        <v/>
      </c>
      <c r="AO183" s="292" t="str">
        <f>IFERROR(IF(AN183="","",AN183*Inputs!$D$52),"")</f>
        <v/>
      </c>
      <c r="AP183" s="283" t="str">
        <f>IFERROR(IF(Analysis!AF183="","",Analysis!AF183*Inputs!$D$58),"")</f>
        <v/>
      </c>
      <c r="AQ183" s="293" t="str">
        <f>IFERROR(AP183*Inputs!$D$59,"")</f>
        <v/>
      </c>
      <c r="AR183" s="283" t="str">
        <f>IFERROR(AQ183*Inputs!$D$60,"")</f>
        <v/>
      </c>
      <c r="AS183" s="9"/>
      <c r="AT183" s="279" t="str">
        <f>IF(Analysis!V183&lt;&gt;"",Analysis!V183,Analysis!$AH183)</f>
        <v/>
      </c>
      <c r="AU183" s="279" t="str">
        <f>IF(Analysis!W183&lt;&gt;"",Analysis!W183,Analysis!AI183)</f>
        <v/>
      </c>
      <c r="AV183" s="279" t="str">
        <f>IF(Analysis!X183&lt;&gt;"",Analysis!X183,$AJ183)</f>
        <v/>
      </c>
      <c r="AW183" s="279" t="str">
        <f>IF(Analysis!Y183&lt;&gt;"",Analysis!Y183,Analysis!AO183)</f>
        <v/>
      </c>
      <c r="AX183" s="279" t="str">
        <f>IF(Analysis!Z183&lt;&gt;"",Analysis!Z183,Analysis!AP183)</f>
        <v/>
      </c>
      <c r="AY183" s="279" t="str">
        <f>IF(Analysis!AA183&gt;0,Analysis!AA183,Analysis!AR183)</f>
        <v/>
      </c>
      <c r="AZ183" s="9"/>
      <c r="BA183" s="8">
        <f>SUM((($H183+$O183)*Inputs!$D$14*Inputs!$D$13/Hours_TB),(($I183+$P183)*Inputs!$D$14*Inputs!$D$13/Hours_TB),(($J183+$Q183)*Inputs!$D$14*Inputs!$D$13/Hours_TB),(($K183+$R183)*Inputs!$D$14*Inputs!$D$13/Hours_TB),(($L183+$S183)*Inputs!$D$14*Inputs!$D$13/Hours_TB),(($M183+$T183)*Inputs!$D$14*Inputs!$D$13/Hours_TB))</f>
        <v>0</v>
      </c>
      <c r="BB183" s="8">
        <f>SUM((($H183+$O183)*Inputs!$D$14*Inputs!$D$13/Hours_HIV),(($I183+$P183)*Inputs!$D$14*Inputs!$D$13/Hours_HIV),(($J183+$Q183)*Inputs!$D$14*Inputs!$D$13/Hours_HIV),(($K183+$R183)*Inputs!$D$14*Inputs!$D$13/Hours_HIV),(($L183+$S183)*Inputs!$D$14*Inputs!$D$13/Hours_HIV),(($M183+$T183)*Inputs!$D$14*Inputs!$D$13/Hours_HIV))</f>
        <v>0</v>
      </c>
      <c r="BC183" s="8">
        <f>SUM((($H183+$O183)*Inputs!$D$14*Inputs!$D$13/Hours_HPV),(($I183+$P183)*Inputs!$D$14*Inputs!$D$13/Hours_HPV),(($J183+$Q183)*Inputs!$D$14*Inputs!$D$13/Hours_HPV),(($K183+$R183)*Inputs!$D$14*Inputs!$D$13/Hours_HPV),(($L183+$S183)*Inputs!$D$14*Inputs!$D$13/Hours_HPV),(($M183+$T183)*Inputs!$D$14*Inputs!$D$13/Hours_HPV))</f>
        <v>0</v>
      </c>
      <c r="BD183" s="8">
        <f>SUM((($H183+$O183)*Inputs!$D$14*Inputs!$D$13/Hours_HCV),(($I183+$P183)*Inputs!$D$14*Inputs!$D$13/Hours_HCV),(($J183+$Q183)*Inputs!$D$14*Inputs!$D$13/Hours_HCV),(($K183+$R183)*Inputs!$D$14*Inputs!$D$13/Hours_HCV),(($L183+$S183)*Inputs!$D$14*Inputs!$D$13/Hours_HCV),(($M183+$T183)*Inputs!$D$14*Inputs!$D$13/Hours_HCV))</f>
        <v>0</v>
      </c>
      <c r="BE183" s="9"/>
      <c r="BF183" s="10" t="str">
        <f t="shared" si="294"/>
        <v/>
      </c>
      <c r="BG183" s="18" t="str">
        <f t="shared" si="295"/>
        <v>N/A</v>
      </c>
      <c r="BH183" s="10" t="str">
        <f t="shared" si="296"/>
        <v/>
      </c>
      <c r="BI183" s="10" t="str">
        <f t="shared" si="297"/>
        <v/>
      </c>
      <c r="BJ183" s="10" t="str">
        <f t="shared" si="216"/>
        <v/>
      </c>
      <c r="BK183" s="18" t="str">
        <f t="shared" si="298"/>
        <v>N/A</v>
      </c>
      <c r="BL183" s="367"/>
      <c r="BM183" s="10">
        <f t="shared" si="299"/>
        <v>0</v>
      </c>
      <c r="BN183" s="18" t="str">
        <f t="shared" si="300"/>
        <v>N/A</v>
      </c>
      <c r="BO183" s="10" t="str">
        <f t="shared" si="217"/>
        <v/>
      </c>
      <c r="BP183" s="10" t="str">
        <f t="shared" si="218"/>
        <v/>
      </c>
      <c r="BQ183" s="10" t="str">
        <f t="shared" si="219"/>
        <v/>
      </c>
      <c r="BR183" s="18" t="str">
        <f t="shared" si="220"/>
        <v>N/A</v>
      </c>
      <c r="BS183" s="367"/>
      <c r="BT183" s="10">
        <f t="shared" si="301"/>
        <v>0</v>
      </c>
      <c r="BU183" s="18" t="str">
        <f t="shared" si="302"/>
        <v>N/A</v>
      </c>
      <c r="BV183" s="10" t="str">
        <f t="shared" si="221"/>
        <v/>
      </c>
      <c r="BW183" s="10" t="str">
        <f t="shared" si="303"/>
        <v/>
      </c>
      <c r="BX183" s="10" t="str">
        <f t="shared" si="222"/>
        <v/>
      </c>
      <c r="BY183" s="18" t="str">
        <f t="shared" si="304"/>
        <v>N/A</v>
      </c>
      <c r="BZ183" s="367"/>
      <c r="CA183" s="10">
        <f t="shared" si="305"/>
        <v>0</v>
      </c>
      <c r="CB183" s="18" t="str">
        <f t="shared" si="306"/>
        <v>N/A</v>
      </c>
      <c r="CC183" s="10" t="str">
        <f t="shared" si="223"/>
        <v/>
      </c>
      <c r="CD183" s="10" t="str">
        <f t="shared" si="224"/>
        <v/>
      </c>
      <c r="CE183" s="10" t="str">
        <f t="shared" si="225"/>
        <v/>
      </c>
      <c r="CF183" s="18" t="str">
        <f t="shared" si="307"/>
        <v>N/A</v>
      </c>
      <c r="CG183" s="365"/>
      <c r="CH183" s="10">
        <f t="shared" si="308"/>
        <v>0</v>
      </c>
      <c r="CI183" s="18" t="str">
        <f t="shared" si="309"/>
        <v>N/A</v>
      </c>
      <c r="CJ183" s="10" t="str">
        <f t="shared" si="226"/>
        <v/>
      </c>
      <c r="CK183" s="10" t="str">
        <f t="shared" si="227"/>
        <v/>
      </c>
      <c r="CL183" s="10" t="str">
        <f t="shared" si="228"/>
        <v/>
      </c>
      <c r="CM183" s="18" t="str">
        <f t="shared" si="229"/>
        <v>N/A</v>
      </c>
      <c r="CN183" s="365"/>
      <c r="CO183" s="10">
        <f t="shared" si="310"/>
        <v>0</v>
      </c>
      <c r="CP183" s="18" t="str">
        <f t="shared" si="311"/>
        <v>N/A</v>
      </c>
      <c r="CQ183" s="10" t="str">
        <f t="shared" si="230"/>
        <v/>
      </c>
      <c r="CR183" s="10" t="str">
        <f t="shared" si="231"/>
        <v/>
      </c>
      <c r="CS183" s="10" t="str">
        <f t="shared" si="232"/>
        <v/>
      </c>
      <c r="CT183" s="18" t="str">
        <f t="shared" si="312"/>
        <v>N/A</v>
      </c>
      <c r="CU183" s="377"/>
      <c r="CV183" s="10">
        <f t="shared" si="313"/>
        <v>0</v>
      </c>
      <c r="CW183" s="18" t="str">
        <f t="shared" si="314"/>
        <v>N/A</v>
      </c>
      <c r="CX183" s="10" t="str">
        <f t="shared" si="233"/>
        <v/>
      </c>
      <c r="CY183" s="10" t="str">
        <f t="shared" si="234"/>
        <v/>
      </c>
      <c r="CZ183" s="10" t="str">
        <f t="shared" si="235"/>
        <v/>
      </c>
      <c r="DA183" s="18" t="str">
        <f t="shared" si="236"/>
        <v>N/A</v>
      </c>
      <c r="DB183" s="367"/>
      <c r="DC183" s="367"/>
      <c r="DD183" s="367"/>
      <c r="DE183" s="367"/>
      <c r="DF183" s="367"/>
      <c r="DG183" s="40" t="b">
        <f t="shared" si="237"/>
        <v>0</v>
      </c>
      <c r="DH183" s="40" t="b">
        <f t="shared" si="238"/>
        <v>0</v>
      </c>
      <c r="DI183" s="40" t="b">
        <f t="shared" si="239"/>
        <v>0</v>
      </c>
      <c r="DJ183" s="40" t="b">
        <f t="shared" si="240"/>
        <v>0</v>
      </c>
      <c r="DK183" s="367"/>
      <c r="DL183" s="40" t="b">
        <f t="shared" si="241"/>
        <v>0</v>
      </c>
      <c r="DM183" s="40" t="b">
        <f t="shared" si="242"/>
        <v>0</v>
      </c>
      <c r="DN183" s="40" t="b">
        <f t="shared" si="243"/>
        <v>0</v>
      </c>
      <c r="DO183" s="40" t="b">
        <f t="shared" si="244"/>
        <v>0</v>
      </c>
      <c r="DP183" s="367"/>
      <c r="DQ183" s="40" t="b">
        <f t="shared" si="245"/>
        <v>0</v>
      </c>
      <c r="DR183" s="40" t="b">
        <f t="shared" si="246"/>
        <v>0</v>
      </c>
      <c r="DS183" s="40" t="b">
        <f t="shared" si="247"/>
        <v>0</v>
      </c>
      <c r="DT183" s="40" t="b">
        <f t="shared" si="248"/>
        <v>0</v>
      </c>
      <c r="DU183" s="367"/>
      <c r="DV183" s="40" t="b">
        <f t="shared" si="249"/>
        <v>0</v>
      </c>
      <c r="DW183" s="40" t="b">
        <f t="shared" si="250"/>
        <v>0</v>
      </c>
      <c r="DX183" s="40" t="b">
        <f t="shared" si="251"/>
        <v>0</v>
      </c>
      <c r="DY183" s="40" t="b">
        <f t="shared" si="252"/>
        <v>0</v>
      </c>
      <c r="DZ183" s="367"/>
      <c r="EA183" s="40" t="b">
        <f t="shared" si="253"/>
        <v>0</v>
      </c>
      <c r="EB183" s="40" t="b">
        <f t="shared" si="254"/>
        <v>0</v>
      </c>
      <c r="EC183" s="40" t="b">
        <f t="shared" si="255"/>
        <v>0</v>
      </c>
      <c r="ED183" s="40" t="b">
        <f t="shared" si="256"/>
        <v>0</v>
      </c>
      <c r="EE183" s="367"/>
      <c r="EF183" s="40" t="b">
        <f t="shared" si="257"/>
        <v>0</v>
      </c>
      <c r="EG183" s="40" t="b">
        <f t="shared" si="258"/>
        <v>0</v>
      </c>
      <c r="EH183" s="40" t="b">
        <f t="shared" si="259"/>
        <v>0</v>
      </c>
      <c r="EI183" s="40" t="b">
        <f t="shared" si="260"/>
        <v>0</v>
      </c>
      <c r="EJ183" s="367"/>
      <c r="EK183" s="40" t="b">
        <f t="shared" si="261"/>
        <v>0</v>
      </c>
      <c r="EL183" s="40" t="b">
        <f t="shared" si="262"/>
        <v>0</v>
      </c>
      <c r="EM183" s="40" t="b">
        <f t="shared" si="263"/>
        <v>0</v>
      </c>
      <c r="EN183" s="40" t="b">
        <f t="shared" si="264"/>
        <v>0</v>
      </c>
      <c r="EO183" s="367"/>
      <c r="EP183" s="40" t="b">
        <f t="shared" si="265"/>
        <v>0</v>
      </c>
      <c r="EQ183" s="40" t="b">
        <f t="shared" si="266"/>
        <v>0</v>
      </c>
      <c r="ER183" s="40" t="b">
        <f t="shared" si="267"/>
        <v>0</v>
      </c>
      <c r="ES183" s="40" t="b">
        <f t="shared" si="268"/>
        <v>0</v>
      </c>
      <c r="ET183" s="367"/>
      <c r="EU183" s="40" t="b">
        <f t="shared" si="269"/>
        <v>0</v>
      </c>
      <c r="EV183" s="40" t="b">
        <f t="shared" si="270"/>
        <v>0</v>
      </c>
      <c r="EW183" s="40" t="b">
        <f t="shared" si="271"/>
        <v>0</v>
      </c>
      <c r="EX183" s="40" t="b">
        <f t="shared" si="272"/>
        <v>0</v>
      </c>
      <c r="EY183" s="365"/>
      <c r="EZ183" s="40" t="b">
        <f t="shared" si="273"/>
        <v>0</v>
      </c>
      <c r="FA183" s="40" t="b">
        <f t="shared" si="274"/>
        <v>0</v>
      </c>
      <c r="FB183" s="40" t="b">
        <f t="shared" si="275"/>
        <v>0</v>
      </c>
      <c r="FC183" s="40" t="b">
        <f t="shared" si="276"/>
        <v>0</v>
      </c>
      <c r="FD183" s="367"/>
      <c r="FE183" s="40" t="b">
        <f t="shared" si="277"/>
        <v>0</v>
      </c>
      <c r="FF183" s="40" t="b">
        <f t="shared" si="278"/>
        <v>0</v>
      </c>
      <c r="FG183" s="40" t="b">
        <f t="shared" si="279"/>
        <v>0</v>
      </c>
      <c r="FH183" s="40" t="b">
        <f t="shared" si="280"/>
        <v>0</v>
      </c>
      <c r="FI183" s="365"/>
      <c r="FJ183" s="40" t="b">
        <f t="shared" si="281"/>
        <v>0</v>
      </c>
      <c r="FK183" s="40" t="b">
        <f t="shared" si="282"/>
        <v>0</v>
      </c>
      <c r="FL183" s="40" t="b">
        <f t="shared" si="283"/>
        <v>0</v>
      </c>
      <c r="FM183" s="40" t="b">
        <f t="shared" si="284"/>
        <v>0</v>
      </c>
      <c r="FN183" s="367"/>
      <c r="FO183" s="40" t="b">
        <f t="shared" si="285"/>
        <v>0</v>
      </c>
      <c r="FP183" s="40" t="b">
        <f t="shared" si="286"/>
        <v>0</v>
      </c>
      <c r="FQ183" s="40" t="b">
        <f t="shared" si="287"/>
        <v>0</v>
      </c>
      <c r="FR183" s="40" t="b">
        <f t="shared" si="288"/>
        <v>0</v>
      </c>
      <c r="FS183" s="365"/>
      <c r="FT183" s="40" t="b">
        <f t="shared" si="289"/>
        <v>0</v>
      </c>
      <c r="FU183" s="40" t="b">
        <f t="shared" si="290"/>
        <v>0</v>
      </c>
      <c r="FV183" s="40" t="b">
        <f t="shared" si="291"/>
        <v>0</v>
      </c>
      <c r="FW183" s="40" t="b">
        <f t="shared" si="292"/>
        <v>0</v>
      </c>
    </row>
    <row r="184" spans="2:179">
      <c r="B184" s="365">
        <v>175</v>
      </c>
      <c r="C184" s="196"/>
      <c r="D184" s="196"/>
      <c r="E184" s="196"/>
      <c r="F184" s="196"/>
      <c r="G184" s="367"/>
      <c r="H184" s="197"/>
      <c r="I184" s="197"/>
      <c r="J184" s="197"/>
      <c r="K184" s="197"/>
      <c r="L184" s="197"/>
      <c r="M184" s="197"/>
      <c r="N184" s="9"/>
      <c r="O184" s="198"/>
      <c r="P184" s="198"/>
      <c r="Q184" s="198"/>
      <c r="R184" s="198"/>
      <c r="S184" s="198"/>
      <c r="T184" s="198"/>
      <c r="U184" s="9"/>
      <c r="V184" s="306"/>
      <c r="W184" s="306"/>
      <c r="X184" s="306"/>
      <c r="Y184" s="306"/>
      <c r="Z184" s="306"/>
      <c r="AA184" s="283">
        <f>IFERROR(Z184*Inputs!$D$59*Inputs!$D$60,"")</f>
        <v>0</v>
      </c>
      <c r="AB184" s="9"/>
      <c r="AC184" s="303"/>
      <c r="AD184" s="304"/>
      <c r="AE184" s="304"/>
      <c r="AF184" s="304"/>
      <c r="AG184" s="9"/>
      <c r="AH184" s="283" t="str">
        <f>IFERROR(IF(Analysis!AC184="","",Analysis!AC184*Inputs!$D$33),"")</f>
        <v/>
      </c>
      <c r="AI184" s="292" t="str">
        <f>IFERROR(IF(Analysis!AD184="","",Analysis!AD184*Inputs!$D$37),"")</f>
        <v/>
      </c>
      <c r="AJ184" s="292" t="str">
        <f>IFERROR(IF(Analysis!AE184="","",Analysis!AE184*Inputs!$D$41),"")</f>
        <v/>
      </c>
      <c r="AK184" s="292" t="str">
        <f>IFERROR(IF(Analysis!AE184="","",Analysis!AE184*Inputs!$D$48),"")</f>
        <v/>
      </c>
      <c r="AL184" s="293" t="str">
        <f>IFERROR(IF(Analysis!AD184="","",Analysis!AD184*Inputs!$D$49*Inputs!$D$48),"")</f>
        <v/>
      </c>
      <c r="AM184" s="292" t="str">
        <f>IFERROR(AK184*Inputs!$D$50,"")</f>
        <v/>
      </c>
      <c r="AN184" s="292" t="str">
        <f t="shared" si="293"/>
        <v/>
      </c>
      <c r="AO184" s="292" t="str">
        <f>IFERROR(IF(AN184="","",AN184*Inputs!$D$52),"")</f>
        <v/>
      </c>
      <c r="AP184" s="283" t="str">
        <f>IFERROR(IF(Analysis!AF184="","",Analysis!AF184*Inputs!$D$58),"")</f>
        <v/>
      </c>
      <c r="AQ184" s="293" t="str">
        <f>IFERROR(AP184*Inputs!$D$59,"")</f>
        <v/>
      </c>
      <c r="AR184" s="283" t="str">
        <f>IFERROR(AQ184*Inputs!$D$60,"")</f>
        <v/>
      </c>
      <c r="AS184" s="9"/>
      <c r="AT184" s="279" t="str">
        <f>IF(Analysis!V184&lt;&gt;"",Analysis!V184,Analysis!$AH184)</f>
        <v/>
      </c>
      <c r="AU184" s="279" t="str">
        <f>IF(Analysis!W184&lt;&gt;"",Analysis!W184,Analysis!AI184)</f>
        <v/>
      </c>
      <c r="AV184" s="279" t="str">
        <f>IF(Analysis!X184&lt;&gt;"",Analysis!X184,$AJ184)</f>
        <v/>
      </c>
      <c r="AW184" s="279" t="str">
        <f>IF(Analysis!Y184&lt;&gt;"",Analysis!Y184,Analysis!AO184)</f>
        <v/>
      </c>
      <c r="AX184" s="279" t="str">
        <f>IF(Analysis!Z184&lt;&gt;"",Analysis!Z184,Analysis!AP184)</f>
        <v/>
      </c>
      <c r="AY184" s="279" t="str">
        <f>IF(Analysis!AA184&gt;0,Analysis!AA184,Analysis!AR184)</f>
        <v/>
      </c>
      <c r="AZ184" s="9"/>
      <c r="BA184" s="8">
        <f>SUM((($H184+$O184)*Inputs!$D$14*Inputs!$D$13/Hours_TB),(($I184+$P184)*Inputs!$D$14*Inputs!$D$13/Hours_TB),(($J184+$Q184)*Inputs!$D$14*Inputs!$D$13/Hours_TB),(($K184+$R184)*Inputs!$D$14*Inputs!$D$13/Hours_TB),(($L184+$S184)*Inputs!$D$14*Inputs!$D$13/Hours_TB),(($M184+$T184)*Inputs!$D$14*Inputs!$D$13/Hours_TB))</f>
        <v>0</v>
      </c>
      <c r="BB184" s="8">
        <f>SUM((($H184+$O184)*Inputs!$D$14*Inputs!$D$13/Hours_HIV),(($I184+$P184)*Inputs!$D$14*Inputs!$D$13/Hours_HIV),(($J184+$Q184)*Inputs!$D$14*Inputs!$D$13/Hours_HIV),(($K184+$R184)*Inputs!$D$14*Inputs!$D$13/Hours_HIV),(($L184+$S184)*Inputs!$D$14*Inputs!$D$13/Hours_HIV),(($M184+$T184)*Inputs!$D$14*Inputs!$D$13/Hours_HIV))</f>
        <v>0</v>
      </c>
      <c r="BC184" s="8">
        <f>SUM((($H184+$O184)*Inputs!$D$14*Inputs!$D$13/Hours_HPV),(($I184+$P184)*Inputs!$D$14*Inputs!$D$13/Hours_HPV),(($J184+$Q184)*Inputs!$D$14*Inputs!$D$13/Hours_HPV),(($K184+$R184)*Inputs!$D$14*Inputs!$D$13/Hours_HPV),(($L184+$S184)*Inputs!$D$14*Inputs!$D$13/Hours_HPV),(($M184+$T184)*Inputs!$D$14*Inputs!$D$13/Hours_HPV))</f>
        <v>0</v>
      </c>
      <c r="BD184" s="8">
        <f>SUM((($H184+$O184)*Inputs!$D$14*Inputs!$D$13/Hours_HCV),(($I184+$P184)*Inputs!$D$14*Inputs!$D$13/Hours_HCV),(($J184+$Q184)*Inputs!$D$14*Inputs!$D$13/Hours_HCV),(($K184+$R184)*Inputs!$D$14*Inputs!$D$13/Hours_HCV),(($L184+$S184)*Inputs!$D$14*Inputs!$D$13/Hours_HCV),(($M184+$T184)*Inputs!$D$14*Inputs!$D$13/Hours_HCV))</f>
        <v>0</v>
      </c>
      <c r="BE184" s="9"/>
      <c r="BF184" s="10" t="str">
        <f t="shared" si="294"/>
        <v/>
      </c>
      <c r="BG184" s="18" t="str">
        <f t="shared" si="295"/>
        <v>N/A</v>
      </c>
      <c r="BH184" s="10" t="str">
        <f t="shared" si="296"/>
        <v/>
      </c>
      <c r="BI184" s="10" t="str">
        <f t="shared" si="297"/>
        <v/>
      </c>
      <c r="BJ184" s="10" t="str">
        <f t="shared" si="216"/>
        <v/>
      </c>
      <c r="BK184" s="18" t="str">
        <f t="shared" si="298"/>
        <v>N/A</v>
      </c>
      <c r="BL184" s="367"/>
      <c r="BM184" s="10">
        <f t="shared" si="299"/>
        <v>0</v>
      </c>
      <c r="BN184" s="18" t="str">
        <f t="shared" si="300"/>
        <v>N/A</v>
      </c>
      <c r="BO184" s="10" t="str">
        <f t="shared" si="217"/>
        <v/>
      </c>
      <c r="BP184" s="10" t="str">
        <f t="shared" si="218"/>
        <v/>
      </c>
      <c r="BQ184" s="10" t="str">
        <f t="shared" si="219"/>
        <v/>
      </c>
      <c r="BR184" s="18" t="str">
        <f t="shared" si="220"/>
        <v>N/A</v>
      </c>
      <c r="BS184" s="367"/>
      <c r="BT184" s="10">
        <f t="shared" si="301"/>
        <v>0</v>
      </c>
      <c r="BU184" s="18" t="str">
        <f t="shared" si="302"/>
        <v>N/A</v>
      </c>
      <c r="BV184" s="10" t="str">
        <f t="shared" si="221"/>
        <v/>
      </c>
      <c r="BW184" s="10" t="str">
        <f t="shared" si="303"/>
        <v/>
      </c>
      <c r="BX184" s="10" t="str">
        <f t="shared" si="222"/>
        <v/>
      </c>
      <c r="BY184" s="18" t="str">
        <f t="shared" si="304"/>
        <v>N/A</v>
      </c>
      <c r="BZ184" s="367"/>
      <c r="CA184" s="10">
        <f t="shared" si="305"/>
        <v>0</v>
      </c>
      <c r="CB184" s="18" t="str">
        <f t="shared" si="306"/>
        <v>N/A</v>
      </c>
      <c r="CC184" s="10" t="str">
        <f t="shared" si="223"/>
        <v/>
      </c>
      <c r="CD184" s="10" t="str">
        <f t="shared" si="224"/>
        <v/>
      </c>
      <c r="CE184" s="10" t="str">
        <f t="shared" si="225"/>
        <v/>
      </c>
      <c r="CF184" s="18" t="str">
        <f t="shared" si="307"/>
        <v>N/A</v>
      </c>
      <c r="CG184" s="365"/>
      <c r="CH184" s="10">
        <f t="shared" si="308"/>
        <v>0</v>
      </c>
      <c r="CI184" s="18" t="str">
        <f t="shared" si="309"/>
        <v>N/A</v>
      </c>
      <c r="CJ184" s="10" t="str">
        <f t="shared" si="226"/>
        <v/>
      </c>
      <c r="CK184" s="10" t="str">
        <f t="shared" si="227"/>
        <v/>
      </c>
      <c r="CL184" s="10" t="str">
        <f t="shared" si="228"/>
        <v/>
      </c>
      <c r="CM184" s="18" t="str">
        <f t="shared" si="229"/>
        <v>N/A</v>
      </c>
      <c r="CN184" s="365"/>
      <c r="CO184" s="10">
        <f t="shared" si="310"/>
        <v>0</v>
      </c>
      <c r="CP184" s="18" t="str">
        <f t="shared" si="311"/>
        <v>N/A</v>
      </c>
      <c r="CQ184" s="10" t="str">
        <f t="shared" si="230"/>
        <v/>
      </c>
      <c r="CR184" s="10" t="str">
        <f t="shared" si="231"/>
        <v/>
      </c>
      <c r="CS184" s="10" t="str">
        <f t="shared" si="232"/>
        <v/>
      </c>
      <c r="CT184" s="18" t="str">
        <f t="shared" si="312"/>
        <v>N/A</v>
      </c>
      <c r="CU184" s="377"/>
      <c r="CV184" s="10">
        <f t="shared" si="313"/>
        <v>0</v>
      </c>
      <c r="CW184" s="18" t="str">
        <f t="shared" si="314"/>
        <v>N/A</v>
      </c>
      <c r="CX184" s="10" t="str">
        <f t="shared" si="233"/>
        <v/>
      </c>
      <c r="CY184" s="10" t="str">
        <f t="shared" si="234"/>
        <v/>
      </c>
      <c r="CZ184" s="10" t="str">
        <f t="shared" si="235"/>
        <v/>
      </c>
      <c r="DA184" s="18" t="str">
        <f t="shared" si="236"/>
        <v>N/A</v>
      </c>
      <c r="DB184" s="367"/>
      <c r="DC184" s="367"/>
      <c r="DD184" s="367"/>
      <c r="DE184" s="367"/>
      <c r="DF184" s="367"/>
      <c r="DG184" s="40" t="b">
        <f t="shared" si="237"/>
        <v>0</v>
      </c>
      <c r="DH184" s="40" t="b">
        <f t="shared" si="238"/>
        <v>0</v>
      </c>
      <c r="DI184" s="40" t="b">
        <f t="shared" si="239"/>
        <v>0</v>
      </c>
      <c r="DJ184" s="40" t="b">
        <f t="shared" si="240"/>
        <v>0</v>
      </c>
      <c r="DK184" s="367"/>
      <c r="DL184" s="40" t="b">
        <f t="shared" si="241"/>
        <v>0</v>
      </c>
      <c r="DM184" s="40" t="b">
        <f t="shared" si="242"/>
        <v>0</v>
      </c>
      <c r="DN184" s="40" t="b">
        <f t="shared" si="243"/>
        <v>0</v>
      </c>
      <c r="DO184" s="40" t="b">
        <f t="shared" si="244"/>
        <v>0</v>
      </c>
      <c r="DP184" s="367"/>
      <c r="DQ184" s="40" t="b">
        <f t="shared" si="245"/>
        <v>0</v>
      </c>
      <c r="DR184" s="40" t="b">
        <f t="shared" si="246"/>
        <v>0</v>
      </c>
      <c r="DS184" s="40" t="b">
        <f t="shared" si="247"/>
        <v>0</v>
      </c>
      <c r="DT184" s="40" t="b">
        <f t="shared" si="248"/>
        <v>0</v>
      </c>
      <c r="DU184" s="367"/>
      <c r="DV184" s="40" t="b">
        <f t="shared" si="249"/>
        <v>0</v>
      </c>
      <c r="DW184" s="40" t="b">
        <f t="shared" si="250"/>
        <v>0</v>
      </c>
      <c r="DX184" s="40" t="b">
        <f t="shared" si="251"/>
        <v>0</v>
      </c>
      <c r="DY184" s="40" t="b">
        <f t="shared" si="252"/>
        <v>0</v>
      </c>
      <c r="DZ184" s="367"/>
      <c r="EA184" s="40" t="b">
        <f t="shared" si="253"/>
        <v>0</v>
      </c>
      <c r="EB184" s="40" t="b">
        <f t="shared" si="254"/>
        <v>0</v>
      </c>
      <c r="EC184" s="40" t="b">
        <f t="shared" si="255"/>
        <v>0</v>
      </c>
      <c r="ED184" s="40" t="b">
        <f t="shared" si="256"/>
        <v>0</v>
      </c>
      <c r="EE184" s="367"/>
      <c r="EF184" s="40" t="b">
        <f t="shared" si="257"/>
        <v>0</v>
      </c>
      <c r="EG184" s="40" t="b">
        <f t="shared" si="258"/>
        <v>0</v>
      </c>
      <c r="EH184" s="40" t="b">
        <f t="shared" si="259"/>
        <v>0</v>
      </c>
      <c r="EI184" s="40" t="b">
        <f t="shared" si="260"/>
        <v>0</v>
      </c>
      <c r="EJ184" s="367"/>
      <c r="EK184" s="40" t="b">
        <f t="shared" si="261"/>
        <v>0</v>
      </c>
      <c r="EL184" s="40" t="b">
        <f t="shared" si="262"/>
        <v>0</v>
      </c>
      <c r="EM184" s="40" t="b">
        <f t="shared" si="263"/>
        <v>0</v>
      </c>
      <c r="EN184" s="40" t="b">
        <f t="shared" si="264"/>
        <v>0</v>
      </c>
      <c r="EO184" s="367"/>
      <c r="EP184" s="40" t="b">
        <f t="shared" si="265"/>
        <v>0</v>
      </c>
      <c r="EQ184" s="40" t="b">
        <f t="shared" si="266"/>
        <v>0</v>
      </c>
      <c r="ER184" s="40" t="b">
        <f t="shared" si="267"/>
        <v>0</v>
      </c>
      <c r="ES184" s="40" t="b">
        <f t="shared" si="268"/>
        <v>0</v>
      </c>
      <c r="ET184" s="367"/>
      <c r="EU184" s="40" t="b">
        <f t="shared" si="269"/>
        <v>0</v>
      </c>
      <c r="EV184" s="40" t="b">
        <f t="shared" si="270"/>
        <v>0</v>
      </c>
      <c r="EW184" s="40" t="b">
        <f t="shared" si="271"/>
        <v>0</v>
      </c>
      <c r="EX184" s="40" t="b">
        <f t="shared" si="272"/>
        <v>0</v>
      </c>
      <c r="EY184" s="365"/>
      <c r="EZ184" s="40" t="b">
        <f t="shared" si="273"/>
        <v>0</v>
      </c>
      <c r="FA184" s="40" t="b">
        <f t="shared" si="274"/>
        <v>0</v>
      </c>
      <c r="FB184" s="40" t="b">
        <f t="shared" si="275"/>
        <v>0</v>
      </c>
      <c r="FC184" s="40" t="b">
        <f t="shared" si="276"/>
        <v>0</v>
      </c>
      <c r="FD184" s="367"/>
      <c r="FE184" s="40" t="b">
        <f t="shared" si="277"/>
        <v>0</v>
      </c>
      <c r="FF184" s="40" t="b">
        <f t="shared" si="278"/>
        <v>0</v>
      </c>
      <c r="FG184" s="40" t="b">
        <f t="shared" si="279"/>
        <v>0</v>
      </c>
      <c r="FH184" s="40" t="b">
        <f t="shared" si="280"/>
        <v>0</v>
      </c>
      <c r="FI184" s="365"/>
      <c r="FJ184" s="40" t="b">
        <f t="shared" si="281"/>
        <v>0</v>
      </c>
      <c r="FK184" s="40" t="b">
        <f t="shared" si="282"/>
        <v>0</v>
      </c>
      <c r="FL184" s="40" t="b">
        <f t="shared" si="283"/>
        <v>0</v>
      </c>
      <c r="FM184" s="40" t="b">
        <f t="shared" si="284"/>
        <v>0</v>
      </c>
      <c r="FN184" s="367"/>
      <c r="FO184" s="40" t="b">
        <f t="shared" si="285"/>
        <v>0</v>
      </c>
      <c r="FP184" s="40" t="b">
        <f t="shared" si="286"/>
        <v>0</v>
      </c>
      <c r="FQ184" s="40" t="b">
        <f t="shared" si="287"/>
        <v>0</v>
      </c>
      <c r="FR184" s="40" t="b">
        <f t="shared" si="288"/>
        <v>0</v>
      </c>
      <c r="FS184" s="365"/>
      <c r="FT184" s="40" t="b">
        <f t="shared" si="289"/>
        <v>0</v>
      </c>
      <c r="FU184" s="40" t="b">
        <f t="shared" si="290"/>
        <v>0</v>
      </c>
      <c r="FV184" s="40" t="b">
        <f t="shared" si="291"/>
        <v>0</v>
      </c>
      <c r="FW184" s="40" t="b">
        <f t="shared" si="292"/>
        <v>0</v>
      </c>
    </row>
    <row r="185" spans="2:179">
      <c r="B185" s="365">
        <v>176</v>
      </c>
      <c r="C185" s="196"/>
      <c r="D185" s="196"/>
      <c r="E185" s="196"/>
      <c r="F185" s="196"/>
      <c r="G185" s="367"/>
      <c r="H185" s="197"/>
      <c r="I185" s="197"/>
      <c r="J185" s="197"/>
      <c r="K185" s="197"/>
      <c r="L185" s="197"/>
      <c r="M185" s="197"/>
      <c r="N185" s="9"/>
      <c r="O185" s="198"/>
      <c r="P185" s="198"/>
      <c r="Q185" s="198"/>
      <c r="R185" s="198"/>
      <c r="S185" s="198"/>
      <c r="T185" s="198"/>
      <c r="U185" s="9"/>
      <c r="V185" s="306"/>
      <c r="W185" s="306"/>
      <c r="X185" s="306"/>
      <c r="Y185" s="306"/>
      <c r="Z185" s="306"/>
      <c r="AA185" s="283">
        <f>IFERROR(Z185*Inputs!$D$59*Inputs!$D$60,"")</f>
        <v>0</v>
      </c>
      <c r="AB185" s="9"/>
      <c r="AC185" s="303"/>
      <c r="AD185" s="304"/>
      <c r="AE185" s="304"/>
      <c r="AF185" s="304"/>
      <c r="AG185" s="9"/>
      <c r="AH185" s="283" t="str">
        <f>IFERROR(IF(Analysis!AC185="","",Analysis!AC185*Inputs!$D$33),"")</f>
        <v/>
      </c>
      <c r="AI185" s="292" t="str">
        <f>IFERROR(IF(Analysis!AD185="","",Analysis!AD185*Inputs!$D$37),"")</f>
        <v/>
      </c>
      <c r="AJ185" s="292" t="str">
        <f>IFERROR(IF(Analysis!AE185="","",Analysis!AE185*Inputs!$D$41),"")</f>
        <v/>
      </c>
      <c r="AK185" s="292" t="str">
        <f>IFERROR(IF(Analysis!AE185="","",Analysis!AE185*Inputs!$D$48),"")</f>
        <v/>
      </c>
      <c r="AL185" s="293" t="str">
        <f>IFERROR(IF(Analysis!AD185="","",Analysis!AD185*Inputs!$D$49*Inputs!$D$48),"")</f>
        <v/>
      </c>
      <c r="AM185" s="292" t="str">
        <f>IFERROR(AK185*Inputs!$D$50,"")</f>
        <v/>
      </c>
      <c r="AN185" s="292" t="str">
        <f t="shared" si="293"/>
        <v/>
      </c>
      <c r="AO185" s="292" t="str">
        <f>IFERROR(IF(AN185="","",AN185*Inputs!$D$52),"")</f>
        <v/>
      </c>
      <c r="AP185" s="283" t="str">
        <f>IFERROR(IF(Analysis!AF185="","",Analysis!AF185*Inputs!$D$58),"")</f>
        <v/>
      </c>
      <c r="AQ185" s="293" t="str">
        <f>IFERROR(AP185*Inputs!$D$59,"")</f>
        <v/>
      </c>
      <c r="AR185" s="283" t="str">
        <f>IFERROR(AQ185*Inputs!$D$60,"")</f>
        <v/>
      </c>
      <c r="AS185" s="9"/>
      <c r="AT185" s="279" t="str">
        <f>IF(Analysis!V185&lt;&gt;"",Analysis!V185,Analysis!$AH185)</f>
        <v/>
      </c>
      <c r="AU185" s="279" t="str">
        <f>IF(Analysis!W185&lt;&gt;"",Analysis!W185,Analysis!AI185)</f>
        <v/>
      </c>
      <c r="AV185" s="279" t="str">
        <f>IF(Analysis!X185&lt;&gt;"",Analysis!X185,$AJ185)</f>
        <v/>
      </c>
      <c r="AW185" s="279" t="str">
        <f>IF(Analysis!Y185&lt;&gt;"",Analysis!Y185,Analysis!AO185)</f>
        <v/>
      </c>
      <c r="AX185" s="279" t="str">
        <f>IF(Analysis!Z185&lt;&gt;"",Analysis!Z185,Analysis!AP185)</f>
        <v/>
      </c>
      <c r="AY185" s="279" t="str">
        <f>IF(Analysis!AA185&gt;0,Analysis!AA185,Analysis!AR185)</f>
        <v/>
      </c>
      <c r="AZ185" s="9"/>
      <c r="BA185" s="8">
        <f>SUM((($H185+$O185)*Inputs!$D$14*Inputs!$D$13/Hours_TB),(($I185+$P185)*Inputs!$D$14*Inputs!$D$13/Hours_TB),(($J185+$Q185)*Inputs!$D$14*Inputs!$D$13/Hours_TB),(($K185+$R185)*Inputs!$D$14*Inputs!$D$13/Hours_TB),(($L185+$S185)*Inputs!$D$14*Inputs!$D$13/Hours_TB),(($M185+$T185)*Inputs!$D$14*Inputs!$D$13/Hours_TB))</f>
        <v>0</v>
      </c>
      <c r="BB185" s="8">
        <f>SUM((($H185+$O185)*Inputs!$D$14*Inputs!$D$13/Hours_HIV),(($I185+$P185)*Inputs!$D$14*Inputs!$D$13/Hours_HIV),(($J185+$Q185)*Inputs!$D$14*Inputs!$D$13/Hours_HIV),(($K185+$R185)*Inputs!$D$14*Inputs!$D$13/Hours_HIV),(($L185+$S185)*Inputs!$D$14*Inputs!$D$13/Hours_HIV),(($M185+$T185)*Inputs!$D$14*Inputs!$D$13/Hours_HIV))</f>
        <v>0</v>
      </c>
      <c r="BC185" s="8">
        <f>SUM((($H185+$O185)*Inputs!$D$14*Inputs!$D$13/Hours_HPV),(($I185+$P185)*Inputs!$D$14*Inputs!$D$13/Hours_HPV),(($J185+$Q185)*Inputs!$D$14*Inputs!$D$13/Hours_HPV),(($K185+$R185)*Inputs!$D$14*Inputs!$D$13/Hours_HPV),(($L185+$S185)*Inputs!$D$14*Inputs!$D$13/Hours_HPV),(($M185+$T185)*Inputs!$D$14*Inputs!$D$13/Hours_HPV))</f>
        <v>0</v>
      </c>
      <c r="BD185" s="8">
        <f>SUM((($H185+$O185)*Inputs!$D$14*Inputs!$D$13/Hours_HCV),(($I185+$P185)*Inputs!$D$14*Inputs!$D$13/Hours_HCV),(($J185+$Q185)*Inputs!$D$14*Inputs!$D$13/Hours_HCV),(($K185+$R185)*Inputs!$D$14*Inputs!$D$13/Hours_HCV),(($L185+$S185)*Inputs!$D$14*Inputs!$D$13/Hours_HCV),(($M185+$T185)*Inputs!$D$14*Inputs!$D$13/Hours_HCV))</f>
        <v>0</v>
      </c>
      <c r="BE185" s="9"/>
      <c r="BF185" s="10" t="str">
        <f t="shared" si="294"/>
        <v/>
      </c>
      <c r="BG185" s="18" t="str">
        <f t="shared" si="295"/>
        <v>N/A</v>
      </c>
      <c r="BH185" s="10" t="str">
        <f t="shared" si="296"/>
        <v/>
      </c>
      <c r="BI185" s="10" t="str">
        <f t="shared" si="297"/>
        <v/>
      </c>
      <c r="BJ185" s="10" t="str">
        <f t="shared" si="216"/>
        <v/>
      </c>
      <c r="BK185" s="18" t="str">
        <f t="shared" si="298"/>
        <v>N/A</v>
      </c>
      <c r="BL185" s="367"/>
      <c r="BM185" s="10">
        <f t="shared" si="299"/>
        <v>0</v>
      </c>
      <c r="BN185" s="18" t="str">
        <f t="shared" si="300"/>
        <v>N/A</v>
      </c>
      <c r="BO185" s="10" t="str">
        <f t="shared" si="217"/>
        <v/>
      </c>
      <c r="BP185" s="10" t="str">
        <f t="shared" si="218"/>
        <v/>
      </c>
      <c r="BQ185" s="10" t="str">
        <f t="shared" si="219"/>
        <v/>
      </c>
      <c r="BR185" s="18" t="str">
        <f t="shared" si="220"/>
        <v>N/A</v>
      </c>
      <c r="BS185" s="367"/>
      <c r="BT185" s="10">
        <f t="shared" si="301"/>
        <v>0</v>
      </c>
      <c r="BU185" s="18" t="str">
        <f t="shared" si="302"/>
        <v>N/A</v>
      </c>
      <c r="BV185" s="10" t="str">
        <f t="shared" si="221"/>
        <v/>
      </c>
      <c r="BW185" s="10" t="str">
        <f t="shared" si="303"/>
        <v/>
      </c>
      <c r="BX185" s="10" t="str">
        <f t="shared" si="222"/>
        <v/>
      </c>
      <c r="BY185" s="18" t="str">
        <f t="shared" si="304"/>
        <v>N/A</v>
      </c>
      <c r="BZ185" s="367"/>
      <c r="CA185" s="10">
        <f t="shared" si="305"/>
        <v>0</v>
      </c>
      <c r="CB185" s="18" t="str">
        <f t="shared" si="306"/>
        <v>N/A</v>
      </c>
      <c r="CC185" s="10" t="str">
        <f t="shared" si="223"/>
        <v/>
      </c>
      <c r="CD185" s="10" t="str">
        <f t="shared" si="224"/>
        <v/>
      </c>
      <c r="CE185" s="10" t="str">
        <f t="shared" si="225"/>
        <v/>
      </c>
      <c r="CF185" s="18" t="str">
        <f t="shared" si="307"/>
        <v>N/A</v>
      </c>
      <c r="CG185" s="365"/>
      <c r="CH185" s="10">
        <f t="shared" si="308"/>
        <v>0</v>
      </c>
      <c r="CI185" s="18" t="str">
        <f t="shared" si="309"/>
        <v>N/A</v>
      </c>
      <c r="CJ185" s="10" t="str">
        <f t="shared" si="226"/>
        <v/>
      </c>
      <c r="CK185" s="10" t="str">
        <f t="shared" si="227"/>
        <v/>
      </c>
      <c r="CL185" s="10" t="str">
        <f t="shared" si="228"/>
        <v/>
      </c>
      <c r="CM185" s="18" t="str">
        <f t="shared" si="229"/>
        <v>N/A</v>
      </c>
      <c r="CN185" s="365"/>
      <c r="CO185" s="10">
        <f t="shared" si="310"/>
        <v>0</v>
      </c>
      <c r="CP185" s="18" t="str">
        <f t="shared" si="311"/>
        <v>N/A</v>
      </c>
      <c r="CQ185" s="10" t="str">
        <f t="shared" si="230"/>
        <v/>
      </c>
      <c r="CR185" s="10" t="str">
        <f t="shared" si="231"/>
        <v/>
      </c>
      <c r="CS185" s="10" t="str">
        <f t="shared" si="232"/>
        <v/>
      </c>
      <c r="CT185" s="18" t="str">
        <f t="shared" si="312"/>
        <v>N/A</v>
      </c>
      <c r="CU185" s="377"/>
      <c r="CV185" s="10">
        <f t="shared" si="313"/>
        <v>0</v>
      </c>
      <c r="CW185" s="18" t="str">
        <f t="shared" si="314"/>
        <v>N/A</v>
      </c>
      <c r="CX185" s="10" t="str">
        <f t="shared" si="233"/>
        <v/>
      </c>
      <c r="CY185" s="10" t="str">
        <f t="shared" si="234"/>
        <v/>
      </c>
      <c r="CZ185" s="10" t="str">
        <f t="shared" si="235"/>
        <v/>
      </c>
      <c r="DA185" s="18" t="str">
        <f t="shared" si="236"/>
        <v>N/A</v>
      </c>
      <c r="DB185" s="367"/>
      <c r="DC185" s="367"/>
      <c r="DD185" s="367"/>
      <c r="DE185" s="367"/>
      <c r="DF185" s="367"/>
      <c r="DG185" s="40" t="b">
        <f t="shared" si="237"/>
        <v>0</v>
      </c>
      <c r="DH185" s="40" t="b">
        <f t="shared" si="238"/>
        <v>0</v>
      </c>
      <c r="DI185" s="40" t="b">
        <f t="shared" si="239"/>
        <v>0</v>
      </c>
      <c r="DJ185" s="40" t="b">
        <f t="shared" si="240"/>
        <v>0</v>
      </c>
      <c r="DK185" s="367"/>
      <c r="DL185" s="40" t="b">
        <f t="shared" si="241"/>
        <v>0</v>
      </c>
      <c r="DM185" s="40" t="b">
        <f t="shared" si="242"/>
        <v>0</v>
      </c>
      <c r="DN185" s="40" t="b">
        <f t="shared" si="243"/>
        <v>0</v>
      </c>
      <c r="DO185" s="40" t="b">
        <f t="shared" si="244"/>
        <v>0</v>
      </c>
      <c r="DP185" s="367"/>
      <c r="DQ185" s="40" t="b">
        <f t="shared" si="245"/>
        <v>0</v>
      </c>
      <c r="DR185" s="40" t="b">
        <f t="shared" si="246"/>
        <v>0</v>
      </c>
      <c r="DS185" s="40" t="b">
        <f t="shared" si="247"/>
        <v>0</v>
      </c>
      <c r="DT185" s="40" t="b">
        <f t="shared" si="248"/>
        <v>0</v>
      </c>
      <c r="DU185" s="367"/>
      <c r="DV185" s="40" t="b">
        <f t="shared" si="249"/>
        <v>0</v>
      </c>
      <c r="DW185" s="40" t="b">
        <f t="shared" si="250"/>
        <v>0</v>
      </c>
      <c r="DX185" s="40" t="b">
        <f t="shared" si="251"/>
        <v>0</v>
      </c>
      <c r="DY185" s="40" t="b">
        <f t="shared" si="252"/>
        <v>0</v>
      </c>
      <c r="DZ185" s="367"/>
      <c r="EA185" s="40" t="b">
        <f t="shared" si="253"/>
        <v>0</v>
      </c>
      <c r="EB185" s="40" t="b">
        <f t="shared" si="254"/>
        <v>0</v>
      </c>
      <c r="EC185" s="40" t="b">
        <f t="shared" si="255"/>
        <v>0</v>
      </c>
      <c r="ED185" s="40" t="b">
        <f t="shared" si="256"/>
        <v>0</v>
      </c>
      <c r="EE185" s="367"/>
      <c r="EF185" s="40" t="b">
        <f t="shared" si="257"/>
        <v>0</v>
      </c>
      <c r="EG185" s="40" t="b">
        <f t="shared" si="258"/>
        <v>0</v>
      </c>
      <c r="EH185" s="40" t="b">
        <f t="shared" si="259"/>
        <v>0</v>
      </c>
      <c r="EI185" s="40" t="b">
        <f t="shared" si="260"/>
        <v>0</v>
      </c>
      <c r="EJ185" s="367"/>
      <c r="EK185" s="40" t="b">
        <f t="shared" si="261"/>
        <v>0</v>
      </c>
      <c r="EL185" s="40" t="b">
        <f t="shared" si="262"/>
        <v>0</v>
      </c>
      <c r="EM185" s="40" t="b">
        <f t="shared" si="263"/>
        <v>0</v>
      </c>
      <c r="EN185" s="40" t="b">
        <f t="shared" si="264"/>
        <v>0</v>
      </c>
      <c r="EO185" s="367"/>
      <c r="EP185" s="40" t="b">
        <f t="shared" si="265"/>
        <v>0</v>
      </c>
      <c r="EQ185" s="40" t="b">
        <f t="shared" si="266"/>
        <v>0</v>
      </c>
      <c r="ER185" s="40" t="b">
        <f t="shared" si="267"/>
        <v>0</v>
      </c>
      <c r="ES185" s="40" t="b">
        <f t="shared" si="268"/>
        <v>0</v>
      </c>
      <c r="ET185" s="367"/>
      <c r="EU185" s="40" t="b">
        <f t="shared" si="269"/>
        <v>0</v>
      </c>
      <c r="EV185" s="40" t="b">
        <f t="shared" si="270"/>
        <v>0</v>
      </c>
      <c r="EW185" s="40" t="b">
        <f t="shared" si="271"/>
        <v>0</v>
      </c>
      <c r="EX185" s="40" t="b">
        <f t="shared" si="272"/>
        <v>0</v>
      </c>
      <c r="EY185" s="365"/>
      <c r="EZ185" s="40" t="b">
        <f t="shared" si="273"/>
        <v>0</v>
      </c>
      <c r="FA185" s="40" t="b">
        <f t="shared" si="274"/>
        <v>0</v>
      </c>
      <c r="FB185" s="40" t="b">
        <f t="shared" si="275"/>
        <v>0</v>
      </c>
      <c r="FC185" s="40" t="b">
        <f t="shared" si="276"/>
        <v>0</v>
      </c>
      <c r="FD185" s="367"/>
      <c r="FE185" s="40" t="b">
        <f t="shared" si="277"/>
        <v>0</v>
      </c>
      <c r="FF185" s="40" t="b">
        <f t="shared" si="278"/>
        <v>0</v>
      </c>
      <c r="FG185" s="40" t="b">
        <f t="shared" si="279"/>
        <v>0</v>
      </c>
      <c r="FH185" s="40" t="b">
        <f t="shared" si="280"/>
        <v>0</v>
      </c>
      <c r="FI185" s="365"/>
      <c r="FJ185" s="40" t="b">
        <f t="shared" si="281"/>
        <v>0</v>
      </c>
      <c r="FK185" s="40" t="b">
        <f t="shared" si="282"/>
        <v>0</v>
      </c>
      <c r="FL185" s="40" t="b">
        <f t="shared" si="283"/>
        <v>0</v>
      </c>
      <c r="FM185" s="40" t="b">
        <f t="shared" si="284"/>
        <v>0</v>
      </c>
      <c r="FN185" s="367"/>
      <c r="FO185" s="40" t="b">
        <f t="shared" si="285"/>
        <v>0</v>
      </c>
      <c r="FP185" s="40" t="b">
        <f t="shared" si="286"/>
        <v>0</v>
      </c>
      <c r="FQ185" s="40" t="b">
        <f t="shared" si="287"/>
        <v>0</v>
      </c>
      <c r="FR185" s="40" t="b">
        <f t="shared" si="288"/>
        <v>0</v>
      </c>
      <c r="FS185" s="365"/>
      <c r="FT185" s="40" t="b">
        <f t="shared" si="289"/>
        <v>0</v>
      </c>
      <c r="FU185" s="40" t="b">
        <f t="shared" si="290"/>
        <v>0</v>
      </c>
      <c r="FV185" s="40" t="b">
        <f t="shared" si="291"/>
        <v>0</v>
      </c>
      <c r="FW185" s="40" t="b">
        <f t="shared" si="292"/>
        <v>0</v>
      </c>
    </row>
    <row r="186" spans="2:179">
      <c r="B186" s="365">
        <v>177</v>
      </c>
      <c r="C186" s="196"/>
      <c r="D186" s="196"/>
      <c r="E186" s="196"/>
      <c r="F186" s="196"/>
      <c r="G186" s="367"/>
      <c r="H186" s="197"/>
      <c r="I186" s="197"/>
      <c r="J186" s="197"/>
      <c r="K186" s="197"/>
      <c r="L186" s="197"/>
      <c r="M186" s="197"/>
      <c r="N186" s="9"/>
      <c r="O186" s="198"/>
      <c r="P186" s="198"/>
      <c r="Q186" s="198"/>
      <c r="R186" s="198"/>
      <c r="S186" s="198"/>
      <c r="T186" s="198"/>
      <c r="U186" s="9"/>
      <c r="V186" s="306"/>
      <c r="W186" s="306"/>
      <c r="X186" s="306"/>
      <c r="Y186" s="306"/>
      <c r="Z186" s="306"/>
      <c r="AA186" s="283">
        <f>IFERROR(Z186*Inputs!$D$59*Inputs!$D$60,"")</f>
        <v>0</v>
      </c>
      <c r="AB186" s="9"/>
      <c r="AC186" s="303"/>
      <c r="AD186" s="304"/>
      <c r="AE186" s="304"/>
      <c r="AF186" s="304"/>
      <c r="AG186" s="9"/>
      <c r="AH186" s="283" t="str">
        <f>IFERROR(IF(Analysis!AC186="","",Analysis!AC186*Inputs!$D$33),"")</f>
        <v/>
      </c>
      <c r="AI186" s="292" t="str">
        <f>IFERROR(IF(Analysis!AD186="","",Analysis!AD186*Inputs!$D$37),"")</f>
        <v/>
      </c>
      <c r="AJ186" s="292" t="str">
        <f>IFERROR(IF(Analysis!AE186="","",Analysis!AE186*Inputs!$D$41),"")</f>
        <v/>
      </c>
      <c r="AK186" s="292" t="str">
        <f>IFERROR(IF(Analysis!AE186="","",Analysis!AE186*Inputs!$D$48),"")</f>
        <v/>
      </c>
      <c r="AL186" s="293" t="str">
        <f>IFERROR(IF(Analysis!AD186="","",Analysis!AD186*Inputs!$D$49*Inputs!$D$48),"")</f>
        <v/>
      </c>
      <c r="AM186" s="292" t="str">
        <f>IFERROR(AK186*Inputs!$D$50,"")</f>
        <v/>
      </c>
      <c r="AN186" s="292" t="str">
        <f t="shared" si="293"/>
        <v/>
      </c>
      <c r="AO186" s="292" t="str">
        <f>IFERROR(IF(AN186="","",AN186*Inputs!$D$52),"")</f>
        <v/>
      </c>
      <c r="AP186" s="283" t="str">
        <f>IFERROR(IF(Analysis!AF186="","",Analysis!AF186*Inputs!$D$58),"")</f>
        <v/>
      </c>
      <c r="AQ186" s="293" t="str">
        <f>IFERROR(AP186*Inputs!$D$59,"")</f>
        <v/>
      </c>
      <c r="AR186" s="283" t="str">
        <f>IFERROR(AQ186*Inputs!$D$60,"")</f>
        <v/>
      </c>
      <c r="AS186" s="9"/>
      <c r="AT186" s="279" t="str">
        <f>IF(Analysis!V186&lt;&gt;"",Analysis!V186,Analysis!$AH186)</f>
        <v/>
      </c>
      <c r="AU186" s="279" t="str">
        <f>IF(Analysis!W186&lt;&gt;"",Analysis!W186,Analysis!AI186)</f>
        <v/>
      </c>
      <c r="AV186" s="279" t="str">
        <f>IF(Analysis!X186&lt;&gt;"",Analysis!X186,$AJ186)</f>
        <v/>
      </c>
      <c r="AW186" s="279" t="str">
        <f>IF(Analysis!Y186&lt;&gt;"",Analysis!Y186,Analysis!AO186)</f>
        <v/>
      </c>
      <c r="AX186" s="279" t="str">
        <f>IF(Analysis!Z186&lt;&gt;"",Analysis!Z186,Analysis!AP186)</f>
        <v/>
      </c>
      <c r="AY186" s="279" t="str">
        <f>IF(Analysis!AA186&gt;0,Analysis!AA186,Analysis!AR186)</f>
        <v/>
      </c>
      <c r="AZ186" s="9"/>
      <c r="BA186" s="8">
        <f>SUM((($H186+$O186)*Inputs!$D$14*Inputs!$D$13/Hours_TB),(($I186+$P186)*Inputs!$D$14*Inputs!$D$13/Hours_TB),(($J186+$Q186)*Inputs!$D$14*Inputs!$D$13/Hours_TB),(($K186+$R186)*Inputs!$D$14*Inputs!$D$13/Hours_TB),(($L186+$S186)*Inputs!$D$14*Inputs!$D$13/Hours_TB),(($M186+$T186)*Inputs!$D$14*Inputs!$D$13/Hours_TB))</f>
        <v>0</v>
      </c>
      <c r="BB186" s="8">
        <f>SUM((($H186+$O186)*Inputs!$D$14*Inputs!$D$13/Hours_HIV),(($I186+$P186)*Inputs!$D$14*Inputs!$D$13/Hours_HIV),(($J186+$Q186)*Inputs!$D$14*Inputs!$D$13/Hours_HIV),(($K186+$R186)*Inputs!$D$14*Inputs!$D$13/Hours_HIV),(($L186+$S186)*Inputs!$D$14*Inputs!$D$13/Hours_HIV),(($M186+$T186)*Inputs!$D$14*Inputs!$D$13/Hours_HIV))</f>
        <v>0</v>
      </c>
      <c r="BC186" s="8">
        <f>SUM((($H186+$O186)*Inputs!$D$14*Inputs!$D$13/Hours_HPV),(($I186+$P186)*Inputs!$D$14*Inputs!$D$13/Hours_HPV),(($J186+$Q186)*Inputs!$D$14*Inputs!$D$13/Hours_HPV),(($K186+$R186)*Inputs!$D$14*Inputs!$D$13/Hours_HPV),(($L186+$S186)*Inputs!$D$14*Inputs!$D$13/Hours_HPV),(($M186+$T186)*Inputs!$D$14*Inputs!$D$13/Hours_HPV))</f>
        <v>0</v>
      </c>
      <c r="BD186" s="8">
        <f>SUM((($H186+$O186)*Inputs!$D$14*Inputs!$D$13/Hours_HCV),(($I186+$P186)*Inputs!$D$14*Inputs!$D$13/Hours_HCV),(($J186+$Q186)*Inputs!$D$14*Inputs!$D$13/Hours_HCV),(($K186+$R186)*Inputs!$D$14*Inputs!$D$13/Hours_HCV),(($L186+$S186)*Inputs!$D$14*Inputs!$D$13/Hours_HCV),(($M186+$T186)*Inputs!$D$14*Inputs!$D$13/Hours_HCV))</f>
        <v>0</v>
      </c>
      <c r="BE186" s="9"/>
      <c r="BF186" s="10" t="str">
        <f t="shared" si="294"/>
        <v/>
      </c>
      <c r="BG186" s="18" t="str">
        <f t="shared" si="295"/>
        <v>N/A</v>
      </c>
      <c r="BH186" s="10" t="str">
        <f t="shared" si="296"/>
        <v/>
      </c>
      <c r="BI186" s="10" t="str">
        <f t="shared" si="297"/>
        <v/>
      </c>
      <c r="BJ186" s="10" t="str">
        <f t="shared" si="216"/>
        <v/>
      </c>
      <c r="BK186" s="18" t="str">
        <f t="shared" si="298"/>
        <v>N/A</v>
      </c>
      <c r="BL186" s="367"/>
      <c r="BM186" s="10">
        <f t="shared" si="299"/>
        <v>0</v>
      </c>
      <c r="BN186" s="18" t="str">
        <f t="shared" si="300"/>
        <v>N/A</v>
      </c>
      <c r="BO186" s="10" t="str">
        <f t="shared" si="217"/>
        <v/>
      </c>
      <c r="BP186" s="10" t="str">
        <f t="shared" si="218"/>
        <v/>
      </c>
      <c r="BQ186" s="10" t="str">
        <f t="shared" si="219"/>
        <v/>
      </c>
      <c r="BR186" s="18" t="str">
        <f t="shared" si="220"/>
        <v>N/A</v>
      </c>
      <c r="BS186" s="367"/>
      <c r="BT186" s="10">
        <f t="shared" si="301"/>
        <v>0</v>
      </c>
      <c r="BU186" s="18" t="str">
        <f t="shared" si="302"/>
        <v>N/A</v>
      </c>
      <c r="BV186" s="10" t="str">
        <f t="shared" si="221"/>
        <v/>
      </c>
      <c r="BW186" s="10" t="str">
        <f t="shared" si="303"/>
        <v/>
      </c>
      <c r="BX186" s="10" t="str">
        <f t="shared" si="222"/>
        <v/>
      </c>
      <c r="BY186" s="18" t="str">
        <f t="shared" si="304"/>
        <v>N/A</v>
      </c>
      <c r="BZ186" s="367"/>
      <c r="CA186" s="10">
        <f t="shared" si="305"/>
        <v>0</v>
      </c>
      <c r="CB186" s="18" t="str">
        <f t="shared" si="306"/>
        <v>N/A</v>
      </c>
      <c r="CC186" s="10" t="str">
        <f t="shared" si="223"/>
        <v/>
      </c>
      <c r="CD186" s="10" t="str">
        <f t="shared" si="224"/>
        <v/>
      </c>
      <c r="CE186" s="10" t="str">
        <f t="shared" si="225"/>
        <v/>
      </c>
      <c r="CF186" s="18" t="str">
        <f t="shared" si="307"/>
        <v>N/A</v>
      </c>
      <c r="CG186" s="365"/>
      <c r="CH186" s="10">
        <f t="shared" si="308"/>
        <v>0</v>
      </c>
      <c r="CI186" s="18" t="str">
        <f t="shared" si="309"/>
        <v>N/A</v>
      </c>
      <c r="CJ186" s="10" t="str">
        <f t="shared" si="226"/>
        <v/>
      </c>
      <c r="CK186" s="10" t="str">
        <f t="shared" si="227"/>
        <v/>
      </c>
      <c r="CL186" s="10" t="str">
        <f t="shared" si="228"/>
        <v/>
      </c>
      <c r="CM186" s="18" t="str">
        <f t="shared" si="229"/>
        <v>N/A</v>
      </c>
      <c r="CN186" s="365"/>
      <c r="CO186" s="10">
        <f t="shared" si="310"/>
        <v>0</v>
      </c>
      <c r="CP186" s="18" t="str">
        <f t="shared" si="311"/>
        <v>N/A</v>
      </c>
      <c r="CQ186" s="10" t="str">
        <f t="shared" si="230"/>
        <v/>
      </c>
      <c r="CR186" s="10" t="str">
        <f t="shared" si="231"/>
        <v/>
      </c>
      <c r="CS186" s="10" t="str">
        <f t="shared" si="232"/>
        <v/>
      </c>
      <c r="CT186" s="18" t="str">
        <f t="shared" si="312"/>
        <v>N/A</v>
      </c>
      <c r="CU186" s="377"/>
      <c r="CV186" s="10">
        <f t="shared" si="313"/>
        <v>0</v>
      </c>
      <c r="CW186" s="18" t="str">
        <f t="shared" si="314"/>
        <v>N/A</v>
      </c>
      <c r="CX186" s="10" t="str">
        <f t="shared" si="233"/>
        <v/>
      </c>
      <c r="CY186" s="10" t="str">
        <f t="shared" si="234"/>
        <v/>
      </c>
      <c r="CZ186" s="10" t="str">
        <f t="shared" si="235"/>
        <v/>
      </c>
      <c r="DA186" s="18" t="str">
        <f t="shared" si="236"/>
        <v>N/A</v>
      </c>
      <c r="DB186" s="367"/>
      <c r="DC186" s="367"/>
      <c r="DD186" s="367"/>
      <c r="DE186" s="367"/>
      <c r="DF186" s="367"/>
      <c r="DG186" s="40" t="b">
        <f t="shared" si="237"/>
        <v>0</v>
      </c>
      <c r="DH186" s="40" t="b">
        <f t="shared" si="238"/>
        <v>0</v>
      </c>
      <c r="DI186" s="40" t="b">
        <f t="shared" si="239"/>
        <v>0</v>
      </c>
      <c r="DJ186" s="40" t="b">
        <f t="shared" si="240"/>
        <v>0</v>
      </c>
      <c r="DK186" s="367"/>
      <c r="DL186" s="40" t="b">
        <f t="shared" si="241"/>
        <v>0</v>
      </c>
      <c r="DM186" s="40" t="b">
        <f t="shared" si="242"/>
        <v>0</v>
      </c>
      <c r="DN186" s="40" t="b">
        <f t="shared" si="243"/>
        <v>0</v>
      </c>
      <c r="DO186" s="40" t="b">
        <f t="shared" si="244"/>
        <v>0</v>
      </c>
      <c r="DP186" s="367"/>
      <c r="DQ186" s="40" t="b">
        <f t="shared" si="245"/>
        <v>0</v>
      </c>
      <c r="DR186" s="40" t="b">
        <f t="shared" si="246"/>
        <v>0</v>
      </c>
      <c r="DS186" s="40" t="b">
        <f t="shared" si="247"/>
        <v>0</v>
      </c>
      <c r="DT186" s="40" t="b">
        <f t="shared" si="248"/>
        <v>0</v>
      </c>
      <c r="DU186" s="367"/>
      <c r="DV186" s="40" t="b">
        <f t="shared" si="249"/>
        <v>0</v>
      </c>
      <c r="DW186" s="40" t="b">
        <f t="shared" si="250"/>
        <v>0</v>
      </c>
      <c r="DX186" s="40" t="b">
        <f t="shared" si="251"/>
        <v>0</v>
      </c>
      <c r="DY186" s="40" t="b">
        <f t="shared" si="252"/>
        <v>0</v>
      </c>
      <c r="DZ186" s="367"/>
      <c r="EA186" s="40" t="b">
        <f t="shared" si="253"/>
        <v>0</v>
      </c>
      <c r="EB186" s="40" t="b">
        <f t="shared" si="254"/>
        <v>0</v>
      </c>
      <c r="EC186" s="40" t="b">
        <f t="shared" si="255"/>
        <v>0</v>
      </c>
      <c r="ED186" s="40" t="b">
        <f t="shared" si="256"/>
        <v>0</v>
      </c>
      <c r="EE186" s="367"/>
      <c r="EF186" s="40" t="b">
        <f t="shared" si="257"/>
        <v>0</v>
      </c>
      <c r="EG186" s="40" t="b">
        <f t="shared" si="258"/>
        <v>0</v>
      </c>
      <c r="EH186" s="40" t="b">
        <f t="shared" si="259"/>
        <v>0</v>
      </c>
      <c r="EI186" s="40" t="b">
        <f t="shared" si="260"/>
        <v>0</v>
      </c>
      <c r="EJ186" s="367"/>
      <c r="EK186" s="40" t="b">
        <f t="shared" si="261"/>
        <v>0</v>
      </c>
      <c r="EL186" s="40" t="b">
        <f t="shared" si="262"/>
        <v>0</v>
      </c>
      <c r="EM186" s="40" t="b">
        <f t="shared" si="263"/>
        <v>0</v>
      </c>
      <c r="EN186" s="40" t="b">
        <f t="shared" si="264"/>
        <v>0</v>
      </c>
      <c r="EO186" s="367"/>
      <c r="EP186" s="40" t="b">
        <f t="shared" si="265"/>
        <v>0</v>
      </c>
      <c r="EQ186" s="40" t="b">
        <f t="shared" si="266"/>
        <v>0</v>
      </c>
      <c r="ER186" s="40" t="b">
        <f t="shared" si="267"/>
        <v>0</v>
      </c>
      <c r="ES186" s="40" t="b">
        <f t="shared" si="268"/>
        <v>0</v>
      </c>
      <c r="ET186" s="367"/>
      <c r="EU186" s="40" t="b">
        <f t="shared" si="269"/>
        <v>0</v>
      </c>
      <c r="EV186" s="40" t="b">
        <f t="shared" si="270"/>
        <v>0</v>
      </c>
      <c r="EW186" s="40" t="b">
        <f t="shared" si="271"/>
        <v>0</v>
      </c>
      <c r="EX186" s="40" t="b">
        <f t="shared" si="272"/>
        <v>0</v>
      </c>
      <c r="EY186" s="365"/>
      <c r="EZ186" s="40" t="b">
        <f t="shared" si="273"/>
        <v>0</v>
      </c>
      <c r="FA186" s="40" t="b">
        <f t="shared" si="274"/>
        <v>0</v>
      </c>
      <c r="FB186" s="40" t="b">
        <f t="shared" si="275"/>
        <v>0</v>
      </c>
      <c r="FC186" s="40" t="b">
        <f t="shared" si="276"/>
        <v>0</v>
      </c>
      <c r="FD186" s="367"/>
      <c r="FE186" s="40" t="b">
        <f t="shared" si="277"/>
        <v>0</v>
      </c>
      <c r="FF186" s="40" t="b">
        <f t="shared" si="278"/>
        <v>0</v>
      </c>
      <c r="FG186" s="40" t="b">
        <f t="shared" si="279"/>
        <v>0</v>
      </c>
      <c r="FH186" s="40" t="b">
        <f t="shared" si="280"/>
        <v>0</v>
      </c>
      <c r="FI186" s="365"/>
      <c r="FJ186" s="40" t="b">
        <f t="shared" si="281"/>
        <v>0</v>
      </c>
      <c r="FK186" s="40" t="b">
        <f t="shared" si="282"/>
        <v>0</v>
      </c>
      <c r="FL186" s="40" t="b">
        <f t="shared" si="283"/>
        <v>0</v>
      </c>
      <c r="FM186" s="40" t="b">
        <f t="shared" si="284"/>
        <v>0</v>
      </c>
      <c r="FN186" s="367"/>
      <c r="FO186" s="40" t="b">
        <f t="shared" si="285"/>
        <v>0</v>
      </c>
      <c r="FP186" s="40" t="b">
        <f t="shared" si="286"/>
        <v>0</v>
      </c>
      <c r="FQ186" s="40" t="b">
        <f t="shared" si="287"/>
        <v>0</v>
      </c>
      <c r="FR186" s="40" t="b">
        <f t="shared" si="288"/>
        <v>0</v>
      </c>
      <c r="FS186" s="365"/>
      <c r="FT186" s="40" t="b">
        <f t="shared" si="289"/>
        <v>0</v>
      </c>
      <c r="FU186" s="40" t="b">
        <f t="shared" si="290"/>
        <v>0</v>
      </c>
      <c r="FV186" s="40" t="b">
        <f t="shared" si="291"/>
        <v>0</v>
      </c>
      <c r="FW186" s="40" t="b">
        <f t="shared" si="292"/>
        <v>0</v>
      </c>
    </row>
    <row r="187" spans="2:179">
      <c r="B187" s="365">
        <v>178</v>
      </c>
      <c r="C187" s="196"/>
      <c r="D187" s="196"/>
      <c r="E187" s="196"/>
      <c r="F187" s="196"/>
      <c r="G187" s="367"/>
      <c r="H187" s="197"/>
      <c r="I187" s="197"/>
      <c r="J187" s="197"/>
      <c r="K187" s="197"/>
      <c r="L187" s="197"/>
      <c r="M187" s="197"/>
      <c r="N187" s="9"/>
      <c r="O187" s="198"/>
      <c r="P187" s="198"/>
      <c r="Q187" s="198"/>
      <c r="R187" s="198"/>
      <c r="S187" s="198"/>
      <c r="T187" s="198"/>
      <c r="U187" s="9"/>
      <c r="V187" s="306"/>
      <c r="W187" s="306"/>
      <c r="X187" s="306"/>
      <c r="Y187" s="306"/>
      <c r="Z187" s="306"/>
      <c r="AA187" s="283">
        <f>IFERROR(Z187*Inputs!$D$59*Inputs!$D$60,"")</f>
        <v>0</v>
      </c>
      <c r="AB187" s="9"/>
      <c r="AC187" s="303"/>
      <c r="AD187" s="304"/>
      <c r="AE187" s="304"/>
      <c r="AF187" s="304"/>
      <c r="AG187" s="9"/>
      <c r="AH187" s="283" t="str">
        <f>IFERROR(IF(Analysis!AC187="","",Analysis!AC187*Inputs!$D$33),"")</f>
        <v/>
      </c>
      <c r="AI187" s="292" t="str">
        <f>IFERROR(IF(Analysis!AD187="","",Analysis!AD187*Inputs!$D$37),"")</f>
        <v/>
      </c>
      <c r="AJ187" s="292" t="str">
        <f>IFERROR(IF(Analysis!AE187="","",Analysis!AE187*Inputs!$D$41),"")</f>
        <v/>
      </c>
      <c r="AK187" s="292" t="str">
        <f>IFERROR(IF(Analysis!AE187="","",Analysis!AE187*Inputs!$D$48),"")</f>
        <v/>
      </c>
      <c r="AL187" s="293" t="str">
        <f>IFERROR(IF(Analysis!AD187="","",Analysis!AD187*Inputs!$D$49*Inputs!$D$48),"")</f>
        <v/>
      </c>
      <c r="AM187" s="292" t="str">
        <f>IFERROR(AK187*Inputs!$D$50,"")</f>
        <v/>
      </c>
      <c r="AN187" s="292" t="str">
        <f t="shared" si="293"/>
        <v/>
      </c>
      <c r="AO187" s="292" t="str">
        <f>IFERROR(IF(AN187="","",AN187*Inputs!$D$52),"")</f>
        <v/>
      </c>
      <c r="AP187" s="283" t="str">
        <f>IFERROR(IF(Analysis!AF187="","",Analysis!AF187*Inputs!$D$58),"")</f>
        <v/>
      </c>
      <c r="AQ187" s="293" t="str">
        <f>IFERROR(AP187*Inputs!$D$59,"")</f>
        <v/>
      </c>
      <c r="AR187" s="283" t="str">
        <f>IFERROR(AQ187*Inputs!$D$60,"")</f>
        <v/>
      </c>
      <c r="AS187" s="9"/>
      <c r="AT187" s="279" t="str">
        <f>IF(Analysis!V187&lt;&gt;"",Analysis!V187,Analysis!$AH187)</f>
        <v/>
      </c>
      <c r="AU187" s="279" t="str">
        <f>IF(Analysis!W187&lt;&gt;"",Analysis!W187,Analysis!AI187)</f>
        <v/>
      </c>
      <c r="AV187" s="279" t="str">
        <f>IF(Analysis!X187&lt;&gt;"",Analysis!X187,$AJ187)</f>
        <v/>
      </c>
      <c r="AW187" s="279" t="str">
        <f>IF(Analysis!Y187&lt;&gt;"",Analysis!Y187,Analysis!AO187)</f>
        <v/>
      </c>
      <c r="AX187" s="279" t="str">
        <f>IF(Analysis!Z187&lt;&gt;"",Analysis!Z187,Analysis!AP187)</f>
        <v/>
      </c>
      <c r="AY187" s="279" t="str">
        <f>IF(Analysis!AA187&gt;0,Analysis!AA187,Analysis!AR187)</f>
        <v/>
      </c>
      <c r="AZ187" s="9"/>
      <c r="BA187" s="8">
        <f>SUM((($H187+$O187)*Inputs!$D$14*Inputs!$D$13/Hours_TB),(($I187+$P187)*Inputs!$D$14*Inputs!$D$13/Hours_TB),(($J187+$Q187)*Inputs!$D$14*Inputs!$D$13/Hours_TB),(($K187+$R187)*Inputs!$D$14*Inputs!$D$13/Hours_TB),(($L187+$S187)*Inputs!$D$14*Inputs!$D$13/Hours_TB),(($M187+$T187)*Inputs!$D$14*Inputs!$D$13/Hours_TB))</f>
        <v>0</v>
      </c>
      <c r="BB187" s="8">
        <f>SUM((($H187+$O187)*Inputs!$D$14*Inputs!$D$13/Hours_HIV),(($I187+$P187)*Inputs!$D$14*Inputs!$D$13/Hours_HIV),(($J187+$Q187)*Inputs!$D$14*Inputs!$D$13/Hours_HIV),(($K187+$R187)*Inputs!$D$14*Inputs!$D$13/Hours_HIV),(($L187+$S187)*Inputs!$D$14*Inputs!$D$13/Hours_HIV),(($M187+$T187)*Inputs!$D$14*Inputs!$D$13/Hours_HIV))</f>
        <v>0</v>
      </c>
      <c r="BC187" s="8">
        <f>SUM((($H187+$O187)*Inputs!$D$14*Inputs!$D$13/Hours_HPV),(($I187+$P187)*Inputs!$D$14*Inputs!$D$13/Hours_HPV),(($J187+$Q187)*Inputs!$D$14*Inputs!$D$13/Hours_HPV),(($K187+$R187)*Inputs!$D$14*Inputs!$D$13/Hours_HPV),(($L187+$S187)*Inputs!$D$14*Inputs!$D$13/Hours_HPV),(($M187+$T187)*Inputs!$D$14*Inputs!$D$13/Hours_HPV))</f>
        <v>0</v>
      </c>
      <c r="BD187" s="8">
        <f>SUM((($H187+$O187)*Inputs!$D$14*Inputs!$D$13/Hours_HCV),(($I187+$P187)*Inputs!$D$14*Inputs!$D$13/Hours_HCV),(($J187+$Q187)*Inputs!$D$14*Inputs!$D$13/Hours_HCV),(($K187+$R187)*Inputs!$D$14*Inputs!$D$13/Hours_HCV),(($L187+$S187)*Inputs!$D$14*Inputs!$D$13/Hours_HCV),(($M187+$T187)*Inputs!$D$14*Inputs!$D$13/Hours_HCV))</f>
        <v>0</v>
      </c>
      <c r="BE187" s="9"/>
      <c r="BF187" s="10" t="str">
        <f t="shared" si="294"/>
        <v/>
      </c>
      <c r="BG187" s="18" t="str">
        <f t="shared" si="295"/>
        <v>N/A</v>
      </c>
      <c r="BH187" s="10" t="str">
        <f t="shared" si="296"/>
        <v/>
      </c>
      <c r="BI187" s="10" t="str">
        <f t="shared" si="297"/>
        <v/>
      </c>
      <c r="BJ187" s="10" t="str">
        <f t="shared" si="216"/>
        <v/>
      </c>
      <c r="BK187" s="18" t="str">
        <f t="shared" si="298"/>
        <v>N/A</v>
      </c>
      <c r="BL187" s="367"/>
      <c r="BM187" s="10">
        <f t="shared" si="299"/>
        <v>0</v>
      </c>
      <c r="BN187" s="18" t="str">
        <f t="shared" si="300"/>
        <v>N/A</v>
      </c>
      <c r="BO187" s="10" t="str">
        <f t="shared" si="217"/>
        <v/>
      </c>
      <c r="BP187" s="10" t="str">
        <f t="shared" si="218"/>
        <v/>
      </c>
      <c r="BQ187" s="10" t="str">
        <f t="shared" si="219"/>
        <v/>
      </c>
      <c r="BR187" s="18" t="str">
        <f t="shared" si="220"/>
        <v>N/A</v>
      </c>
      <c r="BS187" s="367"/>
      <c r="BT187" s="10">
        <f t="shared" si="301"/>
        <v>0</v>
      </c>
      <c r="BU187" s="18" t="str">
        <f t="shared" si="302"/>
        <v>N/A</v>
      </c>
      <c r="BV187" s="10" t="str">
        <f t="shared" si="221"/>
        <v/>
      </c>
      <c r="BW187" s="10" t="str">
        <f t="shared" si="303"/>
        <v/>
      </c>
      <c r="BX187" s="10" t="str">
        <f t="shared" si="222"/>
        <v/>
      </c>
      <c r="BY187" s="18" t="str">
        <f t="shared" si="304"/>
        <v>N/A</v>
      </c>
      <c r="BZ187" s="367"/>
      <c r="CA187" s="10">
        <f t="shared" si="305"/>
        <v>0</v>
      </c>
      <c r="CB187" s="18" t="str">
        <f t="shared" si="306"/>
        <v>N/A</v>
      </c>
      <c r="CC187" s="10" t="str">
        <f t="shared" si="223"/>
        <v/>
      </c>
      <c r="CD187" s="10" t="str">
        <f t="shared" si="224"/>
        <v/>
      </c>
      <c r="CE187" s="10" t="str">
        <f t="shared" si="225"/>
        <v/>
      </c>
      <c r="CF187" s="18" t="str">
        <f t="shared" si="307"/>
        <v>N/A</v>
      </c>
      <c r="CG187" s="365"/>
      <c r="CH187" s="10">
        <f t="shared" si="308"/>
        <v>0</v>
      </c>
      <c r="CI187" s="18" t="str">
        <f t="shared" si="309"/>
        <v>N/A</v>
      </c>
      <c r="CJ187" s="10" t="str">
        <f t="shared" si="226"/>
        <v/>
      </c>
      <c r="CK187" s="10" t="str">
        <f t="shared" si="227"/>
        <v/>
      </c>
      <c r="CL187" s="10" t="str">
        <f t="shared" si="228"/>
        <v/>
      </c>
      <c r="CM187" s="18" t="str">
        <f t="shared" si="229"/>
        <v>N/A</v>
      </c>
      <c r="CN187" s="365"/>
      <c r="CO187" s="10">
        <f t="shared" si="310"/>
        <v>0</v>
      </c>
      <c r="CP187" s="18" t="str">
        <f t="shared" si="311"/>
        <v>N/A</v>
      </c>
      <c r="CQ187" s="10" t="str">
        <f t="shared" si="230"/>
        <v/>
      </c>
      <c r="CR187" s="10" t="str">
        <f t="shared" si="231"/>
        <v/>
      </c>
      <c r="CS187" s="10" t="str">
        <f t="shared" si="232"/>
        <v/>
      </c>
      <c r="CT187" s="18" t="str">
        <f t="shared" si="312"/>
        <v>N/A</v>
      </c>
      <c r="CU187" s="377"/>
      <c r="CV187" s="10">
        <f t="shared" si="313"/>
        <v>0</v>
      </c>
      <c r="CW187" s="18" t="str">
        <f t="shared" si="314"/>
        <v>N/A</v>
      </c>
      <c r="CX187" s="10" t="str">
        <f t="shared" si="233"/>
        <v/>
      </c>
      <c r="CY187" s="10" t="str">
        <f t="shared" si="234"/>
        <v/>
      </c>
      <c r="CZ187" s="10" t="str">
        <f t="shared" si="235"/>
        <v/>
      </c>
      <c r="DA187" s="18" t="str">
        <f t="shared" si="236"/>
        <v>N/A</v>
      </c>
      <c r="DB187" s="367"/>
      <c r="DC187" s="367"/>
      <c r="DD187" s="367"/>
      <c r="DE187" s="367"/>
      <c r="DF187" s="367"/>
      <c r="DG187" s="40" t="b">
        <f t="shared" si="237"/>
        <v>0</v>
      </c>
      <c r="DH187" s="40" t="b">
        <f t="shared" si="238"/>
        <v>0</v>
      </c>
      <c r="DI187" s="40" t="b">
        <f t="shared" si="239"/>
        <v>0</v>
      </c>
      <c r="DJ187" s="40" t="b">
        <f t="shared" si="240"/>
        <v>0</v>
      </c>
      <c r="DK187" s="367"/>
      <c r="DL187" s="40" t="b">
        <f t="shared" si="241"/>
        <v>0</v>
      </c>
      <c r="DM187" s="40" t="b">
        <f t="shared" si="242"/>
        <v>0</v>
      </c>
      <c r="DN187" s="40" t="b">
        <f t="shared" si="243"/>
        <v>0</v>
      </c>
      <c r="DO187" s="40" t="b">
        <f t="shared" si="244"/>
        <v>0</v>
      </c>
      <c r="DP187" s="367"/>
      <c r="DQ187" s="40" t="b">
        <f t="shared" si="245"/>
        <v>0</v>
      </c>
      <c r="DR187" s="40" t="b">
        <f t="shared" si="246"/>
        <v>0</v>
      </c>
      <c r="DS187" s="40" t="b">
        <f t="shared" si="247"/>
        <v>0</v>
      </c>
      <c r="DT187" s="40" t="b">
        <f t="shared" si="248"/>
        <v>0</v>
      </c>
      <c r="DU187" s="367"/>
      <c r="DV187" s="40" t="b">
        <f t="shared" si="249"/>
        <v>0</v>
      </c>
      <c r="DW187" s="40" t="b">
        <f t="shared" si="250"/>
        <v>0</v>
      </c>
      <c r="DX187" s="40" t="b">
        <f t="shared" si="251"/>
        <v>0</v>
      </c>
      <c r="DY187" s="40" t="b">
        <f t="shared" si="252"/>
        <v>0</v>
      </c>
      <c r="DZ187" s="367"/>
      <c r="EA187" s="40" t="b">
        <f t="shared" si="253"/>
        <v>0</v>
      </c>
      <c r="EB187" s="40" t="b">
        <f t="shared" si="254"/>
        <v>0</v>
      </c>
      <c r="EC187" s="40" t="b">
        <f t="shared" si="255"/>
        <v>0</v>
      </c>
      <c r="ED187" s="40" t="b">
        <f t="shared" si="256"/>
        <v>0</v>
      </c>
      <c r="EE187" s="367"/>
      <c r="EF187" s="40" t="b">
        <f t="shared" si="257"/>
        <v>0</v>
      </c>
      <c r="EG187" s="40" t="b">
        <f t="shared" si="258"/>
        <v>0</v>
      </c>
      <c r="EH187" s="40" t="b">
        <f t="shared" si="259"/>
        <v>0</v>
      </c>
      <c r="EI187" s="40" t="b">
        <f t="shared" si="260"/>
        <v>0</v>
      </c>
      <c r="EJ187" s="367"/>
      <c r="EK187" s="40" t="b">
        <f t="shared" si="261"/>
        <v>0</v>
      </c>
      <c r="EL187" s="40" t="b">
        <f t="shared" si="262"/>
        <v>0</v>
      </c>
      <c r="EM187" s="40" t="b">
        <f t="shared" si="263"/>
        <v>0</v>
      </c>
      <c r="EN187" s="40" t="b">
        <f t="shared" si="264"/>
        <v>0</v>
      </c>
      <c r="EO187" s="367"/>
      <c r="EP187" s="40" t="b">
        <f t="shared" si="265"/>
        <v>0</v>
      </c>
      <c r="EQ187" s="40" t="b">
        <f t="shared" si="266"/>
        <v>0</v>
      </c>
      <c r="ER187" s="40" t="b">
        <f t="shared" si="267"/>
        <v>0</v>
      </c>
      <c r="ES187" s="40" t="b">
        <f t="shared" si="268"/>
        <v>0</v>
      </c>
      <c r="ET187" s="367"/>
      <c r="EU187" s="40" t="b">
        <f t="shared" si="269"/>
        <v>0</v>
      </c>
      <c r="EV187" s="40" t="b">
        <f t="shared" si="270"/>
        <v>0</v>
      </c>
      <c r="EW187" s="40" t="b">
        <f t="shared" si="271"/>
        <v>0</v>
      </c>
      <c r="EX187" s="40" t="b">
        <f t="shared" si="272"/>
        <v>0</v>
      </c>
      <c r="EY187" s="365"/>
      <c r="EZ187" s="40" t="b">
        <f t="shared" si="273"/>
        <v>0</v>
      </c>
      <c r="FA187" s="40" t="b">
        <f t="shared" si="274"/>
        <v>0</v>
      </c>
      <c r="FB187" s="40" t="b">
        <f t="shared" si="275"/>
        <v>0</v>
      </c>
      <c r="FC187" s="40" t="b">
        <f t="shared" si="276"/>
        <v>0</v>
      </c>
      <c r="FD187" s="367"/>
      <c r="FE187" s="40" t="b">
        <f t="shared" si="277"/>
        <v>0</v>
      </c>
      <c r="FF187" s="40" t="b">
        <f t="shared" si="278"/>
        <v>0</v>
      </c>
      <c r="FG187" s="40" t="b">
        <f t="shared" si="279"/>
        <v>0</v>
      </c>
      <c r="FH187" s="40" t="b">
        <f t="shared" si="280"/>
        <v>0</v>
      </c>
      <c r="FI187" s="365"/>
      <c r="FJ187" s="40" t="b">
        <f t="shared" si="281"/>
        <v>0</v>
      </c>
      <c r="FK187" s="40" t="b">
        <f t="shared" si="282"/>
        <v>0</v>
      </c>
      <c r="FL187" s="40" t="b">
        <f t="shared" si="283"/>
        <v>0</v>
      </c>
      <c r="FM187" s="40" t="b">
        <f t="shared" si="284"/>
        <v>0</v>
      </c>
      <c r="FN187" s="367"/>
      <c r="FO187" s="40" t="b">
        <f t="shared" si="285"/>
        <v>0</v>
      </c>
      <c r="FP187" s="40" t="b">
        <f t="shared" si="286"/>
        <v>0</v>
      </c>
      <c r="FQ187" s="40" t="b">
        <f t="shared" si="287"/>
        <v>0</v>
      </c>
      <c r="FR187" s="40" t="b">
        <f t="shared" si="288"/>
        <v>0</v>
      </c>
      <c r="FS187" s="365"/>
      <c r="FT187" s="40" t="b">
        <f t="shared" si="289"/>
        <v>0</v>
      </c>
      <c r="FU187" s="40" t="b">
        <f t="shared" si="290"/>
        <v>0</v>
      </c>
      <c r="FV187" s="40" t="b">
        <f t="shared" si="291"/>
        <v>0</v>
      </c>
      <c r="FW187" s="40" t="b">
        <f t="shared" si="292"/>
        <v>0</v>
      </c>
    </row>
    <row r="188" spans="2:179">
      <c r="B188" s="365">
        <v>179</v>
      </c>
      <c r="C188" s="196"/>
      <c r="D188" s="196"/>
      <c r="E188" s="196"/>
      <c r="F188" s="196"/>
      <c r="G188" s="367"/>
      <c r="H188" s="197"/>
      <c r="I188" s="197"/>
      <c r="J188" s="197"/>
      <c r="K188" s="197"/>
      <c r="L188" s="197"/>
      <c r="M188" s="197"/>
      <c r="N188" s="9"/>
      <c r="O188" s="198"/>
      <c r="P188" s="198"/>
      <c r="Q188" s="198"/>
      <c r="R188" s="198"/>
      <c r="S188" s="198"/>
      <c r="T188" s="198"/>
      <c r="U188" s="9"/>
      <c r="V188" s="306"/>
      <c r="W188" s="306"/>
      <c r="X188" s="306"/>
      <c r="Y188" s="306"/>
      <c r="Z188" s="306"/>
      <c r="AA188" s="283">
        <f>IFERROR(Z188*Inputs!$D$59*Inputs!$D$60,"")</f>
        <v>0</v>
      </c>
      <c r="AB188" s="9"/>
      <c r="AC188" s="303"/>
      <c r="AD188" s="304"/>
      <c r="AE188" s="304"/>
      <c r="AF188" s="304"/>
      <c r="AG188" s="9"/>
      <c r="AH188" s="283" t="str">
        <f>IFERROR(IF(Analysis!AC188="","",Analysis!AC188*Inputs!$D$33),"")</f>
        <v/>
      </c>
      <c r="AI188" s="292" t="str">
        <f>IFERROR(IF(Analysis!AD188="","",Analysis!AD188*Inputs!$D$37),"")</f>
        <v/>
      </c>
      <c r="AJ188" s="292" t="str">
        <f>IFERROR(IF(Analysis!AE188="","",Analysis!AE188*Inputs!$D$41),"")</f>
        <v/>
      </c>
      <c r="AK188" s="292" t="str">
        <f>IFERROR(IF(Analysis!AE188="","",Analysis!AE188*Inputs!$D$48),"")</f>
        <v/>
      </c>
      <c r="AL188" s="293" t="str">
        <f>IFERROR(IF(Analysis!AD188="","",Analysis!AD188*Inputs!$D$49*Inputs!$D$48),"")</f>
        <v/>
      </c>
      <c r="AM188" s="292" t="str">
        <f>IFERROR(AK188*Inputs!$D$50,"")</f>
        <v/>
      </c>
      <c r="AN188" s="292" t="str">
        <f t="shared" si="293"/>
        <v/>
      </c>
      <c r="AO188" s="292" t="str">
        <f>IFERROR(IF(AN188="","",AN188*Inputs!$D$52),"")</f>
        <v/>
      </c>
      <c r="AP188" s="283" t="str">
        <f>IFERROR(IF(Analysis!AF188="","",Analysis!AF188*Inputs!$D$58),"")</f>
        <v/>
      </c>
      <c r="AQ188" s="293" t="str">
        <f>IFERROR(AP188*Inputs!$D$59,"")</f>
        <v/>
      </c>
      <c r="AR188" s="283" t="str">
        <f>IFERROR(AQ188*Inputs!$D$60,"")</f>
        <v/>
      </c>
      <c r="AS188" s="9"/>
      <c r="AT188" s="279" t="str">
        <f>IF(Analysis!V188&lt;&gt;"",Analysis!V188,Analysis!$AH188)</f>
        <v/>
      </c>
      <c r="AU188" s="279" t="str">
        <f>IF(Analysis!W188&lt;&gt;"",Analysis!W188,Analysis!AI188)</f>
        <v/>
      </c>
      <c r="AV188" s="279" t="str">
        <f>IF(Analysis!X188&lt;&gt;"",Analysis!X188,$AJ188)</f>
        <v/>
      </c>
      <c r="AW188" s="279" t="str">
        <f>IF(Analysis!Y188&lt;&gt;"",Analysis!Y188,Analysis!AO188)</f>
        <v/>
      </c>
      <c r="AX188" s="279" t="str">
        <f>IF(Analysis!Z188&lt;&gt;"",Analysis!Z188,Analysis!AP188)</f>
        <v/>
      </c>
      <c r="AY188" s="279" t="str">
        <f>IF(Analysis!AA188&gt;0,Analysis!AA188,Analysis!AR188)</f>
        <v/>
      </c>
      <c r="AZ188" s="9"/>
      <c r="BA188" s="8">
        <f>SUM((($H188+$O188)*Inputs!$D$14*Inputs!$D$13/Hours_TB),(($I188+$P188)*Inputs!$D$14*Inputs!$D$13/Hours_TB),(($J188+$Q188)*Inputs!$D$14*Inputs!$D$13/Hours_TB),(($K188+$R188)*Inputs!$D$14*Inputs!$D$13/Hours_TB),(($L188+$S188)*Inputs!$D$14*Inputs!$D$13/Hours_TB),(($M188+$T188)*Inputs!$D$14*Inputs!$D$13/Hours_TB))</f>
        <v>0</v>
      </c>
      <c r="BB188" s="8">
        <f>SUM((($H188+$O188)*Inputs!$D$14*Inputs!$D$13/Hours_HIV),(($I188+$P188)*Inputs!$D$14*Inputs!$D$13/Hours_HIV),(($J188+$Q188)*Inputs!$D$14*Inputs!$D$13/Hours_HIV),(($K188+$R188)*Inputs!$D$14*Inputs!$D$13/Hours_HIV),(($L188+$S188)*Inputs!$D$14*Inputs!$D$13/Hours_HIV),(($M188+$T188)*Inputs!$D$14*Inputs!$D$13/Hours_HIV))</f>
        <v>0</v>
      </c>
      <c r="BC188" s="8">
        <f>SUM((($H188+$O188)*Inputs!$D$14*Inputs!$D$13/Hours_HPV),(($I188+$P188)*Inputs!$D$14*Inputs!$D$13/Hours_HPV),(($J188+$Q188)*Inputs!$D$14*Inputs!$D$13/Hours_HPV),(($K188+$R188)*Inputs!$D$14*Inputs!$D$13/Hours_HPV),(($L188+$S188)*Inputs!$D$14*Inputs!$D$13/Hours_HPV),(($M188+$T188)*Inputs!$D$14*Inputs!$D$13/Hours_HPV))</f>
        <v>0</v>
      </c>
      <c r="BD188" s="8">
        <f>SUM((($H188+$O188)*Inputs!$D$14*Inputs!$D$13/Hours_HCV),(($I188+$P188)*Inputs!$D$14*Inputs!$D$13/Hours_HCV),(($J188+$Q188)*Inputs!$D$14*Inputs!$D$13/Hours_HCV),(($K188+$R188)*Inputs!$D$14*Inputs!$D$13/Hours_HCV),(($L188+$S188)*Inputs!$D$14*Inputs!$D$13/Hours_HCV),(($M188+$T188)*Inputs!$D$14*Inputs!$D$13/Hours_HCV))</f>
        <v>0</v>
      </c>
      <c r="BE188" s="9"/>
      <c r="BF188" s="10" t="str">
        <f t="shared" si="294"/>
        <v/>
      </c>
      <c r="BG188" s="18" t="str">
        <f t="shared" si="295"/>
        <v>N/A</v>
      </c>
      <c r="BH188" s="10" t="str">
        <f t="shared" si="296"/>
        <v/>
      </c>
      <c r="BI188" s="10" t="str">
        <f t="shared" si="297"/>
        <v/>
      </c>
      <c r="BJ188" s="10" t="str">
        <f t="shared" si="216"/>
        <v/>
      </c>
      <c r="BK188" s="18" t="str">
        <f t="shared" si="298"/>
        <v>N/A</v>
      </c>
      <c r="BL188" s="367"/>
      <c r="BM188" s="10">
        <f t="shared" si="299"/>
        <v>0</v>
      </c>
      <c r="BN188" s="18" t="str">
        <f t="shared" si="300"/>
        <v>N/A</v>
      </c>
      <c r="BO188" s="10" t="str">
        <f t="shared" si="217"/>
        <v/>
      </c>
      <c r="BP188" s="10" t="str">
        <f t="shared" si="218"/>
        <v/>
      </c>
      <c r="BQ188" s="10" t="str">
        <f t="shared" si="219"/>
        <v/>
      </c>
      <c r="BR188" s="18" t="str">
        <f t="shared" si="220"/>
        <v>N/A</v>
      </c>
      <c r="BS188" s="367"/>
      <c r="BT188" s="10">
        <f t="shared" si="301"/>
        <v>0</v>
      </c>
      <c r="BU188" s="18" t="str">
        <f t="shared" si="302"/>
        <v>N/A</v>
      </c>
      <c r="BV188" s="10" t="str">
        <f t="shared" si="221"/>
        <v/>
      </c>
      <c r="BW188" s="10" t="str">
        <f t="shared" si="303"/>
        <v/>
      </c>
      <c r="BX188" s="10" t="str">
        <f t="shared" si="222"/>
        <v/>
      </c>
      <c r="BY188" s="18" t="str">
        <f t="shared" si="304"/>
        <v>N/A</v>
      </c>
      <c r="BZ188" s="367"/>
      <c r="CA188" s="10">
        <f t="shared" si="305"/>
        <v>0</v>
      </c>
      <c r="CB188" s="18" t="str">
        <f t="shared" si="306"/>
        <v>N/A</v>
      </c>
      <c r="CC188" s="10" t="str">
        <f t="shared" si="223"/>
        <v/>
      </c>
      <c r="CD188" s="10" t="str">
        <f t="shared" si="224"/>
        <v/>
      </c>
      <c r="CE188" s="10" t="str">
        <f t="shared" si="225"/>
        <v/>
      </c>
      <c r="CF188" s="18" t="str">
        <f t="shared" si="307"/>
        <v>N/A</v>
      </c>
      <c r="CG188" s="365"/>
      <c r="CH188" s="10">
        <f t="shared" si="308"/>
        <v>0</v>
      </c>
      <c r="CI188" s="18" t="str">
        <f t="shared" si="309"/>
        <v>N/A</v>
      </c>
      <c r="CJ188" s="10" t="str">
        <f t="shared" si="226"/>
        <v/>
      </c>
      <c r="CK188" s="10" t="str">
        <f t="shared" si="227"/>
        <v/>
      </c>
      <c r="CL188" s="10" t="str">
        <f t="shared" si="228"/>
        <v/>
      </c>
      <c r="CM188" s="18" t="str">
        <f t="shared" si="229"/>
        <v>N/A</v>
      </c>
      <c r="CN188" s="365"/>
      <c r="CO188" s="10">
        <f t="shared" si="310"/>
        <v>0</v>
      </c>
      <c r="CP188" s="18" t="str">
        <f t="shared" si="311"/>
        <v>N/A</v>
      </c>
      <c r="CQ188" s="10" t="str">
        <f t="shared" si="230"/>
        <v/>
      </c>
      <c r="CR188" s="10" t="str">
        <f t="shared" si="231"/>
        <v/>
      </c>
      <c r="CS188" s="10" t="str">
        <f t="shared" si="232"/>
        <v/>
      </c>
      <c r="CT188" s="18" t="str">
        <f t="shared" si="312"/>
        <v>N/A</v>
      </c>
      <c r="CU188" s="377"/>
      <c r="CV188" s="10">
        <f t="shared" si="313"/>
        <v>0</v>
      </c>
      <c r="CW188" s="18" t="str">
        <f t="shared" si="314"/>
        <v>N/A</v>
      </c>
      <c r="CX188" s="10" t="str">
        <f t="shared" si="233"/>
        <v/>
      </c>
      <c r="CY188" s="10" t="str">
        <f t="shared" si="234"/>
        <v/>
      </c>
      <c r="CZ188" s="10" t="str">
        <f t="shared" si="235"/>
        <v/>
      </c>
      <c r="DA188" s="18" t="str">
        <f t="shared" si="236"/>
        <v>N/A</v>
      </c>
      <c r="DB188" s="367"/>
      <c r="DC188" s="367"/>
      <c r="DD188" s="367"/>
      <c r="DE188" s="367"/>
      <c r="DF188" s="367"/>
      <c r="DG188" s="40" t="b">
        <f t="shared" si="237"/>
        <v>0</v>
      </c>
      <c r="DH188" s="40" t="b">
        <f t="shared" si="238"/>
        <v>0</v>
      </c>
      <c r="DI188" s="40" t="b">
        <f t="shared" si="239"/>
        <v>0</v>
      </c>
      <c r="DJ188" s="40" t="b">
        <f t="shared" si="240"/>
        <v>0</v>
      </c>
      <c r="DK188" s="367"/>
      <c r="DL188" s="40" t="b">
        <f t="shared" si="241"/>
        <v>0</v>
      </c>
      <c r="DM188" s="40" t="b">
        <f t="shared" si="242"/>
        <v>0</v>
      </c>
      <c r="DN188" s="40" t="b">
        <f t="shared" si="243"/>
        <v>0</v>
      </c>
      <c r="DO188" s="40" t="b">
        <f t="shared" si="244"/>
        <v>0</v>
      </c>
      <c r="DP188" s="367"/>
      <c r="DQ188" s="40" t="b">
        <f t="shared" si="245"/>
        <v>0</v>
      </c>
      <c r="DR188" s="40" t="b">
        <f t="shared" si="246"/>
        <v>0</v>
      </c>
      <c r="DS188" s="40" t="b">
        <f t="shared" si="247"/>
        <v>0</v>
      </c>
      <c r="DT188" s="40" t="b">
        <f t="shared" si="248"/>
        <v>0</v>
      </c>
      <c r="DU188" s="367"/>
      <c r="DV188" s="40" t="b">
        <f t="shared" si="249"/>
        <v>0</v>
      </c>
      <c r="DW188" s="40" t="b">
        <f t="shared" si="250"/>
        <v>0</v>
      </c>
      <c r="DX188" s="40" t="b">
        <f t="shared" si="251"/>
        <v>0</v>
      </c>
      <c r="DY188" s="40" t="b">
        <f t="shared" si="252"/>
        <v>0</v>
      </c>
      <c r="DZ188" s="367"/>
      <c r="EA188" s="40" t="b">
        <f t="shared" si="253"/>
        <v>0</v>
      </c>
      <c r="EB188" s="40" t="b">
        <f t="shared" si="254"/>
        <v>0</v>
      </c>
      <c r="EC188" s="40" t="b">
        <f t="shared" si="255"/>
        <v>0</v>
      </c>
      <c r="ED188" s="40" t="b">
        <f t="shared" si="256"/>
        <v>0</v>
      </c>
      <c r="EE188" s="367"/>
      <c r="EF188" s="40" t="b">
        <f t="shared" si="257"/>
        <v>0</v>
      </c>
      <c r="EG188" s="40" t="b">
        <f t="shared" si="258"/>
        <v>0</v>
      </c>
      <c r="EH188" s="40" t="b">
        <f t="shared" si="259"/>
        <v>0</v>
      </c>
      <c r="EI188" s="40" t="b">
        <f t="shared" si="260"/>
        <v>0</v>
      </c>
      <c r="EJ188" s="367"/>
      <c r="EK188" s="40" t="b">
        <f t="shared" si="261"/>
        <v>0</v>
      </c>
      <c r="EL188" s="40" t="b">
        <f t="shared" si="262"/>
        <v>0</v>
      </c>
      <c r="EM188" s="40" t="b">
        <f t="shared" si="263"/>
        <v>0</v>
      </c>
      <c r="EN188" s="40" t="b">
        <f t="shared" si="264"/>
        <v>0</v>
      </c>
      <c r="EO188" s="367"/>
      <c r="EP188" s="40" t="b">
        <f t="shared" si="265"/>
        <v>0</v>
      </c>
      <c r="EQ188" s="40" t="b">
        <f t="shared" si="266"/>
        <v>0</v>
      </c>
      <c r="ER188" s="40" t="b">
        <f t="shared" si="267"/>
        <v>0</v>
      </c>
      <c r="ES188" s="40" t="b">
        <f t="shared" si="268"/>
        <v>0</v>
      </c>
      <c r="ET188" s="367"/>
      <c r="EU188" s="40" t="b">
        <f t="shared" si="269"/>
        <v>0</v>
      </c>
      <c r="EV188" s="40" t="b">
        <f t="shared" si="270"/>
        <v>0</v>
      </c>
      <c r="EW188" s="40" t="b">
        <f t="shared" si="271"/>
        <v>0</v>
      </c>
      <c r="EX188" s="40" t="b">
        <f t="shared" si="272"/>
        <v>0</v>
      </c>
      <c r="EY188" s="365"/>
      <c r="EZ188" s="40" t="b">
        <f t="shared" si="273"/>
        <v>0</v>
      </c>
      <c r="FA188" s="40" t="b">
        <f t="shared" si="274"/>
        <v>0</v>
      </c>
      <c r="FB188" s="40" t="b">
        <f t="shared" si="275"/>
        <v>0</v>
      </c>
      <c r="FC188" s="40" t="b">
        <f t="shared" si="276"/>
        <v>0</v>
      </c>
      <c r="FD188" s="367"/>
      <c r="FE188" s="40" t="b">
        <f t="shared" si="277"/>
        <v>0</v>
      </c>
      <c r="FF188" s="40" t="b">
        <f t="shared" si="278"/>
        <v>0</v>
      </c>
      <c r="FG188" s="40" t="b">
        <f t="shared" si="279"/>
        <v>0</v>
      </c>
      <c r="FH188" s="40" t="b">
        <f t="shared" si="280"/>
        <v>0</v>
      </c>
      <c r="FI188" s="365"/>
      <c r="FJ188" s="40" t="b">
        <f t="shared" si="281"/>
        <v>0</v>
      </c>
      <c r="FK188" s="40" t="b">
        <f t="shared" si="282"/>
        <v>0</v>
      </c>
      <c r="FL188" s="40" t="b">
        <f t="shared" si="283"/>
        <v>0</v>
      </c>
      <c r="FM188" s="40" t="b">
        <f t="shared" si="284"/>
        <v>0</v>
      </c>
      <c r="FN188" s="367"/>
      <c r="FO188" s="40" t="b">
        <f t="shared" si="285"/>
        <v>0</v>
      </c>
      <c r="FP188" s="40" t="b">
        <f t="shared" si="286"/>
        <v>0</v>
      </c>
      <c r="FQ188" s="40" t="b">
        <f t="shared" si="287"/>
        <v>0</v>
      </c>
      <c r="FR188" s="40" t="b">
        <f t="shared" si="288"/>
        <v>0</v>
      </c>
      <c r="FS188" s="365"/>
      <c r="FT188" s="40" t="b">
        <f t="shared" si="289"/>
        <v>0</v>
      </c>
      <c r="FU188" s="40" t="b">
        <f t="shared" si="290"/>
        <v>0</v>
      </c>
      <c r="FV188" s="40" t="b">
        <f t="shared" si="291"/>
        <v>0</v>
      </c>
      <c r="FW188" s="40" t="b">
        <f t="shared" si="292"/>
        <v>0</v>
      </c>
    </row>
    <row r="189" spans="2:179">
      <c r="B189" s="365">
        <v>180</v>
      </c>
      <c r="C189" s="196"/>
      <c r="D189" s="196"/>
      <c r="E189" s="196"/>
      <c r="F189" s="196"/>
      <c r="G189" s="367"/>
      <c r="H189" s="197"/>
      <c r="I189" s="197"/>
      <c r="J189" s="197"/>
      <c r="K189" s="197"/>
      <c r="L189" s="197"/>
      <c r="M189" s="197"/>
      <c r="N189" s="9"/>
      <c r="O189" s="198"/>
      <c r="P189" s="198"/>
      <c r="Q189" s="198"/>
      <c r="R189" s="198"/>
      <c r="S189" s="198"/>
      <c r="T189" s="198"/>
      <c r="U189" s="9"/>
      <c r="V189" s="306"/>
      <c r="W189" s="306"/>
      <c r="X189" s="306"/>
      <c r="Y189" s="306"/>
      <c r="Z189" s="306"/>
      <c r="AA189" s="283">
        <f>IFERROR(Z189*Inputs!$D$59*Inputs!$D$60,"")</f>
        <v>0</v>
      </c>
      <c r="AB189" s="9"/>
      <c r="AC189" s="303"/>
      <c r="AD189" s="304"/>
      <c r="AE189" s="304"/>
      <c r="AF189" s="304"/>
      <c r="AG189" s="9"/>
      <c r="AH189" s="283" t="str">
        <f>IFERROR(IF(Analysis!AC189="","",Analysis!AC189*Inputs!$D$33),"")</f>
        <v/>
      </c>
      <c r="AI189" s="292" t="str">
        <f>IFERROR(IF(Analysis!AD189="","",Analysis!AD189*Inputs!$D$37),"")</f>
        <v/>
      </c>
      <c r="AJ189" s="292" t="str">
        <f>IFERROR(IF(Analysis!AE189="","",Analysis!AE189*Inputs!$D$41),"")</f>
        <v/>
      </c>
      <c r="AK189" s="292" t="str">
        <f>IFERROR(IF(Analysis!AE189="","",Analysis!AE189*Inputs!$D$48),"")</f>
        <v/>
      </c>
      <c r="AL189" s="293" t="str">
        <f>IFERROR(IF(Analysis!AD189="","",Analysis!AD189*Inputs!$D$49*Inputs!$D$48),"")</f>
        <v/>
      </c>
      <c r="AM189" s="292" t="str">
        <f>IFERROR(AK189*Inputs!$D$50,"")</f>
        <v/>
      </c>
      <c r="AN189" s="292" t="str">
        <f t="shared" si="293"/>
        <v/>
      </c>
      <c r="AO189" s="292" t="str">
        <f>IFERROR(IF(AN189="","",AN189*Inputs!$D$52),"")</f>
        <v/>
      </c>
      <c r="AP189" s="283" t="str">
        <f>IFERROR(IF(Analysis!AF189="","",Analysis!AF189*Inputs!$D$58),"")</f>
        <v/>
      </c>
      <c r="AQ189" s="293" t="str">
        <f>IFERROR(AP189*Inputs!$D$59,"")</f>
        <v/>
      </c>
      <c r="AR189" s="283" t="str">
        <f>IFERROR(AQ189*Inputs!$D$60,"")</f>
        <v/>
      </c>
      <c r="AS189" s="9"/>
      <c r="AT189" s="279" t="str">
        <f>IF(Analysis!V189&lt;&gt;"",Analysis!V189,Analysis!$AH189)</f>
        <v/>
      </c>
      <c r="AU189" s="279" t="str">
        <f>IF(Analysis!W189&lt;&gt;"",Analysis!W189,Analysis!AI189)</f>
        <v/>
      </c>
      <c r="AV189" s="279" t="str">
        <f>IF(Analysis!X189&lt;&gt;"",Analysis!X189,$AJ189)</f>
        <v/>
      </c>
      <c r="AW189" s="279" t="str">
        <f>IF(Analysis!Y189&lt;&gt;"",Analysis!Y189,Analysis!AO189)</f>
        <v/>
      </c>
      <c r="AX189" s="279" t="str">
        <f>IF(Analysis!Z189&lt;&gt;"",Analysis!Z189,Analysis!AP189)</f>
        <v/>
      </c>
      <c r="AY189" s="279" t="str">
        <f>IF(Analysis!AA189&gt;0,Analysis!AA189,Analysis!AR189)</f>
        <v/>
      </c>
      <c r="AZ189" s="9"/>
      <c r="BA189" s="8">
        <f>SUM((($H189+$O189)*Inputs!$D$14*Inputs!$D$13/Hours_TB),(($I189+$P189)*Inputs!$D$14*Inputs!$D$13/Hours_TB),(($J189+$Q189)*Inputs!$D$14*Inputs!$D$13/Hours_TB),(($K189+$R189)*Inputs!$D$14*Inputs!$D$13/Hours_TB),(($L189+$S189)*Inputs!$D$14*Inputs!$D$13/Hours_TB),(($M189+$T189)*Inputs!$D$14*Inputs!$D$13/Hours_TB))</f>
        <v>0</v>
      </c>
      <c r="BB189" s="8">
        <f>SUM((($H189+$O189)*Inputs!$D$14*Inputs!$D$13/Hours_HIV),(($I189+$P189)*Inputs!$D$14*Inputs!$D$13/Hours_HIV),(($J189+$Q189)*Inputs!$D$14*Inputs!$D$13/Hours_HIV),(($K189+$R189)*Inputs!$D$14*Inputs!$D$13/Hours_HIV),(($L189+$S189)*Inputs!$D$14*Inputs!$D$13/Hours_HIV),(($M189+$T189)*Inputs!$D$14*Inputs!$D$13/Hours_HIV))</f>
        <v>0</v>
      </c>
      <c r="BC189" s="8">
        <f>SUM((($H189+$O189)*Inputs!$D$14*Inputs!$D$13/Hours_HPV),(($I189+$P189)*Inputs!$D$14*Inputs!$D$13/Hours_HPV),(($J189+$Q189)*Inputs!$D$14*Inputs!$D$13/Hours_HPV),(($K189+$R189)*Inputs!$D$14*Inputs!$D$13/Hours_HPV),(($L189+$S189)*Inputs!$D$14*Inputs!$D$13/Hours_HPV),(($M189+$T189)*Inputs!$D$14*Inputs!$D$13/Hours_HPV))</f>
        <v>0</v>
      </c>
      <c r="BD189" s="8">
        <f>SUM((($H189+$O189)*Inputs!$D$14*Inputs!$D$13/Hours_HCV),(($I189+$P189)*Inputs!$D$14*Inputs!$D$13/Hours_HCV),(($J189+$Q189)*Inputs!$D$14*Inputs!$D$13/Hours_HCV),(($K189+$R189)*Inputs!$D$14*Inputs!$D$13/Hours_HCV),(($L189+$S189)*Inputs!$D$14*Inputs!$D$13/Hours_HCV),(($M189+$T189)*Inputs!$D$14*Inputs!$D$13/Hours_HCV))</f>
        <v>0</v>
      </c>
      <c r="BE189" s="9"/>
      <c r="BF189" s="10" t="str">
        <f t="shared" si="294"/>
        <v/>
      </c>
      <c r="BG189" s="18" t="str">
        <f t="shared" si="295"/>
        <v>N/A</v>
      </c>
      <c r="BH189" s="10" t="str">
        <f t="shared" si="296"/>
        <v/>
      </c>
      <c r="BI189" s="10" t="str">
        <f t="shared" si="297"/>
        <v/>
      </c>
      <c r="BJ189" s="10" t="str">
        <f t="shared" si="216"/>
        <v/>
      </c>
      <c r="BK189" s="18" t="str">
        <f t="shared" si="298"/>
        <v>N/A</v>
      </c>
      <c r="BL189" s="367"/>
      <c r="BM189" s="10">
        <f t="shared" si="299"/>
        <v>0</v>
      </c>
      <c r="BN189" s="18" t="str">
        <f t="shared" si="300"/>
        <v>N/A</v>
      </c>
      <c r="BO189" s="10" t="str">
        <f t="shared" si="217"/>
        <v/>
      </c>
      <c r="BP189" s="10" t="str">
        <f t="shared" si="218"/>
        <v/>
      </c>
      <c r="BQ189" s="10" t="str">
        <f t="shared" si="219"/>
        <v/>
      </c>
      <c r="BR189" s="18" t="str">
        <f t="shared" si="220"/>
        <v>N/A</v>
      </c>
      <c r="BS189" s="367"/>
      <c r="BT189" s="10">
        <f t="shared" si="301"/>
        <v>0</v>
      </c>
      <c r="BU189" s="18" t="str">
        <f t="shared" si="302"/>
        <v>N/A</v>
      </c>
      <c r="BV189" s="10" t="str">
        <f t="shared" si="221"/>
        <v/>
      </c>
      <c r="BW189" s="10" t="str">
        <f t="shared" si="303"/>
        <v/>
      </c>
      <c r="BX189" s="10" t="str">
        <f t="shared" si="222"/>
        <v/>
      </c>
      <c r="BY189" s="18" t="str">
        <f t="shared" si="304"/>
        <v>N/A</v>
      </c>
      <c r="BZ189" s="367"/>
      <c r="CA189" s="10">
        <f t="shared" si="305"/>
        <v>0</v>
      </c>
      <c r="CB189" s="18" t="str">
        <f t="shared" si="306"/>
        <v>N/A</v>
      </c>
      <c r="CC189" s="10" t="str">
        <f t="shared" si="223"/>
        <v/>
      </c>
      <c r="CD189" s="10" t="str">
        <f t="shared" si="224"/>
        <v/>
      </c>
      <c r="CE189" s="10" t="str">
        <f t="shared" si="225"/>
        <v/>
      </c>
      <c r="CF189" s="18" t="str">
        <f t="shared" si="307"/>
        <v>N/A</v>
      </c>
      <c r="CG189" s="365"/>
      <c r="CH189" s="10">
        <f t="shared" si="308"/>
        <v>0</v>
      </c>
      <c r="CI189" s="18" t="str">
        <f t="shared" si="309"/>
        <v>N/A</v>
      </c>
      <c r="CJ189" s="10" t="str">
        <f t="shared" si="226"/>
        <v/>
      </c>
      <c r="CK189" s="10" t="str">
        <f t="shared" si="227"/>
        <v/>
      </c>
      <c r="CL189" s="10" t="str">
        <f t="shared" si="228"/>
        <v/>
      </c>
      <c r="CM189" s="18" t="str">
        <f t="shared" si="229"/>
        <v>N/A</v>
      </c>
      <c r="CN189" s="365"/>
      <c r="CO189" s="10">
        <f t="shared" si="310"/>
        <v>0</v>
      </c>
      <c r="CP189" s="18" t="str">
        <f t="shared" si="311"/>
        <v>N/A</v>
      </c>
      <c r="CQ189" s="10" t="str">
        <f t="shared" si="230"/>
        <v/>
      </c>
      <c r="CR189" s="10" t="str">
        <f t="shared" si="231"/>
        <v/>
      </c>
      <c r="CS189" s="10" t="str">
        <f t="shared" si="232"/>
        <v/>
      </c>
      <c r="CT189" s="18" t="str">
        <f t="shared" si="312"/>
        <v>N/A</v>
      </c>
      <c r="CU189" s="377"/>
      <c r="CV189" s="10">
        <f t="shared" si="313"/>
        <v>0</v>
      </c>
      <c r="CW189" s="18" t="str">
        <f t="shared" si="314"/>
        <v>N/A</v>
      </c>
      <c r="CX189" s="10" t="str">
        <f t="shared" si="233"/>
        <v/>
      </c>
      <c r="CY189" s="10" t="str">
        <f t="shared" si="234"/>
        <v/>
      </c>
      <c r="CZ189" s="10" t="str">
        <f t="shared" si="235"/>
        <v/>
      </c>
      <c r="DA189" s="18" t="str">
        <f t="shared" si="236"/>
        <v>N/A</v>
      </c>
      <c r="DB189" s="367"/>
      <c r="DC189" s="367"/>
      <c r="DD189" s="367"/>
      <c r="DE189" s="367"/>
      <c r="DF189" s="367"/>
      <c r="DG189" s="40" t="b">
        <f t="shared" si="237"/>
        <v>0</v>
      </c>
      <c r="DH189" s="40" t="b">
        <f t="shared" si="238"/>
        <v>0</v>
      </c>
      <c r="DI189" s="40" t="b">
        <f t="shared" si="239"/>
        <v>0</v>
      </c>
      <c r="DJ189" s="40" t="b">
        <f t="shared" si="240"/>
        <v>0</v>
      </c>
      <c r="DK189" s="367"/>
      <c r="DL189" s="40" t="b">
        <f t="shared" si="241"/>
        <v>0</v>
      </c>
      <c r="DM189" s="40" t="b">
        <f t="shared" si="242"/>
        <v>0</v>
      </c>
      <c r="DN189" s="40" t="b">
        <f t="shared" si="243"/>
        <v>0</v>
      </c>
      <c r="DO189" s="40" t="b">
        <f t="shared" si="244"/>
        <v>0</v>
      </c>
      <c r="DP189" s="367"/>
      <c r="DQ189" s="40" t="b">
        <f t="shared" si="245"/>
        <v>0</v>
      </c>
      <c r="DR189" s="40" t="b">
        <f t="shared" si="246"/>
        <v>0</v>
      </c>
      <c r="DS189" s="40" t="b">
        <f t="shared" si="247"/>
        <v>0</v>
      </c>
      <c r="DT189" s="40" t="b">
        <f t="shared" si="248"/>
        <v>0</v>
      </c>
      <c r="DU189" s="367"/>
      <c r="DV189" s="40" t="b">
        <f t="shared" si="249"/>
        <v>0</v>
      </c>
      <c r="DW189" s="40" t="b">
        <f t="shared" si="250"/>
        <v>0</v>
      </c>
      <c r="DX189" s="40" t="b">
        <f t="shared" si="251"/>
        <v>0</v>
      </c>
      <c r="DY189" s="40" t="b">
        <f t="shared" si="252"/>
        <v>0</v>
      </c>
      <c r="DZ189" s="367"/>
      <c r="EA189" s="40" t="b">
        <f t="shared" si="253"/>
        <v>0</v>
      </c>
      <c r="EB189" s="40" t="b">
        <f t="shared" si="254"/>
        <v>0</v>
      </c>
      <c r="EC189" s="40" t="b">
        <f t="shared" si="255"/>
        <v>0</v>
      </c>
      <c r="ED189" s="40" t="b">
        <f t="shared" si="256"/>
        <v>0</v>
      </c>
      <c r="EE189" s="367"/>
      <c r="EF189" s="40" t="b">
        <f t="shared" si="257"/>
        <v>0</v>
      </c>
      <c r="EG189" s="40" t="b">
        <f t="shared" si="258"/>
        <v>0</v>
      </c>
      <c r="EH189" s="40" t="b">
        <f t="shared" si="259"/>
        <v>0</v>
      </c>
      <c r="EI189" s="40" t="b">
        <f t="shared" si="260"/>
        <v>0</v>
      </c>
      <c r="EJ189" s="367"/>
      <c r="EK189" s="40" t="b">
        <f t="shared" si="261"/>
        <v>0</v>
      </c>
      <c r="EL189" s="40" t="b">
        <f t="shared" si="262"/>
        <v>0</v>
      </c>
      <c r="EM189" s="40" t="b">
        <f t="shared" si="263"/>
        <v>0</v>
      </c>
      <c r="EN189" s="40" t="b">
        <f t="shared" si="264"/>
        <v>0</v>
      </c>
      <c r="EO189" s="367"/>
      <c r="EP189" s="40" t="b">
        <f t="shared" si="265"/>
        <v>0</v>
      </c>
      <c r="EQ189" s="40" t="b">
        <f t="shared" si="266"/>
        <v>0</v>
      </c>
      <c r="ER189" s="40" t="b">
        <f t="shared" si="267"/>
        <v>0</v>
      </c>
      <c r="ES189" s="40" t="b">
        <f t="shared" si="268"/>
        <v>0</v>
      </c>
      <c r="ET189" s="367"/>
      <c r="EU189" s="40" t="b">
        <f t="shared" si="269"/>
        <v>0</v>
      </c>
      <c r="EV189" s="40" t="b">
        <f t="shared" si="270"/>
        <v>0</v>
      </c>
      <c r="EW189" s="40" t="b">
        <f t="shared" si="271"/>
        <v>0</v>
      </c>
      <c r="EX189" s="40" t="b">
        <f t="shared" si="272"/>
        <v>0</v>
      </c>
      <c r="EY189" s="365"/>
      <c r="EZ189" s="40" t="b">
        <f t="shared" si="273"/>
        <v>0</v>
      </c>
      <c r="FA189" s="40" t="b">
        <f t="shared" si="274"/>
        <v>0</v>
      </c>
      <c r="FB189" s="40" t="b">
        <f t="shared" si="275"/>
        <v>0</v>
      </c>
      <c r="FC189" s="40" t="b">
        <f t="shared" si="276"/>
        <v>0</v>
      </c>
      <c r="FD189" s="367"/>
      <c r="FE189" s="40" t="b">
        <f t="shared" si="277"/>
        <v>0</v>
      </c>
      <c r="FF189" s="40" t="b">
        <f t="shared" si="278"/>
        <v>0</v>
      </c>
      <c r="FG189" s="40" t="b">
        <f t="shared" si="279"/>
        <v>0</v>
      </c>
      <c r="FH189" s="40" t="b">
        <f t="shared" si="280"/>
        <v>0</v>
      </c>
      <c r="FI189" s="365"/>
      <c r="FJ189" s="40" t="b">
        <f t="shared" si="281"/>
        <v>0</v>
      </c>
      <c r="FK189" s="40" t="b">
        <f t="shared" si="282"/>
        <v>0</v>
      </c>
      <c r="FL189" s="40" t="b">
        <f t="shared" si="283"/>
        <v>0</v>
      </c>
      <c r="FM189" s="40" t="b">
        <f t="shared" si="284"/>
        <v>0</v>
      </c>
      <c r="FN189" s="367"/>
      <c r="FO189" s="40" t="b">
        <f t="shared" si="285"/>
        <v>0</v>
      </c>
      <c r="FP189" s="40" t="b">
        <f t="shared" si="286"/>
        <v>0</v>
      </c>
      <c r="FQ189" s="40" t="b">
        <f t="shared" si="287"/>
        <v>0</v>
      </c>
      <c r="FR189" s="40" t="b">
        <f t="shared" si="288"/>
        <v>0</v>
      </c>
      <c r="FS189" s="365"/>
      <c r="FT189" s="40" t="b">
        <f t="shared" si="289"/>
        <v>0</v>
      </c>
      <c r="FU189" s="40" t="b">
        <f t="shared" si="290"/>
        <v>0</v>
      </c>
      <c r="FV189" s="40" t="b">
        <f t="shared" si="291"/>
        <v>0</v>
      </c>
      <c r="FW189" s="40" t="b">
        <f t="shared" si="292"/>
        <v>0</v>
      </c>
    </row>
    <row r="190" spans="2:179">
      <c r="B190" s="365">
        <v>181</v>
      </c>
      <c r="C190" s="196"/>
      <c r="D190" s="196"/>
      <c r="E190" s="196"/>
      <c r="F190" s="196"/>
      <c r="G190" s="367"/>
      <c r="H190" s="197"/>
      <c r="I190" s="197"/>
      <c r="J190" s="197"/>
      <c r="K190" s="197"/>
      <c r="L190" s="197"/>
      <c r="M190" s="197"/>
      <c r="N190" s="9"/>
      <c r="O190" s="198"/>
      <c r="P190" s="198"/>
      <c r="Q190" s="198"/>
      <c r="R190" s="198"/>
      <c r="S190" s="198"/>
      <c r="T190" s="198"/>
      <c r="U190" s="9"/>
      <c r="V190" s="306"/>
      <c r="W190" s="306"/>
      <c r="X190" s="306"/>
      <c r="Y190" s="306"/>
      <c r="Z190" s="306"/>
      <c r="AA190" s="283">
        <f>IFERROR(Z190*Inputs!$D$59*Inputs!$D$60,"")</f>
        <v>0</v>
      </c>
      <c r="AB190" s="9"/>
      <c r="AC190" s="303"/>
      <c r="AD190" s="304"/>
      <c r="AE190" s="304"/>
      <c r="AF190" s="304"/>
      <c r="AG190" s="9"/>
      <c r="AH190" s="283" t="str">
        <f>IFERROR(IF(Analysis!AC190="","",Analysis!AC190*Inputs!$D$33),"")</f>
        <v/>
      </c>
      <c r="AI190" s="292" t="str">
        <f>IFERROR(IF(Analysis!AD190="","",Analysis!AD190*Inputs!$D$37),"")</f>
        <v/>
      </c>
      <c r="AJ190" s="292" t="str">
        <f>IFERROR(IF(Analysis!AE190="","",Analysis!AE190*Inputs!$D$41),"")</f>
        <v/>
      </c>
      <c r="AK190" s="292" t="str">
        <f>IFERROR(IF(Analysis!AE190="","",Analysis!AE190*Inputs!$D$48),"")</f>
        <v/>
      </c>
      <c r="AL190" s="293" t="str">
        <f>IFERROR(IF(Analysis!AD190="","",Analysis!AD190*Inputs!$D$49*Inputs!$D$48),"")</f>
        <v/>
      </c>
      <c r="AM190" s="292" t="str">
        <f>IFERROR(AK190*Inputs!$D$50,"")</f>
        <v/>
      </c>
      <c r="AN190" s="292" t="str">
        <f t="shared" si="293"/>
        <v/>
      </c>
      <c r="AO190" s="292" t="str">
        <f>IFERROR(IF(AN190="","",AN190*Inputs!$D$52),"")</f>
        <v/>
      </c>
      <c r="AP190" s="283" t="str">
        <f>IFERROR(IF(Analysis!AF190="","",Analysis!AF190*Inputs!$D$58),"")</f>
        <v/>
      </c>
      <c r="AQ190" s="293" t="str">
        <f>IFERROR(AP190*Inputs!$D$59,"")</f>
        <v/>
      </c>
      <c r="AR190" s="283" t="str">
        <f>IFERROR(AQ190*Inputs!$D$60,"")</f>
        <v/>
      </c>
      <c r="AS190" s="9"/>
      <c r="AT190" s="279" t="str">
        <f>IF(Analysis!V190&lt;&gt;"",Analysis!V190,Analysis!$AH190)</f>
        <v/>
      </c>
      <c r="AU190" s="279" t="str">
        <f>IF(Analysis!W190&lt;&gt;"",Analysis!W190,Analysis!AI190)</f>
        <v/>
      </c>
      <c r="AV190" s="279" t="str">
        <f>IF(Analysis!X190&lt;&gt;"",Analysis!X190,$AJ190)</f>
        <v/>
      </c>
      <c r="AW190" s="279" t="str">
        <f>IF(Analysis!Y190&lt;&gt;"",Analysis!Y190,Analysis!AO190)</f>
        <v/>
      </c>
      <c r="AX190" s="279" t="str">
        <f>IF(Analysis!Z190&lt;&gt;"",Analysis!Z190,Analysis!AP190)</f>
        <v/>
      </c>
      <c r="AY190" s="279" t="str">
        <f>IF(Analysis!AA190&gt;0,Analysis!AA190,Analysis!AR190)</f>
        <v/>
      </c>
      <c r="AZ190" s="9"/>
      <c r="BA190" s="8">
        <f>SUM((($H190+$O190)*Inputs!$D$14*Inputs!$D$13/Hours_TB),(($I190+$P190)*Inputs!$D$14*Inputs!$D$13/Hours_TB),(($J190+$Q190)*Inputs!$D$14*Inputs!$D$13/Hours_TB),(($K190+$R190)*Inputs!$D$14*Inputs!$D$13/Hours_TB),(($L190+$S190)*Inputs!$D$14*Inputs!$D$13/Hours_TB),(($M190+$T190)*Inputs!$D$14*Inputs!$D$13/Hours_TB))</f>
        <v>0</v>
      </c>
      <c r="BB190" s="8">
        <f>SUM((($H190+$O190)*Inputs!$D$14*Inputs!$D$13/Hours_HIV),(($I190+$P190)*Inputs!$D$14*Inputs!$D$13/Hours_HIV),(($J190+$Q190)*Inputs!$D$14*Inputs!$D$13/Hours_HIV),(($K190+$R190)*Inputs!$D$14*Inputs!$D$13/Hours_HIV),(($L190+$S190)*Inputs!$D$14*Inputs!$D$13/Hours_HIV),(($M190+$T190)*Inputs!$D$14*Inputs!$D$13/Hours_HIV))</f>
        <v>0</v>
      </c>
      <c r="BC190" s="8">
        <f>SUM((($H190+$O190)*Inputs!$D$14*Inputs!$D$13/Hours_HPV),(($I190+$P190)*Inputs!$D$14*Inputs!$D$13/Hours_HPV),(($J190+$Q190)*Inputs!$D$14*Inputs!$D$13/Hours_HPV),(($K190+$R190)*Inputs!$D$14*Inputs!$D$13/Hours_HPV),(($L190+$S190)*Inputs!$D$14*Inputs!$D$13/Hours_HPV),(($M190+$T190)*Inputs!$D$14*Inputs!$D$13/Hours_HPV))</f>
        <v>0</v>
      </c>
      <c r="BD190" s="8">
        <f>SUM((($H190+$O190)*Inputs!$D$14*Inputs!$D$13/Hours_HCV),(($I190+$P190)*Inputs!$D$14*Inputs!$D$13/Hours_HCV),(($J190+$Q190)*Inputs!$D$14*Inputs!$D$13/Hours_HCV),(($K190+$R190)*Inputs!$D$14*Inputs!$D$13/Hours_HCV),(($L190+$S190)*Inputs!$D$14*Inputs!$D$13/Hours_HCV),(($M190+$T190)*Inputs!$D$14*Inputs!$D$13/Hours_HCV))</f>
        <v>0</v>
      </c>
      <c r="BE190" s="9"/>
      <c r="BF190" s="10" t="str">
        <f t="shared" si="294"/>
        <v/>
      </c>
      <c r="BG190" s="18" t="str">
        <f t="shared" si="295"/>
        <v>N/A</v>
      </c>
      <c r="BH190" s="10" t="str">
        <f t="shared" si="296"/>
        <v/>
      </c>
      <c r="BI190" s="10" t="str">
        <f t="shared" si="297"/>
        <v/>
      </c>
      <c r="BJ190" s="10" t="str">
        <f t="shared" si="216"/>
        <v/>
      </c>
      <c r="BK190" s="18" t="str">
        <f t="shared" si="298"/>
        <v>N/A</v>
      </c>
      <c r="BL190" s="367"/>
      <c r="BM190" s="10">
        <f t="shared" si="299"/>
        <v>0</v>
      </c>
      <c r="BN190" s="18" t="str">
        <f t="shared" si="300"/>
        <v>N/A</v>
      </c>
      <c r="BO190" s="10" t="str">
        <f t="shared" si="217"/>
        <v/>
      </c>
      <c r="BP190" s="10" t="str">
        <f t="shared" si="218"/>
        <v/>
      </c>
      <c r="BQ190" s="10" t="str">
        <f t="shared" si="219"/>
        <v/>
      </c>
      <c r="BR190" s="18" t="str">
        <f t="shared" si="220"/>
        <v>N/A</v>
      </c>
      <c r="BS190" s="367"/>
      <c r="BT190" s="10">
        <f t="shared" si="301"/>
        <v>0</v>
      </c>
      <c r="BU190" s="18" t="str">
        <f t="shared" si="302"/>
        <v>N/A</v>
      </c>
      <c r="BV190" s="10" t="str">
        <f t="shared" si="221"/>
        <v/>
      </c>
      <c r="BW190" s="10" t="str">
        <f t="shared" si="303"/>
        <v/>
      </c>
      <c r="BX190" s="10" t="str">
        <f t="shared" si="222"/>
        <v/>
      </c>
      <c r="BY190" s="18" t="str">
        <f t="shared" si="304"/>
        <v>N/A</v>
      </c>
      <c r="BZ190" s="367"/>
      <c r="CA190" s="10">
        <f t="shared" si="305"/>
        <v>0</v>
      </c>
      <c r="CB190" s="18" t="str">
        <f t="shared" si="306"/>
        <v>N/A</v>
      </c>
      <c r="CC190" s="10" t="str">
        <f t="shared" si="223"/>
        <v/>
      </c>
      <c r="CD190" s="10" t="str">
        <f t="shared" si="224"/>
        <v/>
      </c>
      <c r="CE190" s="10" t="str">
        <f t="shared" si="225"/>
        <v/>
      </c>
      <c r="CF190" s="18" t="str">
        <f t="shared" si="307"/>
        <v>N/A</v>
      </c>
      <c r="CG190" s="365"/>
      <c r="CH190" s="10">
        <f t="shared" si="308"/>
        <v>0</v>
      </c>
      <c r="CI190" s="18" t="str">
        <f t="shared" si="309"/>
        <v>N/A</v>
      </c>
      <c r="CJ190" s="10" t="str">
        <f t="shared" si="226"/>
        <v/>
      </c>
      <c r="CK190" s="10" t="str">
        <f t="shared" si="227"/>
        <v/>
      </c>
      <c r="CL190" s="10" t="str">
        <f t="shared" si="228"/>
        <v/>
      </c>
      <c r="CM190" s="18" t="str">
        <f t="shared" si="229"/>
        <v>N/A</v>
      </c>
      <c r="CN190" s="365"/>
      <c r="CO190" s="10">
        <f t="shared" si="310"/>
        <v>0</v>
      </c>
      <c r="CP190" s="18" t="str">
        <f t="shared" si="311"/>
        <v>N/A</v>
      </c>
      <c r="CQ190" s="10" t="str">
        <f t="shared" si="230"/>
        <v/>
      </c>
      <c r="CR190" s="10" t="str">
        <f t="shared" si="231"/>
        <v/>
      </c>
      <c r="CS190" s="10" t="str">
        <f t="shared" si="232"/>
        <v/>
      </c>
      <c r="CT190" s="18" t="str">
        <f t="shared" si="312"/>
        <v>N/A</v>
      </c>
      <c r="CU190" s="377"/>
      <c r="CV190" s="10">
        <f t="shared" si="313"/>
        <v>0</v>
      </c>
      <c r="CW190" s="18" t="str">
        <f t="shared" si="314"/>
        <v>N/A</v>
      </c>
      <c r="CX190" s="10" t="str">
        <f t="shared" si="233"/>
        <v/>
      </c>
      <c r="CY190" s="10" t="str">
        <f t="shared" si="234"/>
        <v/>
      </c>
      <c r="CZ190" s="10" t="str">
        <f t="shared" si="235"/>
        <v/>
      </c>
      <c r="DA190" s="18" t="str">
        <f t="shared" si="236"/>
        <v>N/A</v>
      </c>
      <c r="DB190" s="367"/>
      <c r="DC190" s="367"/>
      <c r="DD190" s="367"/>
      <c r="DE190" s="367"/>
      <c r="DF190" s="367"/>
      <c r="DG190" s="40" t="b">
        <f t="shared" si="237"/>
        <v>0</v>
      </c>
      <c r="DH190" s="40" t="b">
        <f t="shared" si="238"/>
        <v>0</v>
      </c>
      <c r="DI190" s="40" t="b">
        <f t="shared" si="239"/>
        <v>0</v>
      </c>
      <c r="DJ190" s="40" t="b">
        <f t="shared" si="240"/>
        <v>0</v>
      </c>
      <c r="DK190" s="367"/>
      <c r="DL190" s="40" t="b">
        <f t="shared" si="241"/>
        <v>0</v>
      </c>
      <c r="DM190" s="40" t="b">
        <f t="shared" si="242"/>
        <v>0</v>
      </c>
      <c r="DN190" s="40" t="b">
        <f t="shared" si="243"/>
        <v>0</v>
      </c>
      <c r="DO190" s="40" t="b">
        <f t="shared" si="244"/>
        <v>0</v>
      </c>
      <c r="DP190" s="367"/>
      <c r="DQ190" s="40" t="b">
        <f t="shared" si="245"/>
        <v>0</v>
      </c>
      <c r="DR190" s="40" t="b">
        <f t="shared" si="246"/>
        <v>0</v>
      </c>
      <c r="DS190" s="40" t="b">
        <f t="shared" si="247"/>
        <v>0</v>
      </c>
      <c r="DT190" s="40" t="b">
        <f t="shared" si="248"/>
        <v>0</v>
      </c>
      <c r="DU190" s="367"/>
      <c r="DV190" s="40" t="b">
        <f t="shared" si="249"/>
        <v>0</v>
      </c>
      <c r="DW190" s="40" t="b">
        <f t="shared" si="250"/>
        <v>0</v>
      </c>
      <c r="DX190" s="40" t="b">
        <f t="shared" si="251"/>
        <v>0</v>
      </c>
      <c r="DY190" s="40" t="b">
        <f t="shared" si="252"/>
        <v>0</v>
      </c>
      <c r="DZ190" s="367"/>
      <c r="EA190" s="40" t="b">
        <f t="shared" si="253"/>
        <v>0</v>
      </c>
      <c r="EB190" s="40" t="b">
        <f t="shared" si="254"/>
        <v>0</v>
      </c>
      <c r="EC190" s="40" t="b">
        <f t="shared" si="255"/>
        <v>0</v>
      </c>
      <c r="ED190" s="40" t="b">
        <f t="shared" si="256"/>
        <v>0</v>
      </c>
      <c r="EE190" s="367"/>
      <c r="EF190" s="40" t="b">
        <f t="shared" si="257"/>
        <v>0</v>
      </c>
      <c r="EG190" s="40" t="b">
        <f t="shared" si="258"/>
        <v>0</v>
      </c>
      <c r="EH190" s="40" t="b">
        <f t="shared" si="259"/>
        <v>0</v>
      </c>
      <c r="EI190" s="40" t="b">
        <f t="shared" si="260"/>
        <v>0</v>
      </c>
      <c r="EJ190" s="367"/>
      <c r="EK190" s="40" t="b">
        <f t="shared" si="261"/>
        <v>0</v>
      </c>
      <c r="EL190" s="40" t="b">
        <f t="shared" si="262"/>
        <v>0</v>
      </c>
      <c r="EM190" s="40" t="b">
        <f t="shared" si="263"/>
        <v>0</v>
      </c>
      <c r="EN190" s="40" t="b">
        <f t="shared" si="264"/>
        <v>0</v>
      </c>
      <c r="EO190" s="367"/>
      <c r="EP190" s="40" t="b">
        <f t="shared" si="265"/>
        <v>0</v>
      </c>
      <c r="EQ190" s="40" t="b">
        <f t="shared" si="266"/>
        <v>0</v>
      </c>
      <c r="ER190" s="40" t="b">
        <f t="shared" si="267"/>
        <v>0</v>
      </c>
      <c r="ES190" s="40" t="b">
        <f t="shared" si="268"/>
        <v>0</v>
      </c>
      <c r="ET190" s="367"/>
      <c r="EU190" s="40" t="b">
        <f t="shared" si="269"/>
        <v>0</v>
      </c>
      <c r="EV190" s="40" t="b">
        <f t="shared" si="270"/>
        <v>0</v>
      </c>
      <c r="EW190" s="40" t="b">
        <f t="shared" si="271"/>
        <v>0</v>
      </c>
      <c r="EX190" s="40" t="b">
        <f t="shared" si="272"/>
        <v>0</v>
      </c>
      <c r="EY190" s="365"/>
      <c r="EZ190" s="40" t="b">
        <f t="shared" si="273"/>
        <v>0</v>
      </c>
      <c r="FA190" s="40" t="b">
        <f t="shared" si="274"/>
        <v>0</v>
      </c>
      <c r="FB190" s="40" t="b">
        <f t="shared" si="275"/>
        <v>0</v>
      </c>
      <c r="FC190" s="40" t="b">
        <f t="shared" si="276"/>
        <v>0</v>
      </c>
      <c r="FD190" s="367"/>
      <c r="FE190" s="40" t="b">
        <f t="shared" si="277"/>
        <v>0</v>
      </c>
      <c r="FF190" s="40" t="b">
        <f t="shared" si="278"/>
        <v>0</v>
      </c>
      <c r="FG190" s="40" t="b">
        <f t="shared" si="279"/>
        <v>0</v>
      </c>
      <c r="FH190" s="40" t="b">
        <f t="shared" si="280"/>
        <v>0</v>
      </c>
      <c r="FI190" s="365"/>
      <c r="FJ190" s="40" t="b">
        <f t="shared" si="281"/>
        <v>0</v>
      </c>
      <c r="FK190" s="40" t="b">
        <f t="shared" si="282"/>
        <v>0</v>
      </c>
      <c r="FL190" s="40" t="b">
        <f t="shared" si="283"/>
        <v>0</v>
      </c>
      <c r="FM190" s="40" t="b">
        <f t="shared" si="284"/>
        <v>0</v>
      </c>
      <c r="FN190" s="367"/>
      <c r="FO190" s="40" t="b">
        <f t="shared" si="285"/>
        <v>0</v>
      </c>
      <c r="FP190" s="40" t="b">
        <f t="shared" si="286"/>
        <v>0</v>
      </c>
      <c r="FQ190" s="40" t="b">
        <f t="shared" si="287"/>
        <v>0</v>
      </c>
      <c r="FR190" s="40" t="b">
        <f t="shared" si="288"/>
        <v>0</v>
      </c>
      <c r="FS190" s="365"/>
      <c r="FT190" s="40" t="b">
        <f t="shared" si="289"/>
        <v>0</v>
      </c>
      <c r="FU190" s="40" t="b">
        <f t="shared" si="290"/>
        <v>0</v>
      </c>
      <c r="FV190" s="40" t="b">
        <f t="shared" si="291"/>
        <v>0</v>
      </c>
      <c r="FW190" s="40" t="b">
        <f t="shared" si="292"/>
        <v>0</v>
      </c>
    </row>
    <row r="191" spans="2:179">
      <c r="B191" s="365">
        <v>182</v>
      </c>
      <c r="C191" s="196"/>
      <c r="D191" s="196"/>
      <c r="E191" s="196"/>
      <c r="F191" s="196"/>
      <c r="G191" s="367"/>
      <c r="H191" s="197"/>
      <c r="I191" s="197"/>
      <c r="J191" s="197"/>
      <c r="K191" s="197"/>
      <c r="L191" s="197"/>
      <c r="M191" s="197"/>
      <c r="N191" s="9"/>
      <c r="O191" s="198"/>
      <c r="P191" s="198"/>
      <c r="Q191" s="198"/>
      <c r="R191" s="198"/>
      <c r="S191" s="198"/>
      <c r="T191" s="198"/>
      <c r="U191" s="9"/>
      <c r="V191" s="306"/>
      <c r="W191" s="306"/>
      <c r="X191" s="306"/>
      <c r="Y191" s="306"/>
      <c r="Z191" s="306"/>
      <c r="AA191" s="283">
        <f>IFERROR(Z191*Inputs!$D$59*Inputs!$D$60,"")</f>
        <v>0</v>
      </c>
      <c r="AB191" s="9"/>
      <c r="AC191" s="303"/>
      <c r="AD191" s="304"/>
      <c r="AE191" s="304"/>
      <c r="AF191" s="304"/>
      <c r="AG191" s="9"/>
      <c r="AH191" s="283" t="str">
        <f>IFERROR(IF(Analysis!AC191="","",Analysis!AC191*Inputs!$D$33),"")</f>
        <v/>
      </c>
      <c r="AI191" s="292" t="str">
        <f>IFERROR(IF(Analysis!AD191="","",Analysis!AD191*Inputs!$D$37),"")</f>
        <v/>
      </c>
      <c r="AJ191" s="292" t="str">
        <f>IFERROR(IF(Analysis!AE191="","",Analysis!AE191*Inputs!$D$41),"")</f>
        <v/>
      </c>
      <c r="AK191" s="292" t="str">
        <f>IFERROR(IF(Analysis!AE191="","",Analysis!AE191*Inputs!$D$48),"")</f>
        <v/>
      </c>
      <c r="AL191" s="293" t="str">
        <f>IFERROR(IF(Analysis!AD191="","",Analysis!AD191*Inputs!$D$49*Inputs!$D$48),"")</f>
        <v/>
      </c>
      <c r="AM191" s="292" t="str">
        <f>IFERROR(AK191*Inputs!$D$50,"")</f>
        <v/>
      </c>
      <c r="AN191" s="292" t="str">
        <f t="shared" si="293"/>
        <v/>
      </c>
      <c r="AO191" s="292" t="str">
        <f>IFERROR(IF(AN191="","",AN191*Inputs!$D$52),"")</f>
        <v/>
      </c>
      <c r="AP191" s="283" t="str">
        <f>IFERROR(IF(Analysis!AF191="","",Analysis!AF191*Inputs!$D$58),"")</f>
        <v/>
      </c>
      <c r="AQ191" s="293" t="str">
        <f>IFERROR(AP191*Inputs!$D$59,"")</f>
        <v/>
      </c>
      <c r="AR191" s="283" t="str">
        <f>IFERROR(AQ191*Inputs!$D$60,"")</f>
        <v/>
      </c>
      <c r="AS191" s="9"/>
      <c r="AT191" s="279" t="str">
        <f>IF(Analysis!V191&lt;&gt;"",Analysis!V191,Analysis!$AH191)</f>
        <v/>
      </c>
      <c r="AU191" s="279" t="str">
        <f>IF(Analysis!W191&lt;&gt;"",Analysis!W191,Analysis!AI191)</f>
        <v/>
      </c>
      <c r="AV191" s="279" t="str">
        <f>IF(Analysis!X191&lt;&gt;"",Analysis!X191,$AJ191)</f>
        <v/>
      </c>
      <c r="AW191" s="279" t="str">
        <f>IF(Analysis!Y191&lt;&gt;"",Analysis!Y191,Analysis!AO191)</f>
        <v/>
      </c>
      <c r="AX191" s="279" t="str">
        <f>IF(Analysis!Z191&lt;&gt;"",Analysis!Z191,Analysis!AP191)</f>
        <v/>
      </c>
      <c r="AY191" s="279" t="str">
        <f>IF(Analysis!AA191&gt;0,Analysis!AA191,Analysis!AR191)</f>
        <v/>
      </c>
      <c r="AZ191" s="9"/>
      <c r="BA191" s="8">
        <f>SUM((($H191+$O191)*Inputs!$D$14*Inputs!$D$13/Hours_TB),(($I191+$P191)*Inputs!$D$14*Inputs!$D$13/Hours_TB),(($J191+$Q191)*Inputs!$D$14*Inputs!$D$13/Hours_TB),(($K191+$R191)*Inputs!$D$14*Inputs!$D$13/Hours_TB),(($L191+$S191)*Inputs!$D$14*Inputs!$D$13/Hours_TB),(($M191+$T191)*Inputs!$D$14*Inputs!$D$13/Hours_TB))</f>
        <v>0</v>
      </c>
      <c r="BB191" s="8">
        <f>SUM((($H191+$O191)*Inputs!$D$14*Inputs!$D$13/Hours_HIV),(($I191+$P191)*Inputs!$D$14*Inputs!$D$13/Hours_HIV),(($J191+$Q191)*Inputs!$D$14*Inputs!$D$13/Hours_HIV),(($K191+$R191)*Inputs!$D$14*Inputs!$D$13/Hours_HIV),(($L191+$S191)*Inputs!$D$14*Inputs!$D$13/Hours_HIV),(($M191+$T191)*Inputs!$D$14*Inputs!$D$13/Hours_HIV))</f>
        <v>0</v>
      </c>
      <c r="BC191" s="8">
        <f>SUM((($H191+$O191)*Inputs!$D$14*Inputs!$D$13/Hours_HPV),(($I191+$P191)*Inputs!$D$14*Inputs!$D$13/Hours_HPV),(($J191+$Q191)*Inputs!$D$14*Inputs!$D$13/Hours_HPV),(($K191+$R191)*Inputs!$D$14*Inputs!$D$13/Hours_HPV),(($L191+$S191)*Inputs!$D$14*Inputs!$D$13/Hours_HPV),(($M191+$T191)*Inputs!$D$14*Inputs!$D$13/Hours_HPV))</f>
        <v>0</v>
      </c>
      <c r="BD191" s="8">
        <f>SUM((($H191+$O191)*Inputs!$D$14*Inputs!$D$13/Hours_HCV),(($I191+$P191)*Inputs!$D$14*Inputs!$D$13/Hours_HCV),(($J191+$Q191)*Inputs!$D$14*Inputs!$D$13/Hours_HCV),(($K191+$R191)*Inputs!$D$14*Inputs!$D$13/Hours_HCV),(($L191+$S191)*Inputs!$D$14*Inputs!$D$13/Hours_HCV),(($M191+$T191)*Inputs!$D$14*Inputs!$D$13/Hours_HCV))</f>
        <v>0</v>
      </c>
      <c r="BE191" s="9"/>
      <c r="BF191" s="10" t="str">
        <f t="shared" si="294"/>
        <v/>
      </c>
      <c r="BG191" s="18" t="str">
        <f t="shared" si="295"/>
        <v>N/A</v>
      </c>
      <c r="BH191" s="10" t="str">
        <f t="shared" si="296"/>
        <v/>
      </c>
      <c r="BI191" s="10" t="str">
        <f t="shared" si="297"/>
        <v/>
      </c>
      <c r="BJ191" s="10" t="str">
        <f t="shared" si="216"/>
        <v/>
      </c>
      <c r="BK191" s="18" t="str">
        <f t="shared" si="298"/>
        <v>N/A</v>
      </c>
      <c r="BL191" s="367"/>
      <c r="BM191" s="10">
        <f t="shared" si="299"/>
        <v>0</v>
      </c>
      <c r="BN191" s="18" t="str">
        <f t="shared" si="300"/>
        <v>N/A</v>
      </c>
      <c r="BO191" s="10" t="str">
        <f t="shared" si="217"/>
        <v/>
      </c>
      <c r="BP191" s="10" t="str">
        <f t="shared" si="218"/>
        <v/>
      </c>
      <c r="BQ191" s="10" t="str">
        <f t="shared" si="219"/>
        <v/>
      </c>
      <c r="BR191" s="18" t="str">
        <f t="shared" si="220"/>
        <v>N/A</v>
      </c>
      <c r="BS191" s="367"/>
      <c r="BT191" s="10">
        <f t="shared" si="301"/>
        <v>0</v>
      </c>
      <c r="BU191" s="18" t="str">
        <f t="shared" si="302"/>
        <v>N/A</v>
      </c>
      <c r="BV191" s="10" t="str">
        <f t="shared" si="221"/>
        <v/>
      </c>
      <c r="BW191" s="10" t="str">
        <f t="shared" si="303"/>
        <v/>
      </c>
      <c r="BX191" s="10" t="str">
        <f t="shared" si="222"/>
        <v/>
      </c>
      <c r="BY191" s="18" t="str">
        <f t="shared" si="304"/>
        <v>N/A</v>
      </c>
      <c r="BZ191" s="367"/>
      <c r="CA191" s="10">
        <f t="shared" si="305"/>
        <v>0</v>
      </c>
      <c r="CB191" s="18" t="str">
        <f t="shared" si="306"/>
        <v>N/A</v>
      </c>
      <c r="CC191" s="10" t="str">
        <f t="shared" si="223"/>
        <v/>
      </c>
      <c r="CD191" s="10" t="str">
        <f t="shared" si="224"/>
        <v/>
      </c>
      <c r="CE191" s="10" t="str">
        <f t="shared" si="225"/>
        <v/>
      </c>
      <c r="CF191" s="18" t="str">
        <f t="shared" si="307"/>
        <v>N/A</v>
      </c>
      <c r="CG191" s="365"/>
      <c r="CH191" s="10">
        <f t="shared" si="308"/>
        <v>0</v>
      </c>
      <c r="CI191" s="18" t="str">
        <f t="shared" si="309"/>
        <v>N/A</v>
      </c>
      <c r="CJ191" s="10" t="str">
        <f t="shared" si="226"/>
        <v/>
      </c>
      <c r="CK191" s="10" t="str">
        <f t="shared" si="227"/>
        <v/>
      </c>
      <c r="CL191" s="10" t="str">
        <f t="shared" si="228"/>
        <v/>
      </c>
      <c r="CM191" s="18" t="str">
        <f t="shared" si="229"/>
        <v>N/A</v>
      </c>
      <c r="CN191" s="365"/>
      <c r="CO191" s="10">
        <f t="shared" si="310"/>
        <v>0</v>
      </c>
      <c r="CP191" s="18" t="str">
        <f t="shared" si="311"/>
        <v>N/A</v>
      </c>
      <c r="CQ191" s="10" t="str">
        <f t="shared" si="230"/>
        <v/>
      </c>
      <c r="CR191" s="10" t="str">
        <f t="shared" si="231"/>
        <v/>
      </c>
      <c r="CS191" s="10" t="str">
        <f t="shared" si="232"/>
        <v/>
      </c>
      <c r="CT191" s="18" t="str">
        <f t="shared" si="312"/>
        <v>N/A</v>
      </c>
      <c r="CU191" s="377"/>
      <c r="CV191" s="10">
        <f t="shared" si="313"/>
        <v>0</v>
      </c>
      <c r="CW191" s="18" t="str">
        <f t="shared" si="314"/>
        <v>N/A</v>
      </c>
      <c r="CX191" s="10" t="str">
        <f t="shared" si="233"/>
        <v/>
      </c>
      <c r="CY191" s="10" t="str">
        <f t="shared" si="234"/>
        <v/>
      </c>
      <c r="CZ191" s="10" t="str">
        <f t="shared" si="235"/>
        <v/>
      </c>
      <c r="DA191" s="18" t="str">
        <f t="shared" si="236"/>
        <v>N/A</v>
      </c>
      <c r="DB191" s="367"/>
      <c r="DC191" s="367"/>
      <c r="DD191" s="367"/>
      <c r="DE191" s="367"/>
      <c r="DF191" s="367"/>
      <c r="DG191" s="40" t="b">
        <f t="shared" si="237"/>
        <v>0</v>
      </c>
      <c r="DH191" s="40" t="b">
        <f t="shared" si="238"/>
        <v>0</v>
      </c>
      <c r="DI191" s="40" t="b">
        <f t="shared" si="239"/>
        <v>0</v>
      </c>
      <c r="DJ191" s="40" t="b">
        <f t="shared" si="240"/>
        <v>0</v>
      </c>
      <c r="DK191" s="367"/>
      <c r="DL191" s="40" t="b">
        <f t="shared" si="241"/>
        <v>0</v>
      </c>
      <c r="DM191" s="40" t="b">
        <f t="shared" si="242"/>
        <v>0</v>
      </c>
      <c r="DN191" s="40" t="b">
        <f t="shared" si="243"/>
        <v>0</v>
      </c>
      <c r="DO191" s="40" t="b">
        <f t="shared" si="244"/>
        <v>0</v>
      </c>
      <c r="DP191" s="367"/>
      <c r="DQ191" s="40" t="b">
        <f t="shared" si="245"/>
        <v>0</v>
      </c>
      <c r="DR191" s="40" t="b">
        <f t="shared" si="246"/>
        <v>0</v>
      </c>
      <c r="DS191" s="40" t="b">
        <f t="shared" si="247"/>
        <v>0</v>
      </c>
      <c r="DT191" s="40" t="b">
        <f t="shared" si="248"/>
        <v>0</v>
      </c>
      <c r="DU191" s="367"/>
      <c r="DV191" s="40" t="b">
        <f t="shared" si="249"/>
        <v>0</v>
      </c>
      <c r="DW191" s="40" t="b">
        <f t="shared" si="250"/>
        <v>0</v>
      </c>
      <c r="DX191" s="40" t="b">
        <f t="shared" si="251"/>
        <v>0</v>
      </c>
      <c r="DY191" s="40" t="b">
        <f t="shared" si="252"/>
        <v>0</v>
      </c>
      <c r="DZ191" s="367"/>
      <c r="EA191" s="40" t="b">
        <f t="shared" si="253"/>
        <v>0</v>
      </c>
      <c r="EB191" s="40" t="b">
        <f t="shared" si="254"/>
        <v>0</v>
      </c>
      <c r="EC191" s="40" t="b">
        <f t="shared" si="255"/>
        <v>0</v>
      </c>
      <c r="ED191" s="40" t="b">
        <f t="shared" si="256"/>
        <v>0</v>
      </c>
      <c r="EE191" s="367"/>
      <c r="EF191" s="40" t="b">
        <f t="shared" si="257"/>
        <v>0</v>
      </c>
      <c r="EG191" s="40" t="b">
        <f t="shared" si="258"/>
        <v>0</v>
      </c>
      <c r="EH191" s="40" t="b">
        <f t="shared" si="259"/>
        <v>0</v>
      </c>
      <c r="EI191" s="40" t="b">
        <f t="shared" si="260"/>
        <v>0</v>
      </c>
      <c r="EJ191" s="367"/>
      <c r="EK191" s="40" t="b">
        <f t="shared" si="261"/>
        <v>0</v>
      </c>
      <c r="EL191" s="40" t="b">
        <f t="shared" si="262"/>
        <v>0</v>
      </c>
      <c r="EM191" s="40" t="b">
        <f t="shared" si="263"/>
        <v>0</v>
      </c>
      <c r="EN191" s="40" t="b">
        <f t="shared" si="264"/>
        <v>0</v>
      </c>
      <c r="EO191" s="367"/>
      <c r="EP191" s="40" t="b">
        <f t="shared" si="265"/>
        <v>0</v>
      </c>
      <c r="EQ191" s="40" t="b">
        <f t="shared" si="266"/>
        <v>0</v>
      </c>
      <c r="ER191" s="40" t="b">
        <f t="shared" si="267"/>
        <v>0</v>
      </c>
      <c r="ES191" s="40" t="b">
        <f t="shared" si="268"/>
        <v>0</v>
      </c>
      <c r="ET191" s="367"/>
      <c r="EU191" s="40" t="b">
        <f t="shared" si="269"/>
        <v>0</v>
      </c>
      <c r="EV191" s="40" t="b">
        <f t="shared" si="270"/>
        <v>0</v>
      </c>
      <c r="EW191" s="40" t="b">
        <f t="shared" si="271"/>
        <v>0</v>
      </c>
      <c r="EX191" s="40" t="b">
        <f t="shared" si="272"/>
        <v>0</v>
      </c>
      <c r="EY191" s="365"/>
      <c r="EZ191" s="40" t="b">
        <f t="shared" si="273"/>
        <v>0</v>
      </c>
      <c r="FA191" s="40" t="b">
        <f t="shared" si="274"/>
        <v>0</v>
      </c>
      <c r="FB191" s="40" t="b">
        <f t="shared" si="275"/>
        <v>0</v>
      </c>
      <c r="FC191" s="40" t="b">
        <f t="shared" si="276"/>
        <v>0</v>
      </c>
      <c r="FD191" s="367"/>
      <c r="FE191" s="40" t="b">
        <f t="shared" si="277"/>
        <v>0</v>
      </c>
      <c r="FF191" s="40" t="b">
        <f t="shared" si="278"/>
        <v>0</v>
      </c>
      <c r="FG191" s="40" t="b">
        <f t="shared" si="279"/>
        <v>0</v>
      </c>
      <c r="FH191" s="40" t="b">
        <f t="shared" si="280"/>
        <v>0</v>
      </c>
      <c r="FI191" s="365"/>
      <c r="FJ191" s="40" t="b">
        <f t="shared" si="281"/>
        <v>0</v>
      </c>
      <c r="FK191" s="40" t="b">
        <f t="shared" si="282"/>
        <v>0</v>
      </c>
      <c r="FL191" s="40" t="b">
        <f t="shared" si="283"/>
        <v>0</v>
      </c>
      <c r="FM191" s="40" t="b">
        <f t="shared" si="284"/>
        <v>0</v>
      </c>
      <c r="FN191" s="367"/>
      <c r="FO191" s="40" t="b">
        <f t="shared" si="285"/>
        <v>0</v>
      </c>
      <c r="FP191" s="40" t="b">
        <f t="shared" si="286"/>
        <v>0</v>
      </c>
      <c r="FQ191" s="40" t="b">
        <f t="shared" si="287"/>
        <v>0</v>
      </c>
      <c r="FR191" s="40" t="b">
        <f t="shared" si="288"/>
        <v>0</v>
      </c>
      <c r="FS191" s="365"/>
      <c r="FT191" s="40" t="b">
        <f t="shared" si="289"/>
        <v>0</v>
      </c>
      <c r="FU191" s="40" t="b">
        <f t="shared" si="290"/>
        <v>0</v>
      </c>
      <c r="FV191" s="40" t="b">
        <f t="shared" si="291"/>
        <v>0</v>
      </c>
      <c r="FW191" s="40" t="b">
        <f t="shared" si="292"/>
        <v>0</v>
      </c>
    </row>
    <row r="192" spans="2:179">
      <c r="B192" s="365">
        <v>183</v>
      </c>
      <c r="C192" s="196"/>
      <c r="D192" s="196"/>
      <c r="E192" s="196"/>
      <c r="F192" s="196"/>
      <c r="G192" s="367"/>
      <c r="H192" s="197"/>
      <c r="I192" s="197"/>
      <c r="J192" s="197"/>
      <c r="K192" s="197"/>
      <c r="L192" s="197"/>
      <c r="M192" s="197"/>
      <c r="N192" s="9"/>
      <c r="O192" s="198"/>
      <c r="P192" s="198"/>
      <c r="Q192" s="198"/>
      <c r="R192" s="198"/>
      <c r="S192" s="198"/>
      <c r="T192" s="198"/>
      <c r="U192" s="9"/>
      <c r="V192" s="306"/>
      <c r="W192" s="306"/>
      <c r="X192" s="306"/>
      <c r="Y192" s="306"/>
      <c r="Z192" s="306"/>
      <c r="AA192" s="283">
        <f>IFERROR(Z192*Inputs!$D$59*Inputs!$D$60,"")</f>
        <v>0</v>
      </c>
      <c r="AB192" s="9"/>
      <c r="AC192" s="303"/>
      <c r="AD192" s="304"/>
      <c r="AE192" s="304"/>
      <c r="AF192" s="304"/>
      <c r="AG192" s="9"/>
      <c r="AH192" s="283" t="str">
        <f>IFERROR(IF(Analysis!AC192="","",Analysis!AC192*Inputs!$D$33),"")</f>
        <v/>
      </c>
      <c r="AI192" s="292" t="str">
        <f>IFERROR(IF(Analysis!AD192="","",Analysis!AD192*Inputs!$D$37),"")</f>
        <v/>
      </c>
      <c r="AJ192" s="292" t="str">
        <f>IFERROR(IF(Analysis!AE192="","",Analysis!AE192*Inputs!$D$41),"")</f>
        <v/>
      </c>
      <c r="AK192" s="292" t="str">
        <f>IFERROR(IF(Analysis!AE192="","",Analysis!AE192*Inputs!$D$48),"")</f>
        <v/>
      </c>
      <c r="AL192" s="293" t="str">
        <f>IFERROR(IF(Analysis!AD192="","",Analysis!AD192*Inputs!$D$49*Inputs!$D$48),"")</f>
        <v/>
      </c>
      <c r="AM192" s="292" t="str">
        <f>IFERROR(AK192*Inputs!$D$50,"")</f>
        <v/>
      </c>
      <c r="AN192" s="292" t="str">
        <f t="shared" si="293"/>
        <v/>
      </c>
      <c r="AO192" s="292" t="str">
        <f>IFERROR(IF(AN192="","",AN192*Inputs!$D$52),"")</f>
        <v/>
      </c>
      <c r="AP192" s="283" t="str">
        <f>IFERROR(IF(Analysis!AF192="","",Analysis!AF192*Inputs!$D$58),"")</f>
        <v/>
      </c>
      <c r="AQ192" s="293" t="str">
        <f>IFERROR(AP192*Inputs!$D$59,"")</f>
        <v/>
      </c>
      <c r="AR192" s="283" t="str">
        <f>IFERROR(AQ192*Inputs!$D$60,"")</f>
        <v/>
      </c>
      <c r="AS192" s="9"/>
      <c r="AT192" s="279" t="str">
        <f>IF(Analysis!V192&lt;&gt;"",Analysis!V192,Analysis!$AH192)</f>
        <v/>
      </c>
      <c r="AU192" s="279" t="str">
        <f>IF(Analysis!W192&lt;&gt;"",Analysis!W192,Analysis!AI192)</f>
        <v/>
      </c>
      <c r="AV192" s="279" t="str">
        <f>IF(Analysis!X192&lt;&gt;"",Analysis!X192,$AJ192)</f>
        <v/>
      </c>
      <c r="AW192" s="279" t="str">
        <f>IF(Analysis!Y192&lt;&gt;"",Analysis!Y192,Analysis!AO192)</f>
        <v/>
      </c>
      <c r="AX192" s="279" t="str">
        <f>IF(Analysis!Z192&lt;&gt;"",Analysis!Z192,Analysis!AP192)</f>
        <v/>
      </c>
      <c r="AY192" s="279" t="str">
        <f>IF(Analysis!AA192&gt;0,Analysis!AA192,Analysis!AR192)</f>
        <v/>
      </c>
      <c r="AZ192" s="9"/>
      <c r="BA192" s="8">
        <f>SUM((($H192+$O192)*Inputs!$D$14*Inputs!$D$13/Hours_TB),(($I192+$P192)*Inputs!$D$14*Inputs!$D$13/Hours_TB),(($J192+$Q192)*Inputs!$D$14*Inputs!$D$13/Hours_TB),(($K192+$R192)*Inputs!$D$14*Inputs!$D$13/Hours_TB),(($L192+$S192)*Inputs!$D$14*Inputs!$D$13/Hours_TB),(($M192+$T192)*Inputs!$D$14*Inputs!$D$13/Hours_TB))</f>
        <v>0</v>
      </c>
      <c r="BB192" s="8">
        <f>SUM((($H192+$O192)*Inputs!$D$14*Inputs!$D$13/Hours_HIV),(($I192+$P192)*Inputs!$D$14*Inputs!$D$13/Hours_HIV),(($J192+$Q192)*Inputs!$D$14*Inputs!$D$13/Hours_HIV),(($K192+$R192)*Inputs!$D$14*Inputs!$D$13/Hours_HIV),(($L192+$S192)*Inputs!$D$14*Inputs!$D$13/Hours_HIV),(($M192+$T192)*Inputs!$D$14*Inputs!$D$13/Hours_HIV))</f>
        <v>0</v>
      </c>
      <c r="BC192" s="8">
        <f>SUM((($H192+$O192)*Inputs!$D$14*Inputs!$D$13/Hours_HPV),(($I192+$P192)*Inputs!$D$14*Inputs!$D$13/Hours_HPV),(($J192+$Q192)*Inputs!$D$14*Inputs!$D$13/Hours_HPV),(($K192+$R192)*Inputs!$D$14*Inputs!$D$13/Hours_HPV),(($L192+$S192)*Inputs!$D$14*Inputs!$D$13/Hours_HPV),(($M192+$T192)*Inputs!$D$14*Inputs!$D$13/Hours_HPV))</f>
        <v>0</v>
      </c>
      <c r="BD192" s="8">
        <f>SUM((($H192+$O192)*Inputs!$D$14*Inputs!$D$13/Hours_HCV),(($I192+$P192)*Inputs!$D$14*Inputs!$D$13/Hours_HCV),(($J192+$Q192)*Inputs!$D$14*Inputs!$D$13/Hours_HCV),(($K192+$R192)*Inputs!$D$14*Inputs!$D$13/Hours_HCV),(($L192+$S192)*Inputs!$D$14*Inputs!$D$13/Hours_HCV),(($M192+$T192)*Inputs!$D$14*Inputs!$D$13/Hours_HCV))</f>
        <v>0</v>
      </c>
      <c r="BE192" s="9"/>
      <c r="BF192" s="10" t="str">
        <f t="shared" si="294"/>
        <v/>
      </c>
      <c r="BG192" s="18" t="str">
        <f t="shared" si="295"/>
        <v>N/A</v>
      </c>
      <c r="BH192" s="10" t="str">
        <f t="shared" si="296"/>
        <v/>
      </c>
      <c r="BI192" s="10" t="str">
        <f t="shared" si="297"/>
        <v/>
      </c>
      <c r="BJ192" s="10" t="str">
        <f t="shared" si="216"/>
        <v/>
      </c>
      <c r="BK192" s="18" t="str">
        <f t="shared" si="298"/>
        <v>N/A</v>
      </c>
      <c r="BL192" s="367"/>
      <c r="BM192" s="10">
        <f t="shared" si="299"/>
        <v>0</v>
      </c>
      <c r="BN192" s="18" t="str">
        <f t="shared" si="300"/>
        <v>N/A</v>
      </c>
      <c r="BO192" s="10" t="str">
        <f t="shared" si="217"/>
        <v/>
      </c>
      <c r="BP192" s="10" t="str">
        <f t="shared" si="218"/>
        <v/>
      </c>
      <c r="BQ192" s="10" t="str">
        <f t="shared" si="219"/>
        <v/>
      </c>
      <c r="BR192" s="18" t="str">
        <f t="shared" si="220"/>
        <v>N/A</v>
      </c>
      <c r="BS192" s="367"/>
      <c r="BT192" s="10">
        <f t="shared" si="301"/>
        <v>0</v>
      </c>
      <c r="BU192" s="18" t="str">
        <f t="shared" si="302"/>
        <v>N/A</v>
      </c>
      <c r="BV192" s="10" t="str">
        <f t="shared" si="221"/>
        <v/>
      </c>
      <c r="BW192" s="10" t="str">
        <f t="shared" si="303"/>
        <v/>
      </c>
      <c r="BX192" s="10" t="str">
        <f t="shared" si="222"/>
        <v/>
      </c>
      <c r="BY192" s="18" t="str">
        <f t="shared" si="304"/>
        <v>N/A</v>
      </c>
      <c r="BZ192" s="367"/>
      <c r="CA192" s="10">
        <f t="shared" si="305"/>
        <v>0</v>
      </c>
      <c r="CB192" s="18" t="str">
        <f t="shared" si="306"/>
        <v>N/A</v>
      </c>
      <c r="CC192" s="10" t="str">
        <f t="shared" si="223"/>
        <v/>
      </c>
      <c r="CD192" s="10" t="str">
        <f t="shared" si="224"/>
        <v/>
      </c>
      <c r="CE192" s="10" t="str">
        <f t="shared" si="225"/>
        <v/>
      </c>
      <c r="CF192" s="18" t="str">
        <f t="shared" si="307"/>
        <v>N/A</v>
      </c>
      <c r="CG192" s="365"/>
      <c r="CH192" s="10">
        <f t="shared" si="308"/>
        <v>0</v>
      </c>
      <c r="CI192" s="18" t="str">
        <f t="shared" si="309"/>
        <v>N/A</v>
      </c>
      <c r="CJ192" s="10" t="str">
        <f t="shared" si="226"/>
        <v/>
      </c>
      <c r="CK192" s="10" t="str">
        <f t="shared" si="227"/>
        <v/>
      </c>
      <c r="CL192" s="10" t="str">
        <f t="shared" si="228"/>
        <v/>
      </c>
      <c r="CM192" s="18" t="str">
        <f t="shared" si="229"/>
        <v>N/A</v>
      </c>
      <c r="CN192" s="365"/>
      <c r="CO192" s="10">
        <f t="shared" si="310"/>
        <v>0</v>
      </c>
      <c r="CP192" s="18" t="str">
        <f t="shared" si="311"/>
        <v>N/A</v>
      </c>
      <c r="CQ192" s="10" t="str">
        <f t="shared" si="230"/>
        <v/>
      </c>
      <c r="CR192" s="10" t="str">
        <f t="shared" si="231"/>
        <v/>
      </c>
      <c r="CS192" s="10" t="str">
        <f t="shared" si="232"/>
        <v/>
      </c>
      <c r="CT192" s="18" t="str">
        <f t="shared" si="312"/>
        <v>N/A</v>
      </c>
      <c r="CU192" s="377"/>
      <c r="CV192" s="10">
        <f t="shared" si="313"/>
        <v>0</v>
      </c>
      <c r="CW192" s="18" t="str">
        <f t="shared" si="314"/>
        <v>N/A</v>
      </c>
      <c r="CX192" s="10" t="str">
        <f t="shared" si="233"/>
        <v/>
      </c>
      <c r="CY192" s="10" t="str">
        <f t="shared" si="234"/>
        <v/>
      </c>
      <c r="CZ192" s="10" t="str">
        <f t="shared" si="235"/>
        <v/>
      </c>
      <c r="DA192" s="18" t="str">
        <f t="shared" si="236"/>
        <v>N/A</v>
      </c>
      <c r="DB192" s="367"/>
      <c r="DC192" s="367"/>
      <c r="DD192" s="367"/>
      <c r="DE192" s="367"/>
      <c r="DF192" s="367"/>
      <c r="DG192" s="40" t="b">
        <f t="shared" si="237"/>
        <v>0</v>
      </c>
      <c r="DH192" s="40" t="b">
        <f t="shared" si="238"/>
        <v>0</v>
      </c>
      <c r="DI192" s="40" t="b">
        <f t="shared" si="239"/>
        <v>0</v>
      </c>
      <c r="DJ192" s="40" t="b">
        <f t="shared" si="240"/>
        <v>0</v>
      </c>
      <c r="DK192" s="367"/>
      <c r="DL192" s="40" t="b">
        <f t="shared" si="241"/>
        <v>0</v>
      </c>
      <c r="DM192" s="40" t="b">
        <f t="shared" si="242"/>
        <v>0</v>
      </c>
      <c r="DN192" s="40" t="b">
        <f t="shared" si="243"/>
        <v>0</v>
      </c>
      <c r="DO192" s="40" t="b">
        <f t="shared" si="244"/>
        <v>0</v>
      </c>
      <c r="DP192" s="367"/>
      <c r="DQ192" s="40" t="b">
        <f t="shared" si="245"/>
        <v>0</v>
      </c>
      <c r="DR192" s="40" t="b">
        <f t="shared" si="246"/>
        <v>0</v>
      </c>
      <c r="DS192" s="40" t="b">
        <f t="shared" si="247"/>
        <v>0</v>
      </c>
      <c r="DT192" s="40" t="b">
        <f t="shared" si="248"/>
        <v>0</v>
      </c>
      <c r="DU192" s="367"/>
      <c r="DV192" s="40" t="b">
        <f t="shared" si="249"/>
        <v>0</v>
      </c>
      <c r="DW192" s="40" t="b">
        <f t="shared" si="250"/>
        <v>0</v>
      </c>
      <c r="DX192" s="40" t="b">
        <f t="shared" si="251"/>
        <v>0</v>
      </c>
      <c r="DY192" s="40" t="b">
        <f t="shared" si="252"/>
        <v>0</v>
      </c>
      <c r="DZ192" s="367"/>
      <c r="EA192" s="40" t="b">
        <f t="shared" si="253"/>
        <v>0</v>
      </c>
      <c r="EB192" s="40" t="b">
        <f t="shared" si="254"/>
        <v>0</v>
      </c>
      <c r="EC192" s="40" t="b">
        <f t="shared" si="255"/>
        <v>0</v>
      </c>
      <c r="ED192" s="40" t="b">
        <f t="shared" si="256"/>
        <v>0</v>
      </c>
      <c r="EE192" s="367"/>
      <c r="EF192" s="40" t="b">
        <f t="shared" si="257"/>
        <v>0</v>
      </c>
      <c r="EG192" s="40" t="b">
        <f t="shared" si="258"/>
        <v>0</v>
      </c>
      <c r="EH192" s="40" t="b">
        <f t="shared" si="259"/>
        <v>0</v>
      </c>
      <c r="EI192" s="40" t="b">
        <f t="shared" si="260"/>
        <v>0</v>
      </c>
      <c r="EJ192" s="367"/>
      <c r="EK192" s="40" t="b">
        <f t="shared" si="261"/>
        <v>0</v>
      </c>
      <c r="EL192" s="40" t="b">
        <f t="shared" si="262"/>
        <v>0</v>
      </c>
      <c r="EM192" s="40" t="b">
        <f t="shared" si="263"/>
        <v>0</v>
      </c>
      <c r="EN192" s="40" t="b">
        <f t="shared" si="264"/>
        <v>0</v>
      </c>
      <c r="EO192" s="367"/>
      <c r="EP192" s="40" t="b">
        <f t="shared" si="265"/>
        <v>0</v>
      </c>
      <c r="EQ192" s="40" t="b">
        <f t="shared" si="266"/>
        <v>0</v>
      </c>
      <c r="ER192" s="40" t="b">
        <f t="shared" si="267"/>
        <v>0</v>
      </c>
      <c r="ES192" s="40" t="b">
        <f t="shared" si="268"/>
        <v>0</v>
      </c>
      <c r="ET192" s="367"/>
      <c r="EU192" s="40" t="b">
        <f t="shared" si="269"/>
        <v>0</v>
      </c>
      <c r="EV192" s="40" t="b">
        <f t="shared" si="270"/>
        <v>0</v>
      </c>
      <c r="EW192" s="40" t="b">
        <f t="shared" si="271"/>
        <v>0</v>
      </c>
      <c r="EX192" s="40" t="b">
        <f t="shared" si="272"/>
        <v>0</v>
      </c>
      <c r="EY192" s="365"/>
      <c r="EZ192" s="40" t="b">
        <f t="shared" si="273"/>
        <v>0</v>
      </c>
      <c r="FA192" s="40" t="b">
        <f t="shared" si="274"/>
        <v>0</v>
      </c>
      <c r="FB192" s="40" t="b">
        <f t="shared" si="275"/>
        <v>0</v>
      </c>
      <c r="FC192" s="40" t="b">
        <f t="shared" si="276"/>
        <v>0</v>
      </c>
      <c r="FD192" s="367"/>
      <c r="FE192" s="40" t="b">
        <f t="shared" si="277"/>
        <v>0</v>
      </c>
      <c r="FF192" s="40" t="b">
        <f t="shared" si="278"/>
        <v>0</v>
      </c>
      <c r="FG192" s="40" t="b">
        <f t="shared" si="279"/>
        <v>0</v>
      </c>
      <c r="FH192" s="40" t="b">
        <f t="shared" si="280"/>
        <v>0</v>
      </c>
      <c r="FI192" s="365"/>
      <c r="FJ192" s="40" t="b">
        <f t="shared" si="281"/>
        <v>0</v>
      </c>
      <c r="FK192" s="40" t="b">
        <f t="shared" si="282"/>
        <v>0</v>
      </c>
      <c r="FL192" s="40" t="b">
        <f t="shared" si="283"/>
        <v>0</v>
      </c>
      <c r="FM192" s="40" t="b">
        <f t="shared" si="284"/>
        <v>0</v>
      </c>
      <c r="FN192" s="367"/>
      <c r="FO192" s="40" t="b">
        <f t="shared" si="285"/>
        <v>0</v>
      </c>
      <c r="FP192" s="40" t="b">
        <f t="shared" si="286"/>
        <v>0</v>
      </c>
      <c r="FQ192" s="40" t="b">
        <f t="shared" si="287"/>
        <v>0</v>
      </c>
      <c r="FR192" s="40" t="b">
        <f t="shared" si="288"/>
        <v>0</v>
      </c>
      <c r="FS192" s="365"/>
      <c r="FT192" s="40" t="b">
        <f t="shared" si="289"/>
        <v>0</v>
      </c>
      <c r="FU192" s="40" t="b">
        <f t="shared" si="290"/>
        <v>0</v>
      </c>
      <c r="FV192" s="40" t="b">
        <f t="shared" si="291"/>
        <v>0</v>
      </c>
      <c r="FW192" s="40" t="b">
        <f t="shared" si="292"/>
        <v>0</v>
      </c>
    </row>
    <row r="193" spans="2:179">
      <c r="B193" s="365">
        <v>184</v>
      </c>
      <c r="C193" s="196"/>
      <c r="D193" s="196"/>
      <c r="E193" s="196"/>
      <c r="F193" s="196"/>
      <c r="G193" s="367"/>
      <c r="H193" s="197"/>
      <c r="I193" s="197"/>
      <c r="J193" s="197"/>
      <c r="K193" s="197"/>
      <c r="L193" s="197"/>
      <c r="M193" s="197"/>
      <c r="N193" s="9"/>
      <c r="O193" s="198"/>
      <c r="P193" s="198"/>
      <c r="Q193" s="198"/>
      <c r="R193" s="198"/>
      <c r="S193" s="198"/>
      <c r="T193" s="198"/>
      <c r="U193" s="9"/>
      <c r="V193" s="306"/>
      <c r="W193" s="306"/>
      <c r="X193" s="306"/>
      <c r="Y193" s="306"/>
      <c r="Z193" s="306"/>
      <c r="AA193" s="283">
        <f>IFERROR(Z193*Inputs!$D$59*Inputs!$D$60,"")</f>
        <v>0</v>
      </c>
      <c r="AB193" s="9"/>
      <c r="AC193" s="303"/>
      <c r="AD193" s="304"/>
      <c r="AE193" s="304"/>
      <c r="AF193" s="304"/>
      <c r="AG193" s="9"/>
      <c r="AH193" s="283" t="str">
        <f>IFERROR(IF(Analysis!AC193="","",Analysis!AC193*Inputs!$D$33),"")</f>
        <v/>
      </c>
      <c r="AI193" s="292" t="str">
        <f>IFERROR(IF(Analysis!AD193="","",Analysis!AD193*Inputs!$D$37),"")</f>
        <v/>
      </c>
      <c r="AJ193" s="292" t="str">
        <f>IFERROR(IF(Analysis!AE193="","",Analysis!AE193*Inputs!$D$41),"")</f>
        <v/>
      </c>
      <c r="AK193" s="292" t="str">
        <f>IFERROR(IF(Analysis!AE193="","",Analysis!AE193*Inputs!$D$48),"")</f>
        <v/>
      </c>
      <c r="AL193" s="293" t="str">
        <f>IFERROR(IF(Analysis!AD193="","",Analysis!AD193*Inputs!$D$49*Inputs!$D$48),"")</f>
        <v/>
      </c>
      <c r="AM193" s="292" t="str">
        <f>IFERROR(AK193*Inputs!$D$50,"")</f>
        <v/>
      </c>
      <c r="AN193" s="292" t="str">
        <f t="shared" si="293"/>
        <v/>
      </c>
      <c r="AO193" s="292" t="str">
        <f>IFERROR(IF(AN193="","",AN193*Inputs!$D$52),"")</f>
        <v/>
      </c>
      <c r="AP193" s="283" t="str">
        <f>IFERROR(IF(Analysis!AF193="","",Analysis!AF193*Inputs!$D$58),"")</f>
        <v/>
      </c>
      <c r="AQ193" s="293" t="str">
        <f>IFERROR(AP193*Inputs!$D$59,"")</f>
        <v/>
      </c>
      <c r="AR193" s="283" t="str">
        <f>IFERROR(AQ193*Inputs!$D$60,"")</f>
        <v/>
      </c>
      <c r="AS193" s="9"/>
      <c r="AT193" s="279" t="str">
        <f>IF(Analysis!V193&lt;&gt;"",Analysis!V193,Analysis!$AH193)</f>
        <v/>
      </c>
      <c r="AU193" s="279" t="str">
        <f>IF(Analysis!W193&lt;&gt;"",Analysis!W193,Analysis!AI193)</f>
        <v/>
      </c>
      <c r="AV193" s="279" t="str">
        <f>IF(Analysis!X193&lt;&gt;"",Analysis!X193,$AJ193)</f>
        <v/>
      </c>
      <c r="AW193" s="279" t="str">
        <f>IF(Analysis!Y193&lt;&gt;"",Analysis!Y193,Analysis!AO193)</f>
        <v/>
      </c>
      <c r="AX193" s="279" t="str">
        <f>IF(Analysis!Z193&lt;&gt;"",Analysis!Z193,Analysis!AP193)</f>
        <v/>
      </c>
      <c r="AY193" s="279" t="str">
        <f>IF(Analysis!AA193&gt;0,Analysis!AA193,Analysis!AR193)</f>
        <v/>
      </c>
      <c r="AZ193" s="9"/>
      <c r="BA193" s="8">
        <f>SUM((($H193+$O193)*Inputs!$D$14*Inputs!$D$13/Hours_TB),(($I193+$P193)*Inputs!$D$14*Inputs!$D$13/Hours_TB),(($J193+$Q193)*Inputs!$D$14*Inputs!$D$13/Hours_TB),(($K193+$R193)*Inputs!$D$14*Inputs!$D$13/Hours_TB),(($L193+$S193)*Inputs!$D$14*Inputs!$D$13/Hours_TB),(($M193+$T193)*Inputs!$D$14*Inputs!$D$13/Hours_TB))</f>
        <v>0</v>
      </c>
      <c r="BB193" s="8">
        <f>SUM((($H193+$O193)*Inputs!$D$14*Inputs!$D$13/Hours_HIV),(($I193+$P193)*Inputs!$D$14*Inputs!$D$13/Hours_HIV),(($J193+$Q193)*Inputs!$D$14*Inputs!$D$13/Hours_HIV),(($K193+$R193)*Inputs!$D$14*Inputs!$D$13/Hours_HIV),(($L193+$S193)*Inputs!$D$14*Inputs!$D$13/Hours_HIV),(($M193+$T193)*Inputs!$D$14*Inputs!$D$13/Hours_HIV))</f>
        <v>0</v>
      </c>
      <c r="BC193" s="8">
        <f>SUM((($H193+$O193)*Inputs!$D$14*Inputs!$D$13/Hours_HPV),(($I193+$P193)*Inputs!$D$14*Inputs!$D$13/Hours_HPV),(($J193+$Q193)*Inputs!$D$14*Inputs!$D$13/Hours_HPV),(($K193+$R193)*Inputs!$D$14*Inputs!$D$13/Hours_HPV),(($L193+$S193)*Inputs!$D$14*Inputs!$D$13/Hours_HPV),(($M193+$T193)*Inputs!$D$14*Inputs!$D$13/Hours_HPV))</f>
        <v>0</v>
      </c>
      <c r="BD193" s="8">
        <f>SUM((($H193+$O193)*Inputs!$D$14*Inputs!$D$13/Hours_HCV),(($I193+$P193)*Inputs!$D$14*Inputs!$D$13/Hours_HCV),(($J193+$Q193)*Inputs!$D$14*Inputs!$D$13/Hours_HCV),(($K193+$R193)*Inputs!$D$14*Inputs!$D$13/Hours_HCV),(($L193+$S193)*Inputs!$D$14*Inputs!$D$13/Hours_HCV),(($M193+$T193)*Inputs!$D$14*Inputs!$D$13/Hours_HCV))</f>
        <v>0</v>
      </c>
      <c r="BE193" s="9"/>
      <c r="BF193" s="10" t="str">
        <f t="shared" si="294"/>
        <v/>
      </c>
      <c r="BG193" s="18" t="str">
        <f t="shared" si="295"/>
        <v>N/A</v>
      </c>
      <c r="BH193" s="10" t="str">
        <f t="shared" si="296"/>
        <v/>
      </c>
      <c r="BI193" s="10" t="str">
        <f t="shared" si="297"/>
        <v/>
      </c>
      <c r="BJ193" s="10" t="str">
        <f t="shared" si="216"/>
        <v/>
      </c>
      <c r="BK193" s="18" t="str">
        <f t="shared" si="298"/>
        <v>N/A</v>
      </c>
      <c r="BL193" s="367"/>
      <c r="BM193" s="10">
        <f t="shared" si="299"/>
        <v>0</v>
      </c>
      <c r="BN193" s="18" t="str">
        <f t="shared" si="300"/>
        <v>N/A</v>
      </c>
      <c r="BO193" s="10" t="str">
        <f t="shared" si="217"/>
        <v/>
      </c>
      <c r="BP193" s="10" t="str">
        <f t="shared" si="218"/>
        <v/>
      </c>
      <c r="BQ193" s="10" t="str">
        <f t="shared" si="219"/>
        <v/>
      </c>
      <c r="BR193" s="18" t="str">
        <f t="shared" si="220"/>
        <v>N/A</v>
      </c>
      <c r="BS193" s="367"/>
      <c r="BT193" s="10">
        <f t="shared" si="301"/>
        <v>0</v>
      </c>
      <c r="BU193" s="18" t="str">
        <f t="shared" si="302"/>
        <v>N/A</v>
      </c>
      <c r="BV193" s="10" t="str">
        <f t="shared" si="221"/>
        <v/>
      </c>
      <c r="BW193" s="10" t="str">
        <f t="shared" si="303"/>
        <v/>
      </c>
      <c r="BX193" s="10" t="str">
        <f t="shared" si="222"/>
        <v/>
      </c>
      <c r="BY193" s="18" t="str">
        <f t="shared" si="304"/>
        <v>N/A</v>
      </c>
      <c r="BZ193" s="367"/>
      <c r="CA193" s="10">
        <f t="shared" si="305"/>
        <v>0</v>
      </c>
      <c r="CB193" s="18" t="str">
        <f t="shared" si="306"/>
        <v>N/A</v>
      </c>
      <c r="CC193" s="10" t="str">
        <f t="shared" si="223"/>
        <v/>
      </c>
      <c r="CD193" s="10" t="str">
        <f t="shared" si="224"/>
        <v/>
      </c>
      <c r="CE193" s="10" t="str">
        <f t="shared" si="225"/>
        <v/>
      </c>
      <c r="CF193" s="18" t="str">
        <f t="shared" si="307"/>
        <v>N/A</v>
      </c>
      <c r="CG193" s="365"/>
      <c r="CH193" s="10">
        <f t="shared" si="308"/>
        <v>0</v>
      </c>
      <c r="CI193" s="18" t="str">
        <f t="shared" si="309"/>
        <v>N/A</v>
      </c>
      <c r="CJ193" s="10" t="str">
        <f t="shared" si="226"/>
        <v/>
      </c>
      <c r="CK193" s="10" t="str">
        <f t="shared" si="227"/>
        <v/>
      </c>
      <c r="CL193" s="10" t="str">
        <f t="shared" si="228"/>
        <v/>
      </c>
      <c r="CM193" s="18" t="str">
        <f t="shared" si="229"/>
        <v>N/A</v>
      </c>
      <c r="CN193" s="365"/>
      <c r="CO193" s="10">
        <f t="shared" si="310"/>
        <v>0</v>
      </c>
      <c r="CP193" s="18" t="str">
        <f t="shared" si="311"/>
        <v>N/A</v>
      </c>
      <c r="CQ193" s="10" t="str">
        <f t="shared" si="230"/>
        <v/>
      </c>
      <c r="CR193" s="10" t="str">
        <f t="shared" si="231"/>
        <v/>
      </c>
      <c r="CS193" s="10" t="str">
        <f t="shared" si="232"/>
        <v/>
      </c>
      <c r="CT193" s="18" t="str">
        <f t="shared" si="312"/>
        <v>N/A</v>
      </c>
      <c r="CU193" s="377"/>
      <c r="CV193" s="10">
        <f t="shared" si="313"/>
        <v>0</v>
      </c>
      <c r="CW193" s="18" t="str">
        <f t="shared" si="314"/>
        <v>N/A</v>
      </c>
      <c r="CX193" s="10" t="str">
        <f t="shared" si="233"/>
        <v/>
      </c>
      <c r="CY193" s="10" t="str">
        <f t="shared" si="234"/>
        <v/>
      </c>
      <c r="CZ193" s="10" t="str">
        <f t="shared" si="235"/>
        <v/>
      </c>
      <c r="DA193" s="18" t="str">
        <f t="shared" si="236"/>
        <v>N/A</v>
      </c>
      <c r="DB193" s="367"/>
      <c r="DC193" s="367"/>
      <c r="DD193" s="367"/>
      <c r="DE193" s="367"/>
      <c r="DF193" s="367"/>
      <c r="DG193" s="40" t="b">
        <f t="shared" si="237"/>
        <v>0</v>
      </c>
      <c r="DH193" s="40" t="b">
        <f t="shared" si="238"/>
        <v>0</v>
      </c>
      <c r="DI193" s="40" t="b">
        <f t="shared" si="239"/>
        <v>0</v>
      </c>
      <c r="DJ193" s="40" t="b">
        <f t="shared" si="240"/>
        <v>0</v>
      </c>
      <c r="DK193" s="367"/>
      <c r="DL193" s="40" t="b">
        <f t="shared" si="241"/>
        <v>0</v>
      </c>
      <c r="DM193" s="40" t="b">
        <f t="shared" si="242"/>
        <v>0</v>
      </c>
      <c r="DN193" s="40" t="b">
        <f t="shared" si="243"/>
        <v>0</v>
      </c>
      <c r="DO193" s="40" t="b">
        <f t="shared" si="244"/>
        <v>0</v>
      </c>
      <c r="DP193" s="367"/>
      <c r="DQ193" s="40" t="b">
        <f t="shared" si="245"/>
        <v>0</v>
      </c>
      <c r="DR193" s="40" t="b">
        <f t="shared" si="246"/>
        <v>0</v>
      </c>
      <c r="DS193" s="40" t="b">
        <f t="shared" si="247"/>
        <v>0</v>
      </c>
      <c r="DT193" s="40" t="b">
        <f t="shared" si="248"/>
        <v>0</v>
      </c>
      <c r="DU193" s="367"/>
      <c r="DV193" s="40" t="b">
        <f t="shared" si="249"/>
        <v>0</v>
      </c>
      <c r="DW193" s="40" t="b">
        <f t="shared" si="250"/>
        <v>0</v>
      </c>
      <c r="DX193" s="40" t="b">
        <f t="shared" si="251"/>
        <v>0</v>
      </c>
      <c r="DY193" s="40" t="b">
        <f t="shared" si="252"/>
        <v>0</v>
      </c>
      <c r="DZ193" s="367"/>
      <c r="EA193" s="40" t="b">
        <f t="shared" si="253"/>
        <v>0</v>
      </c>
      <c r="EB193" s="40" t="b">
        <f t="shared" si="254"/>
        <v>0</v>
      </c>
      <c r="EC193" s="40" t="b">
        <f t="shared" si="255"/>
        <v>0</v>
      </c>
      <c r="ED193" s="40" t="b">
        <f t="shared" si="256"/>
        <v>0</v>
      </c>
      <c r="EE193" s="367"/>
      <c r="EF193" s="40" t="b">
        <f t="shared" si="257"/>
        <v>0</v>
      </c>
      <c r="EG193" s="40" t="b">
        <f t="shared" si="258"/>
        <v>0</v>
      </c>
      <c r="EH193" s="40" t="b">
        <f t="shared" si="259"/>
        <v>0</v>
      </c>
      <c r="EI193" s="40" t="b">
        <f t="shared" si="260"/>
        <v>0</v>
      </c>
      <c r="EJ193" s="367"/>
      <c r="EK193" s="40" t="b">
        <f t="shared" si="261"/>
        <v>0</v>
      </c>
      <c r="EL193" s="40" t="b">
        <f t="shared" si="262"/>
        <v>0</v>
      </c>
      <c r="EM193" s="40" t="b">
        <f t="shared" si="263"/>
        <v>0</v>
      </c>
      <c r="EN193" s="40" t="b">
        <f t="shared" si="264"/>
        <v>0</v>
      </c>
      <c r="EO193" s="367"/>
      <c r="EP193" s="40" t="b">
        <f t="shared" si="265"/>
        <v>0</v>
      </c>
      <c r="EQ193" s="40" t="b">
        <f t="shared" si="266"/>
        <v>0</v>
      </c>
      <c r="ER193" s="40" t="b">
        <f t="shared" si="267"/>
        <v>0</v>
      </c>
      <c r="ES193" s="40" t="b">
        <f t="shared" si="268"/>
        <v>0</v>
      </c>
      <c r="ET193" s="367"/>
      <c r="EU193" s="40" t="b">
        <f t="shared" si="269"/>
        <v>0</v>
      </c>
      <c r="EV193" s="40" t="b">
        <f t="shared" si="270"/>
        <v>0</v>
      </c>
      <c r="EW193" s="40" t="b">
        <f t="shared" si="271"/>
        <v>0</v>
      </c>
      <c r="EX193" s="40" t="b">
        <f t="shared" si="272"/>
        <v>0</v>
      </c>
      <c r="EY193" s="365"/>
      <c r="EZ193" s="40" t="b">
        <f t="shared" si="273"/>
        <v>0</v>
      </c>
      <c r="FA193" s="40" t="b">
        <f t="shared" si="274"/>
        <v>0</v>
      </c>
      <c r="FB193" s="40" t="b">
        <f t="shared" si="275"/>
        <v>0</v>
      </c>
      <c r="FC193" s="40" t="b">
        <f t="shared" si="276"/>
        <v>0</v>
      </c>
      <c r="FD193" s="367"/>
      <c r="FE193" s="40" t="b">
        <f t="shared" si="277"/>
        <v>0</v>
      </c>
      <c r="FF193" s="40" t="b">
        <f t="shared" si="278"/>
        <v>0</v>
      </c>
      <c r="FG193" s="40" t="b">
        <f t="shared" si="279"/>
        <v>0</v>
      </c>
      <c r="FH193" s="40" t="b">
        <f t="shared" si="280"/>
        <v>0</v>
      </c>
      <c r="FI193" s="365"/>
      <c r="FJ193" s="40" t="b">
        <f t="shared" si="281"/>
        <v>0</v>
      </c>
      <c r="FK193" s="40" t="b">
        <f t="shared" si="282"/>
        <v>0</v>
      </c>
      <c r="FL193" s="40" t="b">
        <f t="shared" si="283"/>
        <v>0</v>
      </c>
      <c r="FM193" s="40" t="b">
        <f t="shared" si="284"/>
        <v>0</v>
      </c>
      <c r="FN193" s="367"/>
      <c r="FO193" s="40" t="b">
        <f t="shared" si="285"/>
        <v>0</v>
      </c>
      <c r="FP193" s="40" t="b">
        <f t="shared" si="286"/>
        <v>0</v>
      </c>
      <c r="FQ193" s="40" t="b">
        <f t="shared" si="287"/>
        <v>0</v>
      </c>
      <c r="FR193" s="40" t="b">
        <f t="shared" si="288"/>
        <v>0</v>
      </c>
      <c r="FS193" s="365"/>
      <c r="FT193" s="40" t="b">
        <f t="shared" si="289"/>
        <v>0</v>
      </c>
      <c r="FU193" s="40" t="b">
        <f t="shared" si="290"/>
        <v>0</v>
      </c>
      <c r="FV193" s="40" t="b">
        <f t="shared" si="291"/>
        <v>0</v>
      </c>
      <c r="FW193" s="40" t="b">
        <f t="shared" si="292"/>
        <v>0</v>
      </c>
    </row>
    <row r="194" spans="2:179">
      <c r="B194" s="365">
        <v>185</v>
      </c>
      <c r="C194" s="196"/>
      <c r="D194" s="196"/>
      <c r="E194" s="196"/>
      <c r="F194" s="196"/>
      <c r="G194" s="367"/>
      <c r="H194" s="197"/>
      <c r="I194" s="197"/>
      <c r="J194" s="197"/>
      <c r="K194" s="197"/>
      <c r="L194" s="197"/>
      <c r="M194" s="197"/>
      <c r="N194" s="9"/>
      <c r="O194" s="198"/>
      <c r="P194" s="198"/>
      <c r="Q194" s="198"/>
      <c r="R194" s="198"/>
      <c r="S194" s="198"/>
      <c r="T194" s="198"/>
      <c r="U194" s="9"/>
      <c r="V194" s="306"/>
      <c r="W194" s="306"/>
      <c r="X194" s="306"/>
      <c r="Y194" s="306"/>
      <c r="Z194" s="306"/>
      <c r="AA194" s="283">
        <f>IFERROR(Z194*Inputs!$D$59*Inputs!$D$60,"")</f>
        <v>0</v>
      </c>
      <c r="AB194" s="9"/>
      <c r="AC194" s="303"/>
      <c r="AD194" s="304"/>
      <c r="AE194" s="304"/>
      <c r="AF194" s="304"/>
      <c r="AG194" s="9"/>
      <c r="AH194" s="283" t="str">
        <f>IFERROR(IF(Analysis!AC194="","",Analysis!AC194*Inputs!$D$33),"")</f>
        <v/>
      </c>
      <c r="AI194" s="292" t="str">
        <f>IFERROR(IF(Analysis!AD194="","",Analysis!AD194*Inputs!$D$37),"")</f>
        <v/>
      </c>
      <c r="AJ194" s="292" t="str">
        <f>IFERROR(IF(Analysis!AE194="","",Analysis!AE194*Inputs!$D$41),"")</f>
        <v/>
      </c>
      <c r="AK194" s="292" t="str">
        <f>IFERROR(IF(Analysis!AE194="","",Analysis!AE194*Inputs!$D$48),"")</f>
        <v/>
      </c>
      <c r="AL194" s="293" t="str">
        <f>IFERROR(IF(Analysis!AD194="","",Analysis!AD194*Inputs!$D$49*Inputs!$D$48),"")</f>
        <v/>
      </c>
      <c r="AM194" s="292" t="str">
        <f>IFERROR(AK194*Inputs!$D$50,"")</f>
        <v/>
      </c>
      <c r="AN194" s="292" t="str">
        <f t="shared" si="293"/>
        <v/>
      </c>
      <c r="AO194" s="292" t="str">
        <f>IFERROR(IF(AN194="","",AN194*Inputs!$D$52),"")</f>
        <v/>
      </c>
      <c r="AP194" s="283" t="str">
        <f>IFERROR(IF(Analysis!AF194="","",Analysis!AF194*Inputs!$D$58),"")</f>
        <v/>
      </c>
      <c r="AQ194" s="293" t="str">
        <f>IFERROR(AP194*Inputs!$D$59,"")</f>
        <v/>
      </c>
      <c r="AR194" s="283" t="str">
        <f>IFERROR(AQ194*Inputs!$D$60,"")</f>
        <v/>
      </c>
      <c r="AS194" s="9"/>
      <c r="AT194" s="279" t="str">
        <f>IF(Analysis!V194&lt;&gt;"",Analysis!V194,Analysis!$AH194)</f>
        <v/>
      </c>
      <c r="AU194" s="279" t="str">
        <f>IF(Analysis!W194&lt;&gt;"",Analysis!W194,Analysis!AI194)</f>
        <v/>
      </c>
      <c r="AV194" s="279" t="str">
        <f>IF(Analysis!X194&lt;&gt;"",Analysis!X194,$AJ194)</f>
        <v/>
      </c>
      <c r="AW194" s="279" t="str">
        <f>IF(Analysis!Y194&lt;&gt;"",Analysis!Y194,Analysis!AO194)</f>
        <v/>
      </c>
      <c r="AX194" s="279" t="str">
        <f>IF(Analysis!Z194&lt;&gt;"",Analysis!Z194,Analysis!AP194)</f>
        <v/>
      </c>
      <c r="AY194" s="279" t="str">
        <f>IF(Analysis!AA194&gt;0,Analysis!AA194,Analysis!AR194)</f>
        <v/>
      </c>
      <c r="AZ194" s="9"/>
      <c r="BA194" s="8">
        <f>SUM((($H194+$O194)*Inputs!$D$14*Inputs!$D$13/Hours_TB),(($I194+$P194)*Inputs!$D$14*Inputs!$D$13/Hours_TB),(($J194+$Q194)*Inputs!$D$14*Inputs!$D$13/Hours_TB),(($K194+$R194)*Inputs!$D$14*Inputs!$D$13/Hours_TB),(($L194+$S194)*Inputs!$D$14*Inputs!$D$13/Hours_TB),(($M194+$T194)*Inputs!$D$14*Inputs!$D$13/Hours_TB))</f>
        <v>0</v>
      </c>
      <c r="BB194" s="8">
        <f>SUM((($H194+$O194)*Inputs!$D$14*Inputs!$D$13/Hours_HIV),(($I194+$P194)*Inputs!$D$14*Inputs!$D$13/Hours_HIV),(($J194+$Q194)*Inputs!$D$14*Inputs!$D$13/Hours_HIV),(($K194+$R194)*Inputs!$D$14*Inputs!$D$13/Hours_HIV),(($L194+$S194)*Inputs!$D$14*Inputs!$D$13/Hours_HIV),(($M194+$T194)*Inputs!$D$14*Inputs!$D$13/Hours_HIV))</f>
        <v>0</v>
      </c>
      <c r="BC194" s="8">
        <f>SUM((($H194+$O194)*Inputs!$D$14*Inputs!$D$13/Hours_HPV),(($I194+$P194)*Inputs!$D$14*Inputs!$D$13/Hours_HPV),(($J194+$Q194)*Inputs!$D$14*Inputs!$D$13/Hours_HPV),(($K194+$R194)*Inputs!$D$14*Inputs!$D$13/Hours_HPV),(($L194+$S194)*Inputs!$D$14*Inputs!$D$13/Hours_HPV),(($M194+$T194)*Inputs!$D$14*Inputs!$D$13/Hours_HPV))</f>
        <v>0</v>
      </c>
      <c r="BD194" s="8">
        <f>SUM((($H194+$O194)*Inputs!$D$14*Inputs!$D$13/Hours_HCV),(($I194+$P194)*Inputs!$D$14*Inputs!$D$13/Hours_HCV),(($J194+$Q194)*Inputs!$D$14*Inputs!$D$13/Hours_HCV),(($K194+$R194)*Inputs!$D$14*Inputs!$D$13/Hours_HCV),(($L194+$S194)*Inputs!$D$14*Inputs!$D$13/Hours_HCV),(($M194+$T194)*Inputs!$D$14*Inputs!$D$13/Hours_HCV))</f>
        <v>0</v>
      </c>
      <c r="BE194" s="9"/>
      <c r="BF194" s="10" t="str">
        <f t="shared" si="294"/>
        <v/>
      </c>
      <c r="BG194" s="18" t="str">
        <f t="shared" si="295"/>
        <v>N/A</v>
      </c>
      <c r="BH194" s="10" t="str">
        <f t="shared" si="296"/>
        <v/>
      </c>
      <c r="BI194" s="10" t="str">
        <f t="shared" si="297"/>
        <v/>
      </c>
      <c r="BJ194" s="10" t="str">
        <f t="shared" si="216"/>
        <v/>
      </c>
      <c r="BK194" s="18" t="str">
        <f t="shared" si="298"/>
        <v>N/A</v>
      </c>
      <c r="BL194" s="367"/>
      <c r="BM194" s="10">
        <f t="shared" si="299"/>
        <v>0</v>
      </c>
      <c r="BN194" s="18" t="str">
        <f t="shared" si="300"/>
        <v>N/A</v>
      </c>
      <c r="BO194" s="10" t="str">
        <f t="shared" si="217"/>
        <v/>
      </c>
      <c r="BP194" s="10" t="str">
        <f t="shared" si="218"/>
        <v/>
      </c>
      <c r="BQ194" s="10" t="str">
        <f t="shared" si="219"/>
        <v/>
      </c>
      <c r="BR194" s="18" t="str">
        <f t="shared" si="220"/>
        <v>N/A</v>
      </c>
      <c r="BS194" s="367"/>
      <c r="BT194" s="10">
        <f t="shared" si="301"/>
        <v>0</v>
      </c>
      <c r="BU194" s="18" t="str">
        <f t="shared" si="302"/>
        <v>N/A</v>
      </c>
      <c r="BV194" s="10" t="str">
        <f t="shared" si="221"/>
        <v/>
      </c>
      <c r="BW194" s="10" t="str">
        <f t="shared" si="303"/>
        <v/>
      </c>
      <c r="BX194" s="10" t="str">
        <f t="shared" si="222"/>
        <v/>
      </c>
      <c r="BY194" s="18" t="str">
        <f t="shared" si="304"/>
        <v>N/A</v>
      </c>
      <c r="BZ194" s="367"/>
      <c r="CA194" s="10">
        <f t="shared" si="305"/>
        <v>0</v>
      </c>
      <c r="CB194" s="18" t="str">
        <f t="shared" si="306"/>
        <v>N/A</v>
      </c>
      <c r="CC194" s="10" t="str">
        <f t="shared" si="223"/>
        <v/>
      </c>
      <c r="CD194" s="10" t="str">
        <f t="shared" si="224"/>
        <v/>
      </c>
      <c r="CE194" s="10" t="str">
        <f t="shared" si="225"/>
        <v/>
      </c>
      <c r="CF194" s="18" t="str">
        <f t="shared" si="307"/>
        <v>N/A</v>
      </c>
      <c r="CG194" s="365"/>
      <c r="CH194" s="10">
        <f t="shared" si="308"/>
        <v>0</v>
      </c>
      <c r="CI194" s="18" t="str">
        <f t="shared" si="309"/>
        <v>N/A</v>
      </c>
      <c r="CJ194" s="10" t="str">
        <f t="shared" si="226"/>
        <v/>
      </c>
      <c r="CK194" s="10" t="str">
        <f t="shared" si="227"/>
        <v/>
      </c>
      <c r="CL194" s="10" t="str">
        <f t="shared" si="228"/>
        <v/>
      </c>
      <c r="CM194" s="18" t="str">
        <f t="shared" si="229"/>
        <v>N/A</v>
      </c>
      <c r="CN194" s="365"/>
      <c r="CO194" s="10">
        <f t="shared" si="310"/>
        <v>0</v>
      </c>
      <c r="CP194" s="18" t="str">
        <f t="shared" si="311"/>
        <v>N/A</v>
      </c>
      <c r="CQ194" s="10" t="str">
        <f t="shared" si="230"/>
        <v/>
      </c>
      <c r="CR194" s="10" t="str">
        <f t="shared" si="231"/>
        <v/>
      </c>
      <c r="CS194" s="10" t="str">
        <f t="shared" si="232"/>
        <v/>
      </c>
      <c r="CT194" s="18" t="str">
        <f t="shared" si="312"/>
        <v>N/A</v>
      </c>
      <c r="CU194" s="377"/>
      <c r="CV194" s="10">
        <f t="shared" si="313"/>
        <v>0</v>
      </c>
      <c r="CW194" s="18" t="str">
        <f t="shared" si="314"/>
        <v>N/A</v>
      </c>
      <c r="CX194" s="10" t="str">
        <f t="shared" si="233"/>
        <v/>
      </c>
      <c r="CY194" s="10" t="str">
        <f t="shared" si="234"/>
        <v/>
      </c>
      <c r="CZ194" s="10" t="str">
        <f t="shared" si="235"/>
        <v/>
      </c>
      <c r="DA194" s="18" t="str">
        <f t="shared" si="236"/>
        <v>N/A</v>
      </c>
      <c r="DB194" s="367"/>
      <c r="DC194" s="367"/>
      <c r="DD194" s="367"/>
      <c r="DE194" s="367"/>
      <c r="DF194" s="367"/>
      <c r="DG194" s="40" t="b">
        <f t="shared" si="237"/>
        <v>0</v>
      </c>
      <c r="DH194" s="40" t="b">
        <f t="shared" si="238"/>
        <v>0</v>
      </c>
      <c r="DI194" s="40" t="b">
        <f t="shared" si="239"/>
        <v>0</v>
      </c>
      <c r="DJ194" s="40" t="b">
        <f t="shared" si="240"/>
        <v>0</v>
      </c>
      <c r="DK194" s="367"/>
      <c r="DL194" s="40" t="b">
        <f t="shared" si="241"/>
        <v>0</v>
      </c>
      <c r="DM194" s="40" t="b">
        <f t="shared" si="242"/>
        <v>0</v>
      </c>
      <c r="DN194" s="40" t="b">
        <f t="shared" si="243"/>
        <v>0</v>
      </c>
      <c r="DO194" s="40" t="b">
        <f t="shared" si="244"/>
        <v>0</v>
      </c>
      <c r="DP194" s="367"/>
      <c r="DQ194" s="40" t="b">
        <f t="shared" si="245"/>
        <v>0</v>
      </c>
      <c r="DR194" s="40" t="b">
        <f t="shared" si="246"/>
        <v>0</v>
      </c>
      <c r="DS194" s="40" t="b">
        <f t="shared" si="247"/>
        <v>0</v>
      </c>
      <c r="DT194" s="40" t="b">
        <f t="shared" si="248"/>
        <v>0</v>
      </c>
      <c r="DU194" s="367"/>
      <c r="DV194" s="40" t="b">
        <f t="shared" si="249"/>
        <v>0</v>
      </c>
      <c r="DW194" s="40" t="b">
        <f t="shared" si="250"/>
        <v>0</v>
      </c>
      <c r="DX194" s="40" t="b">
        <f t="shared" si="251"/>
        <v>0</v>
      </c>
      <c r="DY194" s="40" t="b">
        <f t="shared" si="252"/>
        <v>0</v>
      </c>
      <c r="DZ194" s="367"/>
      <c r="EA194" s="40" t="b">
        <f t="shared" si="253"/>
        <v>0</v>
      </c>
      <c r="EB194" s="40" t="b">
        <f t="shared" si="254"/>
        <v>0</v>
      </c>
      <c r="EC194" s="40" t="b">
        <f t="shared" si="255"/>
        <v>0</v>
      </c>
      <c r="ED194" s="40" t="b">
        <f t="shared" si="256"/>
        <v>0</v>
      </c>
      <c r="EE194" s="367"/>
      <c r="EF194" s="40" t="b">
        <f t="shared" si="257"/>
        <v>0</v>
      </c>
      <c r="EG194" s="40" t="b">
        <f t="shared" si="258"/>
        <v>0</v>
      </c>
      <c r="EH194" s="40" t="b">
        <f t="shared" si="259"/>
        <v>0</v>
      </c>
      <c r="EI194" s="40" t="b">
        <f t="shared" si="260"/>
        <v>0</v>
      </c>
      <c r="EJ194" s="367"/>
      <c r="EK194" s="40" t="b">
        <f t="shared" si="261"/>
        <v>0</v>
      </c>
      <c r="EL194" s="40" t="b">
        <f t="shared" si="262"/>
        <v>0</v>
      </c>
      <c r="EM194" s="40" t="b">
        <f t="shared" si="263"/>
        <v>0</v>
      </c>
      <c r="EN194" s="40" t="b">
        <f t="shared" si="264"/>
        <v>0</v>
      </c>
      <c r="EO194" s="367"/>
      <c r="EP194" s="40" t="b">
        <f t="shared" si="265"/>
        <v>0</v>
      </c>
      <c r="EQ194" s="40" t="b">
        <f t="shared" si="266"/>
        <v>0</v>
      </c>
      <c r="ER194" s="40" t="b">
        <f t="shared" si="267"/>
        <v>0</v>
      </c>
      <c r="ES194" s="40" t="b">
        <f t="shared" si="268"/>
        <v>0</v>
      </c>
      <c r="ET194" s="367"/>
      <c r="EU194" s="40" t="b">
        <f t="shared" si="269"/>
        <v>0</v>
      </c>
      <c r="EV194" s="40" t="b">
        <f t="shared" si="270"/>
        <v>0</v>
      </c>
      <c r="EW194" s="40" t="b">
        <f t="shared" si="271"/>
        <v>0</v>
      </c>
      <c r="EX194" s="40" t="b">
        <f t="shared" si="272"/>
        <v>0</v>
      </c>
      <c r="EY194" s="365"/>
      <c r="EZ194" s="40" t="b">
        <f t="shared" si="273"/>
        <v>0</v>
      </c>
      <c r="FA194" s="40" t="b">
        <f t="shared" si="274"/>
        <v>0</v>
      </c>
      <c r="FB194" s="40" t="b">
        <f t="shared" si="275"/>
        <v>0</v>
      </c>
      <c r="FC194" s="40" t="b">
        <f t="shared" si="276"/>
        <v>0</v>
      </c>
      <c r="FD194" s="367"/>
      <c r="FE194" s="40" t="b">
        <f t="shared" si="277"/>
        <v>0</v>
      </c>
      <c r="FF194" s="40" t="b">
        <f t="shared" si="278"/>
        <v>0</v>
      </c>
      <c r="FG194" s="40" t="b">
        <f t="shared" si="279"/>
        <v>0</v>
      </c>
      <c r="FH194" s="40" t="b">
        <f t="shared" si="280"/>
        <v>0</v>
      </c>
      <c r="FI194" s="365"/>
      <c r="FJ194" s="40" t="b">
        <f t="shared" si="281"/>
        <v>0</v>
      </c>
      <c r="FK194" s="40" t="b">
        <f t="shared" si="282"/>
        <v>0</v>
      </c>
      <c r="FL194" s="40" t="b">
        <f t="shared" si="283"/>
        <v>0</v>
      </c>
      <c r="FM194" s="40" t="b">
        <f t="shared" si="284"/>
        <v>0</v>
      </c>
      <c r="FN194" s="367"/>
      <c r="FO194" s="40" t="b">
        <f t="shared" si="285"/>
        <v>0</v>
      </c>
      <c r="FP194" s="40" t="b">
        <f t="shared" si="286"/>
        <v>0</v>
      </c>
      <c r="FQ194" s="40" t="b">
        <f t="shared" si="287"/>
        <v>0</v>
      </c>
      <c r="FR194" s="40" t="b">
        <f t="shared" si="288"/>
        <v>0</v>
      </c>
      <c r="FS194" s="365"/>
      <c r="FT194" s="40" t="b">
        <f t="shared" si="289"/>
        <v>0</v>
      </c>
      <c r="FU194" s="40" t="b">
        <f t="shared" si="290"/>
        <v>0</v>
      </c>
      <c r="FV194" s="40" t="b">
        <f t="shared" si="291"/>
        <v>0</v>
      </c>
      <c r="FW194" s="40" t="b">
        <f t="shared" si="292"/>
        <v>0</v>
      </c>
    </row>
    <row r="195" spans="2:179">
      <c r="B195" s="365">
        <v>186</v>
      </c>
      <c r="C195" s="196"/>
      <c r="D195" s="196"/>
      <c r="E195" s="196"/>
      <c r="F195" s="196"/>
      <c r="G195" s="367"/>
      <c r="H195" s="197"/>
      <c r="I195" s="197"/>
      <c r="J195" s="197"/>
      <c r="K195" s="197"/>
      <c r="L195" s="197"/>
      <c r="M195" s="197"/>
      <c r="N195" s="9"/>
      <c r="O195" s="198"/>
      <c r="P195" s="198"/>
      <c r="Q195" s="198"/>
      <c r="R195" s="198"/>
      <c r="S195" s="198"/>
      <c r="T195" s="198"/>
      <c r="U195" s="9"/>
      <c r="V195" s="306"/>
      <c r="W195" s="306"/>
      <c r="X195" s="306"/>
      <c r="Y195" s="306"/>
      <c r="Z195" s="306"/>
      <c r="AA195" s="283">
        <f>IFERROR(Z195*Inputs!$D$59*Inputs!$D$60,"")</f>
        <v>0</v>
      </c>
      <c r="AB195" s="9"/>
      <c r="AC195" s="303"/>
      <c r="AD195" s="304"/>
      <c r="AE195" s="304"/>
      <c r="AF195" s="304"/>
      <c r="AG195" s="9"/>
      <c r="AH195" s="283" t="str">
        <f>IFERROR(IF(Analysis!AC195="","",Analysis!AC195*Inputs!$D$33),"")</f>
        <v/>
      </c>
      <c r="AI195" s="292" t="str">
        <f>IFERROR(IF(Analysis!AD195="","",Analysis!AD195*Inputs!$D$37),"")</f>
        <v/>
      </c>
      <c r="AJ195" s="292" t="str">
        <f>IFERROR(IF(Analysis!AE195="","",Analysis!AE195*Inputs!$D$41),"")</f>
        <v/>
      </c>
      <c r="AK195" s="292" t="str">
        <f>IFERROR(IF(Analysis!AE195="","",Analysis!AE195*Inputs!$D$48),"")</f>
        <v/>
      </c>
      <c r="AL195" s="293" t="str">
        <f>IFERROR(IF(Analysis!AD195="","",Analysis!AD195*Inputs!$D$49*Inputs!$D$48),"")</f>
        <v/>
      </c>
      <c r="AM195" s="292" t="str">
        <f>IFERROR(AK195*Inputs!$D$50,"")</f>
        <v/>
      </c>
      <c r="AN195" s="292" t="str">
        <f t="shared" si="293"/>
        <v/>
      </c>
      <c r="AO195" s="292" t="str">
        <f>IFERROR(IF(AN195="","",AN195*Inputs!$D$52),"")</f>
        <v/>
      </c>
      <c r="AP195" s="283" t="str">
        <f>IFERROR(IF(Analysis!AF195="","",Analysis!AF195*Inputs!$D$58),"")</f>
        <v/>
      </c>
      <c r="AQ195" s="293" t="str">
        <f>IFERROR(AP195*Inputs!$D$59,"")</f>
        <v/>
      </c>
      <c r="AR195" s="283" t="str">
        <f>IFERROR(AQ195*Inputs!$D$60,"")</f>
        <v/>
      </c>
      <c r="AS195" s="9"/>
      <c r="AT195" s="279" t="str">
        <f>IF(Analysis!V195&lt;&gt;"",Analysis!V195,Analysis!$AH195)</f>
        <v/>
      </c>
      <c r="AU195" s="279" t="str">
        <f>IF(Analysis!W195&lt;&gt;"",Analysis!W195,Analysis!AI195)</f>
        <v/>
      </c>
      <c r="AV195" s="279" t="str">
        <f>IF(Analysis!X195&lt;&gt;"",Analysis!X195,$AJ195)</f>
        <v/>
      </c>
      <c r="AW195" s="279" t="str">
        <f>IF(Analysis!Y195&lt;&gt;"",Analysis!Y195,Analysis!AO195)</f>
        <v/>
      </c>
      <c r="AX195" s="279" t="str">
        <f>IF(Analysis!Z195&lt;&gt;"",Analysis!Z195,Analysis!AP195)</f>
        <v/>
      </c>
      <c r="AY195" s="279" t="str">
        <f>IF(Analysis!AA195&gt;0,Analysis!AA195,Analysis!AR195)</f>
        <v/>
      </c>
      <c r="AZ195" s="9"/>
      <c r="BA195" s="8">
        <f>SUM((($H195+$O195)*Inputs!$D$14*Inputs!$D$13/Hours_TB),(($I195+$P195)*Inputs!$D$14*Inputs!$D$13/Hours_TB),(($J195+$Q195)*Inputs!$D$14*Inputs!$D$13/Hours_TB),(($K195+$R195)*Inputs!$D$14*Inputs!$D$13/Hours_TB),(($L195+$S195)*Inputs!$D$14*Inputs!$D$13/Hours_TB),(($M195+$T195)*Inputs!$D$14*Inputs!$D$13/Hours_TB))</f>
        <v>0</v>
      </c>
      <c r="BB195" s="8">
        <f>SUM((($H195+$O195)*Inputs!$D$14*Inputs!$D$13/Hours_HIV),(($I195+$P195)*Inputs!$D$14*Inputs!$D$13/Hours_HIV),(($J195+$Q195)*Inputs!$D$14*Inputs!$D$13/Hours_HIV),(($K195+$R195)*Inputs!$D$14*Inputs!$D$13/Hours_HIV),(($L195+$S195)*Inputs!$D$14*Inputs!$D$13/Hours_HIV),(($M195+$T195)*Inputs!$D$14*Inputs!$D$13/Hours_HIV))</f>
        <v>0</v>
      </c>
      <c r="BC195" s="8">
        <f>SUM((($H195+$O195)*Inputs!$D$14*Inputs!$D$13/Hours_HPV),(($I195+$P195)*Inputs!$D$14*Inputs!$D$13/Hours_HPV),(($J195+$Q195)*Inputs!$D$14*Inputs!$D$13/Hours_HPV),(($K195+$R195)*Inputs!$D$14*Inputs!$D$13/Hours_HPV),(($L195+$S195)*Inputs!$D$14*Inputs!$D$13/Hours_HPV),(($M195+$T195)*Inputs!$D$14*Inputs!$D$13/Hours_HPV))</f>
        <v>0</v>
      </c>
      <c r="BD195" s="8">
        <f>SUM((($H195+$O195)*Inputs!$D$14*Inputs!$D$13/Hours_HCV),(($I195+$P195)*Inputs!$D$14*Inputs!$D$13/Hours_HCV),(($J195+$Q195)*Inputs!$D$14*Inputs!$D$13/Hours_HCV),(($K195+$R195)*Inputs!$D$14*Inputs!$D$13/Hours_HCV),(($L195+$S195)*Inputs!$D$14*Inputs!$D$13/Hours_HCV),(($M195+$T195)*Inputs!$D$14*Inputs!$D$13/Hours_HCV))</f>
        <v>0</v>
      </c>
      <c r="BE195" s="9"/>
      <c r="BF195" s="10" t="str">
        <f t="shared" si="294"/>
        <v/>
      </c>
      <c r="BG195" s="18" t="str">
        <f t="shared" si="295"/>
        <v>N/A</v>
      </c>
      <c r="BH195" s="10" t="str">
        <f t="shared" si="296"/>
        <v/>
      </c>
      <c r="BI195" s="10" t="str">
        <f t="shared" si="297"/>
        <v/>
      </c>
      <c r="BJ195" s="10" t="str">
        <f t="shared" si="216"/>
        <v/>
      </c>
      <c r="BK195" s="18" t="str">
        <f t="shared" si="298"/>
        <v>N/A</v>
      </c>
      <c r="BL195" s="367"/>
      <c r="BM195" s="10">
        <f t="shared" si="299"/>
        <v>0</v>
      </c>
      <c r="BN195" s="18" t="str">
        <f t="shared" si="300"/>
        <v>N/A</v>
      </c>
      <c r="BO195" s="10" t="str">
        <f t="shared" si="217"/>
        <v/>
      </c>
      <c r="BP195" s="10" t="str">
        <f t="shared" si="218"/>
        <v/>
      </c>
      <c r="BQ195" s="10" t="str">
        <f t="shared" si="219"/>
        <v/>
      </c>
      <c r="BR195" s="18" t="str">
        <f t="shared" si="220"/>
        <v>N/A</v>
      </c>
      <c r="BS195" s="367"/>
      <c r="BT195" s="10">
        <f t="shared" si="301"/>
        <v>0</v>
      </c>
      <c r="BU195" s="18" t="str">
        <f t="shared" si="302"/>
        <v>N/A</v>
      </c>
      <c r="BV195" s="10" t="str">
        <f t="shared" si="221"/>
        <v/>
      </c>
      <c r="BW195" s="10" t="str">
        <f t="shared" si="303"/>
        <v/>
      </c>
      <c r="BX195" s="10" t="str">
        <f t="shared" si="222"/>
        <v/>
      </c>
      <c r="BY195" s="18" t="str">
        <f t="shared" si="304"/>
        <v>N/A</v>
      </c>
      <c r="BZ195" s="367"/>
      <c r="CA195" s="10">
        <f t="shared" si="305"/>
        <v>0</v>
      </c>
      <c r="CB195" s="18" t="str">
        <f t="shared" si="306"/>
        <v>N/A</v>
      </c>
      <c r="CC195" s="10" t="str">
        <f t="shared" si="223"/>
        <v/>
      </c>
      <c r="CD195" s="10" t="str">
        <f t="shared" si="224"/>
        <v/>
      </c>
      <c r="CE195" s="10" t="str">
        <f t="shared" si="225"/>
        <v/>
      </c>
      <c r="CF195" s="18" t="str">
        <f t="shared" si="307"/>
        <v>N/A</v>
      </c>
      <c r="CG195" s="365"/>
      <c r="CH195" s="10">
        <f t="shared" si="308"/>
        <v>0</v>
      </c>
      <c r="CI195" s="18" t="str">
        <f t="shared" si="309"/>
        <v>N/A</v>
      </c>
      <c r="CJ195" s="10" t="str">
        <f t="shared" si="226"/>
        <v/>
      </c>
      <c r="CK195" s="10" t="str">
        <f t="shared" si="227"/>
        <v/>
      </c>
      <c r="CL195" s="10" t="str">
        <f t="shared" si="228"/>
        <v/>
      </c>
      <c r="CM195" s="18" t="str">
        <f t="shared" si="229"/>
        <v>N/A</v>
      </c>
      <c r="CN195" s="365"/>
      <c r="CO195" s="10">
        <f t="shared" si="310"/>
        <v>0</v>
      </c>
      <c r="CP195" s="18" t="str">
        <f t="shared" si="311"/>
        <v>N/A</v>
      </c>
      <c r="CQ195" s="10" t="str">
        <f t="shared" si="230"/>
        <v/>
      </c>
      <c r="CR195" s="10" t="str">
        <f t="shared" si="231"/>
        <v/>
      </c>
      <c r="CS195" s="10" t="str">
        <f t="shared" si="232"/>
        <v/>
      </c>
      <c r="CT195" s="18" t="str">
        <f t="shared" si="312"/>
        <v>N/A</v>
      </c>
      <c r="CU195" s="377"/>
      <c r="CV195" s="10">
        <f t="shared" si="313"/>
        <v>0</v>
      </c>
      <c r="CW195" s="18" t="str">
        <f t="shared" si="314"/>
        <v>N/A</v>
      </c>
      <c r="CX195" s="10" t="str">
        <f t="shared" si="233"/>
        <v/>
      </c>
      <c r="CY195" s="10" t="str">
        <f t="shared" si="234"/>
        <v/>
      </c>
      <c r="CZ195" s="10" t="str">
        <f t="shared" si="235"/>
        <v/>
      </c>
      <c r="DA195" s="18" t="str">
        <f t="shared" si="236"/>
        <v>N/A</v>
      </c>
      <c r="DB195" s="367"/>
      <c r="DC195" s="367"/>
      <c r="DD195" s="367"/>
      <c r="DE195" s="367"/>
      <c r="DF195" s="367"/>
      <c r="DG195" s="40" t="b">
        <f t="shared" si="237"/>
        <v>0</v>
      </c>
      <c r="DH195" s="40" t="b">
        <f t="shared" si="238"/>
        <v>0</v>
      </c>
      <c r="DI195" s="40" t="b">
        <f t="shared" si="239"/>
        <v>0</v>
      </c>
      <c r="DJ195" s="40" t="b">
        <f t="shared" si="240"/>
        <v>0</v>
      </c>
      <c r="DK195" s="367"/>
      <c r="DL195" s="40" t="b">
        <f t="shared" si="241"/>
        <v>0</v>
      </c>
      <c r="DM195" s="40" t="b">
        <f t="shared" si="242"/>
        <v>0</v>
      </c>
      <c r="DN195" s="40" t="b">
        <f t="shared" si="243"/>
        <v>0</v>
      </c>
      <c r="DO195" s="40" t="b">
        <f t="shared" si="244"/>
        <v>0</v>
      </c>
      <c r="DP195" s="367"/>
      <c r="DQ195" s="40" t="b">
        <f t="shared" si="245"/>
        <v>0</v>
      </c>
      <c r="DR195" s="40" t="b">
        <f t="shared" si="246"/>
        <v>0</v>
      </c>
      <c r="DS195" s="40" t="b">
        <f t="shared" si="247"/>
        <v>0</v>
      </c>
      <c r="DT195" s="40" t="b">
        <f t="shared" si="248"/>
        <v>0</v>
      </c>
      <c r="DU195" s="367"/>
      <c r="DV195" s="40" t="b">
        <f t="shared" si="249"/>
        <v>0</v>
      </c>
      <c r="DW195" s="40" t="b">
        <f t="shared" si="250"/>
        <v>0</v>
      </c>
      <c r="DX195" s="40" t="b">
        <f t="shared" si="251"/>
        <v>0</v>
      </c>
      <c r="DY195" s="40" t="b">
        <f t="shared" si="252"/>
        <v>0</v>
      </c>
      <c r="DZ195" s="367"/>
      <c r="EA195" s="40" t="b">
        <f t="shared" si="253"/>
        <v>0</v>
      </c>
      <c r="EB195" s="40" t="b">
        <f t="shared" si="254"/>
        <v>0</v>
      </c>
      <c r="EC195" s="40" t="b">
        <f t="shared" si="255"/>
        <v>0</v>
      </c>
      <c r="ED195" s="40" t="b">
        <f t="shared" si="256"/>
        <v>0</v>
      </c>
      <c r="EE195" s="367"/>
      <c r="EF195" s="40" t="b">
        <f t="shared" si="257"/>
        <v>0</v>
      </c>
      <c r="EG195" s="40" t="b">
        <f t="shared" si="258"/>
        <v>0</v>
      </c>
      <c r="EH195" s="40" t="b">
        <f t="shared" si="259"/>
        <v>0</v>
      </c>
      <c r="EI195" s="40" t="b">
        <f t="shared" si="260"/>
        <v>0</v>
      </c>
      <c r="EJ195" s="367"/>
      <c r="EK195" s="40" t="b">
        <f t="shared" si="261"/>
        <v>0</v>
      </c>
      <c r="EL195" s="40" t="b">
        <f t="shared" si="262"/>
        <v>0</v>
      </c>
      <c r="EM195" s="40" t="b">
        <f t="shared" si="263"/>
        <v>0</v>
      </c>
      <c r="EN195" s="40" t="b">
        <f t="shared" si="264"/>
        <v>0</v>
      </c>
      <c r="EO195" s="367"/>
      <c r="EP195" s="40" t="b">
        <f t="shared" si="265"/>
        <v>0</v>
      </c>
      <c r="EQ195" s="40" t="b">
        <f t="shared" si="266"/>
        <v>0</v>
      </c>
      <c r="ER195" s="40" t="b">
        <f t="shared" si="267"/>
        <v>0</v>
      </c>
      <c r="ES195" s="40" t="b">
        <f t="shared" si="268"/>
        <v>0</v>
      </c>
      <c r="ET195" s="367"/>
      <c r="EU195" s="40" t="b">
        <f t="shared" si="269"/>
        <v>0</v>
      </c>
      <c r="EV195" s="40" t="b">
        <f t="shared" si="270"/>
        <v>0</v>
      </c>
      <c r="EW195" s="40" t="b">
        <f t="shared" si="271"/>
        <v>0</v>
      </c>
      <c r="EX195" s="40" t="b">
        <f t="shared" si="272"/>
        <v>0</v>
      </c>
      <c r="EY195" s="365"/>
      <c r="EZ195" s="40" t="b">
        <f t="shared" si="273"/>
        <v>0</v>
      </c>
      <c r="FA195" s="40" t="b">
        <f t="shared" si="274"/>
        <v>0</v>
      </c>
      <c r="FB195" s="40" t="b">
        <f t="shared" si="275"/>
        <v>0</v>
      </c>
      <c r="FC195" s="40" t="b">
        <f t="shared" si="276"/>
        <v>0</v>
      </c>
      <c r="FD195" s="367"/>
      <c r="FE195" s="40" t="b">
        <f t="shared" si="277"/>
        <v>0</v>
      </c>
      <c r="FF195" s="40" t="b">
        <f t="shared" si="278"/>
        <v>0</v>
      </c>
      <c r="FG195" s="40" t="b">
        <f t="shared" si="279"/>
        <v>0</v>
      </c>
      <c r="FH195" s="40" t="b">
        <f t="shared" si="280"/>
        <v>0</v>
      </c>
      <c r="FI195" s="365"/>
      <c r="FJ195" s="40" t="b">
        <f t="shared" si="281"/>
        <v>0</v>
      </c>
      <c r="FK195" s="40" t="b">
        <f t="shared" si="282"/>
        <v>0</v>
      </c>
      <c r="FL195" s="40" t="b">
        <f t="shared" si="283"/>
        <v>0</v>
      </c>
      <c r="FM195" s="40" t="b">
        <f t="shared" si="284"/>
        <v>0</v>
      </c>
      <c r="FN195" s="367"/>
      <c r="FO195" s="40" t="b">
        <f t="shared" si="285"/>
        <v>0</v>
      </c>
      <c r="FP195" s="40" t="b">
        <f t="shared" si="286"/>
        <v>0</v>
      </c>
      <c r="FQ195" s="40" t="b">
        <f t="shared" si="287"/>
        <v>0</v>
      </c>
      <c r="FR195" s="40" t="b">
        <f t="shared" si="288"/>
        <v>0</v>
      </c>
      <c r="FS195" s="365"/>
      <c r="FT195" s="40" t="b">
        <f t="shared" si="289"/>
        <v>0</v>
      </c>
      <c r="FU195" s="40" t="b">
        <f t="shared" si="290"/>
        <v>0</v>
      </c>
      <c r="FV195" s="40" t="b">
        <f t="shared" si="291"/>
        <v>0</v>
      </c>
      <c r="FW195" s="40" t="b">
        <f t="shared" si="292"/>
        <v>0</v>
      </c>
    </row>
    <row r="196" spans="2:179">
      <c r="B196" s="365">
        <v>187</v>
      </c>
      <c r="C196" s="196"/>
      <c r="D196" s="196"/>
      <c r="E196" s="196"/>
      <c r="F196" s="196"/>
      <c r="G196" s="367"/>
      <c r="H196" s="197"/>
      <c r="I196" s="197"/>
      <c r="J196" s="197"/>
      <c r="K196" s="197"/>
      <c r="L196" s="197"/>
      <c r="M196" s="197"/>
      <c r="N196" s="9"/>
      <c r="O196" s="198"/>
      <c r="P196" s="198"/>
      <c r="Q196" s="198"/>
      <c r="R196" s="198"/>
      <c r="S196" s="198"/>
      <c r="T196" s="198"/>
      <c r="U196" s="9"/>
      <c r="V196" s="306"/>
      <c r="W196" s="306"/>
      <c r="X196" s="306"/>
      <c r="Y196" s="306"/>
      <c r="Z196" s="306"/>
      <c r="AA196" s="283">
        <f>IFERROR(Z196*Inputs!$D$59*Inputs!$D$60,"")</f>
        <v>0</v>
      </c>
      <c r="AB196" s="9"/>
      <c r="AC196" s="303"/>
      <c r="AD196" s="304"/>
      <c r="AE196" s="304"/>
      <c r="AF196" s="304"/>
      <c r="AG196" s="9"/>
      <c r="AH196" s="283" t="str">
        <f>IFERROR(IF(Analysis!AC196="","",Analysis!AC196*Inputs!$D$33),"")</f>
        <v/>
      </c>
      <c r="AI196" s="292" t="str">
        <f>IFERROR(IF(Analysis!AD196="","",Analysis!AD196*Inputs!$D$37),"")</f>
        <v/>
      </c>
      <c r="AJ196" s="292" t="str">
        <f>IFERROR(IF(Analysis!AE196="","",Analysis!AE196*Inputs!$D$41),"")</f>
        <v/>
      </c>
      <c r="AK196" s="292" t="str">
        <f>IFERROR(IF(Analysis!AE196="","",Analysis!AE196*Inputs!$D$48),"")</f>
        <v/>
      </c>
      <c r="AL196" s="293" t="str">
        <f>IFERROR(IF(Analysis!AD196="","",Analysis!AD196*Inputs!$D$49*Inputs!$D$48),"")</f>
        <v/>
      </c>
      <c r="AM196" s="292" t="str">
        <f>IFERROR(AK196*Inputs!$D$50,"")</f>
        <v/>
      </c>
      <c r="AN196" s="292" t="str">
        <f t="shared" si="293"/>
        <v/>
      </c>
      <c r="AO196" s="292" t="str">
        <f>IFERROR(IF(AN196="","",AN196*Inputs!$D$52),"")</f>
        <v/>
      </c>
      <c r="AP196" s="283" t="str">
        <f>IFERROR(IF(Analysis!AF196="","",Analysis!AF196*Inputs!$D$58),"")</f>
        <v/>
      </c>
      <c r="AQ196" s="293" t="str">
        <f>IFERROR(AP196*Inputs!$D$59,"")</f>
        <v/>
      </c>
      <c r="AR196" s="283" t="str">
        <f>IFERROR(AQ196*Inputs!$D$60,"")</f>
        <v/>
      </c>
      <c r="AS196" s="9"/>
      <c r="AT196" s="279" t="str">
        <f>IF(Analysis!V196&lt;&gt;"",Analysis!V196,Analysis!$AH196)</f>
        <v/>
      </c>
      <c r="AU196" s="279" t="str">
        <f>IF(Analysis!W196&lt;&gt;"",Analysis!W196,Analysis!AI196)</f>
        <v/>
      </c>
      <c r="AV196" s="279" t="str">
        <f>IF(Analysis!X196&lt;&gt;"",Analysis!X196,$AJ196)</f>
        <v/>
      </c>
      <c r="AW196" s="279" t="str">
        <f>IF(Analysis!Y196&lt;&gt;"",Analysis!Y196,Analysis!AO196)</f>
        <v/>
      </c>
      <c r="AX196" s="279" t="str">
        <f>IF(Analysis!Z196&lt;&gt;"",Analysis!Z196,Analysis!AP196)</f>
        <v/>
      </c>
      <c r="AY196" s="279" t="str">
        <f>IF(Analysis!AA196&gt;0,Analysis!AA196,Analysis!AR196)</f>
        <v/>
      </c>
      <c r="AZ196" s="9"/>
      <c r="BA196" s="8">
        <f>SUM((($H196+$O196)*Inputs!$D$14*Inputs!$D$13/Hours_TB),(($I196+$P196)*Inputs!$D$14*Inputs!$D$13/Hours_TB),(($J196+$Q196)*Inputs!$D$14*Inputs!$D$13/Hours_TB),(($K196+$R196)*Inputs!$D$14*Inputs!$D$13/Hours_TB),(($L196+$S196)*Inputs!$D$14*Inputs!$D$13/Hours_TB),(($M196+$T196)*Inputs!$D$14*Inputs!$D$13/Hours_TB))</f>
        <v>0</v>
      </c>
      <c r="BB196" s="8">
        <f>SUM((($H196+$O196)*Inputs!$D$14*Inputs!$D$13/Hours_HIV),(($I196+$P196)*Inputs!$D$14*Inputs!$D$13/Hours_HIV),(($J196+$Q196)*Inputs!$D$14*Inputs!$D$13/Hours_HIV),(($K196+$R196)*Inputs!$D$14*Inputs!$D$13/Hours_HIV),(($L196+$S196)*Inputs!$D$14*Inputs!$D$13/Hours_HIV),(($M196+$T196)*Inputs!$D$14*Inputs!$D$13/Hours_HIV))</f>
        <v>0</v>
      </c>
      <c r="BC196" s="8">
        <f>SUM((($H196+$O196)*Inputs!$D$14*Inputs!$D$13/Hours_HPV),(($I196+$P196)*Inputs!$D$14*Inputs!$D$13/Hours_HPV),(($J196+$Q196)*Inputs!$D$14*Inputs!$D$13/Hours_HPV),(($K196+$R196)*Inputs!$D$14*Inputs!$D$13/Hours_HPV),(($L196+$S196)*Inputs!$D$14*Inputs!$D$13/Hours_HPV),(($M196+$T196)*Inputs!$D$14*Inputs!$D$13/Hours_HPV))</f>
        <v>0</v>
      </c>
      <c r="BD196" s="8">
        <f>SUM((($H196+$O196)*Inputs!$D$14*Inputs!$D$13/Hours_HCV),(($I196+$P196)*Inputs!$D$14*Inputs!$D$13/Hours_HCV),(($J196+$Q196)*Inputs!$D$14*Inputs!$D$13/Hours_HCV),(($K196+$R196)*Inputs!$D$14*Inputs!$D$13/Hours_HCV),(($L196+$S196)*Inputs!$D$14*Inputs!$D$13/Hours_HCV),(($M196+$T196)*Inputs!$D$14*Inputs!$D$13/Hours_HCV))</f>
        <v>0</v>
      </c>
      <c r="BE196" s="9"/>
      <c r="BF196" s="10" t="str">
        <f t="shared" si="294"/>
        <v/>
      </c>
      <c r="BG196" s="18" t="str">
        <f t="shared" si="295"/>
        <v>N/A</v>
      </c>
      <c r="BH196" s="10" t="str">
        <f t="shared" si="296"/>
        <v/>
      </c>
      <c r="BI196" s="10" t="str">
        <f t="shared" si="297"/>
        <v/>
      </c>
      <c r="BJ196" s="10" t="str">
        <f t="shared" si="216"/>
        <v/>
      </c>
      <c r="BK196" s="18" t="str">
        <f t="shared" si="298"/>
        <v>N/A</v>
      </c>
      <c r="BL196" s="367"/>
      <c r="BM196" s="10">
        <f t="shared" si="299"/>
        <v>0</v>
      </c>
      <c r="BN196" s="18" t="str">
        <f t="shared" si="300"/>
        <v>N/A</v>
      </c>
      <c r="BO196" s="10" t="str">
        <f t="shared" si="217"/>
        <v/>
      </c>
      <c r="BP196" s="10" t="str">
        <f t="shared" si="218"/>
        <v/>
      </c>
      <c r="BQ196" s="10" t="str">
        <f t="shared" si="219"/>
        <v/>
      </c>
      <c r="BR196" s="18" t="str">
        <f t="shared" si="220"/>
        <v>N/A</v>
      </c>
      <c r="BS196" s="367"/>
      <c r="BT196" s="10">
        <f t="shared" si="301"/>
        <v>0</v>
      </c>
      <c r="BU196" s="18" t="str">
        <f t="shared" si="302"/>
        <v>N/A</v>
      </c>
      <c r="BV196" s="10" t="str">
        <f t="shared" si="221"/>
        <v/>
      </c>
      <c r="BW196" s="10" t="str">
        <f t="shared" si="303"/>
        <v/>
      </c>
      <c r="BX196" s="10" t="str">
        <f t="shared" si="222"/>
        <v/>
      </c>
      <c r="BY196" s="18" t="str">
        <f t="shared" si="304"/>
        <v>N/A</v>
      </c>
      <c r="BZ196" s="367"/>
      <c r="CA196" s="10">
        <f t="shared" si="305"/>
        <v>0</v>
      </c>
      <c r="CB196" s="18" t="str">
        <f t="shared" si="306"/>
        <v>N/A</v>
      </c>
      <c r="CC196" s="10" t="str">
        <f t="shared" si="223"/>
        <v/>
      </c>
      <c r="CD196" s="10" t="str">
        <f t="shared" si="224"/>
        <v/>
      </c>
      <c r="CE196" s="10" t="str">
        <f t="shared" si="225"/>
        <v/>
      </c>
      <c r="CF196" s="18" t="str">
        <f t="shared" si="307"/>
        <v>N/A</v>
      </c>
      <c r="CG196" s="365"/>
      <c r="CH196" s="10">
        <f t="shared" si="308"/>
        <v>0</v>
      </c>
      <c r="CI196" s="18" t="str">
        <f t="shared" si="309"/>
        <v>N/A</v>
      </c>
      <c r="CJ196" s="10" t="str">
        <f t="shared" si="226"/>
        <v/>
      </c>
      <c r="CK196" s="10" t="str">
        <f t="shared" si="227"/>
        <v/>
      </c>
      <c r="CL196" s="10" t="str">
        <f t="shared" si="228"/>
        <v/>
      </c>
      <c r="CM196" s="18" t="str">
        <f t="shared" si="229"/>
        <v>N/A</v>
      </c>
      <c r="CN196" s="365"/>
      <c r="CO196" s="10">
        <f t="shared" si="310"/>
        <v>0</v>
      </c>
      <c r="CP196" s="18" t="str">
        <f t="shared" si="311"/>
        <v>N/A</v>
      </c>
      <c r="CQ196" s="10" t="str">
        <f t="shared" si="230"/>
        <v/>
      </c>
      <c r="CR196" s="10" t="str">
        <f t="shared" si="231"/>
        <v/>
      </c>
      <c r="CS196" s="10" t="str">
        <f t="shared" si="232"/>
        <v/>
      </c>
      <c r="CT196" s="18" t="str">
        <f t="shared" si="312"/>
        <v>N/A</v>
      </c>
      <c r="CU196" s="377"/>
      <c r="CV196" s="10">
        <f t="shared" si="313"/>
        <v>0</v>
      </c>
      <c r="CW196" s="18" t="str">
        <f t="shared" si="314"/>
        <v>N/A</v>
      </c>
      <c r="CX196" s="10" t="str">
        <f t="shared" si="233"/>
        <v/>
      </c>
      <c r="CY196" s="10" t="str">
        <f t="shared" si="234"/>
        <v/>
      </c>
      <c r="CZ196" s="10" t="str">
        <f t="shared" si="235"/>
        <v/>
      </c>
      <c r="DA196" s="18" t="str">
        <f t="shared" si="236"/>
        <v>N/A</v>
      </c>
      <c r="DB196" s="367"/>
      <c r="DC196" s="367"/>
      <c r="DD196" s="367"/>
      <c r="DE196" s="367"/>
      <c r="DF196" s="367"/>
      <c r="DG196" s="40" t="b">
        <f t="shared" si="237"/>
        <v>0</v>
      </c>
      <c r="DH196" s="40" t="b">
        <f t="shared" si="238"/>
        <v>0</v>
      </c>
      <c r="DI196" s="40" t="b">
        <f t="shared" si="239"/>
        <v>0</v>
      </c>
      <c r="DJ196" s="40" t="b">
        <f t="shared" si="240"/>
        <v>0</v>
      </c>
      <c r="DK196" s="367"/>
      <c r="DL196" s="40" t="b">
        <f t="shared" si="241"/>
        <v>0</v>
      </c>
      <c r="DM196" s="40" t="b">
        <f t="shared" si="242"/>
        <v>0</v>
      </c>
      <c r="DN196" s="40" t="b">
        <f t="shared" si="243"/>
        <v>0</v>
      </c>
      <c r="DO196" s="40" t="b">
        <f t="shared" si="244"/>
        <v>0</v>
      </c>
      <c r="DP196" s="367"/>
      <c r="DQ196" s="40" t="b">
        <f t="shared" si="245"/>
        <v>0</v>
      </c>
      <c r="DR196" s="40" t="b">
        <f t="shared" si="246"/>
        <v>0</v>
      </c>
      <c r="DS196" s="40" t="b">
        <f t="shared" si="247"/>
        <v>0</v>
      </c>
      <c r="DT196" s="40" t="b">
        <f t="shared" si="248"/>
        <v>0</v>
      </c>
      <c r="DU196" s="367"/>
      <c r="DV196" s="40" t="b">
        <f t="shared" si="249"/>
        <v>0</v>
      </c>
      <c r="DW196" s="40" t="b">
        <f t="shared" si="250"/>
        <v>0</v>
      </c>
      <c r="DX196" s="40" t="b">
        <f t="shared" si="251"/>
        <v>0</v>
      </c>
      <c r="DY196" s="40" t="b">
        <f t="shared" si="252"/>
        <v>0</v>
      </c>
      <c r="DZ196" s="367"/>
      <c r="EA196" s="40" t="b">
        <f t="shared" si="253"/>
        <v>0</v>
      </c>
      <c r="EB196" s="40" t="b">
        <f t="shared" si="254"/>
        <v>0</v>
      </c>
      <c r="EC196" s="40" t="b">
        <f t="shared" si="255"/>
        <v>0</v>
      </c>
      <c r="ED196" s="40" t="b">
        <f t="shared" si="256"/>
        <v>0</v>
      </c>
      <c r="EE196" s="367"/>
      <c r="EF196" s="40" t="b">
        <f t="shared" si="257"/>
        <v>0</v>
      </c>
      <c r="EG196" s="40" t="b">
        <f t="shared" si="258"/>
        <v>0</v>
      </c>
      <c r="EH196" s="40" t="b">
        <f t="shared" si="259"/>
        <v>0</v>
      </c>
      <c r="EI196" s="40" t="b">
        <f t="shared" si="260"/>
        <v>0</v>
      </c>
      <c r="EJ196" s="367"/>
      <c r="EK196" s="40" t="b">
        <f t="shared" si="261"/>
        <v>0</v>
      </c>
      <c r="EL196" s="40" t="b">
        <f t="shared" si="262"/>
        <v>0</v>
      </c>
      <c r="EM196" s="40" t="b">
        <f t="shared" si="263"/>
        <v>0</v>
      </c>
      <c r="EN196" s="40" t="b">
        <f t="shared" si="264"/>
        <v>0</v>
      </c>
      <c r="EO196" s="367"/>
      <c r="EP196" s="40" t="b">
        <f t="shared" si="265"/>
        <v>0</v>
      </c>
      <c r="EQ196" s="40" t="b">
        <f t="shared" si="266"/>
        <v>0</v>
      </c>
      <c r="ER196" s="40" t="b">
        <f t="shared" si="267"/>
        <v>0</v>
      </c>
      <c r="ES196" s="40" t="b">
        <f t="shared" si="268"/>
        <v>0</v>
      </c>
      <c r="ET196" s="367"/>
      <c r="EU196" s="40" t="b">
        <f t="shared" si="269"/>
        <v>0</v>
      </c>
      <c r="EV196" s="40" t="b">
        <f t="shared" si="270"/>
        <v>0</v>
      </c>
      <c r="EW196" s="40" t="b">
        <f t="shared" si="271"/>
        <v>0</v>
      </c>
      <c r="EX196" s="40" t="b">
        <f t="shared" si="272"/>
        <v>0</v>
      </c>
      <c r="EY196" s="365"/>
      <c r="EZ196" s="40" t="b">
        <f t="shared" si="273"/>
        <v>0</v>
      </c>
      <c r="FA196" s="40" t="b">
        <f t="shared" si="274"/>
        <v>0</v>
      </c>
      <c r="FB196" s="40" t="b">
        <f t="shared" si="275"/>
        <v>0</v>
      </c>
      <c r="FC196" s="40" t="b">
        <f t="shared" si="276"/>
        <v>0</v>
      </c>
      <c r="FD196" s="367"/>
      <c r="FE196" s="40" t="b">
        <f t="shared" si="277"/>
        <v>0</v>
      </c>
      <c r="FF196" s="40" t="b">
        <f t="shared" si="278"/>
        <v>0</v>
      </c>
      <c r="FG196" s="40" t="b">
        <f t="shared" si="279"/>
        <v>0</v>
      </c>
      <c r="FH196" s="40" t="b">
        <f t="shared" si="280"/>
        <v>0</v>
      </c>
      <c r="FI196" s="365"/>
      <c r="FJ196" s="40" t="b">
        <f t="shared" si="281"/>
        <v>0</v>
      </c>
      <c r="FK196" s="40" t="b">
        <f t="shared" si="282"/>
        <v>0</v>
      </c>
      <c r="FL196" s="40" t="b">
        <f t="shared" si="283"/>
        <v>0</v>
      </c>
      <c r="FM196" s="40" t="b">
        <f t="shared" si="284"/>
        <v>0</v>
      </c>
      <c r="FN196" s="367"/>
      <c r="FO196" s="40" t="b">
        <f t="shared" si="285"/>
        <v>0</v>
      </c>
      <c r="FP196" s="40" t="b">
        <f t="shared" si="286"/>
        <v>0</v>
      </c>
      <c r="FQ196" s="40" t="b">
        <f t="shared" si="287"/>
        <v>0</v>
      </c>
      <c r="FR196" s="40" t="b">
        <f t="shared" si="288"/>
        <v>0</v>
      </c>
      <c r="FS196" s="365"/>
      <c r="FT196" s="40" t="b">
        <f t="shared" si="289"/>
        <v>0</v>
      </c>
      <c r="FU196" s="40" t="b">
        <f t="shared" si="290"/>
        <v>0</v>
      </c>
      <c r="FV196" s="40" t="b">
        <f t="shared" si="291"/>
        <v>0</v>
      </c>
      <c r="FW196" s="40" t="b">
        <f t="shared" si="292"/>
        <v>0</v>
      </c>
    </row>
    <row r="197" spans="2:179">
      <c r="B197" s="365">
        <v>188</v>
      </c>
      <c r="C197" s="196"/>
      <c r="D197" s="196"/>
      <c r="E197" s="196"/>
      <c r="F197" s="196"/>
      <c r="G197" s="367"/>
      <c r="H197" s="197"/>
      <c r="I197" s="197"/>
      <c r="J197" s="197"/>
      <c r="K197" s="197"/>
      <c r="L197" s="197"/>
      <c r="M197" s="197"/>
      <c r="N197" s="9"/>
      <c r="O197" s="198"/>
      <c r="P197" s="198"/>
      <c r="Q197" s="198"/>
      <c r="R197" s="198"/>
      <c r="S197" s="198"/>
      <c r="T197" s="198"/>
      <c r="U197" s="9"/>
      <c r="V197" s="306"/>
      <c r="W197" s="306"/>
      <c r="X197" s="306"/>
      <c r="Y197" s="306"/>
      <c r="Z197" s="306"/>
      <c r="AA197" s="283">
        <f>IFERROR(Z197*Inputs!$D$59*Inputs!$D$60,"")</f>
        <v>0</v>
      </c>
      <c r="AB197" s="9"/>
      <c r="AC197" s="303"/>
      <c r="AD197" s="304"/>
      <c r="AE197" s="304"/>
      <c r="AF197" s="304"/>
      <c r="AG197" s="9"/>
      <c r="AH197" s="283" t="str">
        <f>IFERROR(IF(Analysis!AC197="","",Analysis!AC197*Inputs!$D$33),"")</f>
        <v/>
      </c>
      <c r="AI197" s="292" t="str">
        <f>IFERROR(IF(Analysis!AD197="","",Analysis!AD197*Inputs!$D$37),"")</f>
        <v/>
      </c>
      <c r="AJ197" s="292" t="str">
        <f>IFERROR(IF(Analysis!AE197="","",Analysis!AE197*Inputs!$D$41),"")</f>
        <v/>
      </c>
      <c r="AK197" s="292" t="str">
        <f>IFERROR(IF(Analysis!AE197="","",Analysis!AE197*Inputs!$D$48),"")</f>
        <v/>
      </c>
      <c r="AL197" s="293" t="str">
        <f>IFERROR(IF(Analysis!AD197="","",Analysis!AD197*Inputs!$D$49*Inputs!$D$48),"")</f>
        <v/>
      </c>
      <c r="AM197" s="292" t="str">
        <f>IFERROR(AK197*Inputs!$D$50,"")</f>
        <v/>
      </c>
      <c r="AN197" s="292" t="str">
        <f t="shared" si="293"/>
        <v/>
      </c>
      <c r="AO197" s="292" t="str">
        <f>IFERROR(IF(AN197="","",AN197*Inputs!$D$52),"")</f>
        <v/>
      </c>
      <c r="AP197" s="283" t="str">
        <f>IFERROR(IF(Analysis!AF197="","",Analysis!AF197*Inputs!$D$58),"")</f>
        <v/>
      </c>
      <c r="AQ197" s="293" t="str">
        <f>IFERROR(AP197*Inputs!$D$59,"")</f>
        <v/>
      </c>
      <c r="AR197" s="283" t="str">
        <f>IFERROR(AQ197*Inputs!$D$60,"")</f>
        <v/>
      </c>
      <c r="AS197" s="9"/>
      <c r="AT197" s="279" t="str">
        <f>IF(Analysis!V197&lt;&gt;"",Analysis!V197,Analysis!$AH197)</f>
        <v/>
      </c>
      <c r="AU197" s="279" t="str">
        <f>IF(Analysis!W197&lt;&gt;"",Analysis!W197,Analysis!AI197)</f>
        <v/>
      </c>
      <c r="AV197" s="279" t="str">
        <f>IF(Analysis!X197&lt;&gt;"",Analysis!X197,$AJ197)</f>
        <v/>
      </c>
      <c r="AW197" s="279" t="str">
        <f>IF(Analysis!Y197&lt;&gt;"",Analysis!Y197,Analysis!AO197)</f>
        <v/>
      </c>
      <c r="AX197" s="279" t="str">
        <f>IF(Analysis!Z197&lt;&gt;"",Analysis!Z197,Analysis!AP197)</f>
        <v/>
      </c>
      <c r="AY197" s="279" t="str">
        <f>IF(Analysis!AA197&gt;0,Analysis!AA197,Analysis!AR197)</f>
        <v/>
      </c>
      <c r="AZ197" s="9"/>
      <c r="BA197" s="8">
        <f>SUM((($H197+$O197)*Inputs!$D$14*Inputs!$D$13/Hours_TB),(($I197+$P197)*Inputs!$D$14*Inputs!$D$13/Hours_TB),(($J197+$Q197)*Inputs!$D$14*Inputs!$D$13/Hours_TB),(($K197+$R197)*Inputs!$D$14*Inputs!$D$13/Hours_TB),(($L197+$S197)*Inputs!$D$14*Inputs!$D$13/Hours_TB),(($M197+$T197)*Inputs!$D$14*Inputs!$D$13/Hours_TB))</f>
        <v>0</v>
      </c>
      <c r="BB197" s="8">
        <f>SUM((($H197+$O197)*Inputs!$D$14*Inputs!$D$13/Hours_HIV),(($I197+$P197)*Inputs!$D$14*Inputs!$D$13/Hours_HIV),(($J197+$Q197)*Inputs!$D$14*Inputs!$D$13/Hours_HIV),(($K197+$R197)*Inputs!$D$14*Inputs!$D$13/Hours_HIV),(($L197+$S197)*Inputs!$D$14*Inputs!$D$13/Hours_HIV),(($M197+$T197)*Inputs!$D$14*Inputs!$D$13/Hours_HIV))</f>
        <v>0</v>
      </c>
      <c r="BC197" s="8">
        <f>SUM((($H197+$O197)*Inputs!$D$14*Inputs!$D$13/Hours_HPV),(($I197+$P197)*Inputs!$D$14*Inputs!$D$13/Hours_HPV),(($J197+$Q197)*Inputs!$D$14*Inputs!$D$13/Hours_HPV),(($K197+$R197)*Inputs!$D$14*Inputs!$D$13/Hours_HPV),(($L197+$S197)*Inputs!$D$14*Inputs!$D$13/Hours_HPV),(($M197+$T197)*Inputs!$D$14*Inputs!$D$13/Hours_HPV))</f>
        <v>0</v>
      </c>
      <c r="BD197" s="8">
        <f>SUM((($H197+$O197)*Inputs!$D$14*Inputs!$D$13/Hours_HCV),(($I197+$P197)*Inputs!$D$14*Inputs!$D$13/Hours_HCV),(($J197+$Q197)*Inputs!$D$14*Inputs!$D$13/Hours_HCV),(($K197+$R197)*Inputs!$D$14*Inputs!$D$13/Hours_HCV),(($L197+$S197)*Inputs!$D$14*Inputs!$D$13/Hours_HCV),(($M197+$T197)*Inputs!$D$14*Inputs!$D$13/Hours_HCV))</f>
        <v>0</v>
      </c>
      <c r="BE197" s="9"/>
      <c r="BF197" s="10" t="str">
        <f t="shared" si="294"/>
        <v/>
      </c>
      <c r="BG197" s="18" t="str">
        <f t="shared" si="295"/>
        <v>N/A</v>
      </c>
      <c r="BH197" s="10" t="str">
        <f t="shared" si="296"/>
        <v/>
      </c>
      <c r="BI197" s="10" t="str">
        <f t="shared" si="297"/>
        <v/>
      </c>
      <c r="BJ197" s="10" t="str">
        <f t="shared" si="216"/>
        <v/>
      </c>
      <c r="BK197" s="18" t="str">
        <f t="shared" si="298"/>
        <v>N/A</v>
      </c>
      <c r="BL197" s="367"/>
      <c r="BM197" s="10">
        <f t="shared" si="299"/>
        <v>0</v>
      </c>
      <c r="BN197" s="18" t="str">
        <f t="shared" si="300"/>
        <v>N/A</v>
      </c>
      <c r="BO197" s="10" t="str">
        <f t="shared" si="217"/>
        <v/>
      </c>
      <c r="BP197" s="10" t="str">
        <f t="shared" si="218"/>
        <v/>
      </c>
      <c r="BQ197" s="10" t="str">
        <f t="shared" si="219"/>
        <v/>
      </c>
      <c r="BR197" s="18" t="str">
        <f t="shared" si="220"/>
        <v>N/A</v>
      </c>
      <c r="BS197" s="367"/>
      <c r="BT197" s="10">
        <f t="shared" si="301"/>
        <v>0</v>
      </c>
      <c r="BU197" s="18" t="str">
        <f t="shared" si="302"/>
        <v>N/A</v>
      </c>
      <c r="BV197" s="10" t="str">
        <f t="shared" si="221"/>
        <v/>
      </c>
      <c r="BW197" s="10" t="str">
        <f t="shared" si="303"/>
        <v/>
      </c>
      <c r="BX197" s="10" t="str">
        <f t="shared" si="222"/>
        <v/>
      </c>
      <c r="BY197" s="18" t="str">
        <f t="shared" si="304"/>
        <v>N/A</v>
      </c>
      <c r="BZ197" s="367"/>
      <c r="CA197" s="10">
        <f t="shared" si="305"/>
        <v>0</v>
      </c>
      <c r="CB197" s="18" t="str">
        <f t="shared" si="306"/>
        <v>N/A</v>
      </c>
      <c r="CC197" s="10" t="str">
        <f t="shared" si="223"/>
        <v/>
      </c>
      <c r="CD197" s="10" t="str">
        <f t="shared" si="224"/>
        <v/>
      </c>
      <c r="CE197" s="10" t="str">
        <f t="shared" si="225"/>
        <v/>
      </c>
      <c r="CF197" s="18" t="str">
        <f t="shared" si="307"/>
        <v>N/A</v>
      </c>
      <c r="CG197" s="365"/>
      <c r="CH197" s="10">
        <f t="shared" si="308"/>
        <v>0</v>
      </c>
      <c r="CI197" s="18" t="str">
        <f t="shared" si="309"/>
        <v>N/A</v>
      </c>
      <c r="CJ197" s="10" t="str">
        <f t="shared" si="226"/>
        <v/>
      </c>
      <c r="CK197" s="10" t="str">
        <f t="shared" si="227"/>
        <v/>
      </c>
      <c r="CL197" s="10" t="str">
        <f t="shared" si="228"/>
        <v/>
      </c>
      <c r="CM197" s="18" t="str">
        <f t="shared" si="229"/>
        <v>N/A</v>
      </c>
      <c r="CN197" s="365"/>
      <c r="CO197" s="10">
        <f t="shared" si="310"/>
        <v>0</v>
      </c>
      <c r="CP197" s="18" t="str">
        <f t="shared" si="311"/>
        <v>N/A</v>
      </c>
      <c r="CQ197" s="10" t="str">
        <f t="shared" si="230"/>
        <v/>
      </c>
      <c r="CR197" s="10" t="str">
        <f t="shared" si="231"/>
        <v/>
      </c>
      <c r="CS197" s="10" t="str">
        <f t="shared" si="232"/>
        <v/>
      </c>
      <c r="CT197" s="18" t="str">
        <f t="shared" si="312"/>
        <v>N/A</v>
      </c>
      <c r="CU197" s="377"/>
      <c r="CV197" s="10">
        <f t="shared" si="313"/>
        <v>0</v>
      </c>
      <c r="CW197" s="18" t="str">
        <f t="shared" si="314"/>
        <v>N/A</v>
      </c>
      <c r="CX197" s="10" t="str">
        <f t="shared" si="233"/>
        <v/>
      </c>
      <c r="CY197" s="10" t="str">
        <f t="shared" si="234"/>
        <v/>
      </c>
      <c r="CZ197" s="10" t="str">
        <f t="shared" si="235"/>
        <v/>
      </c>
      <c r="DA197" s="18" t="str">
        <f t="shared" si="236"/>
        <v>N/A</v>
      </c>
      <c r="DB197" s="367"/>
      <c r="DC197" s="367"/>
      <c r="DD197" s="367"/>
      <c r="DE197" s="367"/>
      <c r="DF197" s="367"/>
      <c r="DG197" s="40" t="b">
        <f t="shared" si="237"/>
        <v>0</v>
      </c>
      <c r="DH197" s="40" t="b">
        <f t="shared" si="238"/>
        <v>0</v>
      </c>
      <c r="DI197" s="40" t="b">
        <f t="shared" si="239"/>
        <v>0</v>
      </c>
      <c r="DJ197" s="40" t="b">
        <f t="shared" si="240"/>
        <v>0</v>
      </c>
      <c r="DK197" s="367"/>
      <c r="DL197" s="40" t="b">
        <f t="shared" si="241"/>
        <v>0</v>
      </c>
      <c r="DM197" s="40" t="b">
        <f t="shared" si="242"/>
        <v>0</v>
      </c>
      <c r="DN197" s="40" t="b">
        <f t="shared" si="243"/>
        <v>0</v>
      </c>
      <c r="DO197" s="40" t="b">
        <f t="shared" si="244"/>
        <v>0</v>
      </c>
      <c r="DP197" s="367"/>
      <c r="DQ197" s="40" t="b">
        <f t="shared" si="245"/>
        <v>0</v>
      </c>
      <c r="DR197" s="40" t="b">
        <f t="shared" si="246"/>
        <v>0</v>
      </c>
      <c r="DS197" s="40" t="b">
        <f t="shared" si="247"/>
        <v>0</v>
      </c>
      <c r="DT197" s="40" t="b">
        <f t="shared" si="248"/>
        <v>0</v>
      </c>
      <c r="DU197" s="367"/>
      <c r="DV197" s="40" t="b">
        <f t="shared" si="249"/>
        <v>0</v>
      </c>
      <c r="DW197" s="40" t="b">
        <f t="shared" si="250"/>
        <v>0</v>
      </c>
      <c r="DX197" s="40" t="b">
        <f t="shared" si="251"/>
        <v>0</v>
      </c>
      <c r="DY197" s="40" t="b">
        <f t="shared" si="252"/>
        <v>0</v>
      </c>
      <c r="DZ197" s="367"/>
      <c r="EA197" s="40" t="b">
        <f t="shared" si="253"/>
        <v>0</v>
      </c>
      <c r="EB197" s="40" t="b">
        <f t="shared" si="254"/>
        <v>0</v>
      </c>
      <c r="EC197" s="40" t="b">
        <f t="shared" si="255"/>
        <v>0</v>
      </c>
      <c r="ED197" s="40" t="b">
        <f t="shared" si="256"/>
        <v>0</v>
      </c>
      <c r="EE197" s="367"/>
      <c r="EF197" s="40" t="b">
        <f t="shared" si="257"/>
        <v>0</v>
      </c>
      <c r="EG197" s="40" t="b">
        <f t="shared" si="258"/>
        <v>0</v>
      </c>
      <c r="EH197" s="40" t="b">
        <f t="shared" si="259"/>
        <v>0</v>
      </c>
      <c r="EI197" s="40" t="b">
        <f t="shared" si="260"/>
        <v>0</v>
      </c>
      <c r="EJ197" s="367"/>
      <c r="EK197" s="40" t="b">
        <f t="shared" si="261"/>
        <v>0</v>
      </c>
      <c r="EL197" s="40" t="b">
        <f t="shared" si="262"/>
        <v>0</v>
      </c>
      <c r="EM197" s="40" t="b">
        <f t="shared" si="263"/>
        <v>0</v>
      </c>
      <c r="EN197" s="40" t="b">
        <f t="shared" si="264"/>
        <v>0</v>
      </c>
      <c r="EO197" s="367"/>
      <c r="EP197" s="40" t="b">
        <f t="shared" si="265"/>
        <v>0</v>
      </c>
      <c r="EQ197" s="40" t="b">
        <f t="shared" si="266"/>
        <v>0</v>
      </c>
      <c r="ER197" s="40" t="b">
        <f t="shared" si="267"/>
        <v>0</v>
      </c>
      <c r="ES197" s="40" t="b">
        <f t="shared" si="268"/>
        <v>0</v>
      </c>
      <c r="ET197" s="367"/>
      <c r="EU197" s="40" t="b">
        <f t="shared" si="269"/>
        <v>0</v>
      </c>
      <c r="EV197" s="40" t="b">
        <f t="shared" si="270"/>
        <v>0</v>
      </c>
      <c r="EW197" s="40" t="b">
        <f t="shared" si="271"/>
        <v>0</v>
      </c>
      <c r="EX197" s="40" t="b">
        <f t="shared" si="272"/>
        <v>0</v>
      </c>
      <c r="EY197" s="365"/>
      <c r="EZ197" s="40" t="b">
        <f t="shared" si="273"/>
        <v>0</v>
      </c>
      <c r="FA197" s="40" t="b">
        <f t="shared" si="274"/>
        <v>0</v>
      </c>
      <c r="FB197" s="40" t="b">
        <f t="shared" si="275"/>
        <v>0</v>
      </c>
      <c r="FC197" s="40" t="b">
        <f t="shared" si="276"/>
        <v>0</v>
      </c>
      <c r="FD197" s="367"/>
      <c r="FE197" s="40" t="b">
        <f t="shared" si="277"/>
        <v>0</v>
      </c>
      <c r="FF197" s="40" t="b">
        <f t="shared" si="278"/>
        <v>0</v>
      </c>
      <c r="FG197" s="40" t="b">
        <f t="shared" si="279"/>
        <v>0</v>
      </c>
      <c r="FH197" s="40" t="b">
        <f t="shared" si="280"/>
        <v>0</v>
      </c>
      <c r="FI197" s="365"/>
      <c r="FJ197" s="40" t="b">
        <f t="shared" si="281"/>
        <v>0</v>
      </c>
      <c r="FK197" s="40" t="b">
        <f t="shared" si="282"/>
        <v>0</v>
      </c>
      <c r="FL197" s="40" t="b">
        <f t="shared" si="283"/>
        <v>0</v>
      </c>
      <c r="FM197" s="40" t="b">
        <f t="shared" si="284"/>
        <v>0</v>
      </c>
      <c r="FN197" s="367"/>
      <c r="FO197" s="40" t="b">
        <f t="shared" si="285"/>
        <v>0</v>
      </c>
      <c r="FP197" s="40" t="b">
        <f t="shared" si="286"/>
        <v>0</v>
      </c>
      <c r="FQ197" s="40" t="b">
        <f t="shared" si="287"/>
        <v>0</v>
      </c>
      <c r="FR197" s="40" t="b">
        <f t="shared" si="288"/>
        <v>0</v>
      </c>
      <c r="FS197" s="365"/>
      <c r="FT197" s="40" t="b">
        <f t="shared" si="289"/>
        <v>0</v>
      </c>
      <c r="FU197" s="40" t="b">
        <f t="shared" si="290"/>
        <v>0</v>
      </c>
      <c r="FV197" s="40" t="b">
        <f t="shared" si="291"/>
        <v>0</v>
      </c>
      <c r="FW197" s="40" t="b">
        <f t="shared" si="292"/>
        <v>0</v>
      </c>
    </row>
    <row r="198" spans="2:179">
      <c r="B198" s="365">
        <v>189</v>
      </c>
      <c r="C198" s="196"/>
      <c r="D198" s="196"/>
      <c r="E198" s="196"/>
      <c r="F198" s="196"/>
      <c r="G198" s="367"/>
      <c r="H198" s="197"/>
      <c r="I198" s="197"/>
      <c r="J198" s="197"/>
      <c r="K198" s="197"/>
      <c r="L198" s="197"/>
      <c r="M198" s="197"/>
      <c r="N198" s="9"/>
      <c r="O198" s="198"/>
      <c r="P198" s="198"/>
      <c r="Q198" s="198"/>
      <c r="R198" s="198"/>
      <c r="S198" s="198"/>
      <c r="T198" s="198"/>
      <c r="U198" s="9"/>
      <c r="V198" s="306"/>
      <c r="W198" s="306"/>
      <c r="X198" s="306"/>
      <c r="Y198" s="306"/>
      <c r="Z198" s="306"/>
      <c r="AA198" s="283">
        <f>IFERROR(Z198*Inputs!$D$59*Inputs!$D$60,"")</f>
        <v>0</v>
      </c>
      <c r="AB198" s="9"/>
      <c r="AC198" s="303"/>
      <c r="AD198" s="304"/>
      <c r="AE198" s="304"/>
      <c r="AF198" s="304"/>
      <c r="AG198" s="9"/>
      <c r="AH198" s="283" t="str">
        <f>IFERROR(IF(Analysis!AC198="","",Analysis!AC198*Inputs!$D$33),"")</f>
        <v/>
      </c>
      <c r="AI198" s="292" t="str">
        <f>IFERROR(IF(Analysis!AD198="","",Analysis!AD198*Inputs!$D$37),"")</f>
        <v/>
      </c>
      <c r="AJ198" s="292" t="str">
        <f>IFERROR(IF(Analysis!AE198="","",Analysis!AE198*Inputs!$D$41),"")</f>
        <v/>
      </c>
      <c r="AK198" s="292" t="str">
        <f>IFERROR(IF(Analysis!AE198="","",Analysis!AE198*Inputs!$D$48),"")</f>
        <v/>
      </c>
      <c r="AL198" s="293" t="str">
        <f>IFERROR(IF(Analysis!AD198="","",Analysis!AD198*Inputs!$D$49*Inputs!$D$48),"")</f>
        <v/>
      </c>
      <c r="AM198" s="292" t="str">
        <f>IFERROR(AK198*Inputs!$D$50,"")</f>
        <v/>
      </c>
      <c r="AN198" s="292" t="str">
        <f t="shared" si="293"/>
        <v/>
      </c>
      <c r="AO198" s="292" t="str">
        <f>IFERROR(IF(AN198="","",AN198*Inputs!$D$52),"")</f>
        <v/>
      </c>
      <c r="AP198" s="283" t="str">
        <f>IFERROR(IF(Analysis!AF198="","",Analysis!AF198*Inputs!$D$58),"")</f>
        <v/>
      </c>
      <c r="AQ198" s="293" t="str">
        <f>IFERROR(AP198*Inputs!$D$59,"")</f>
        <v/>
      </c>
      <c r="AR198" s="283" t="str">
        <f>IFERROR(AQ198*Inputs!$D$60,"")</f>
        <v/>
      </c>
      <c r="AS198" s="9"/>
      <c r="AT198" s="279" t="str">
        <f>IF(Analysis!V198&lt;&gt;"",Analysis!V198,Analysis!$AH198)</f>
        <v/>
      </c>
      <c r="AU198" s="279" t="str">
        <f>IF(Analysis!W198&lt;&gt;"",Analysis!W198,Analysis!AI198)</f>
        <v/>
      </c>
      <c r="AV198" s="279" t="str">
        <f>IF(Analysis!X198&lt;&gt;"",Analysis!X198,$AJ198)</f>
        <v/>
      </c>
      <c r="AW198" s="279" t="str">
        <f>IF(Analysis!Y198&lt;&gt;"",Analysis!Y198,Analysis!AO198)</f>
        <v/>
      </c>
      <c r="AX198" s="279" t="str">
        <f>IF(Analysis!Z198&lt;&gt;"",Analysis!Z198,Analysis!AP198)</f>
        <v/>
      </c>
      <c r="AY198" s="279" t="str">
        <f>IF(Analysis!AA198&gt;0,Analysis!AA198,Analysis!AR198)</f>
        <v/>
      </c>
      <c r="AZ198" s="9"/>
      <c r="BA198" s="8">
        <f>SUM((($H198+$O198)*Inputs!$D$14*Inputs!$D$13/Hours_TB),(($I198+$P198)*Inputs!$D$14*Inputs!$D$13/Hours_TB),(($J198+$Q198)*Inputs!$D$14*Inputs!$D$13/Hours_TB),(($K198+$R198)*Inputs!$D$14*Inputs!$D$13/Hours_TB),(($L198+$S198)*Inputs!$D$14*Inputs!$D$13/Hours_TB),(($M198+$T198)*Inputs!$D$14*Inputs!$D$13/Hours_TB))</f>
        <v>0</v>
      </c>
      <c r="BB198" s="8">
        <f>SUM((($H198+$O198)*Inputs!$D$14*Inputs!$D$13/Hours_HIV),(($I198+$P198)*Inputs!$D$14*Inputs!$D$13/Hours_HIV),(($J198+$Q198)*Inputs!$D$14*Inputs!$D$13/Hours_HIV),(($K198+$R198)*Inputs!$D$14*Inputs!$D$13/Hours_HIV),(($L198+$S198)*Inputs!$D$14*Inputs!$D$13/Hours_HIV),(($M198+$T198)*Inputs!$D$14*Inputs!$D$13/Hours_HIV))</f>
        <v>0</v>
      </c>
      <c r="BC198" s="8">
        <f>SUM((($H198+$O198)*Inputs!$D$14*Inputs!$D$13/Hours_HPV),(($I198+$P198)*Inputs!$D$14*Inputs!$D$13/Hours_HPV),(($J198+$Q198)*Inputs!$D$14*Inputs!$D$13/Hours_HPV),(($K198+$R198)*Inputs!$D$14*Inputs!$D$13/Hours_HPV),(($L198+$S198)*Inputs!$D$14*Inputs!$D$13/Hours_HPV),(($M198+$T198)*Inputs!$D$14*Inputs!$D$13/Hours_HPV))</f>
        <v>0</v>
      </c>
      <c r="BD198" s="8">
        <f>SUM((($H198+$O198)*Inputs!$D$14*Inputs!$D$13/Hours_HCV),(($I198+$P198)*Inputs!$D$14*Inputs!$D$13/Hours_HCV),(($J198+$Q198)*Inputs!$D$14*Inputs!$D$13/Hours_HCV),(($K198+$R198)*Inputs!$D$14*Inputs!$D$13/Hours_HCV),(($L198+$S198)*Inputs!$D$14*Inputs!$D$13/Hours_HCV),(($M198+$T198)*Inputs!$D$14*Inputs!$D$13/Hours_HCV))</f>
        <v>0</v>
      </c>
      <c r="BE198" s="9"/>
      <c r="BF198" s="10" t="str">
        <f t="shared" si="294"/>
        <v/>
      </c>
      <c r="BG198" s="18" t="str">
        <f t="shared" si="295"/>
        <v>N/A</v>
      </c>
      <c r="BH198" s="10" t="str">
        <f t="shared" si="296"/>
        <v/>
      </c>
      <c r="BI198" s="10" t="str">
        <f t="shared" si="297"/>
        <v/>
      </c>
      <c r="BJ198" s="10" t="str">
        <f t="shared" si="216"/>
        <v/>
      </c>
      <c r="BK198" s="18" t="str">
        <f t="shared" si="298"/>
        <v>N/A</v>
      </c>
      <c r="BL198" s="367"/>
      <c r="BM198" s="10">
        <f t="shared" si="299"/>
        <v>0</v>
      </c>
      <c r="BN198" s="18" t="str">
        <f t="shared" si="300"/>
        <v>N/A</v>
      </c>
      <c r="BO198" s="10" t="str">
        <f t="shared" si="217"/>
        <v/>
      </c>
      <c r="BP198" s="10" t="str">
        <f t="shared" si="218"/>
        <v/>
      </c>
      <c r="BQ198" s="10" t="str">
        <f t="shared" si="219"/>
        <v/>
      </c>
      <c r="BR198" s="18" t="str">
        <f t="shared" si="220"/>
        <v>N/A</v>
      </c>
      <c r="BS198" s="367"/>
      <c r="BT198" s="10">
        <f t="shared" si="301"/>
        <v>0</v>
      </c>
      <c r="BU198" s="18" t="str">
        <f t="shared" si="302"/>
        <v>N/A</v>
      </c>
      <c r="BV198" s="10" t="str">
        <f t="shared" si="221"/>
        <v/>
      </c>
      <c r="BW198" s="10" t="str">
        <f t="shared" si="303"/>
        <v/>
      </c>
      <c r="BX198" s="10" t="str">
        <f t="shared" si="222"/>
        <v/>
      </c>
      <c r="BY198" s="18" t="str">
        <f t="shared" si="304"/>
        <v>N/A</v>
      </c>
      <c r="BZ198" s="367"/>
      <c r="CA198" s="10">
        <f t="shared" si="305"/>
        <v>0</v>
      </c>
      <c r="CB198" s="18" t="str">
        <f t="shared" si="306"/>
        <v>N/A</v>
      </c>
      <c r="CC198" s="10" t="str">
        <f t="shared" si="223"/>
        <v/>
      </c>
      <c r="CD198" s="10" t="str">
        <f t="shared" si="224"/>
        <v/>
      </c>
      <c r="CE198" s="10" t="str">
        <f t="shared" si="225"/>
        <v/>
      </c>
      <c r="CF198" s="18" t="str">
        <f t="shared" si="307"/>
        <v>N/A</v>
      </c>
      <c r="CG198" s="365"/>
      <c r="CH198" s="10">
        <f t="shared" si="308"/>
        <v>0</v>
      </c>
      <c r="CI198" s="18" t="str">
        <f t="shared" si="309"/>
        <v>N/A</v>
      </c>
      <c r="CJ198" s="10" t="str">
        <f t="shared" si="226"/>
        <v/>
      </c>
      <c r="CK198" s="10" t="str">
        <f t="shared" si="227"/>
        <v/>
      </c>
      <c r="CL198" s="10" t="str">
        <f t="shared" si="228"/>
        <v/>
      </c>
      <c r="CM198" s="18" t="str">
        <f t="shared" si="229"/>
        <v>N/A</v>
      </c>
      <c r="CN198" s="365"/>
      <c r="CO198" s="10">
        <f t="shared" si="310"/>
        <v>0</v>
      </c>
      <c r="CP198" s="18" t="str">
        <f t="shared" si="311"/>
        <v>N/A</v>
      </c>
      <c r="CQ198" s="10" t="str">
        <f t="shared" si="230"/>
        <v/>
      </c>
      <c r="CR198" s="10" t="str">
        <f t="shared" si="231"/>
        <v/>
      </c>
      <c r="CS198" s="10" t="str">
        <f t="shared" si="232"/>
        <v/>
      </c>
      <c r="CT198" s="18" t="str">
        <f t="shared" si="312"/>
        <v>N/A</v>
      </c>
      <c r="CU198" s="377"/>
      <c r="CV198" s="10">
        <f t="shared" si="313"/>
        <v>0</v>
      </c>
      <c r="CW198" s="18" t="str">
        <f t="shared" si="314"/>
        <v>N/A</v>
      </c>
      <c r="CX198" s="10" t="str">
        <f t="shared" si="233"/>
        <v/>
      </c>
      <c r="CY198" s="10" t="str">
        <f t="shared" si="234"/>
        <v/>
      </c>
      <c r="CZ198" s="10" t="str">
        <f t="shared" si="235"/>
        <v/>
      </c>
      <c r="DA198" s="18" t="str">
        <f t="shared" si="236"/>
        <v>N/A</v>
      </c>
      <c r="DB198" s="367"/>
      <c r="DC198" s="367"/>
      <c r="DD198" s="367"/>
      <c r="DE198" s="367"/>
      <c r="DF198" s="367"/>
      <c r="DG198" s="40" t="b">
        <f t="shared" si="237"/>
        <v>0</v>
      </c>
      <c r="DH198" s="40" t="b">
        <f t="shared" si="238"/>
        <v>0</v>
      </c>
      <c r="DI198" s="40" t="b">
        <f t="shared" si="239"/>
        <v>0</v>
      </c>
      <c r="DJ198" s="40" t="b">
        <f t="shared" si="240"/>
        <v>0</v>
      </c>
      <c r="DK198" s="367"/>
      <c r="DL198" s="40" t="b">
        <f t="shared" si="241"/>
        <v>0</v>
      </c>
      <c r="DM198" s="40" t="b">
        <f t="shared" si="242"/>
        <v>0</v>
      </c>
      <c r="DN198" s="40" t="b">
        <f t="shared" si="243"/>
        <v>0</v>
      </c>
      <c r="DO198" s="40" t="b">
        <f t="shared" si="244"/>
        <v>0</v>
      </c>
      <c r="DP198" s="367"/>
      <c r="DQ198" s="40" t="b">
        <f t="shared" si="245"/>
        <v>0</v>
      </c>
      <c r="DR198" s="40" t="b">
        <f t="shared" si="246"/>
        <v>0</v>
      </c>
      <c r="DS198" s="40" t="b">
        <f t="shared" si="247"/>
        <v>0</v>
      </c>
      <c r="DT198" s="40" t="b">
        <f t="shared" si="248"/>
        <v>0</v>
      </c>
      <c r="DU198" s="367"/>
      <c r="DV198" s="40" t="b">
        <f t="shared" si="249"/>
        <v>0</v>
      </c>
      <c r="DW198" s="40" t="b">
        <f t="shared" si="250"/>
        <v>0</v>
      </c>
      <c r="DX198" s="40" t="b">
        <f t="shared" si="251"/>
        <v>0</v>
      </c>
      <c r="DY198" s="40" t="b">
        <f t="shared" si="252"/>
        <v>0</v>
      </c>
      <c r="DZ198" s="367"/>
      <c r="EA198" s="40" t="b">
        <f t="shared" si="253"/>
        <v>0</v>
      </c>
      <c r="EB198" s="40" t="b">
        <f t="shared" si="254"/>
        <v>0</v>
      </c>
      <c r="EC198" s="40" t="b">
        <f t="shared" si="255"/>
        <v>0</v>
      </c>
      <c r="ED198" s="40" t="b">
        <f t="shared" si="256"/>
        <v>0</v>
      </c>
      <c r="EE198" s="367"/>
      <c r="EF198" s="40" t="b">
        <f t="shared" si="257"/>
        <v>0</v>
      </c>
      <c r="EG198" s="40" t="b">
        <f t="shared" si="258"/>
        <v>0</v>
      </c>
      <c r="EH198" s="40" t="b">
        <f t="shared" si="259"/>
        <v>0</v>
      </c>
      <c r="EI198" s="40" t="b">
        <f t="shared" si="260"/>
        <v>0</v>
      </c>
      <c r="EJ198" s="367"/>
      <c r="EK198" s="40" t="b">
        <f t="shared" si="261"/>
        <v>0</v>
      </c>
      <c r="EL198" s="40" t="b">
        <f t="shared" si="262"/>
        <v>0</v>
      </c>
      <c r="EM198" s="40" t="b">
        <f t="shared" si="263"/>
        <v>0</v>
      </c>
      <c r="EN198" s="40" t="b">
        <f t="shared" si="264"/>
        <v>0</v>
      </c>
      <c r="EO198" s="367"/>
      <c r="EP198" s="40" t="b">
        <f t="shared" si="265"/>
        <v>0</v>
      </c>
      <c r="EQ198" s="40" t="b">
        <f t="shared" si="266"/>
        <v>0</v>
      </c>
      <c r="ER198" s="40" t="b">
        <f t="shared" si="267"/>
        <v>0</v>
      </c>
      <c r="ES198" s="40" t="b">
        <f t="shared" si="268"/>
        <v>0</v>
      </c>
      <c r="ET198" s="367"/>
      <c r="EU198" s="40" t="b">
        <f t="shared" si="269"/>
        <v>0</v>
      </c>
      <c r="EV198" s="40" t="b">
        <f t="shared" si="270"/>
        <v>0</v>
      </c>
      <c r="EW198" s="40" t="b">
        <f t="shared" si="271"/>
        <v>0</v>
      </c>
      <c r="EX198" s="40" t="b">
        <f t="shared" si="272"/>
        <v>0</v>
      </c>
      <c r="EY198" s="365"/>
      <c r="EZ198" s="40" t="b">
        <f t="shared" si="273"/>
        <v>0</v>
      </c>
      <c r="FA198" s="40" t="b">
        <f t="shared" si="274"/>
        <v>0</v>
      </c>
      <c r="FB198" s="40" t="b">
        <f t="shared" si="275"/>
        <v>0</v>
      </c>
      <c r="FC198" s="40" t="b">
        <f t="shared" si="276"/>
        <v>0</v>
      </c>
      <c r="FD198" s="367"/>
      <c r="FE198" s="40" t="b">
        <f t="shared" si="277"/>
        <v>0</v>
      </c>
      <c r="FF198" s="40" t="b">
        <f t="shared" si="278"/>
        <v>0</v>
      </c>
      <c r="FG198" s="40" t="b">
        <f t="shared" si="279"/>
        <v>0</v>
      </c>
      <c r="FH198" s="40" t="b">
        <f t="shared" si="280"/>
        <v>0</v>
      </c>
      <c r="FI198" s="365"/>
      <c r="FJ198" s="40" t="b">
        <f t="shared" si="281"/>
        <v>0</v>
      </c>
      <c r="FK198" s="40" t="b">
        <f t="shared" si="282"/>
        <v>0</v>
      </c>
      <c r="FL198" s="40" t="b">
        <f t="shared" si="283"/>
        <v>0</v>
      </c>
      <c r="FM198" s="40" t="b">
        <f t="shared" si="284"/>
        <v>0</v>
      </c>
      <c r="FN198" s="367"/>
      <c r="FO198" s="40" t="b">
        <f t="shared" si="285"/>
        <v>0</v>
      </c>
      <c r="FP198" s="40" t="b">
        <f t="shared" si="286"/>
        <v>0</v>
      </c>
      <c r="FQ198" s="40" t="b">
        <f t="shared" si="287"/>
        <v>0</v>
      </c>
      <c r="FR198" s="40" t="b">
        <f t="shared" si="288"/>
        <v>0</v>
      </c>
      <c r="FS198" s="365"/>
      <c r="FT198" s="40" t="b">
        <f t="shared" si="289"/>
        <v>0</v>
      </c>
      <c r="FU198" s="40" t="b">
        <f t="shared" si="290"/>
        <v>0</v>
      </c>
      <c r="FV198" s="40" t="b">
        <f t="shared" si="291"/>
        <v>0</v>
      </c>
      <c r="FW198" s="40" t="b">
        <f t="shared" si="292"/>
        <v>0</v>
      </c>
    </row>
    <row r="199" spans="2:179">
      <c r="B199" s="365">
        <v>190</v>
      </c>
      <c r="C199" s="196"/>
      <c r="D199" s="196"/>
      <c r="E199" s="196"/>
      <c r="F199" s="196"/>
      <c r="G199" s="367"/>
      <c r="H199" s="197"/>
      <c r="I199" s="197"/>
      <c r="J199" s="197"/>
      <c r="K199" s="197"/>
      <c r="L199" s="197"/>
      <c r="M199" s="197"/>
      <c r="N199" s="9"/>
      <c r="O199" s="198"/>
      <c r="P199" s="198"/>
      <c r="Q199" s="198"/>
      <c r="R199" s="198"/>
      <c r="S199" s="198"/>
      <c r="T199" s="198"/>
      <c r="U199" s="9"/>
      <c r="V199" s="306"/>
      <c r="W199" s="306"/>
      <c r="X199" s="306"/>
      <c r="Y199" s="306"/>
      <c r="Z199" s="306"/>
      <c r="AA199" s="283">
        <f>IFERROR(Z199*Inputs!$D$59*Inputs!$D$60,"")</f>
        <v>0</v>
      </c>
      <c r="AB199" s="9"/>
      <c r="AC199" s="303"/>
      <c r="AD199" s="304"/>
      <c r="AE199" s="304"/>
      <c r="AF199" s="304"/>
      <c r="AG199" s="9"/>
      <c r="AH199" s="283" t="str">
        <f>IFERROR(IF(Analysis!AC199="","",Analysis!AC199*Inputs!$D$33),"")</f>
        <v/>
      </c>
      <c r="AI199" s="292" t="str">
        <f>IFERROR(IF(Analysis!AD199="","",Analysis!AD199*Inputs!$D$37),"")</f>
        <v/>
      </c>
      <c r="AJ199" s="292" t="str">
        <f>IFERROR(IF(Analysis!AE199="","",Analysis!AE199*Inputs!$D$41),"")</f>
        <v/>
      </c>
      <c r="AK199" s="292" t="str">
        <f>IFERROR(IF(Analysis!AE199="","",Analysis!AE199*Inputs!$D$48),"")</f>
        <v/>
      </c>
      <c r="AL199" s="293" t="str">
        <f>IFERROR(IF(Analysis!AD199="","",Analysis!AD199*Inputs!$D$49*Inputs!$D$48),"")</f>
        <v/>
      </c>
      <c r="AM199" s="292" t="str">
        <f>IFERROR(AK199*Inputs!$D$50,"")</f>
        <v/>
      </c>
      <c r="AN199" s="292" t="str">
        <f t="shared" si="293"/>
        <v/>
      </c>
      <c r="AO199" s="292" t="str">
        <f>IFERROR(IF(AN199="","",AN199*Inputs!$D$52),"")</f>
        <v/>
      </c>
      <c r="AP199" s="283" t="str">
        <f>IFERROR(IF(Analysis!AF199="","",Analysis!AF199*Inputs!$D$58),"")</f>
        <v/>
      </c>
      <c r="AQ199" s="293" t="str">
        <f>IFERROR(AP199*Inputs!$D$59,"")</f>
        <v/>
      </c>
      <c r="AR199" s="283" t="str">
        <f>IFERROR(AQ199*Inputs!$D$60,"")</f>
        <v/>
      </c>
      <c r="AS199" s="9"/>
      <c r="AT199" s="279" t="str">
        <f>IF(Analysis!V199&lt;&gt;"",Analysis!V199,Analysis!$AH199)</f>
        <v/>
      </c>
      <c r="AU199" s="279" t="str">
        <f>IF(Analysis!W199&lt;&gt;"",Analysis!W199,Analysis!AI199)</f>
        <v/>
      </c>
      <c r="AV199" s="279" t="str">
        <f>IF(Analysis!X199&lt;&gt;"",Analysis!X199,$AJ199)</f>
        <v/>
      </c>
      <c r="AW199" s="279" t="str">
        <f>IF(Analysis!Y199&lt;&gt;"",Analysis!Y199,Analysis!AO199)</f>
        <v/>
      </c>
      <c r="AX199" s="279" t="str">
        <f>IF(Analysis!Z199&lt;&gt;"",Analysis!Z199,Analysis!AP199)</f>
        <v/>
      </c>
      <c r="AY199" s="279" t="str">
        <f>IF(Analysis!AA199&gt;0,Analysis!AA199,Analysis!AR199)</f>
        <v/>
      </c>
      <c r="AZ199" s="9"/>
      <c r="BA199" s="8">
        <f>SUM((($H199+$O199)*Inputs!$D$14*Inputs!$D$13/Hours_TB),(($I199+$P199)*Inputs!$D$14*Inputs!$D$13/Hours_TB),(($J199+$Q199)*Inputs!$D$14*Inputs!$D$13/Hours_TB),(($K199+$R199)*Inputs!$D$14*Inputs!$D$13/Hours_TB),(($L199+$S199)*Inputs!$D$14*Inputs!$D$13/Hours_TB),(($M199+$T199)*Inputs!$D$14*Inputs!$D$13/Hours_TB))</f>
        <v>0</v>
      </c>
      <c r="BB199" s="8">
        <f>SUM((($H199+$O199)*Inputs!$D$14*Inputs!$D$13/Hours_HIV),(($I199+$P199)*Inputs!$D$14*Inputs!$D$13/Hours_HIV),(($J199+$Q199)*Inputs!$D$14*Inputs!$D$13/Hours_HIV),(($K199+$R199)*Inputs!$D$14*Inputs!$D$13/Hours_HIV),(($L199+$S199)*Inputs!$D$14*Inputs!$D$13/Hours_HIV),(($M199+$T199)*Inputs!$D$14*Inputs!$D$13/Hours_HIV))</f>
        <v>0</v>
      </c>
      <c r="BC199" s="8">
        <f>SUM((($H199+$O199)*Inputs!$D$14*Inputs!$D$13/Hours_HPV),(($I199+$P199)*Inputs!$D$14*Inputs!$D$13/Hours_HPV),(($J199+$Q199)*Inputs!$D$14*Inputs!$D$13/Hours_HPV),(($K199+$R199)*Inputs!$D$14*Inputs!$D$13/Hours_HPV),(($L199+$S199)*Inputs!$D$14*Inputs!$D$13/Hours_HPV),(($M199+$T199)*Inputs!$D$14*Inputs!$D$13/Hours_HPV))</f>
        <v>0</v>
      </c>
      <c r="BD199" s="8">
        <f>SUM((($H199+$O199)*Inputs!$D$14*Inputs!$D$13/Hours_HCV),(($I199+$P199)*Inputs!$D$14*Inputs!$D$13/Hours_HCV),(($J199+$Q199)*Inputs!$D$14*Inputs!$D$13/Hours_HCV),(($K199+$R199)*Inputs!$D$14*Inputs!$D$13/Hours_HCV),(($L199+$S199)*Inputs!$D$14*Inputs!$D$13/Hours_HCV),(($M199+$T199)*Inputs!$D$14*Inputs!$D$13/Hours_HCV))</f>
        <v>0</v>
      </c>
      <c r="BE199" s="9"/>
      <c r="BF199" s="10" t="str">
        <f t="shared" si="294"/>
        <v/>
      </c>
      <c r="BG199" s="18" t="str">
        <f t="shared" si="295"/>
        <v>N/A</v>
      </c>
      <c r="BH199" s="10" t="str">
        <f t="shared" si="296"/>
        <v/>
      </c>
      <c r="BI199" s="10" t="str">
        <f t="shared" si="297"/>
        <v/>
      </c>
      <c r="BJ199" s="10" t="str">
        <f t="shared" si="216"/>
        <v/>
      </c>
      <c r="BK199" s="18" t="str">
        <f t="shared" si="298"/>
        <v>N/A</v>
      </c>
      <c r="BL199" s="367"/>
      <c r="BM199" s="10">
        <f t="shared" si="299"/>
        <v>0</v>
      </c>
      <c r="BN199" s="18" t="str">
        <f t="shared" si="300"/>
        <v>N/A</v>
      </c>
      <c r="BO199" s="10" t="str">
        <f t="shared" si="217"/>
        <v/>
      </c>
      <c r="BP199" s="10" t="str">
        <f t="shared" si="218"/>
        <v/>
      </c>
      <c r="BQ199" s="10" t="str">
        <f t="shared" si="219"/>
        <v/>
      </c>
      <c r="BR199" s="18" t="str">
        <f t="shared" si="220"/>
        <v>N/A</v>
      </c>
      <c r="BS199" s="367"/>
      <c r="BT199" s="10">
        <f t="shared" si="301"/>
        <v>0</v>
      </c>
      <c r="BU199" s="18" t="str">
        <f t="shared" si="302"/>
        <v>N/A</v>
      </c>
      <c r="BV199" s="10" t="str">
        <f t="shared" si="221"/>
        <v/>
      </c>
      <c r="BW199" s="10" t="str">
        <f t="shared" si="303"/>
        <v/>
      </c>
      <c r="BX199" s="10" t="str">
        <f t="shared" si="222"/>
        <v/>
      </c>
      <c r="BY199" s="18" t="str">
        <f t="shared" si="304"/>
        <v>N/A</v>
      </c>
      <c r="BZ199" s="367"/>
      <c r="CA199" s="10">
        <f t="shared" si="305"/>
        <v>0</v>
      </c>
      <c r="CB199" s="18" t="str">
        <f t="shared" si="306"/>
        <v>N/A</v>
      </c>
      <c r="CC199" s="10" t="str">
        <f t="shared" si="223"/>
        <v/>
      </c>
      <c r="CD199" s="10" t="str">
        <f t="shared" si="224"/>
        <v/>
      </c>
      <c r="CE199" s="10" t="str">
        <f t="shared" si="225"/>
        <v/>
      </c>
      <c r="CF199" s="18" t="str">
        <f t="shared" si="307"/>
        <v>N/A</v>
      </c>
      <c r="CG199" s="365"/>
      <c r="CH199" s="10">
        <f t="shared" si="308"/>
        <v>0</v>
      </c>
      <c r="CI199" s="18" t="str">
        <f t="shared" si="309"/>
        <v>N/A</v>
      </c>
      <c r="CJ199" s="10" t="str">
        <f t="shared" si="226"/>
        <v/>
      </c>
      <c r="CK199" s="10" t="str">
        <f t="shared" si="227"/>
        <v/>
      </c>
      <c r="CL199" s="10" t="str">
        <f t="shared" si="228"/>
        <v/>
      </c>
      <c r="CM199" s="18" t="str">
        <f t="shared" si="229"/>
        <v>N/A</v>
      </c>
      <c r="CN199" s="365"/>
      <c r="CO199" s="10">
        <f t="shared" si="310"/>
        <v>0</v>
      </c>
      <c r="CP199" s="18" t="str">
        <f t="shared" si="311"/>
        <v>N/A</v>
      </c>
      <c r="CQ199" s="10" t="str">
        <f t="shared" si="230"/>
        <v/>
      </c>
      <c r="CR199" s="10" t="str">
        <f t="shared" si="231"/>
        <v/>
      </c>
      <c r="CS199" s="10" t="str">
        <f t="shared" si="232"/>
        <v/>
      </c>
      <c r="CT199" s="18" t="str">
        <f t="shared" si="312"/>
        <v>N/A</v>
      </c>
      <c r="CU199" s="377"/>
      <c r="CV199" s="10">
        <f t="shared" si="313"/>
        <v>0</v>
      </c>
      <c r="CW199" s="18" t="str">
        <f t="shared" si="314"/>
        <v>N/A</v>
      </c>
      <c r="CX199" s="10" t="str">
        <f t="shared" si="233"/>
        <v/>
      </c>
      <c r="CY199" s="10" t="str">
        <f t="shared" si="234"/>
        <v/>
      </c>
      <c r="CZ199" s="10" t="str">
        <f t="shared" si="235"/>
        <v/>
      </c>
      <c r="DA199" s="18" t="str">
        <f t="shared" si="236"/>
        <v>N/A</v>
      </c>
      <c r="DB199" s="367"/>
      <c r="DC199" s="367"/>
      <c r="DD199" s="367"/>
      <c r="DE199" s="367"/>
      <c r="DF199" s="367"/>
      <c r="DG199" s="40" t="b">
        <f t="shared" si="237"/>
        <v>0</v>
      </c>
      <c r="DH199" s="40" t="b">
        <f t="shared" si="238"/>
        <v>0</v>
      </c>
      <c r="DI199" s="40" t="b">
        <f t="shared" si="239"/>
        <v>0</v>
      </c>
      <c r="DJ199" s="40" t="b">
        <f t="shared" si="240"/>
        <v>0</v>
      </c>
      <c r="DK199" s="367"/>
      <c r="DL199" s="40" t="b">
        <f t="shared" si="241"/>
        <v>0</v>
      </c>
      <c r="DM199" s="40" t="b">
        <f t="shared" si="242"/>
        <v>0</v>
      </c>
      <c r="DN199" s="40" t="b">
        <f t="shared" si="243"/>
        <v>0</v>
      </c>
      <c r="DO199" s="40" t="b">
        <f t="shared" si="244"/>
        <v>0</v>
      </c>
      <c r="DP199" s="367"/>
      <c r="DQ199" s="40" t="b">
        <f t="shared" si="245"/>
        <v>0</v>
      </c>
      <c r="DR199" s="40" t="b">
        <f t="shared" si="246"/>
        <v>0</v>
      </c>
      <c r="DS199" s="40" t="b">
        <f t="shared" si="247"/>
        <v>0</v>
      </c>
      <c r="DT199" s="40" t="b">
        <f t="shared" si="248"/>
        <v>0</v>
      </c>
      <c r="DU199" s="367"/>
      <c r="DV199" s="40" t="b">
        <f t="shared" si="249"/>
        <v>0</v>
      </c>
      <c r="DW199" s="40" t="b">
        <f t="shared" si="250"/>
        <v>0</v>
      </c>
      <c r="DX199" s="40" t="b">
        <f t="shared" si="251"/>
        <v>0</v>
      </c>
      <c r="DY199" s="40" t="b">
        <f t="shared" si="252"/>
        <v>0</v>
      </c>
      <c r="DZ199" s="367"/>
      <c r="EA199" s="40" t="b">
        <f t="shared" si="253"/>
        <v>0</v>
      </c>
      <c r="EB199" s="40" t="b">
        <f t="shared" si="254"/>
        <v>0</v>
      </c>
      <c r="EC199" s="40" t="b">
        <f t="shared" si="255"/>
        <v>0</v>
      </c>
      <c r="ED199" s="40" t="b">
        <f t="shared" si="256"/>
        <v>0</v>
      </c>
      <c r="EE199" s="367"/>
      <c r="EF199" s="40" t="b">
        <f t="shared" si="257"/>
        <v>0</v>
      </c>
      <c r="EG199" s="40" t="b">
        <f t="shared" si="258"/>
        <v>0</v>
      </c>
      <c r="EH199" s="40" t="b">
        <f t="shared" si="259"/>
        <v>0</v>
      </c>
      <c r="EI199" s="40" t="b">
        <f t="shared" si="260"/>
        <v>0</v>
      </c>
      <c r="EJ199" s="367"/>
      <c r="EK199" s="40" t="b">
        <f t="shared" si="261"/>
        <v>0</v>
      </c>
      <c r="EL199" s="40" t="b">
        <f t="shared" si="262"/>
        <v>0</v>
      </c>
      <c r="EM199" s="40" t="b">
        <f t="shared" si="263"/>
        <v>0</v>
      </c>
      <c r="EN199" s="40" t="b">
        <f t="shared" si="264"/>
        <v>0</v>
      </c>
      <c r="EO199" s="367"/>
      <c r="EP199" s="40" t="b">
        <f t="shared" si="265"/>
        <v>0</v>
      </c>
      <c r="EQ199" s="40" t="b">
        <f t="shared" si="266"/>
        <v>0</v>
      </c>
      <c r="ER199" s="40" t="b">
        <f t="shared" si="267"/>
        <v>0</v>
      </c>
      <c r="ES199" s="40" t="b">
        <f t="shared" si="268"/>
        <v>0</v>
      </c>
      <c r="ET199" s="367"/>
      <c r="EU199" s="40" t="b">
        <f t="shared" si="269"/>
        <v>0</v>
      </c>
      <c r="EV199" s="40" t="b">
        <f t="shared" si="270"/>
        <v>0</v>
      </c>
      <c r="EW199" s="40" t="b">
        <f t="shared" si="271"/>
        <v>0</v>
      </c>
      <c r="EX199" s="40" t="b">
        <f t="shared" si="272"/>
        <v>0</v>
      </c>
      <c r="EY199" s="365"/>
      <c r="EZ199" s="40" t="b">
        <f t="shared" si="273"/>
        <v>0</v>
      </c>
      <c r="FA199" s="40" t="b">
        <f t="shared" si="274"/>
        <v>0</v>
      </c>
      <c r="FB199" s="40" t="b">
        <f t="shared" si="275"/>
        <v>0</v>
      </c>
      <c r="FC199" s="40" t="b">
        <f t="shared" si="276"/>
        <v>0</v>
      </c>
      <c r="FD199" s="367"/>
      <c r="FE199" s="40" t="b">
        <f t="shared" si="277"/>
        <v>0</v>
      </c>
      <c r="FF199" s="40" t="b">
        <f t="shared" si="278"/>
        <v>0</v>
      </c>
      <c r="FG199" s="40" t="b">
        <f t="shared" si="279"/>
        <v>0</v>
      </c>
      <c r="FH199" s="40" t="b">
        <f t="shared" si="280"/>
        <v>0</v>
      </c>
      <c r="FI199" s="365"/>
      <c r="FJ199" s="40" t="b">
        <f t="shared" si="281"/>
        <v>0</v>
      </c>
      <c r="FK199" s="40" t="b">
        <f t="shared" si="282"/>
        <v>0</v>
      </c>
      <c r="FL199" s="40" t="b">
        <f t="shared" si="283"/>
        <v>0</v>
      </c>
      <c r="FM199" s="40" t="b">
        <f t="shared" si="284"/>
        <v>0</v>
      </c>
      <c r="FN199" s="367"/>
      <c r="FO199" s="40" t="b">
        <f t="shared" si="285"/>
        <v>0</v>
      </c>
      <c r="FP199" s="40" t="b">
        <f t="shared" si="286"/>
        <v>0</v>
      </c>
      <c r="FQ199" s="40" t="b">
        <f t="shared" si="287"/>
        <v>0</v>
      </c>
      <c r="FR199" s="40" t="b">
        <f t="shared" si="288"/>
        <v>0</v>
      </c>
      <c r="FS199" s="365"/>
      <c r="FT199" s="40" t="b">
        <f t="shared" si="289"/>
        <v>0</v>
      </c>
      <c r="FU199" s="40" t="b">
        <f t="shared" si="290"/>
        <v>0</v>
      </c>
      <c r="FV199" s="40" t="b">
        <f t="shared" si="291"/>
        <v>0</v>
      </c>
      <c r="FW199" s="40" t="b">
        <f t="shared" si="292"/>
        <v>0</v>
      </c>
    </row>
    <row r="200" spans="2:179">
      <c r="B200" s="365">
        <v>191</v>
      </c>
      <c r="C200" s="196"/>
      <c r="D200" s="196"/>
      <c r="E200" s="196"/>
      <c r="F200" s="196"/>
      <c r="G200" s="367"/>
      <c r="H200" s="197"/>
      <c r="I200" s="197"/>
      <c r="J200" s="197"/>
      <c r="K200" s="197"/>
      <c r="L200" s="197"/>
      <c r="M200" s="197"/>
      <c r="N200" s="9"/>
      <c r="O200" s="198"/>
      <c r="P200" s="198"/>
      <c r="Q200" s="198"/>
      <c r="R200" s="198"/>
      <c r="S200" s="198"/>
      <c r="T200" s="198"/>
      <c r="U200" s="9"/>
      <c r="V200" s="306"/>
      <c r="W200" s="306"/>
      <c r="X200" s="306"/>
      <c r="Y200" s="306"/>
      <c r="Z200" s="306"/>
      <c r="AA200" s="283">
        <f>IFERROR(Z200*Inputs!$D$59*Inputs!$D$60,"")</f>
        <v>0</v>
      </c>
      <c r="AB200" s="9"/>
      <c r="AC200" s="303"/>
      <c r="AD200" s="304"/>
      <c r="AE200" s="304"/>
      <c r="AF200" s="304"/>
      <c r="AG200" s="9"/>
      <c r="AH200" s="283" t="str">
        <f>IFERROR(IF(Analysis!AC200="","",Analysis!AC200*Inputs!$D$33),"")</f>
        <v/>
      </c>
      <c r="AI200" s="292" t="str">
        <f>IFERROR(IF(Analysis!AD200="","",Analysis!AD200*Inputs!$D$37),"")</f>
        <v/>
      </c>
      <c r="AJ200" s="292" t="str">
        <f>IFERROR(IF(Analysis!AE200="","",Analysis!AE200*Inputs!$D$41),"")</f>
        <v/>
      </c>
      <c r="AK200" s="292" t="str">
        <f>IFERROR(IF(Analysis!AE200="","",Analysis!AE200*Inputs!$D$48),"")</f>
        <v/>
      </c>
      <c r="AL200" s="293" t="str">
        <f>IFERROR(IF(Analysis!AD200="","",Analysis!AD200*Inputs!$D$49*Inputs!$D$48),"")</f>
        <v/>
      </c>
      <c r="AM200" s="292" t="str">
        <f>IFERROR(AK200*Inputs!$D$50,"")</f>
        <v/>
      </c>
      <c r="AN200" s="292" t="str">
        <f t="shared" si="293"/>
        <v/>
      </c>
      <c r="AO200" s="292" t="str">
        <f>IFERROR(IF(AN200="","",AN200*Inputs!$D$52),"")</f>
        <v/>
      </c>
      <c r="AP200" s="283" t="str">
        <f>IFERROR(IF(Analysis!AF200="","",Analysis!AF200*Inputs!$D$58),"")</f>
        <v/>
      </c>
      <c r="AQ200" s="293" t="str">
        <f>IFERROR(AP200*Inputs!$D$59,"")</f>
        <v/>
      </c>
      <c r="AR200" s="283" t="str">
        <f>IFERROR(AQ200*Inputs!$D$60,"")</f>
        <v/>
      </c>
      <c r="AS200" s="9"/>
      <c r="AT200" s="279" t="str">
        <f>IF(Analysis!V200&lt;&gt;"",Analysis!V200,Analysis!$AH200)</f>
        <v/>
      </c>
      <c r="AU200" s="279" t="str">
        <f>IF(Analysis!W200&lt;&gt;"",Analysis!W200,Analysis!AI200)</f>
        <v/>
      </c>
      <c r="AV200" s="279" t="str">
        <f>IF(Analysis!X200&lt;&gt;"",Analysis!X200,$AJ200)</f>
        <v/>
      </c>
      <c r="AW200" s="279" t="str">
        <f>IF(Analysis!Y200&lt;&gt;"",Analysis!Y200,Analysis!AO200)</f>
        <v/>
      </c>
      <c r="AX200" s="279" t="str">
        <f>IF(Analysis!Z200&lt;&gt;"",Analysis!Z200,Analysis!AP200)</f>
        <v/>
      </c>
      <c r="AY200" s="279" t="str">
        <f>IF(Analysis!AA200&gt;0,Analysis!AA200,Analysis!AR200)</f>
        <v/>
      </c>
      <c r="AZ200" s="9"/>
      <c r="BA200" s="8">
        <f>SUM((($H200+$O200)*Inputs!$D$14*Inputs!$D$13/Hours_TB),(($I200+$P200)*Inputs!$D$14*Inputs!$D$13/Hours_TB),(($J200+$Q200)*Inputs!$D$14*Inputs!$D$13/Hours_TB),(($K200+$R200)*Inputs!$D$14*Inputs!$D$13/Hours_TB),(($L200+$S200)*Inputs!$D$14*Inputs!$D$13/Hours_TB),(($M200+$T200)*Inputs!$D$14*Inputs!$D$13/Hours_TB))</f>
        <v>0</v>
      </c>
      <c r="BB200" s="8">
        <f>SUM((($H200+$O200)*Inputs!$D$14*Inputs!$D$13/Hours_HIV),(($I200+$P200)*Inputs!$D$14*Inputs!$D$13/Hours_HIV),(($J200+$Q200)*Inputs!$D$14*Inputs!$D$13/Hours_HIV),(($K200+$R200)*Inputs!$D$14*Inputs!$D$13/Hours_HIV),(($L200+$S200)*Inputs!$D$14*Inputs!$D$13/Hours_HIV),(($M200+$T200)*Inputs!$D$14*Inputs!$D$13/Hours_HIV))</f>
        <v>0</v>
      </c>
      <c r="BC200" s="8">
        <f>SUM((($H200+$O200)*Inputs!$D$14*Inputs!$D$13/Hours_HPV),(($I200+$P200)*Inputs!$D$14*Inputs!$D$13/Hours_HPV),(($J200+$Q200)*Inputs!$D$14*Inputs!$D$13/Hours_HPV),(($K200+$R200)*Inputs!$D$14*Inputs!$D$13/Hours_HPV),(($L200+$S200)*Inputs!$D$14*Inputs!$D$13/Hours_HPV),(($M200+$T200)*Inputs!$D$14*Inputs!$D$13/Hours_HPV))</f>
        <v>0</v>
      </c>
      <c r="BD200" s="8">
        <f>SUM((($H200+$O200)*Inputs!$D$14*Inputs!$D$13/Hours_HCV),(($I200+$P200)*Inputs!$D$14*Inputs!$D$13/Hours_HCV),(($J200+$Q200)*Inputs!$D$14*Inputs!$D$13/Hours_HCV),(($K200+$R200)*Inputs!$D$14*Inputs!$D$13/Hours_HCV),(($L200+$S200)*Inputs!$D$14*Inputs!$D$13/Hours_HCV),(($M200+$T200)*Inputs!$D$14*Inputs!$D$13/Hours_HCV))</f>
        <v>0</v>
      </c>
      <c r="BE200" s="9"/>
      <c r="BF200" s="10" t="str">
        <f t="shared" si="294"/>
        <v/>
      </c>
      <c r="BG200" s="18" t="str">
        <f t="shared" si="295"/>
        <v>N/A</v>
      </c>
      <c r="BH200" s="10" t="str">
        <f t="shared" si="296"/>
        <v/>
      </c>
      <c r="BI200" s="10" t="str">
        <f t="shared" si="297"/>
        <v/>
      </c>
      <c r="BJ200" s="10" t="str">
        <f t="shared" si="216"/>
        <v/>
      </c>
      <c r="BK200" s="18" t="str">
        <f t="shared" si="298"/>
        <v>N/A</v>
      </c>
      <c r="BL200" s="367"/>
      <c r="BM200" s="10">
        <f t="shared" si="299"/>
        <v>0</v>
      </c>
      <c r="BN200" s="18" t="str">
        <f t="shared" si="300"/>
        <v>N/A</v>
      </c>
      <c r="BO200" s="10" t="str">
        <f t="shared" si="217"/>
        <v/>
      </c>
      <c r="BP200" s="10" t="str">
        <f t="shared" si="218"/>
        <v/>
      </c>
      <c r="BQ200" s="10" t="str">
        <f t="shared" si="219"/>
        <v/>
      </c>
      <c r="BR200" s="18" t="str">
        <f t="shared" si="220"/>
        <v>N/A</v>
      </c>
      <c r="BS200" s="367"/>
      <c r="BT200" s="10">
        <f t="shared" si="301"/>
        <v>0</v>
      </c>
      <c r="BU200" s="18" t="str">
        <f t="shared" si="302"/>
        <v>N/A</v>
      </c>
      <c r="BV200" s="10" t="str">
        <f t="shared" si="221"/>
        <v/>
      </c>
      <c r="BW200" s="10" t="str">
        <f t="shared" si="303"/>
        <v/>
      </c>
      <c r="BX200" s="10" t="str">
        <f t="shared" si="222"/>
        <v/>
      </c>
      <c r="BY200" s="18" t="str">
        <f t="shared" si="304"/>
        <v>N/A</v>
      </c>
      <c r="BZ200" s="367"/>
      <c r="CA200" s="10">
        <f t="shared" si="305"/>
        <v>0</v>
      </c>
      <c r="CB200" s="18" t="str">
        <f t="shared" si="306"/>
        <v>N/A</v>
      </c>
      <c r="CC200" s="10" t="str">
        <f t="shared" si="223"/>
        <v/>
      </c>
      <c r="CD200" s="10" t="str">
        <f t="shared" si="224"/>
        <v/>
      </c>
      <c r="CE200" s="10" t="str">
        <f t="shared" si="225"/>
        <v/>
      </c>
      <c r="CF200" s="18" t="str">
        <f t="shared" si="307"/>
        <v>N/A</v>
      </c>
      <c r="CG200" s="365"/>
      <c r="CH200" s="10">
        <f t="shared" si="308"/>
        <v>0</v>
      </c>
      <c r="CI200" s="18" t="str">
        <f t="shared" si="309"/>
        <v>N/A</v>
      </c>
      <c r="CJ200" s="10" t="str">
        <f t="shared" si="226"/>
        <v/>
      </c>
      <c r="CK200" s="10" t="str">
        <f t="shared" si="227"/>
        <v/>
      </c>
      <c r="CL200" s="10" t="str">
        <f t="shared" si="228"/>
        <v/>
      </c>
      <c r="CM200" s="18" t="str">
        <f t="shared" si="229"/>
        <v>N/A</v>
      </c>
      <c r="CN200" s="365"/>
      <c r="CO200" s="10">
        <f t="shared" si="310"/>
        <v>0</v>
      </c>
      <c r="CP200" s="18" t="str">
        <f t="shared" si="311"/>
        <v>N/A</v>
      </c>
      <c r="CQ200" s="10" t="str">
        <f t="shared" si="230"/>
        <v/>
      </c>
      <c r="CR200" s="10" t="str">
        <f t="shared" si="231"/>
        <v/>
      </c>
      <c r="CS200" s="10" t="str">
        <f t="shared" si="232"/>
        <v/>
      </c>
      <c r="CT200" s="18" t="str">
        <f t="shared" si="312"/>
        <v>N/A</v>
      </c>
      <c r="CU200" s="377"/>
      <c r="CV200" s="10">
        <f t="shared" si="313"/>
        <v>0</v>
      </c>
      <c r="CW200" s="18" t="str">
        <f t="shared" si="314"/>
        <v>N/A</v>
      </c>
      <c r="CX200" s="10" t="str">
        <f t="shared" si="233"/>
        <v/>
      </c>
      <c r="CY200" s="10" t="str">
        <f t="shared" si="234"/>
        <v/>
      </c>
      <c r="CZ200" s="10" t="str">
        <f t="shared" si="235"/>
        <v/>
      </c>
      <c r="DA200" s="18" t="str">
        <f t="shared" si="236"/>
        <v>N/A</v>
      </c>
      <c r="DB200" s="367"/>
      <c r="DC200" s="367"/>
      <c r="DD200" s="367"/>
      <c r="DE200" s="367"/>
      <c r="DF200" s="367"/>
      <c r="DG200" s="40" t="b">
        <f t="shared" si="237"/>
        <v>0</v>
      </c>
      <c r="DH200" s="40" t="b">
        <f t="shared" si="238"/>
        <v>0</v>
      </c>
      <c r="DI200" s="40" t="b">
        <f t="shared" si="239"/>
        <v>0</v>
      </c>
      <c r="DJ200" s="40" t="b">
        <f t="shared" si="240"/>
        <v>0</v>
      </c>
      <c r="DK200" s="367"/>
      <c r="DL200" s="40" t="b">
        <f t="shared" si="241"/>
        <v>0</v>
      </c>
      <c r="DM200" s="40" t="b">
        <f t="shared" si="242"/>
        <v>0</v>
      </c>
      <c r="DN200" s="40" t="b">
        <f t="shared" si="243"/>
        <v>0</v>
      </c>
      <c r="DO200" s="40" t="b">
        <f t="shared" si="244"/>
        <v>0</v>
      </c>
      <c r="DP200" s="367"/>
      <c r="DQ200" s="40" t="b">
        <f t="shared" si="245"/>
        <v>0</v>
      </c>
      <c r="DR200" s="40" t="b">
        <f t="shared" si="246"/>
        <v>0</v>
      </c>
      <c r="DS200" s="40" t="b">
        <f t="shared" si="247"/>
        <v>0</v>
      </c>
      <c r="DT200" s="40" t="b">
        <f t="shared" si="248"/>
        <v>0</v>
      </c>
      <c r="DU200" s="367"/>
      <c r="DV200" s="40" t="b">
        <f t="shared" si="249"/>
        <v>0</v>
      </c>
      <c r="DW200" s="40" t="b">
        <f t="shared" si="250"/>
        <v>0</v>
      </c>
      <c r="DX200" s="40" t="b">
        <f t="shared" si="251"/>
        <v>0</v>
      </c>
      <c r="DY200" s="40" t="b">
        <f t="shared" si="252"/>
        <v>0</v>
      </c>
      <c r="DZ200" s="367"/>
      <c r="EA200" s="40" t="b">
        <f t="shared" si="253"/>
        <v>0</v>
      </c>
      <c r="EB200" s="40" t="b">
        <f t="shared" si="254"/>
        <v>0</v>
      </c>
      <c r="EC200" s="40" t="b">
        <f t="shared" si="255"/>
        <v>0</v>
      </c>
      <c r="ED200" s="40" t="b">
        <f t="shared" si="256"/>
        <v>0</v>
      </c>
      <c r="EE200" s="367"/>
      <c r="EF200" s="40" t="b">
        <f t="shared" si="257"/>
        <v>0</v>
      </c>
      <c r="EG200" s="40" t="b">
        <f t="shared" si="258"/>
        <v>0</v>
      </c>
      <c r="EH200" s="40" t="b">
        <f t="shared" si="259"/>
        <v>0</v>
      </c>
      <c r="EI200" s="40" t="b">
        <f t="shared" si="260"/>
        <v>0</v>
      </c>
      <c r="EJ200" s="367"/>
      <c r="EK200" s="40" t="b">
        <f t="shared" si="261"/>
        <v>0</v>
      </c>
      <c r="EL200" s="40" t="b">
        <f t="shared" si="262"/>
        <v>0</v>
      </c>
      <c r="EM200" s="40" t="b">
        <f t="shared" si="263"/>
        <v>0</v>
      </c>
      <c r="EN200" s="40" t="b">
        <f t="shared" si="264"/>
        <v>0</v>
      </c>
      <c r="EO200" s="367"/>
      <c r="EP200" s="40" t="b">
        <f t="shared" si="265"/>
        <v>0</v>
      </c>
      <c r="EQ200" s="40" t="b">
        <f t="shared" si="266"/>
        <v>0</v>
      </c>
      <c r="ER200" s="40" t="b">
        <f t="shared" si="267"/>
        <v>0</v>
      </c>
      <c r="ES200" s="40" t="b">
        <f t="shared" si="268"/>
        <v>0</v>
      </c>
      <c r="ET200" s="367"/>
      <c r="EU200" s="40" t="b">
        <f t="shared" si="269"/>
        <v>0</v>
      </c>
      <c r="EV200" s="40" t="b">
        <f t="shared" si="270"/>
        <v>0</v>
      </c>
      <c r="EW200" s="40" t="b">
        <f t="shared" si="271"/>
        <v>0</v>
      </c>
      <c r="EX200" s="40" t="b">
        <f t="shared" si="272"/>
        <v>0</v>
      </c>
      <c r="EY200" s="365"/>
      <c r="EZ200" s="40" t="b">
        <f t="shared" si="273"/>
        <v>0</v>
      </c>
      <c r="FA200" s="40" t="b">
        <f t="shared" si="274"/>
        <v>0</v>
      </c>
      <c r="FB200" s="40" t="b">
        <f t="shared" si="275"/>
        <v>0</v>
      </c>
      <c r="FC200" s="40" t="b">
        <f t="shared" si="276"/>
        <v>0</v>
      </c>
      <c r="FD200" s="367"/>
      <c r="FE200" s="40" t="b">
        <f t="shared" si="277"/>
        <v>0</v>
      </c>
      <c r="FF200" s="40" t="b">
        <f t="shared" si="278"/>
        <v>0</v>
      </c>
      <c r="FG200" s="40" t="b">
        <f t="shared" si="279"/>
        <v>0</v>
      </c>
      <c r="FH200" s="40" t="b">
        <f t="shared" si="280"/>
        <v>0</v>
      </c>
      <c r="FI200" s="365"/>
      <c r="FJ200" s="40" t="b">
        <f t="shared" si="281"/>
        <v>0</v>
      </c>
      <c r="FK200" s="40" t="b">
        <f t="shared" si="282"/>
        <v>0</v>
      </c>
      <c r="FL200" s="40" t="b">
        <f t="shared" si="283"/>
        <v>0</v>
      </c>
      <c r="FM200" s="40" t="b">
        <f t="shared" si="284"/>
        <v>0</v>
      </c>
      <c r="FN200" s="367"/>
      <c r="FO200" s="40" t="b">
        <f t="shared" si="285"/>
        <v>0</v>
      </c>
      <c r="FP200" s="40" t="b">
        <f t="shared" si="286"/>
        <v>0</v>
      </c>
      <c r="FQ200" s="40" t="b">
        <f t="shared" si="287"/>
        <v>0</v>
      </c>
      <c r="FR200" s="40" t="b">
        <f t="shared" si="288"/>
        <v>0</v>
      </c>
      <c r="FS200" s="365"/>
      <c r="FT200" s="40" t="b">
        <f t="shared" si="289"/>
        <v>0</v>
      </c>
      <c r="FU200" s="40" t="b">
        <f t="shared" si="290"/>
        <v>0</v>
      </c>
      <c r="FV200" s="40" t="b">
        <f t="shared" si="291"/>
        <v>0</v>
      </c>
      <c r="FW200" s="40" t="b">
        <f t="shared" si="292"/>
        <v>0</v>
      </c>
    </row>
    <row r="201" spans="2:179">
      <c r="B201" s="365">
        <v>192</v>
      </c>
      <c r="C201" s="196"/>
      <c r="D201" s="196"/>
      <c r="E201" s="196"/>
      <c r="F201" s="196"/>
      <c r="G201" s="367"/>
      <c r="H201" s="197"/>
      <c r="I201" s="197"/>
      <c r="J201" s="197"/>
      <c r="K201" s="197"/>
      <c r="L201" s="197"/>
      <c r="M201" s="197"/>
      <c r="N201" s="9"/>
      <c r="O201" s="198"/>
      <c r="P201" s="198"/>
      <c r="Q201" s="198"/>
      <c r="R201" s="198"/>
      <c r="S201" s="198"/>
      <c r="T201" s="198"/>
      <c r="U201" s="9"/>
      <c r="V201" s="306"/>
      <c r="W201" s="306"/>
      <c r="X201" s="306"/>
      <c r="Y201" s="306"/>
      <c r="Z201" s="306"/>
      <c r="AA201" s="283">
        <f>IFERROR(Z201*Inputs!$D$59*Inputs!$D$60,"")</f>
        <v>0</v>
      </c>
      <c r="AB201" s="9"/>
      <c r="AC201" s="303"/>
      <c r="AD201" s="304"/>
      <c r="AE201" s="304"/>
      <c r="AF201" s="304"/>
      <c r="AG201" s="9"/>
      <c r="AH201" s="283" t="str">
        <f>IFERROR(IF(Analysis!AC201="","",Analysis!AC201*Inputs!$D$33),"")</f>
        <v/>
      </c>
      <c r="AI201" s="292" t="str">
        <f>IFERROR(IF(Analysis!AD201="","",Analysis!AD201*Inputs!$D$37),"")</f>
        <v/>
      </c>
      <c r="AJ201" s="292" t="str">
        <f>IFERROR(IF(Analysis!AE201="","",Analysis!AE201*Inputs!$D$41),"")</f>
        <v/>
      </c>
      <c r="AK201" s="292" t="str">
        <f>IFERROR(IF(Analysis!AE201="","",Analysis!AE201*Inputs!$D$48),"")</f>
        <v/>
      </c>
      <c r="AL201" s="293" t="str">
        <f>IFERROR(IF(Analysis!AD201="","",Analysis!AD201*Inputs!$D$49*Inputs!$D$48),"")</f>
        <v/>
      </c>
      <c r="AM201" s="292" t="str">
        <f>IFERROR(AK201*Inputs!$D$50,"")</f>
        <v/>
      </c>
      <c r="AN201" s="292" t="str">
        <f t="shared" si="293"/>
        <v/>
      </c>
      <c r="AO201" s="292" t="str">
        <f>IFERROR(IF(AN201="","",AN201*Inputs!$D$52),"")</f>
        <v/>
      </c>
      <c r="AP201" s="283" t="str">
        <f>IFERROR(IF(Analysis!AF201="","",Analysis!AF201*Inputs!$D$58),"")</f>
        <v/>
      </c>
      <c r="AQ201" s="293" t="str">
        <f>IFERROR(AP201*Inputs!$D$59,"")</f>
        <v/>
      </c>
      <c r="AR201" s="283" t="str">
        <f>IFERROR(AQ201*Inputs!$D$60,"")</f>
        <v/>
      </c>
      <c r="AS201" s="9"/>
      <c r="AT201" s="279" t="str">
        <f>IF(Analysis!V201&lt;&gt;"",Analysis!V201,Analysis!$AH201)</f>
        <v/>
      </c>
      <c r="AU201" s="279" t="str">
        <f>IF(Analysis!W201&lt;&gt;"",Analysis!W201,Analysis!AI201)</f>
        <v/>
      </c>
      <c r="AV201" s="279" t="str">
        <f>IF(Analysis!X201&lt;&gt;"",Analysis!X201,$AJ201)</f>
        <v/>
      </c>
      <c r="AW201" s="279" t="str">
        <f>IF(Analysis!Y201&lt;&gt;"",Analysis!Y201,Analysis!AO201)</f>
        <v/>
      </c>
      <c r="AX201" s="279" t="str">
        <f>IF(Analysis!Z201&lt;&gt;"",Analysis!Z201,Analysis!AP201)</f>
        <v/>
      </c>
      <c r="AY201" s="279" t="str">
        <f>IF(Analysis!AA201&gt;0,Analysis!AA201,Analysis!AR201)</f>
        <v/>
      </c>
      <c r="AZ201" s="9"/>
      <c r="BA201" s="8">
        <f>SUM((($H201+$O201)*Inputs!$D$14*Inputs!$D$13/Hours_TB),(($I201+$P201)*Inputs!$D$14*Inputs!$D$13/Hours_TB),(($J201+$Q201)*Inputs!$D$14*Inputs!$D$13/Hours_TB),(($K201+$R201)*Inputs!$D$14*Inputs!$D$13/Hours_TB),(($L201+$S201)*Inputs!$D$14*Inputs!$D$13/Hours_TB),(($M201+$T201)*Inputs!$D$14*Inputs!$D$13/Hours_TB))</f>
        <v>0</v>
      </c>
      <c r="BB201" s="8">
        <f>SUM((($H201+$O201)*Inputs!$D$14*Inputs!$D$13/Hours_HIV),(($I201+$P201)*Inputs!$D$14*Inputs!$D$13/Hours_HIV),(($J201+$Q201)*Inputs!$D$14*Inputs!$D$13/Hours_HIV),(($K201+$R201)*Inputs!$D$14*Inputs!$D$13/Hours_HIV),(($L201+$S201)*Inputs!$D$14*Inputs!$D$13/Hours_HIV),(($M201+$T201)*Inputs!$D$14*Inputs!$D$13/Hours_HIV))</f>
        <v>0</v>
      </c>
      <c r="BC201" s="8">
        <f>SUM((($H201+$O201)*Inputs!$D$14*Inputs!$D$13/Hours_HPV),(($I201+$P201)*Inputs!$D$14*Inputs!$D$13/Hours_HPV),(($J201+$Q201)*Inputs!$D$14*Inputs!$D$13/Hours_HPV),(($K201+$R201)*Inputs!$D$14*Inputs!$D$13/Hours_HPV),(($L201+$S201)*Inputs!$D$14*Inputs!$D$13/Hours_HPV),(($M201+$T201)*Inputs!$D$14*Inputs!$D$13/Hours_HPV))</f>
        <v>0</v>
      </c>
      <c r="BD201" s="8">
        <f>SUM((($H201+$O201)*Inputs!$D$14*Inputs!$D$13/Hours_HCV),(($I201+$P201)*Inputs!$D$14*Inputs!$D$13/Hours_HCV),(($J201+$Q201)*Inputs!$D$14*Inputs!$D$13/Hours_HCV),(($K201+$R201)*Inputs!$D$14*Inputs!$D$13/Hours_HCV),(($L201+$S201)*Inputs!$D$14*Inputs!$D$13/Hours_HCV),(($M201+$T201)*Inputs!$D$14*Inputs!$D$13/Hours_HCV))</f>
        <v>0</v>
      </c>
      <c r="BE201" s="9"/>
      <c r="BF201" s="10" t="str">
        <f t="shared" si="294"/>
        <v/>
      </c>
      <c r="BG201" s="18" t="str">
        <f t="shared" si="295"/>
        <v>N/A</v>
      </c>
      <c r="BH201" s="10" t="str">
        <f t="shared" si="296"/>
        <v/>
      </c>
      <c r="BI201" s="10" t="str">
        <f t="shared" si="297"/>
        <v/>
      </c>
      <c r="BJ201" s="10" t="str">
        <f t="shared" si="216"/>
        <v/>
      </c>
      <c r="BK201" s="18" t="str">
        <f t="shared" si="298"/>
        <v>N/A</v>
      </c>
      <c r="BL201" s="367"/>
      <c r="BM201" s="10">
        <f t="shared" si="299"/>
        <v>0</v>
      </c>
      <c r="BN201" s="18" t="str">
        <f t="shared" si="300"/>
        <v>N/A</v>
      </c>
      <c r="BO201" s="10" t="str">
        <f t="shared" si="217"/>
        <v/>
      </c>
      <c r="BP201" s="10" t="str">
        <f t="shared" si="218"/>
        <v/>
      </c>
      <c r="BQ201" s="10" t="str">
        <f t="shared" si="219"/>
        <v/>
      </c>
      <c r="BR201" s="18" t="str">
        <f t="shared" si="220"/>
        <v>N/A</v>
      </c>
      <c r="BS201" s="367"/>
      <c r="BT201" s="10">
        <f t="shared" si="301"/>
        <v>0</v>
      </c>
      <c r="BU201" s="18" t="str">
        <f t="shared" si="302"/>
        <v>N/A</v>
      </c>
      <c r="BV201" s="10" t="str">
        <f t="shared" si="221"/>
        <v/>
      </c>
      <c r="BW201" s="10" t="str">
        <f t="shared" si="303"/>
        <v/>
      </c>
      <c r="BX201" s="10" t="str">
        <f t="shared" si="222"/>
        <v/>
      </c>
      <c r="BY201" s="18" t="str">
        <f t="shared" si="304"/>
        <v>N/A</v>
      </c>
      <c r="BZ201" s="367"/>
      <c r="CA201" s="10">
        <f t="shared" si="305"/>
        <v>0</v>
      </c>
      <c r="CB201" s="18" t="str">
        <f t="shared" si="306"/>
        <v>N/A</v>
      </c>
      <c r="CC201" s="10" t="str">
        <f t="shared" si="223"/>
        <v/>
      </c>
      <c r="CD201" s="10" t="str">
        <f t="shared" si="224"/>
        <v/>
      </c>
      <c r="CE201" s="10" t="str">
        <f t="shared" si="225"/>
        <v/>
      </c>
      <c r="CF201" s="18" t="str">
        <f t="shared" si="307"/>
        <v>N/A</v>
      </c>
      <c r="CG201" s="365"/>
      <c r="CH201" s="10">
        <f t="shared" si="308"/>
        <v>0</v>
      </c>
      <c r="CI201" s="18" t="str">
        <f t="shared" si="309"/>
        <v>N/A</v>
      </c>
      <c r="CJ201" s="10" t="str">
        <f t="shared" si="226"/>
        <v/>
      </c>
      <c r="CK201" s="10" t="str">
        <f t="shared" si="227"/>
        <v/>
      </c>
      <c r="CL201" s="10" t="str">
        <f t="shared" si="228"/>
        <v/>
      </c>
      <c r="CM201" s="18" t="str">
        <f t="shared" si="229"/>
        <v>N/A</v>
      </c>
      <c r="CN201" s="365"/>
      <c r="CO201" s="10">
        <f t="shared" si="310"/>
        <v>0</v>
      </c>
      <c r="CP201" s="18" t="str">
        <f t="shared" si="311"/>
        <v>N/A</v>
      </c>
      <c r="CQ201" s="10" t="str">
        <f t="shared" si="230"/>
        <v/>
      </c>
      <c r="CR201" s="10" t="str">
        <f t="shared" si="231"/>
        <v/>
      </c>
      <c r="CS201" s="10" t="str">
        <f t="shared" si="232"/>
        <v/>
      </c>
      <c r="CT201" s="18" t="str">
        <f t="shared" si="312"/>
        <v>N/A</v>
      </c>
      <c r="CU201" s="377"/>
      <c r="CV201" s="10">
        <f t="shared" si="313"/>
        <v>0</v>
      </c>
      <c r="CW201" s="18" t="str">
        <f t="shared" si="314"/>
        <v>N/A</v>
      </c>
      <c r="CX201" s="10" t="str">
        <f t="shared" si="233"/>
        <v/>
      </c>
      <c r="CY201" s="10" t="str">
        <f t="shared" si="234"/>
        <v/>
      </c>
      <c r="CZ201" s="10" t="str">
        <f t="shared" si="235"/>
        <v/>
      </c>
      <c r="DA201" s="18" t="str">
        <f t="shared" si="236"/>
        <v>N/A</v>
      </c>
      <c r="DB201" s="367"/>
      <c r="DC201" s="367"/>
      <c r="DD201" s="367"/>
      <c r="DE201" s="367"/>
      <c r="DF201" s="367"/>
      <c r="DG201" s="40" t="b">
        <f t="shared" si="237"/>
        <v>0</v>
      </c>
      <c r="DH201" s="40" t="b">
        <f t="shared" si="238"/>
        <v>0</v>
      </c>
      <c r="DI201" s="40" t="b">
        <f t="shared" si="239"/>
        <v>0</v>
      </c>
      <c r="DJ201" s="40" t="b">
        <f t="shared" si="240"/>
        <v>0</v>
      </c>
      <c r="DK201" s="367"/>
      <c r="DL201" s="40" t="b">
        <f t="shared" si="241"/>
        <v>0</v>
      </c>
      <c r="DM201" s="40" t="b">
        <f t="shared" si="242"/>
        <v>0</v>
      </c>
      <c r="DN201" s="40" t="b">
        <f t="shared" si="243"/>
        <v>0</v>
      </c>
      <c r="DO201" s="40" t="b">
        <f t="shared" si="244"/>
        <v>0</v>
      </c>
      <c r="DP201" s="367"/>
      <c r="DQ201" s="40" t="b">
        <f t="shared" si="245"/>
        <v>0</v>
      </c>
      <c r="DR201" s="40" t="b">
        <f t="shared" si="246"/>
        <v>0</v>
      </c>
      <c r="DS201" s="40" t="b">
        <f t="shared" si="247"/>
        <v>0</v>
      </c>
      <c r="DT201" s="40" t="b">
        <f t="shared" si="248"/>
        <v>0</v>
      </c>
      <c r="DU201" s="367"/>
      <c r="DV201" s="40" t="b">
        <f t="shared" si="249"/>
        <v>0</v>
      </c>
      <c r="DW201" s="40" t="b">
        <f t="shared" si="250"/>
        <v>0</v>
      </c>
      <c r="DX201" s="40" t="b">
        <f t="shared" si="251"/>
        <v>0</v>
      </c>
      <c r="DY201" s="40" t="b">
        <f t="shared" si="252"/>
        <v>0</v>
      </c>
      <c r="DZ201" s="367"/>
      <c r="EA201" s="40" t="b">
        <f t="shared" si="253"/>
        <v>0</v>
      </c>
      <c r="EB201" s="40" t="b">
        <f t="shared" si="254"/>
        <v>0</v>
      </c>
      <c r="EC201" s="40" t="b">
        <f t="shared" si="255"/>
        <v>0</v>
      </c>
      <c r="ED201" s="40" t="b">
        <f t="shared" si="256"/>
        <v>0</v>
      </c>
      <c r="EE201" s="367"/>
      <c r="EF201" s="40" t="b">
        <f t="shared" si="257"/>
        <v>0</v>
      </c>
      <c r="EG201" s="40" t="b">
        <f t="shared" si="258"/>
        <v>0</v>
      </c>
      <c r="EH201" s="40" t="b">
        <f t="shared" si="259"/>
        <v>0</v>
      </c>
      <c r="EI201" s="40" t="b">
        <f t="shared" si="260"/>
        <v>0</v>
      </c>
      <c r="EJ201" s="367"/>
      <c r="EK201" s="40" t="b">
        <f t="shared" si="261"/>
        <v>0</v>
      </c>
      <c r="EL201" s="40" t="b">
        <f t="shared" si="262"/>
        <v>0</v>
      </c>
      <c r="EM201" s="40" t="b">
        <f t="shared" si="263"/>
        <v>0</v>
      </c>
      <c r="EN201" s="40" t="b">
        <f t="shared" si="264"/>
        <v>0</v>
      </c>
      <c r="EO201" s="367"/>
      <c r="EP201" s="40" t="b">
        <f t="shared" si="265"/>
        <v>0</v>
      </c>
      <c r="EQ201" s="40" t="b">
        <f t="shared" si="266"/>
        <v>0</v>
      </c>
      <c r="ER201" s="40" t="b">
        <f t="shared" si="267"/>
        <v>0</v>
      </c>
      <c r="ES201" s="40" t="b">
        <f t="shared" si="268"/>
        <v>0</v>
      </c>
      <c r="ET201" s="367"/>
      <c r="EU201" s="40" t="b">
        <f t="shared" si="269"/>
        <v>0</v>
      </c>
      <c r="EV201" s="40" t="b">
        <f t="shared" si="270"/>
        <v>0</v>
      </c>
      <c r="EW201" s="40" t="b">
        <f t="shared" si="271"/>
        <v>0</v>
      </c>
      <c r="EX201" s="40" t="b">
        <f t="shared" si="272"/>
        <v>0</v>
      </c>
      <c r="EY201" s="365"/>
      <c r="EZ201" s="40" t="b">
        <f t="shared" si="273"/>
        <v>0</v>
      </c>
      <c r="FA201" s="40" t="b">
        <f t="shared" si="274"/>
        <v>0</v>
      </c>
      <c r="FB201" s="40" t="b">
        <f t="shared" si="275"/>
        <v>0</v>
      </c>
      <c r="FC201" s="40" t="b">
        <f t="shared" si="276"/>
        <v>0</v>
      </c>
      <c r="FD201" s="367"/>
      <c r="FE201" s="40" t="b">
        <f t="shared" si="277"/>
        <v>0</v>
      </c>
      <c r="FF201" s="40" t="b">
        <f t="shared" si="278"/>
        <v>0</v>
      </c>
      <c r="FG201" s="40" t="b">
        <f t="shared" si="279"/>
        <v>0</v>
      </c>
      <c r="FH201" s="40" t="b">
        <f t="shared" si="280"/>
        <v>0</v>
      </c>
      <c r="FI201" s="365"/>
      <c r="FJ201" s="40" t="b">
        <f t="shared" si="281"/>
        <v>0</v>
      </c>
      <c r="FK201" s="40" t="b">
        <f t="shared" si="282"/>
        <v>0</v>
      </c>
      <c r="FL201" s="40" t="b">
        <f t="shared" si="283"/>
        <v>0</v>
      </c>
      <c r="FM201" s="40" t="b">
        <f t="shared" si="284"/>
        <v>0</v>
      </c>
      <c r="FN201" s="367"/>
      <c r="FO201" s="40" t="b">
        <f t="shared" si="285"/>
        <v>0</v>
      </c>
      <c r="FP201" s="40" t="b">
        <f t="shared" si="286"/>
        <v>0</v>
      </c>
      <c r="FQ201" s="40" t="b">
        <f t="shared" si="287"/>
        <v>0</v>
      </c>
      <c r="FR201" s="40" t="b">
        <f t="shared" si="288"/>
        <v>0</v>
      </c>
      <c r="FS201" s="365"/>
      <c r="FT201" s="40" t="b">
        <f t="shared" si="289"/>
        <v>0</v>
      </c>
      <c r="FU201" s="40" t="b">
        <f t="shared" si="290"/>
        <v>0</v>
      </c>
      <c r="FV201" s="40" t="b">
        <f t="shared" si="291"/>
        <v>0</v>
      </c>
      <c r="FW201" s="40" t="b">
        <f t="shared" si="292"/>
        <v>0</v>
      </c>
    </row>
    <row r="202" spans="2:179">
      <c r="B202" s="365">
        <v>193</v>
      </c>
      <c r="C202" s="196"/>
      <c r="D202" s="196"/>
      <c r="E202" s="196"/>
      <c r="F202" s="196"/>
      <c r="G202" s="367"/>
      <c r="H202" s="197"/>
      <c r="I202" s="197"/>
      <c r="J202" s="197"/>
      <c r="K202" s="197"/>
      <c r="L202" s="197"/>
      <c r="M202" s="197"/>
      <c r="N202" s="9"/>
      <c r="O202" s="198"/>
      <c r="P202" s="198"/>
      <c r="Q202" s="198"/>
      <c r="R202" s="198"/>
      <c r="S202" s="198"/>
      <c r="T202" s="198"/>
      <c r="U202" s="9"/>
      <c r="V202" s="306"/>
      <c r="W202" s="306"/>
      <c r="X202" s="306"/>
      <c r="Y202" s="306"/>
      <c r="Z202" s="306"/>
      <c r="AA202" s="283">
        <f>IFERROR(Z202*Inputs!$D$59*Inputs!$D$60,"")</f>
        <v>0</v>
      </c>
      <c r="AB202" s="9"/>
      <c r="AC202" s="303"/>
      <c r="AD202" s="304"/>
      <c r="AE202" s="304"/>
      <c r="AF202" s="304"/>
      <c r="AG202" s="9"/>
      <c r="AH202" s="283" t="str">
        <f>IFERROR(IF(Analysis!AC202="","",Analysis!AC202*Inputs!$D$33),"")</f>
        <v/>
      </c>
      <c r="AI202" s="292" t="str">
        <f>IFERROR(IF(Analysis!AD202="","",Analysis!AD202*Inputs!$D$37),"")</f>
        <v/>
      </c>
      <c r="AJ202" s="292" t="str">
        <f>IFERROR(IF(Analysis!AE202="","",Analysis!AE202*Inputs!$D$41),"")</f>
        <v/>
      </c>
      <c r="AK202" s="292" t="str">
        <f>IFERROR(IF(Analysis!AE202="","",Analysis!AE202*Inputs!$D$48),"")</f>
        <v/>
      </c>
      <c r="AL202" s="293" t="str">
        <f>IFERROR(IF(Analysis!AD202="","",Analysis!AD202*Inputs!$D$49*Inputs!$D$48),"")</f>
        <v/>
      </c>
      <c r="AM202" s="292" t="str">
        <f>IFERROR(AK202*Inputs!$D$50,"")</f>
        <v/>
      </c>
      <c r="AN202" s="292" t="str">
        <f t="shared" si="293"/>
        <v/>
      </c>
      <c r="AO202" s="292" t="str">
        <f>IFERROR(IF(AN202="","",AN202*Inputs!$D$52),"")</f>
        <v/>
      </c>
      <c r="AP202" s="283" t="str">
        <f>IFERROR(IF(Analysis!AF202="","",Analysis!AF202*Inputs!$D$58),"")</f>
        <v/>
      </c>
      <c r="AQ202" s="293" t="str">
        <f>IFERROR(AP202*Inputs!$D$59,"")</f>
        <v/>
      </c>
      <c r="AR202" s="283" t="str">
        <f>IFERROR(AQ202*Inputs!$D$60,"")</f>
        <v/>
      </c>
      <c r="AS202" s="9"/>
      <c r="AT202" s="279" t="str">
        <f>IF(Analysis!V202&lt;&gt;"",Analysis!V202,Analysis!$AH202)</f>
        <v/>
      </c>
      <c r="AU202" s="279" t="str">
        <f>IF(Analysis!W202&lt;&gt;"",Analysis!W202,Analysis!AI202)</f>
        <v/>
      </c>
      <c r="AV202" s="279" t="str">
        <f>IF(Analysis!X202&lt;&gt;"",Analysis!X202,$AJ202)</f>
        <v/>
      </c>
      <c r="AW202" s="279" t="str">
        <f>IF(Analysis!Y202&lt;&gt;"",Analysis!Y202,Analysis!AO202)</f>
        <v/>
      </c>
      <c r="AX202" s="279" t="str">
        <f>IF(Analysis!Z202&lt;&gt;"",Analysis!Z202,Analysis!AP202)</f>
        <v/>
      </c>
      <c r="AY202" s="279" t="str">
        <f>IF(Analysis!AA202&gt;0,Analysis!AA202,Analysis!AR202)</f>
        <v/>
      </c>
      <c r="AZ202" s="9"/>
      <c r="BA202" s="8">
        <f>SUM((($H202+$O202)*Inputs!$D$14*Inputs!$D$13/Hours_TB),(($I202+$P202)*Inputs!$D$14*Inputs!$D$13/Hours_TB),(($J202+$Q202)*Inputs!$D$14*Inputs!$D$13/Hours_TB),(($K202+$R202)*Inputs!$D$14*Inputs!$D$13/Hours_TB),(($L202+$S202)*Inputs!$D$14*Inputs!$D$13/Hours_TB),(($M202+$T202)*Inputs!$D$14*Inputs!$D$13/Hours_TB))</f>
        <v>0</v>
      </c>
      <c r="BB202" s="8">
        <f>SUM((($H202+$O202)*Inputs!$D$14*Inputs!$D$13/Hours_HIV),(($I202+$P202)*Inputs!$D$14*Inputs!$D$13/Hours_HIV),(($J202+$Q202)*Inputs!$D$14*Inputs!$D$13/Hours_HIV),(($K202+$R202)*Inputs!$D$14*Inputs!$D$13/Hours_HIV),(($L202+$S202)*Inputs!$D$14*Inputs!$D$13/Hours_HIV),(($M202+$T202)*Inputs!$D$14*Inputs!$D$13/Hours_HIV))</f>
        <v>0</v>
      </c>
      <c r="BC202" s="8">
        <f>SUM((($H202+$O202)*Inputs!$D$14*Inputs!$D$13/Hours_HPV),(($I202+$P202)*Inputs!$D$14*Inputs!$D$13/Hours_HPV),(($J202+$Q202)*Inputs!$D$14*Inputs!$D$13/Hours_HPV),(($K202+$R202)*Inputs!$D$14*Inputs!$D$13/Hours_HPV),(($L202+$S202)*Inputs!$D$14*Inputs!$D$13/Hours_HPV),(($M202+$T202)*Inputs!$D$14*Inputs!$D$13/Hours_HPV))</f>
        <v>0</v>
      </c>
      <c r="BD202" s="8">
        <f>SUM((($H202+$O202)*Inputs!$D$14*Inputs!$D$13/Hours_HCV),(($I202+$P202)*Inputs!$D$14*Inputs!$D$13/Hours_HCV),(($J202+$Q202)*Inputs!$D$14*Inputs!$D$13/Hours_HCV),(($K202+$R202)*Inputs!$D$14*Inputs!$D$13/Hours_HCV),(($L202+$S202)*Inputs!$D$14*Inputs!$D$13/Hours_HCV),(($M202+$T202)*Inputs!$D$14*Inputs!$D$13/Hours_HCV))</f>
        <v>0</v>
      </c>
      <c r="BE202" s="9"/>
      <c r="BF202" s="10" t="str">
        <f t="shared" si="294"/>
        <v/>
      </c>
      <c r="BG202" s="18" t="str">
        <f t="shared" si="295"/>
        <v>N/A</v>
      </c>
      <c r="BH202" s="10" t="str">
        <f t="shared" si="296"/>
        <v/>
      </c>
      <c r="BI202" s="10" t="str">
        <f t="shared" si="297"/>
        <v/>
      </c>
      <c r="BJ202" s="10" t="str">
        <f t="shared" ref="BJ202:BJ265" si="315">IFERROR($AT202*(1+Vol_TB),"")</f>
        <v/>
      </c>
      <c r="BK202" s="18" t="str">
        <f t="shared" si="298"/>
        <v>N/A</v>
      </c>
      <c r="BL202" s="367"/>
      <c r="BM202" s="10">
        <f t="shared" si="299"/>
        <v>0</v>
      </c>
      <c r="BN202" s="18" t="str">
        <f t="shared" si="300"/>
        <v>N/A</v>
      </c>
      <c r="BO202" s="10" t="str">
        <f t="shared" ref="BO202:BO265" si="316">IFERROR(MAX(0,($BH202/Hours_HIV)-$AU202),"")</f>
        <v/>
      </c>
      <c r="BP202" s="10" t="str">
        <f t="shared" ref="BP202:BP265" si="317">IFERROR(BO202*Hours_HIV,"")</f>
        <v/>
      </c>
      <c r="BQ202" s="10" t="str">
        <f t="shared" ref="BQ202:BQ265" si="318">IFERROR($AT202*(1+Vol_TB)+$AU202*(1+Vol_HIV),"")</f>
        <v/>
      </c>
      <c r="BR202" s="18" t="str">
        <f t="shared" ref="BR202:BR265" si="319">IF($BA202=0,"N/A",IF(BQ202=0,1,1-($AT202*(1+Vol_TB)/$BA202)-$AU202*(1+Vol_HIV)/$BB202))</f>
        <v>N/A</v>
      </c>
      <c r="BS202" s="367"/>
      <c r="BT202" s="10">
        <f t="shared" si="301"/>
        <v>0</v>
      </c>
      <c r="BU202" s="18" t="str">
        <f t="shared" si="302"/>
        <v>N/A</v>
      </c>
      <c r="BV202" s="10" t="str">
        <f t="shared" ref="BV202:BV265" si="320">IFERROR(MAX(0,($BH202/Hours_HIV)-$AV202),"")</f>
        <v/>
      </c>
      <c r="BW202" s="10" t="str">
        <f t="shared" si="303"/>
        <v/>
      </c>
      <c r="BX202" s="10" t="str">
        <f t="shared" ref="BX202:BX265" si="321">IFERROR($AT202*(1+Vol_TB)+$AV202*(1+Vol_HIV),"")</f>
        <v/>
      </c>
      <c r="BY202" s="18" t="str">
        <f t="shared" si="304"/>
        <v>N/A</v>
      </c>
      <c r="BZ202" s="367"/>
      <c r="CA202" s="10">
        <f t="shared" si="305"/>
        <v>0</v>
      </c>
      <c r="CB202" s="18" t="str">
        <f t="shared" si="306"/>
        <v>N/A</v>
      </c>
      <c r="CC202" s="10" t="str">
        <f t="shared" ref="CC202:CC265" si="322">IFERROR(MAX(0,($BH202/Hours_HIV)-SUM($AU202:$AV202)),"")</f>
        <v/>
      </c>
      <c r="CD202" s="10" t="str">
        <f t="shared" ref="CD202:CD265" si="323">IFERROR(CC202*Hours_HIV,"")</f>
        <v/>
      </c>
      <c r="CE202" s="10" t="str">
        <f t="shared" ref="CE202:CE265" si="324">IFERROR($AT202*(1+Vol_TB)+SUM($AU202:$AV202)*(1+Vol_HIV),"")</f>
        <v/>
      </c>
      <c r="CF202" s="18" t="str">
        <f t="shared" si="307"/>
        <v>N/A</v>
      </c>
      <c r="CG202" s="365"/>
      <c r="CH202" s="10">
        <f t="shared" si="308"/>
        <v>0</v>
      </c>
      <c r="CI202" s="18" t="str">
        <f t="shared" si="309"/>
        <v>N/A</v>
      </c>
      <c r="CJ202" s="10" t="str">
        <f t="shared" ref="CJ202:CJ265" si="325">IFERROR(MAX(0,($BH202/Hours_HPV)-$AW202),"")</f>
        <v/>
      </c>
      <c r="CK202" s="10" t="str">
        <f t="shared" ref="CK202:CK265" si="326">IFERROR(CJ202*Hours_HPV,"")</f>
        <v/>
      </c>
      <c r="CL202" s="10" t="str">
        <f t="shared" ref="CL202:CL265" si="327">IFERROR($AT202*(1+Vol_TB)+$AW202*(1+Vol_HPV),"")</f>
        <v/>
      </c>
      <c r="CM202" s="18" t="str">
        <f t="shared" ref="CM202:CM265" si="328">IF($BA202=0,"N/A",IF(CL202=0,1,1-($AT202*(1+Vol_TB)/$BA202)-$AW202*(1+Vol_HPV)/$BC202))</f>
        <v>N/A</v>
      </c>
      <c r="CN202" s="365"/>
      <c r="CO202" s="10">
        <f t="shared" si="310"/>
        <v>0</v>
      </c>
      <c r="CP202" s="18" t="str">
        <f t="shared" si="311"/>
        <v>N/A</v>
      </c>
      <c r="CQ202" s="10" t="str">
        <f t="shared" ref="CQ202:CQ265" si="329">IFERROR(MAX(0,($BH202/Hours_HCV)-SUM($AX202:$AY202)),"")</f>
        <v/>
      </c>
      <c r="CR202" s="10" t="str">
        <f t="shared" ref="CR202:CR265" si="330">IFERROR(CQ202*Hours_HCV,"")</f>
        <v/>
      </c>
      <c r="CS202" s="10" t="str">
        <f t="shared" ref="CS202:CS265" si="331">IFERROR($AT202*(1+Vol_TB)+SUM($AX202:$AY202)*(1+Vol_HCV),"")</f>
        <v/>
      </c>
      <c r="CT202" s="18" t="str">
        <f t="shared" si="312"/>
        <v>N/A</v>
      </c>
      <c r="CU202" s="377"/>
      <c r="CV202" s="10">
        <f t="shared" si="313"/>
        <v>0</v>
      </c>
      <c r="CW202" s="18" t="str">
        <f t="shared" si="314"/>
        <v>N/A</v>
      </c>
      <c r="CX202" s="10" t="str">
        <f t="shared" ref="CX202:CX265" si="332">IFERROR(MAX(0,($BH202/Hours_HIV)-SUM($AU202:$AV202),($BH202/Hours_HPV)-$AW202,($BH202/Hours_HCV)-SUM($AX202:$AY202)),"")</f>
        <v/>
      </c>
      <c r="CY202" s="10" t="str">
        <f t="shared" ref="CY202:CY265" si="333">IFERROR(CX202*Hours_HCV,"")</f>
        <v/>
      </c>
      <c r="CZ202" s="10" t="str">
        <f t="shared" ref="CZ202:CZ265" si="334">IFERROR($AT202*(1+Vol_TB)+SUM($AU202:$AV202)*(1+Vol_HIV)+$AW202*(1+Vol_HPV)+SUM($AX202:$AY202)*(1+Vol_HCV),"")</f>
        <v/>
      </c>
      <c r="DA202" s="18" t="str">
        <f t="shared" ref="DA202:DA265" si="335">IF($BA202=0,"N/A",IF(CZ202=0,1,1-($AT202*(1+Vol_TB)/$BA202)-SUM($AU202:$AV202)*(1+Vol_HIV)/$BB202-$AW202*(1+Vol_HPV)/$BC202-SUM($AX202:$AY202)*(1+Vol_HCV)/$BD202))</f>
        <v>N/A</v>
      </c>
      <c r="DB202" s="367"/>
      <c r="DC202" s="367"/>
      <c r="DD202" s="367"/>
      <c r="DE202" s="367"/>
      <c r="DF202" s="367"/>
      <c r="DG202" s="40" t="b">
        <f t="shared" ref="DG202:DG265" si="336">IF($BG202&lt;=Threshold_Low,$C202)</f>
        <v>0</v>
      </c>
      <c r="DH202" s="40" t="b">
        <f t="shared" ref="DH202:DH265" si="337">IF(AND($BG202&gt;Threshold_Low,$BG202&lt;=Threshold_Med),$C202)</f>
        <v>0</v>
      </c>
      <c r="DI202" s="40" t="b">
        <f t="shared" ref="DI202:DI265" si="338">IF(AND($BG202&gt;Threshold_Med,$BG202&lt;=Threshold_High),$C202)</f>
        <v>0</v>
      </c>
      <c r="DJ202" s="40" t="b">
        <f t="shared" ref="DJ202:DJ265" si="339">IF($BG202="N/A",FALSE,IF($BG202&gt;Threshold_High,$C202))</f>
        <v>0</v>
      </c>
      <c r="DK202" s="367"/>
      <c r="DL202" s="40" t="b">
        <f t="shared" ref="DL202:DL265" si="340">IF($BK202&lt;=Threshold_Low,$C202)</f>
        <v>0</v>
      </c>
      <c r="DM202" s="40" t="b">
        <f t="shared" ref="DM202:DM265" si="341">IF(AND($BK202&gt;Threshold_Low,$BK202&lt;=Threshold_Med),$C202)</f>
        <v>0</v>
      </c>
      <c r="DN202" s="40" t="b">
        <f t="shared" ref="DN202:DN265" si="342">IF(AND($BK202&gt;Threshold_Med,$BK202&lt;=Threshold_High),$C202)</f>
        <v>0</v>
      </c>
      <c r="DO202" s="40" t="b">
        <f t="shared" ref="DO202:DO265" si="343">IF($BK202="N/A",FALSE,IF($BK202&gt;Threshold_High,$C202))</f>
        <v>0</v>
      </c>
      <c r="DP202" s="367"/>
      <c r="DQ202" s="40" t="b">
        <f t="shared" ref="DQ202:DQ265" si="344">IF($BK202&lt;=Threshold_Low,$C202)</f>
        <v>0</v>
      </c>
      <c r="DR202" s="40" t="b">
        <f t="shared" ref="DR202:DR265" si="345">IF(AND($BK202&gt;Threshold_Low,$BK202&lt;=Threshold_Med),$C202)</f>
        <v>0</v>
      </c>
      <c r="DS202" s="40" t="b">
        <f t="shared" ref="DS202:DS265" si="346">IF(AND($BK202&gt;Threshold_Med,$BK202&lt;=Threshold_High),$C202)</f>
        <v>0</v>
      </c>
      <c r="DT202" s="40" t="b">
        <f t="shared" ref="DT202:DT265" si="347">IF($BK202="N/A",FALSE,IF($BK202&gt;Threshold_High,$C202))</f>
        <v>0</v>
      </c>
      <c r="DU202" s="367"/>
      <c r="DV202" s="40" t="b">
        <f t="shared" ref="DV202:DV265" si="348">IF($BR202&lt;=Threshold_Low,$C202)</f>
        <v>0</v>
      </c>
      <c r="DW202" s="40" t="b">
        <f t="shared" ref="DW202:DW265" si="349">IF(AND($BR202&gt;Threshold_Low,$BR202&lt;=Threshold_Med),$C202)</f>
        <v>0</v>
      </c>
      <c r="DX202" s="40" t="b">
        <f t="shared" ref="DX202:DX265" si="350">IF(AND($BR202&gt;Threshold_Med,$BR202&lt;=Threshold_High),$C202)</f>
        <v>0</v>
      </c>
      <c r="DY202" s="40" t="b">
        <f t="shared" ref="DY202:DY265" si="351">IF($BR202="N/A",FALSE,IF($BR202&gt;Threshold_High,$C202))</f>
        <v>0</v>
      </c>
      <c r="DZ202" s="367"/>
      <c r="EA202" s="40" t="b">
        <f t="shared" ref="EA202:EA265" si="352">IF($BU202&lt;=Threshold_Low,$C202)</f>
        <v>0</v>
      </c>
      <c r="EB202" s="40" t="b">
        <f t="shared" ref="EB202:EB265" si="353">IF(AND($BU202&gt;Threshold_Low,$BU202&lt;=Threshold_Med),$C202)</f>
        <v>0</v>
      </c>
      <c r="EC202" s="40" t="b">
        <f t="shared" ref="EC202:EC265" si="354">IF(AND($BU202&gt;Threshold_Med,$BU202&lt;=Threshold_High),$C202)</f>
        <v>0</v>
      </c>
      <c r="ED202" s="40" t="b">
        <f t="shared" ref="ED202:ED265" si="355">IF($BU202="N/A",FALSE,IF($BU202&gt;Threshold_High,$C202))</f>
        <v>0</v>
      </c>
      <c r="EE202" s="367"/>
      <c r="EF202" s="40" t="b">
        <f t="shared" ref="EF202:EF265" si="356">IF($BY202&lt;=Threshold_Low,$C202)</f>
        <v>0</v>
      </c>
      <c r="EG202" s="40" t="b">
        <f t="shared" ref="EG202:EG265" si="357">IF(AND($BY202&gt;Threshold_Low,$BY202&lt;=Threshold_Med),$C202)</f>
        <v>0</v>
      </c>
      <c r="EH202" s="40" t="b">
        <f t="shared" ref="EH202:EH265" si="358">IF(AND($BY202&gt;Threshold_Med,$BY202&lt;=Threshold_High),$C202)</f>
        <v>0</v>
      </c>
      <c r="EI202" s="40" t="b">
        <f t="shared" ref="EI202:EI265" si="359">IF($BY202="N/A",FALSE,IF($BY202&gt;Threshold_High,$C202))</f>
        <v>0</v>
      </c>
      <c r="EJ202" s="367"/>
      <c r="EK202" s="40" t="b">
        <f t="shared" ref="EK202:EK265" si="360">IF($CB202&lt;=Threshold_Low,$C202)</f>
        <v>0</v>
      </c>
      <c r="EL202" s="40" t="b">
        <f t="shared" ref="EL202:EL265" si="361">IF(AND($CB202&gt;Threshold_Low,$CB202&lt;=Threshold_Med),$C202)</f>
        <v>0</v>
      </c>
      <c r="EM202" s="40" t="b">
        <f t="shared" ref="EM202:EM265" si="362">IF(AND($CB202&gt;Threshold_Med,$CB202&lt;=Threshold_High),$C202)</f>
        <v>0</v>
      </c>
      <c r="EN202" s="40" t="b">
        <f t="shared" ref="EN202:EN265" si="363">IF($CB202="N/A",FALSE,IF($CB202&gt;Threshold_High,$C202))</f>
        <v>0</v>
      </c>
      <c r="EO202" s="367"/>
      <c r="EP202" s="40" t="b">
        <f t="shared" ref="EP202:EP265" si="364">IF($CF202&lt;=Threshold_Low,$C202)</f>
        <v>0</v>
      </c>
      <c r="EQ202" s="40" t="b">
        <f t="shared" ref="EQ202:EQ265" si="365">IF(AND($CF202&gt;Threshold_Low,$CF202&lt;=Threshold_Med),$C202)</f>
        <v>0</v>
      </c>
      <c r="ER202" s="40" t="b">
        <f t="shared" ref="ER202:ER265" si="366">IF(AND($CF202&gt;Threshold_Med,$CF202&lt;=Threshold_High),$C202)</f>
        <v>0</v>
      </c>
      <c r="ES202" s="40" t="b">
        <f t="shared" ref="ES202:ES265" si="367">IF($CF202="N/A",FALSE,IF($CF202&gt;Threshold_High,$C202))</f>
        <v>0</v>
      </c>
      <c r="ET202" s="367"/>
      <c r="EU202" s="40" t="b">
        <f t="shared" ref="EU202:EU265" si="368">IF($CI202&lt;=Threshold_Low,$C202)</f>
        <v>0</v>
      </c>
      <c r="EV202" s="40" t="b">
        <f t="shared" ref="EV202:EV265" si="369">IF(AND($CI202&gt;Threshold_Low,$CI202&lt;=Threshold_Med),$C202)</f>
        <v>0</v>
      </c>
      <c r="EW202" s="40" t="b">
        <f t="shared" ref="EW202:EW265" si="370">IF(AND($CI202&gt;Threshold_Med,$CI202&lt;=Threshold_High),$C202)</f>
        <v>0</v>
      </c>
      <c r="EX202" s="40" t="b">
        <f t="shared" ref="EX202:EX265" si="371">IF($CI202="N/A",FALSE,IF($CI202&gt;Threshold_High,$C202))</f>
        <v>0</v>
      </c>
      <c r="EY202" s="365"/>
      <c r="EZ202" s="40" t="b">
        <f t="shared" ref="EZ202:EZ265" si="372">IF($CM202&lt;=Threshold_Low,$C202)</f>
        <v>0</v>
      </c>
      <c r="FA202" s="40" t="b">
        <f t="shared" ref="FA202:FA265" si="373">IF(AND($CM202&gt;Threshold_Low,$CM202&lt;=Threshold_Med),$C202)</f>
        <v>0</v>
      </c>
      <c r="FB202" s="40" t="b">
        <f t="shared" ref="FB202:FB265" si="374">IF(AND($CM202&gt;Threshold_Med,$CM202&lt;=Threshold_High),$C202)</f>
        <v>0</v>
      </c>
      <c r="FC202" s="40" t="b">
        <f t="shared" ref="FC202:FC265" si="375">IF($CM202="N/A",FALSE,IF($CM202&gt;Threshold_High,$C202))</f>
        <v>0</v>
      </c>
      <c r="FD202" s="367"/>
      <c r="FE202" s="40" t="b">
        <f t="shared" ref="FE202:FE265" si="376">IF($CP202&lt;=Threshold_Low,$C202)</f>
        <v>0</v>
      </c>
      <c r="FF202" s="40" t="b">
        <f t="shared" ref="FF202:FF265" si="377">IF(AND($CP202&gt;Threshold_Low,$CP202&lt;=Threshold_Med),$C202)</f>
        <v>0</v>
      </c>
      <c r="FG202" s="40" t="b">
        <f t="shared" ref="FG202:FG265" si="378">IF(AND($CP202&gt;Threshold_Med,$CP202&lt;=Threshold_High),$C202)</f>
        <v>0</v>
      </c>
      <c r="FH202" s="40" t="b">
        <f t="shared" ref="FH202:FH265" si="379">IF($CP202="N/A",FALSE,IF($CP202&gt;Threshold_High,$C202))</f>
        <v>0</v>
      </c>
      <c r="FI202" s="365"/>
      <c r="FJ202" s="40" t="b">
        <f t="shared" ref="FJ202:FJ265" si="380">IF($CT202&lt;=Threshold_Low,$C202)</f>
        <v>0</v>
      </c>
      <c r="FK202" s="40" t="b">
        <f t="shared" ref="FK202:FK265" si="381">IF(AND($CT202&gt;Threshold_Low,$CT202&lt;=Threshold_Med),$C202)</f>
        <v>0</v>
      </c>
      <c r="FL202" s="40" t="b">
        <f t="shared" ref="FL202:FL265" si="382">IF(AND($CT202&gt;Threshold_Med,$CT202&lt;=Threshold_High),$C202)</f>
        <v>0</v>
      </c>
      <c r="FM202" s="40" t="b">
        <f t="shared" ref="FM202:FM265" si="383">IF($CT202="N/A",FALSE,IF($CT202&gt;Threshold_High,$C202))</f>
        <v>0</v>
      </c>
      <c r="FN202" s="367"/>
      <c r="FO202" s="40" t="b">
        <f t="shared" ref="FO202:FO265" si="384">IF($CW202&lt;=Threshold_Low,$C202)</f>
        <v>0</v>
      </c>
      <c r="FP202" s="40" t="b">
        <f t="shared" ref="FP202:FP265" si="385">IF(AND($CW202&gt;Threshold_Low,$CW202&lt;=Threshold_Med),$C202)</f>
        <v>0</v>
      </c>
      <c r="FQ202" s="40" t="b">
        <f t="shared" ref="FQ202:FQ265" si="386">IF(AND($CW202&gt;Threshold_Med,$CW202&lt;=Threshold_High),$C202)</f>
        <v>0</v>
      </c>
      <c r="FR202" s="40" t="b">
        <f t="shared" ref="FR202:FR265" si="387">IF($CW202="N/A",FALSE,IF($CW202&gt;Threshold_High,$C202))</f>
        <v>0</v>
      </c>
      <c r="FS202" s="365"/>
      <c r="FT202" s="40" t="b">
        <f t="shared" ref="FT202:FT265" si="388">IF($DA202&lt;=Threshold_Low,$C202)</f>
        <v>0</v>
      </c>
      <c r="FU202" s="40" t="b">
        <f t="shared" ref="FU202:FU265" si="389">IF(AND($DA202&gt;Threshold_Low,$DA202&lt;=Threshold_Med),$C202)</f>
        <v>0</v>
      </c>
      <c r="FV202" s="40" t="b">
        <f t="shared" ref="FV202:FV265" si="390">IF(AND($DA202&gt;Threshold_Med,$DA202&lt;=Threshold_High),$C202)</f>
        <v>0</v>
      </c>
      <c r="FW202" s="40" t="b">
        <f t="shared" ref="FW202:FW265" si="391">IF($DA202="N/A",FALSE,IF($DA202&gt;Threshold_High,$C202))</f>
        <v>0</v>
      </c>
    </row>
    <row r="203" spans="2:179">
      <c r="B203" s="365">
        <v>194</v>
      </c>
      <c r="C203" s="196"/>
      <c r="D203" s="195"/>
      <c r="E203" s="195"/>
      <c r="F203" s="195"/>
      <c r="G203" s="367"/>
      <c r="H203" s="197"/>
      <c r="I203" s="197"/>
      <c r="J203" s="197"/>
      <c r="K203" s="197"/>
      <c r="L203" s="197"/>
      <c r="M203" s="197"/>
      <c r="N203" s="9"/>
      <c r="O203" s="198"/>
      <c r="P203" s="198"/>
      <c r="Q203" s="198"/>
      <c r="R203" s="198"/>
      <c r="S203" s="198"/>
      <c r="T203" s="198"/>
      <c r="U203" s="9"/>
      <c r="V203" s="306"/>
      <c r="W203" s="306"/>
      <c r="X203" s="306"/>
      <c r="Y203" s="306"/>
      <c r="Z203" s="306"/>
      <c r="AA203" s="283">
        <f>IFERROR(Z203*Inputs!$D$59*Inputs!$D$60,"")</f>
        <v>0</v>
      </c>
      <c r="AB203" s="9"/>
      <c r="AC203" s="303"/>
      <c r="AD203" s="304"/>
      <c r="AE203" s="304"/>
      <c r="AF203" s="304"/>
      <c r="AG203" s="9"/>
      <c r="AH203" s="283" t="str">
        <f>IFERROR(IF(Analysis!AC203="","",Analysis!AC203*Inputs!$D$33),"")</f>
        <v/>
      </c>
      <c r="AI203" s="292" t="str">
        <f>IFERROR(IF(Analysis!AD203="","",Analysis!AD203*Inputs!$D$37),"")</f>
        <v/>
      </c>
      <c r="AJ203" s="292" t="str">
        <f>IFERROR(IF(Analysis!AE203="","",Analysis!AE203*Inputs!$D$41),"")</f>
        <v/>
      </c>
      <c r="AK203" s="292" t="str">
        <f>IFERROR(IF(Analysis!AE203="","",Analysis!AE203*Inputs!$D$48),"")</f>
        <v/>
      </c>
      <c r="AL203" s="293" t="str">
        <f>IFERROR(IF(Analysis!AD203="","",Analysis!AD203*Inputs!$D$49*Inputs!$D$48),"")</f>
        <v/>
      </c>
      <c r="AM203" s="292" t="str">
        <f>IFERROR(AK203*Inputs!$D$50,"")</f>
        <v/>
      </c>
      <c r="AN203" s="292" t="str">
        <f t="shared" ref="AN203:AN266" si="392">IFERROR((AK203-AL203-AM203),"")</f>
        <v/>
      </c>
      <c r="AO203" s="292" t="str">
        <f>IFERROR(IF(AN203="","",AN203*Inputs!$D$52),"")</f>
        <v/>
      </c>
      <c r="AP203" s="283" t="str">
        <f>IFERROR(IF(Analysis!AF203="","",Analysis!AF203*Inputs!$D$58),"")</f>
        <v/>
      </c>
      <c r="AQ203" s="293" t="str">
        <f>IFERROR(AP203*Inputs!$D$59,"")</f>
        <v/>
      </c>
      <c r="AR203" s="283" t="str">
        <f>IFERROR(AQ203*Inputs!$D$60,"")</f>
        <v/>
      </c>
      <c r="AS203" s="9"/>
      <c r="AT203" s="279" t="str">
        <f>IF(Analysis!V203&lt;&gt;"",Analysis!V203,Analysis!$AH203)</f>
        <v/>
      </c>
      <c r="AU203" s="279" t="str">
        <f>IF(Analysis!W203&lt;&gt;"",Analysis!W203,Analysis!AI203)</f>
        <v/>
      </c>
      <c r="AV203" s="279" t="str">
        <f>IF(Analysis!X203&lt;&gt;"",Analysis!X203,$AJ203)</f>
        <v/>
      </c>
      <c r="AW203" s="279" t="str">
        <f>IF(Analysis!Y203&lt;&gt;"",Analysis!Y203,Analysis!AO203)</f>
        <v/>
      </c>
      <c r="AX203" s="279" t="str">
        <f>IF(Analysis!Z203&lt;&gt;"",Analysis!Z203,Analysis!AP203)</f>
        <v/>
      </c>
      <c r="AY203" s="279" t="str">
        <f>IF(Analysis!AA203&gt;0,Analysis!AA203,Analysis!AR203)</f>
        <v/>
      </c>
      <c r="AZ203" s="9"/>
      <c r="BA203" s="8">
        <f>SUM((($H203+$O203)*Inputs!$D$14*Inputs!$D$13/Hours_TB),(($I203+$P203)*Inputs!$D$14*Inputs!$D$13/Hours_TB),(($J203+$Q203)*Inputs!$D$14*Inputs!$D$13/Hours_TB),(($K203+$R203)*Inputs!$D$14*Inputs!$D$13/Hours_TB),(($L203+$S203)*Inputs!$D$14*Inputs!$D$13/Hours_TB),(($M203+$T203)*Inputs!$D$14*Inputs!$D$13/Hours_TB))</f>
        <v>0</v>
      </c>
      <c r="BB203" s="8">
        <f>SUM((($H203+$O203)*Inputs!$D$14*Inputs!$D$13/Hours_HIV),(($I203+$P203)*Inputs!$D$14*Inputs!$D$13/Hours_HIV),(($J203+$Q203)*Inputs!$D$14*Inputs!$D$13/Hours_HIV),(($K203+$R203)*Inputs!$D$14*Inputs!$D$13/Hours_HIV),(($L203+$S203)*Inputs!$D$14*Inputs!$D$13/Hours_HIV),(($M203+$T203)*Inputs!$D$14*Inputs!$D$13/Hours_HIV))</f>
        <v>0</v>
      </c>
      <c r="BC203" s="8">
        <f>SUM((($H203+$O203)*Inputs!$D$14*Inputs!$D$13/Hours_HPV),(($I203+$P203)*Inputs!$D$14*Inputs!$D$13/Hours_HPV),(($J203+$Q203)*Inputs!$D$14*Inputs!$D$13/Hours_HPV),(($K203+$R203)*Inputs!$D$14*Inputs!$D$13/Hours_HPV),(($L203+$S203)*Inputs!$D$14*Inputs!$D$13/Hours_HPV),(($M203+$T203)*Inputs!$D$14*Inputs!$D$13/Hours_HPV))</f>
        <v>0</v>
      </c>
      <c r="BD203" s="8">
        <f>SUM((($H203+$O203)*Inputs!$D$14*Inputs!$D$13/Hours_HCV),(($I203+$P203)*Inputs!$D$14*Inputs!$D$13/Hours_HCV),(($J203+$Q203)*Inputs!$D$14*Inputs!$D$13/Hours_HCV),(($K203+$R203)*Inputs!$D$14*Inputs!$D$13/Hours_HCV),(($L203+$S203)*Inputs!$D$14*Inputs!$D$13/Hours_HCV),(($M203+$T203)*Inputs!$D$14*Inputs!$D$13/Hours_HCV))</f>
        <v>0</v>
      </c>
      <c r="BE203" s="9"/>
      <c r="BF203" s="10" t="str">
        <f t="shared" ref="BF203:BF266" si="393">$AT203</f>
        <v/>
      </c>
      <c r="BG203" s="18" t="str">
        <f t="shared" ref="BG203:BG266" si="394">IF($BA203=0,"N/A",IF(BF203=0,1,IF(BA203=0,"",1-($BF203/$BA203))))</f>
        <v>N/A</v>
      </c>
      <c r="BH203" s="10" t="str">
        <f t="shared" ref="BH203:BH266" si="395">IFERROR(MAX(0,$BA203-$AT203),"")</f>
        <v/>
      </c>
      <c r="BI203" s="10" t="str">
        <f t="shared" ref="BI203:BI266" si="396">IFERROR(BH203*Hours_TB,"")</f>
        <v/>
      </c>
      <c r="BJ203" s="10" t="str">
        <f t="shared" si="315"/>
        <v/>
      </c>
      <c r="BK203" s="18" t="str">
        <f t="shared" ref="BK203:BK266" si="397">IF($BA203=0,"N/A",IF($BJ203=0,1,1-($BJ203/$BA203)))</f>
        <v>N/A</v>
      </c>
      <c r="BL203" s="367"/>
      <c r="BM203" s="10">
        <f t="shared" ref="BM203:BM266" si="398">SUM(AT203:AU203)</f>
        <v>0</v>
      </c>
      <c r="BN203" s="18" t="str">
        <f t="shared" ref="BN203:BN266" si="399">IF($BA203=0,"N/A",IF(BM203=0,1,1-($AT203/$BA203)-($AU203/$BB203)))</f>
        <v>N/A</v>
      </c>
      <c r="BO203" s="10" t="str">
        <f t="shared" si="316"/>
        <v/>
      </c>
      <c r="BP203" s="10" t="str">
        <f t="shared" si="317"/>
        <v/>
      </c>
      <c r="BQ203" s="10" t="str">
        <f t="shared" si="318"/>
        <v/>
      </c>
      <c r="BR203" s="18" t="str">
        <f t="shared" si="319"/>
        <v>N/A</v>
      </c>
      <c r="BS203" s="367"/>
      <c r="BT203" s="10">
        <f t="shared" ref="BT203:BT266" si="400">SUM($AT203,$AV203)</f>
        <v>0</v>
      </c>
      <c r="BU203" s="18" t="str">
        <f t="shared" ref="BU203:BU266" si="401">IF($BA203=0,"N/A",IF(BT203=0,1,1-($AT203/$BA203)-($AV203/$BB203)))</f>
        <v>N/A</v>
      </c>
      <c r="BV203" s="10" t="str">
        <f t="shared" si="320"/>
        <v/>
      </c>
      <c r="BW203" s="10" t="str">
        <f t="shared" ref="BW203:BW266" si="402">IFERROR(BV203*Hours_HIV,"")</f>
        <v/>
      </c>
      <c r="BX203" s="10" t="str">
        <f t="shared" si="321"/>
        <v/>
      </c>
      <c r="BY203" s="18" t="str">
        <f t="shared" ref="BY203:BY266" si="403">IF($BA203=0,"N/A",IF(BX203=0,1,1-($AT203*(1+Vol_TB)/$BA203)-$AV203*(1+Vol_HIV)/$BB203))</f>
        <v>N/A</v>
      </c>
      <c r="BZ203" s="367"/>
      <c r="CA203" s="10">
        <f t="shared" ref="CA203:CA266" si="404">SUM(AT203:AV203)</f>
        <v>0</v>
      </c>
      <c r="CB203" s="18" t="str">
        <f t="shared" ref="CB203:CB266" si="405">IF($BA203=0,"N/A",IF(CA203=0,1,1-($AT203/$BA203)-SUM($AU203:$AV203)/$BB203))</f>
        <v>N/A</v>
      </c>
      <c r="CC203" s="10" t="str">
        <f t="shared" si="322"/>
        <v/>
      </c>
      <c r="CD203" s="10" t="str">
        <f t="shared" si="323"/>
        <v/>
      </c>
      <c r="CE203" s="10" t="str">
        <f t="shared" si="324"/>
        <v/>
      </c>
      <c r="CF203" s="18" t="str">
        <f t="shared" ref="CF203:CF266" si="406">IF($BA203=0,"N/A",IF(CE203=0,1,1-($AT203*(1+Vol_TB)/$BA203)-SUM($AU203:$AV203)*(1+Vol_HIV)/$BB203))</f>
        <v>N/A</v>
      </c>
      <c r="CG203" s="365"/>
      <c r="CH203" s="10">
        <f t="shared" ref="CH203:CH266" si="407">SUM($AT203,$AW203)</f>
        <v>0</v>
      </c>
      <c r="CI203" s="18" t="str">
        <f t="shared" ref="CI203:CI266" si="408">IFERROR(IF($BA203=0,"N/A",IF(CH203=0,1,1-($AT203/$BA203)-($AW203/$BC203))),"")</f>
        <v>N/A</v>
      </c>
      <c r="CJ203" s="10" t="str">
        <f t="shared" si="325"/>
        <v/>
      </c>
      <c r="CK203" s="10" t="str">
        <f t="shared" si="326"/>
        <v/>
      </c>
      <c r="CL203" s="10" t="str">
        <f t="shared" si="327"/>
        <v/>
      </c>
      <c r="CM203" s="18" t="str">
        <f t="shared" si="328"/>
        <v>N/A</v>
      </c>
      <c r="CN203" s="365"/>
      <c r="CO203" s="10">
        <f t="shared" ref="CO203:CO266" si="409">SUM($AT203,$AX203:$AY203)</f>
        <v>0</v>
      </c>
      <c r="CP203" s="18" t="str">
        <f t="shared" ref="CP203:CP266" si="410">IF($BA203=0,"N/A",IF(CO203=0,1,1-($AT203/$BA203)-SUM($AX203:$AY203)/$BD203))</f>
        <v>N/A</v>
      </c>
      <c r="CQ203" s="10" t="str">
        <f t="shared" si="329"/>
        <v/>
      </c>
      <c r="CR203" s="10" t="str">
        <f t="shared" si="330"/>
        <v/>
      </c>
      <c r="CS203" s="10" t="str">
        <f t="shared" si="331"/>
        <v/>
      </c>
      <c r="CT203" s="18" t="str">
        <f t="shared" ref="CT203:CT266" si="411">IF($BA203=0,"N/A",IF(CS203=0,1,1-($AT203*(1+Vol_TB)/$BA203)-SUM($AX203:$AY203)*(1+Vol_HCV)/$BD203))</f>
        <v>N/A</v>
      </c>
      <c r="CU203" s="377"/>
      <c r="CV203" s="10">
        <f t="shared" ref="CV203:CV266" si="412">SUM($AT203:$AY203)</f>
        <v>0</v>
      </c>
      <c r="CW203" s="18" t="str">
        <f t="shared" ref="CW203:CW266" si="413">IF($BA203=0,"N/A",IF(CV203=0,1,1-($AT203/$BA203)-SUM($AU203:$AV203)/$BB203-$AW203/$BC203-SUM($AX203:$AY203)/$BD203))</f>
        <v>N/A</v>
      </c>
      <c r="CX203" s="10" t="str">
        <f t="shared" si="332"/>
        <v/>
      </c>
      <c r="CY203" s="10" t="str">
        <f t="shared" si="333"/>
        <v/>
      </c>
      <c r="CZ203" s="10" t="str">
        <f t="shared" si="334"/>
        <v/>
      </c>
      <c r="DA203" s="18" t="str">
        <f t="shared" si="335"/>
        <v>N/A</v>
      </c>
      <c r="DB203" s="367"/>
      <c r="DC203" s="367"/>
      <c r="DD203" s="367"/>
      <c r="DE203" s="367"/>
      <c r="DF203" s="367"/>
      <c r="DG203" s="40" t="b">
        <f t="shared" si="336"/>
        <v>0</v>
      </c>
      <c r="DH203" s="40" t="b">
        <f t="shared" si="337"/>
        <v>0</v>
      </c>
      <c r="DI203" s="40" t="b">
        <f t="shared" si="338"/>
        <v>0</v>
      </c>
      <c r="DJ203" s="40" t="b">
        <f t="shared" si="339"/>
        <v>0</v>
      </c>
      <c r="DK203" s="367"/>
      <c r="DL203" s="40" t="b">
        <f t="shared" si="340"/>
        <v>0</v>
      </c>
      <c r="DM203" s="40" t="b">
        <f t="shared" si="341"/>
        <v>0</v>
      </c>
      <c r="DN203" s="40" t="b">
        <f t="shared" si="342"/>
        <v>0</v>
      </c>
      <c r="DO203" s="40" t="b">
        <f t="shared" si="343"/>
        <v>0</v>
      </c>
      <c r="DP203" s="367"/>
      <c r="DQ203" s="40" t="b">
        <f t="shared" si="344"/>
        <v>0</v>
      </c>
      <c r="DR203" s="40" t="b">
        <f t="shared" si="345"/>
        <v>0</v>
      </c>
      <c r="DS203" s="40" t="b">
        <f t="shared" si="346"/>
        <v>0</v>
      </c>
      <c r="DT203" s="40" t="b">
        <f t="shared" si="347"/>
        <v>0</v>
      </c>
      <c r="DU203" s="367"/>
      <c r="DV203" s="40" t="b">
        <f t="shared" si="348"/>
        <v>0</v>
      </c>
      <c r="DW203" s="40" t="b">
        <f t="shared" si="349"/>
        <v>0</v>
      </c>
      <c r="DX203" s="40" t="b">
        <f t="shared" si="350"/>
        <v>0</v>
      </c>
      <c r="DY203" s="40" t="b">
        <f t="shared" si="351"/>
        <v>0</v>
      </c>
      <c r="DZ203" s="367"/>
      <c r="EA203" s="40" t="b">
        <f t="shared" si="352"/>
        <v>0</v>
      </c>
      <c r="EB203" s="40" t="b">
        <f t="shared" si="353"/>
        <v>0</v>
      </c>
      <c r="EC203" s="40" t="b">
        <f t="shared" si="354"/>
        <v>0</v>
      </c>
      <c r="ED203" s="40" t="b">
        <f t="shared" si="355"/>
        <v>0</v>
      </c>
      <c r="EE203" s="367"/>
      <c r="EF203" s="40" t="b">
        <f t="shared" si="356"/>
        <v>0</v>
      </c>
      <c r="EG203" s="40" t="b">
        <f t="shared" si="357"/>
        <v>0</v>
      </c>
      <c r="EH203" s="40" t="b">
        <f t="shared" si="358"/>
        <v>0</v>
      </c>
      <c r="EI203" s="40" t="b">
        <f t="shared" si="359"/>
        <v>0</v>
      </c>
      <c r="EJ203" s="367"/>
      <c r="EK203" s="40" t="b">
        <f t="shared" si="360"/>
        <v>0</v>
      </c>
      <c r="EL203" s="40" t="b">
        <f t="shared" si="361"/>
        <v>0</v>
      </c>
      <c r="EM203" s="40" t="b">
        <f t="shared" si="362"/>
        <v>0</v>
      </c>
      <c r="EN203" s="40" t="b">
        <f t="shared" si="363"/>
        <v>0</v>
      </c>
      <c r="EO203" s="367"/>
      <c r="EP203" s="40" t="b">
        <f t="shared" si="364"/>
        <v>0</v>
      </c>
      <c r="EQ203" s="40" t="b">
        <f t="shared" si="365"/>
        <v>0</v>
      </c>
      <c r="ER203" s="40" t="b">
        <f t="shared" si="366"/>
        <v>0</v>
      </c>
      <c r="ES203" s="40" t="b">
        <f t="shared" si="367"/>
        <v>0</v>
      </c>
      <c r="ET203" s="367"/>
      <c r="EU203" s="40" t="b">
        <f t="shared" si="368"/>
        <v>0</v>
      </c>
      <c r="EV203" s="40" t="b">
        <f t="shared" si="369"/>
        <v>0</v>
      </c>
      <c r="EW203" s="40" t="b">
        <f t="shared" si="370"/>
        <v>0</v>
      </c>
      <c r="EX203" s="40" t="b">
        <f t="shared" si="371"/>
        <v>0</v>
      </c>
      <c r="EY203" s="365"/>
      <c r="EZ203" s="40" t="b">
        <f t="shared" si="372"/>
        <v>0</v>
      </c>
      <c r="FA203" s="40" t="b">
        <f t="shared" si="373"/>
        <v>0</v>
      </c>
      <c r="FB203" s="40" t="b">
        <f t="shared" si="374"/>
        <v>0</v>
      </c>
      <c r="FC203" s="40" t="b">
        <f t="shared" si="375"/>
        <v>0</v>
      </c>
      <c r="FD203" s="367"/>
      <c r="FE203" s="40" t="b">
        <f t="shared" si="376"/>
        <v>0</v>
      </c>
      <c r="FF203" s="40" t="b">
        <f t="shared" si="377"/>
        <v>0</v>
      </c>
      <c r="FG203" s="40" t="b">
        <f t="shared" si="378"/>
        <v>0</v>
      </c>
      <c r="FH203" s="40" t="b">
        <f t="shared" si="379"/>
        <v>0</v>
      </c>
      <c r="FI203" s="365"/>
      <c r="FJ203" s="40" t="b">
        <f t="shared" si="380"/>
        <v>0</v>
      </c>
      <c r="FK203" s="40" t="b">
        <f t="shared" si="381"/>
        <v>0</v>
      </c>
      <c r="FL203" s="40" t="b">
        <f t="shared" si="382"/>
        <v>0</v>
      </c>
      <c r="FM203" s="40" t="b">
        <f t="shared" si="383"/>
        <v>0</v>
      </c>
      <c r="FN203" s="367"/>
      <c r="FO203" s="40" t="b">
        <f t="shared" si="384"/>
        <v>0</v>
      </c>
      <c r="FP203" s="40" t="b">
        <f t="shared" si="385"/>
        <v>0</v>
      </c>
      <c r="FQ203" s="40" t="b">
        <f t="shared" si="386"/>
        <v>0</v>
      </c>
      <c r="FR203" s="40" t="b">
        <f t="shared" si="387"/>
        <v>0</v>
      </c>
      <c r="FS203" s="365"/>
      <c r="FT203" s="40" t="b">
        <f t="shared" si="388"/>
        <v>0</v>
      </c>
      <c r="FU203" s="40" t="b">
        <f t="shared" si="389"/>
        <v>0</v>
      </c>
      <c r="FV203" s="40" t="b">
        <f t="shared" si="390"/>
        <v>0</v>
      </c>
      <c r="FW203" s="40" t="b">
        <f t="shared" si="391"/>
        <v>0</v>
      </c>
    </row>
    <row r="204" spans="2:179">
      <c r="B204" s="365">
        <v>195</v>
      </c>
      <c r="C204" s="196"/>
      <c r="D204" s="196"/>
      <c r="E204" s="196"/>
      <c r="F204" s="196"/>
      <c r="G204" s="367"/>
      <c r="H204" s="197"/>
      <c r="I204" s="197"/>
      <c r="J204" s="197"/>
      <c r="K204" s="197"/>
      <c r="L204" s="197"/>
      <c r="M204" s="197"/>
      <c r="N204" s="9"/>
      <c r="O204" s="198"/>
      <c r="P204" s="198"/>
      <c r="Q204" s="198"/>
      <c r="R204" s="198"/>
      <c r="S204" s="198"/>
      <c r="T204" s="198"/>
      <c r="U204" s="9"/>
      <c r="V204" s="306"/>
      <c r="W204" s="306"/>
      <c r="X204" s="306"/>
      <c r="Y204" s="306"/>
      <c r="Z204" s="306"/>
      <c r="AA204" s="283">
        <f>IFERROR(Z204*Inputs!$D$59*Inputs!$D$60,"")</f>
        <v>0</v>
      </c>
      <c r="AB204" s="9"/>
      <c r="AC204" s="303"/>
      <c r="AD204" s="304"/>
      <c r="AE204" s="304"/>
      <c r="AF204" s="304"/>
      <c r="AG204" s="9"/>
      <c r="AH204" s="283" t="str">
        <f>IFERROR(IF(Analysis!AC204="","",Analysis!AC204*Inputs!$D$33),"")</f>
        <v/>
      </c>
      <c r="AI204" s="292" t="str">
        <f>IFERROR(IF(Analysis!AD204="","",Analysis!AD204*Inputs!$D$37),"")</f>
        <v/>
      </c>
      <c r="AJ204" s="292" t="str">
        <f>IFERROR(IF(Analysis!AE204="","",Analysis!AE204*Inputs!$D$41),"")</f>
        <v/>
      </c>
      <c r="AK204" s="292" t="str">
        <f>IFERROR(IF(Analysis!AE204="","",Analysis!AE204*Inputs!$D$48),"")</f>
        <v/>
      </c>
      <c r="AL204" s="293" t="str">
        <f>IFERROR(IF(Analysis!AD204="","",Analysis!AD204*Inputs!$D$49*Inputs!$D$48),"")</f>
        <v/>
      </c>
      <c r="AM204" s="292" t="str">
        <f>IFERROR(AK204*Inputs!$D$50,"")</f>
        <v/>
      </c>
      <c r="AN204" s="292" t="str">
        <f t="shared" si="392"/>
        <v/>
      </c>
      <c r="AO204" s="292" t="str">
        <f>IFERROR(IF(AN204="","",AN204*Inputs!$D$52),"")</f>
        <v/>
      </c>
      <c r="AP204" s="283" t="str">
        <f>IFERROR(IF(Analysis!AF204="","",Analysis!AF204*Inputs!$D$58),"")</f>
        <v/>
      </c>
      <c r="AQ204" s="293" t="str">
        <f>IFERROR(AP204*Inputs!$D$59,"")</f>
        <v/>
      </c>
      <c r="AR204" s="283" t="str">
        <f>IFERROR(AQ204*Inputs!$D$60,"")</f>
        <v/>
      </c>
      <c r="AS204" s="9"/>
      <c r="AT204" s="279" t="str">
        <f>IF(Analysis!V204&lt;&gt;"",Analysis!V204,Analysis!$AH204)</f>
        <v/>
      </c>
      <c r="AU204" s="279" t="str">
        <f>IF(Analysis!W204&lt;&gt;"",Analysis!W204,Analysis!AI204)</f>
        <v/>
      </c>
      <c r="AV204" s="279" t="str">
        <f>IF(Analysis!X204&lt;&gt;"",Analysis!X204,$AJ204)</f>
        <v/>
      </c>
      <c r="AW204" s="279" t="str">
        <f>IF(Analysis!Y204&lt;&gt;"",Analysis!Y204,Analysis!AO204)</f>
        <v/>
      </c>
      <c r="AX204" s="279" t="str">
        <f>IF(Analysis!Z204&lt;&gt;"",Analysis!Z204,Analysis!AP204)</f>
        <v/>
      </c>
      <c r="AY204" s="279" t="str">
        <f>IF(Analysis!AA204&gt;0,Analysis!AA204,Analysis!AR204)</f>
        <v/>
      </c>
      <c r="AZ204" s="9"/>
      <c r="BA204" s="8">
        <f>SUM((($H204+$O204)*Inputs!$D$14*Inputs!$D$13/Hours_TB),(($I204+$P204)*Inputs!$D$14*Inputs!$D$13/Hours_TB),(($J204+$Q204)*Inputs!$D$14*Inputs!$D$13/Hours_TB),(($K204+$R204)*Inputs!$D$14*Inputs!$D$13/Hours_TB),(($L204+$S204)*Inputs!$D$14*Inputs!$D$13/Hours_TB),(($M204+$T204)*Inputs!$D$14*Inputs!$D$13/Hours_TB))</f>
        <v>0</v>
      </c>
      <c r="BB204" s="8">
        <f>SUM((($H204+$O204)*Inputs!$D$14*Inputs!$D$13/Hours_HIV),(($I204+$P204)*Inputs!$D$14*Inputs!$D$13/Hours_HIV),(($J204+$Q204)*Inputs!$D$14*Inputs!$D$13/Hours_HIV),(($K204+$R204)*Inputs!$D$14*Inputs!$D$13/Hours_HIV),(($L204+$S204)*Inputs!$D$14*Inputs!$D$13/Hours_HIV),(($M204+$T204)*Inputs!$D$14*Inputs!$D$13/Hours_HIV))</f>
        <v>0</v>
      </c>
      <c r="BC204" s="8">
        <f>SUM((($H204+$O204)*Inputs!$D$14*Inputs!$D$13/Hours_HPV),(($I204+$P204)*Inputs!$D$14*Inputs!$D$13/Hours_HPV),(($J204+$Q204)*Inputs!$D$14*Inputs!$D$13/Hours_HPV),(($K204+$R204)*Inputs!$D$14*Inputs!$D$13/Hours_HPV),(($L204+$S204)*Inputs!$D$14*Inputs!$D$13/Hours_HPV),(($M204+$T204)*Inputs!$D$14*Inputs!$D$13/Hours_HPV))</f>
        <v>0</v>
      </c>
      <c r="BD204" s="8">
        <f>SUM((($H204+$O204)*Inputs!$D$14*Inputs!$D$13/Hours_HCV),(($I204+$P204)*Inputs!$D$14*Inputs!$D$13/Hours_HCV),(($J204+$Q204)*Inputs!$D$14*Inputs!$D$13/Hours_HCV),(($K204+$R204)*Inputs!$D$14*Inputs!$D$13/Hours_HCV),(($L204+$S204)*Inputs!$D$14*Inputs!$D$13/Hours_HCV),(($M204+$T204)*Inputs!$D$14*Inputs!$D$13/Hours_HCV))</f>
        <v>0</v>
      </c>
      <c r="BE204" s="9"/>
      <c r="BF204" s="10" t="str">
        <f t="shared" si="393"/>
        <v/>
      </c>
      <c r="BG204" s="18" t="str">
        <f t="shared" si="394"/>
        <v>N/A</v>
      </c>
      <c r="BH204" s="10" t="str">
        <f t="shared" si="395"/>
        <v/>
      </c>
      <c r="BI204" s="10" t="str">
        <f t="shared" si="396"/>
        <v/>
      </c>
      <c r="BJ204" s="10" t="str">
        <f t="shared" si="315"/>
        <v/>
      </c>
      <c r="BK204" s="18" t="str">
        <f t="shared" si="397"/>
        <v>N/A</v>
      </c>
      <c r="BL204" s="367"/>
      <c r="BM204" s="10">
        <f t="shared" si="398"/>
        <v>0</v>
      </c>
      <c r="BN204" s="18" t="str">
        <f t="shared" si="399"/>
        <v>N/A</v>
      </c>
      <c r="BO204" s="10" t="str">
        <f t="shared" si="316"/>
        <v/>
      </c>
      <c r="BP204" s="10" t="str">
        <f t="shared" si="317"/>
        <v/>
      </c>
      <c r="BQ204" s="10" t="str">
        <f t="shared" si="318"/>
        <v/>
      </c>
      <c r="BR204" s="18" t="str">
        <f t="shared" si="319"/>
        <v>N/A</v>
      </c>
      <c r="BS204" s="367"/>
      <c r="BT204" s="10">
        <f t="shared" si="400"/>
        <v>0</v>
      </c>
      <c r="BU204" s="18" t="str">
        <f t="shared" si="401"/>
        <v>N/A</v>
      </c>
      <c r="BV204" s="10" t="str">
        <f t="shared" si="320"/>
        <v/>
      </c>
      <c r="BW204" s="10" t="str">
        <f t="shared" si="402"/>
        <v/>
      </c>
      <c r="BX204" s="10" t="str">
        <f t="shared" si="321"/>
        <v/>
      </c>
      <c r="BY204" s="18" t="str">
        <f t="shared" si="403"/>
        <v>N/A</v>
      </c>
      <c r="BZ204" s="367"/>
      <c r="CA204" s="10">
        <f t="shared" si="404"/>
        <v>0</v>
      </c>
      <c r="CB204" s="18" t="str">
        <f t="shared" si="405"/>
        <v>N/A</v>
      </c>
      <c r="CC204" s="10" t="str">
        <f t="shared" si="322"/>
        <v/>
      </c>
      <c r="CD204" s="10" t="str">
        <f t="shared" si="323"/>
        <v/>
      </c>
      <c r="CE204" s="10" t="str">
        <f t="shared" si="324"/>
        <v/>
      </c>
      <c r="CF204" s="18" t="str">
        <f t="shared" si="406"/>
        <v>N/A</v>
      </c>
      <c r="CG204" s="365"/>
      <c r="CH204" s="10">
        <f t="shared" si="407"/>
        <v>0</v>
      </c>
      <c r="CI204" s="18" t="str">
        <f t="shared" si="408"/>
        <v>N/A</v>
      </c>
      <c r="CJ204" s="10" t="str">
        <f t="shared" si="325"/>
        <v/>
      </c>
      <c r="CK204" s="10" t="str">
        <f t="shared" si="326"/>
        <v/>
      </c>
      <c r="CL204" s="10" t="str">
        <f t="shared" si="327"/>
        <v/>
      </c>
      <c r="CM204" s="18" t="str">
        <f t="shared" si="328"/>
        <v>N/A</v>
      </c>
      <c r="CN204" s="365"/>
      <c r="CO204" s="10">
        <f t="shared" si="409"/>
        <v>0</v>
      </c>
      <c r="CP204" s="18" t="str">
        <f t="shared" si="410"/>
        <v>N/A</v>
      </c>
      <c r="CQ204" s="10" t="str">
        <f t="shared" si="329"/>
        <v/>
      </c>
      <c r="CR204" s="10" t="str">
        <f t="shared" si="330"/>
        <v/>
      </c>
      <c r="CS204" s="10" t="str">
        <f t="shared" si="331"/>
        <v/>
      </c>
      <c r="CT204" s="18" t="str">
        <f t="shared" si="411"/>
        <v>N/A</v>
      </c>
      <c r="CU204" s="377"/>
      <c r="CV204" s="10">
        <f t="shared" si="412"/>
        <v>0</v>
      </c>
      <c r="CW204" s="18" t="str">
        <f t="shared" si="413"/>
        <v>N/A</v>
      </c>
      <c r="CX204" s="10" t="str">
        <f t="shared" si="332"/>
        <v/>
      </c>
      <c r="CY204" s="10" t="str">
        <f t="shared" si="333"/>
        <v/>
      </c>
      <c r="CZ204" s="10" t="str">
        <f t="shared" si="334"/>
        <v/>
      </c>
      <c r="DA204" s="18" t="str">
        <f t="shared" si="335"/>
        <v>N/A</v>
      </c>
      <c r="DB204" s="367"/>
      <c r="DC204" s="367"/>
      <c r="DD204" s="367"/>
      <c r="DE204" s="367"/>
      <c r="DF204" s="367"/>
      <c r="DG204" s="40" t="b">
        <f t="shared" si="336"/>
        <v>0</v>
      </c>
      <c r="DH204" s="40" t="b">
        <f t="shared" si="337"/>
        <v>0</v>
      </c>
      <c r="DI204" s="40" t="b">
        <f t="shared" si="338"/>
        <v>0</v>
      </c>
      <c r="DJ204" s="40" t="b">
        <f t="shared" si="339"/>
        <v>0</v>
      </c>
      <c r="DK204" s="367"/>
      <c r="DL204" s="40" t="b">
        <f t="shared" si="340"/>
        <v>0</v>
      </c>
      <c r="DM204" s="40" t="b">
        <f t="shared" si="341"/>
        <v>0</v>
      </c>
      <c r="DN204" s="40" t="b">
        <f t="shared" si="342"/>
        <v>0</v>
      </c>
      <c r="DO204" s="40" t="b">
        <f t="shared" si="343"/>
        <v>0</v>
      </c>
      <c r="DP204" s="367"/>
      <c r="DQ204" s="40" t="b">
        <f t="shared" si="344"/>
        <v>0</v>
      </c>
      <c r="DR204" s="40" t="b">
        <f t="shared" si="345"/>
        <v>0</v>
      </c>
      <c r="DS204" s="40" t="b">
        <f t="shared" si="346"/>
        <v>0</v>
      </c>
      <c r="DT204" s="40" t="b">
        <f t="shared" si="347"/>
        <v>0</v>
      </c>
      <c r="DU204" s="367"/>
      <c r="DV204" s="40" t="b">
        <f t="shared" si="348"/>
        <v>0</v>
      </c>
      <c r="DW204" s="40" t="b">
        <f t="shared" si="349"/>
        <v>0</v>
      </c>
      <c r="DX204" s="40" t="b">
        <f t="shared" si="350"/>
        <v>0</v>
      </c>
      <c r="DY204" s="40" t="b">
        <f t="shared" si="351"/>
        <v>0</v>
      </c>
      <c r="DZ204" s="367"/>
      <c r="EA204" s="40" t="b">
        <f t="shared" si="352"/>
        <v>0</v>
      </c>
      <c r="EB204" s="40" t="b">
        <f t="shared" si="353"/>
        <v>0</v>
      </c>
      <c r="EC204" s="40" t="b">
        <f t="shared" si="354"/>
        <v>0</v>
      </c>
      <c r="ED204" s="40" t="b">
        <f t="shared" si="355"/>
        <v>0</v>
      </c>
      <c r="EE204" s="367"/>
      <c r="EF204" s="40" t="b">
        <f t="shared" si="356"/>
        <v>0</v>
      </c>
      <c r="EG204" s="40" t="b">
        <f t="shared" si="357"/>
        <v>0</v>
      </c>
      <c r="EH204" s="40" t="b">
        <f t="shared" si="358"/>
        <v>0</v>
      </c>
      <c r="EI204" s="40" t="b">
        <f t="shared" si="359"/>
        <v>0</v>
      </c>
      <c r="EJ204" s="367"/>
      <c r="EK204" s="40" t="b">
        <f t="shared" si="360"/>
        <v>0</v>
      </c>
      <c r="EL204" s="40" t="b">
        <f t="shared" si="361"/>
        <v>0</v>
      </c>
      <c r="EM204" s="40" t="b">
        <f t="shared" si="362"/>
        <v>0</v>
      </c>
      <c r="EN204" s="40" t="b">
        <f t="shared" si="363"/>
        <v>0</v>
      </c>
      <c r="EO204" s="367"/>
      <c r="EP204" s="40" t="b">
        <f t="shared" si="364"/>
        <v>0</v>
      </c>
      <c r="EQ204" s="40" t="b">
        <f t="shared" si="365"/>
        <v>0</v>
      </c>
      <c r="ER204" s="40" t="b">
        <f t="shared" si="366"/>
        <v>0</v>
      </c>
      <c r="ES204" s="40" t="b">
        <f t="shared" si="367"/>
        <v>0</v>
      </c>
      <c r="ET204" s="367"/>
      <c r="EU204" s="40" t="b">
        <f t="shared" si="368"/>
        <v>0</v>
      </c>
      <c r="EV204" s="40" t="b">
        <f t="shared" si="369"/>
        <v>0</v>
      </c>
      <c r="EW204" s="40" t="b">
        <f t="shared" si="370"/>
        <v>0</v>
      </c>
      <c r="EX204" s="40" t="b">
        <f t="shared" si="371"/>
        <v>0</v>
      </c>
      <c r="EY204" s="365"/>
      <c r="EZ204" s="40" t="b">
        <f t="shared" si="372"/>
        <v>0</v>
      </c>
      <c r="FA204" s="40" t="b">
        <f t="shared" si="373"/>
        <v>0</v>
      </c>
      <c r="FB204" s="40" t="b">
        <f t="shared" si="374"/>
        <v>0</v>
      </c>
      <c r="FC204" s="40" t="b">
        <f t="shared" si="375"/>
        <v>0</v>
      </c>
      <c r="FD204" s="367"/>
      <c r="FE204" s="40" t="b">
        <f t="shared" si="376"/>
        <v>0</v>
      </c>
      <c r="FF204" s="40" t="b">
        <f t="shared" si="377"/>
        <v>0</v>
      </c>
      <c r="FG204" s="40" t="b">
        <f t="shared" si="378"/>
        <v>0</v>
      </c>
      <c r="FH204" s="40" t="b">
        <f t="shared" si="379"/>
        <v>0</v>
      </c>
      <c r="FI204" s="365"/>
      <c r="FJ204" s="40" t="b">
        <f t="shared" si="380"/>
        <v>0</v>
      </c>
      <c r="FK204" s="40" t="b">
        <f t="shared" si="381"/>
        <v>0</v>
      </c>
      <c r="FL204" s="40" t="b">
        <f t="shared" si="382"/>
        <v>0</v>
      </c>
      <c r="FM204" s="40" t="b">
        <f t="shared" si="383"/>
        <v>0</v>
      </c>
      <c r="FN204" s="367"/>
      <c r="FO204" s="40" t="b">
        <f t="shared" si="384"/>
        <v>0</v>
      </c>
      <c r="FP204" s="40" t="b">
        <f t="shared" si="385"/>
        <v>0</v>
      </c>
      <c r="FQ204" s="40" t="b">
        <f t="shared" si="386"/>
        <v>0</v>
      </c>
      <c r="FR204" s="40" t="b">
        <f t="shared" si="387"/>
        <v>0</v>
      </c>
      <c r="FS204" s="365"/>
      <c r="FT204" s="40" t="b">
        <f t="shared" si="388"/>
        <v>0</v>
      </c>
      <c r="FU204" s="40" t="b">
        <f t="shared" si="389"/>
        <v>0</v>
      </c>
      <c r="FV204" s="40" t="b">
        <f t="shared" si="390"/>
        <v>0</v>
      </c>
      <c r="FW204" s="40" t="b">
        <f t="shared" si="391"/>
        <v>0</v>
      </c>
    </row>
    <row r="205" spans="2:179">
      <c r="B205" s="365">
        <v>196</v>
      </c>
      <c r="C205" s="196"/>
      <c r="D205" s="196"/>
      <c r="E205" s="196"/>
      <c r="F205" s="196"/>
      <c r="G205" s="367"/>
      <c r="H205" s="197"/>
      <c r="I205" s="197"/>
      <c r="J205" s="197"/>
      <c r="K205" s="197"/>
      <c r="L205" s="197"/>
      <c r="M205" s="197"/>
      <c r="N205" s="9"/>
      <c r="O205" s="198"/>
      <c r="P205" s="198"/>
      <c r="Q205" s="198"/>
      <c r="R205" s="198"/>
      <c r="S205" s="198"/>
      <c r="T205" s="198"/>
      <c r="U205" s="9"/>
      <c r="V205" s="306"/>
      <c r="W205" s="306"/>
      <c r="X205" s="306"/>
      <c r="Y205" s="306"/>
      <c r="Z205" s="306"/>
      <c r="AA205" s="283">
        <f>IFERROR(Z205*Inputs!$D$59*Inputs!$D$60,"")</f>
        <v>0</v>
      </c>
      <c r="AB205" s="9"/>
      <c r="AC205" s="303"/>
      <c r="AD205" s="304"/>
      <c r="AE205" s="304"/>
      <c r="AF205" s="304"/>
      <c r="AG205" s="9"/>
      <c r="AH205" s="283" t="str">
        <f>IFERROR(IF(Analysis!AC205="","",Analysis!AC205*Inputs!$D$33),"")</f>
        <v/>
      </c>
      <c r="AI205" s="292" t="str">
        <f>IFERROR(IF(Analysis!AD205="","",Analysis!AD205*Inputs!$D$37),"")</f>
        <v/>
      </c>
      <c r="AJ205" s="292" t="str">
        <f>IFERROR(IF(Analysis!AE205="","",Analysis!AE205*Inputs!$D$41),"")</f>
        <v/>
      </c>
      <c r="AK205" s="292" t="str">
        <f>IFERROR(IF(Analysis!AE205="","",Analysis!AE205*Inputs!$D$48),"")</f>
        <v/>
      </c>
      <c r="AL205" s="293" t="str">
        <f>IFERROR(IF(Analysis!AD205="","",Analysis!AD205*Inputs!$D$49*Inputs!$D$48),"")</f>
        <v/>
      </c>
      <c r="AM205" s="292" t="str">
        <f>IFERROR(AK205*Inputs!$D$50,"")</f>
        <v/>
      </c>
      <c r="AN205" s="292" t="str">
        <f t="shared" si="392"/>
        <v/>
      </c>
      <c r="AO205" s="292" t="str">
        <f>IFERROR(IF(AN205="","",AN205*Inputs!$D$52),"")</f>
        <v/>
      </c>
      <c r="AP205" s="283" t="str">
        <f>IFERROR(IF(Analysis!AF205="","",Analysis!AF205*Inputs!$D$58),"")</f>
        <v/>
      </c>
      <c r="AQ205" s="293" t="str">
        <f>IFERROR(AP205*Inputs!$D$59,"")</f>
        <v/>
      </c>
      <c r="AR205" s="283" t="str">
        <f>IFERROR(AQ205*Inputs!$D$60,"")</f>
        <v/>
      </c>
      <c r="AS205" s="9"/>
      <c r="AT205" s="279" t="str">
        <f>IF(Analysis!V205&lt;&gt;"",Analysis!V205,Analysis!$AH205)</f>
        <v/>
      </c>
      <c r="AU205" s="279" t="str">
        <f>IF(Analysis!W205&lt;&gt;"",Analysis!W205,Analysis!AI205)</f>
        <v/>
      </c>
      <c r="AV205" s="279" t="str">
        <f>IF(Analysis!X205&lt;&gt;"",Analysis!X205,$AJ205)</f>
        <v/>
      </c>
      <c r="AW205" s="279" t="str">
        <f>IF(Analysis!Y205&lt;&gt;"",Analysis!Y205,Analysis!AO205)</f>
        <v/>
      </c>
      <c r="AX205" s="279" t="str">
        <f>IF(Analysis!Z205&lt;&gt;"",Analysis!Z205,Analysis!AP205)</f>
        <v/>
      </c>
      <c r="AY205" s="279" t="str">
        <f>IF(Analysis!AA205&gt;0,Analysis!AA205,Analysis!AR205)</f>
        <v/>
      </c>
      <c r="AZ205" s="9"/>
      <c r="BA205" s="8">
        <f>SUM((($H205+$O205)*Inputs!$D$14*Inputs!$D$13/Hours_TB),(($I205+$P205)*Inputs!$D$14*Inputs!$D$13/Hours_TB),(($J205+$Q205)*Inputs!$D$14*Inputs!$D$13/Hours_TB),(($K205+$R205)*Inputs!$D$14*Inputs!$D$13/Hours_TB),(($L205+$S205)*Inputs!$D$14*Inputs!$D$13/Hours_TB),(($M205+$T205)*Inputs!$D$14*Inputs!$D$13/Hours_TB))</f>
        <v>0</v>
      </c>
      <c r="BB205" s="8">
        <f>SUM((($H205+$O205)*Inputs!$D$14*Inputs!$D$13/Hours_HIV),(($I205+$P205)*Inputs!$D$14*Inputs!$D$13/Hours_HIV),(($J205+$Q205)*Inputs!$D$14*Inputs!$D$13/Hours_HIV),(($K205+$R205)*Inputs!$D$14*Inputs!$D$13/Hours_HIV),(($L205+$S205)*Inputs!$D$14*Inputs!$D$13/Hours_HIV),(($M205+$T205)*Inputs!$D$14*Inputs!$D$13/Hours_HIV))</f>
        <v>0</v>
      </c>
      <c r="BC205" s="8">
        <f>SUM((($H205+$O205)*Inputs!$D$14*Inputs!$D$13/Hours_HPV),(($I205+$P205)*Inputs!$D$14*Inputs!$D$13/Hours_HPV),(($J205+$Q205)*Inputs!$D$14*Inputs!$D$13/Hours_HPV),(($K205+$R205)*Inputs!$D$14*Inputs!$D$13/Hours_HPV),(($L205+$S205)*Inputs!$D$14*Inputs!$D$13/Hours_HPV),(($M205+$T205)*Inputs!$D$14*Inputs!$D$13/Hours_HPV))</f>
        <v>0</v>
      </c>
      <c r="BD205" s="8">
        <f>SUM((($H205+$O205)*Inputs!$D$14*Inputs!$D$13/Hours_HCV),(($I205+$P205)*Inputs!$D$14*Inputs!$D$13/Hours_HCV),(($J205+$Q205)*Inputs!$D$14*Inputs!$D$13/Hours_HCV),(($K205+$R205)*Inputs!$D$14*Inputs!$D$13/Hours_HCV),(($L205+$S205)*Inputs!$D$14*Inputs!$D$13/Hours_HCV),(($M205+$T205)*Inputs!$D$14*Inputs!$D$13/Hours_HCV))</f>
        <v>0</v>
      </c>
      <c r="BE205" s="9"/>
      <c r="BF205" s="10" t="str">
        <f t="shared" si="393"/>
        <v/>
      </c>
      <c r="BG205" s="18" t="str">
        <f t="shared" si="394"/>
        <v>N/A</v>
      </c>
      <c r="BH205" s="10" t="str">
        <f t="shared" si="395"/>
        <v/>
      </c>
      <c r="BI205" s="10" t="str">
        <f t="shared" si="396"/>
        <v/>
      </c>
      <c r="BJ205" s="10" t="str">
        <f t="shared" si="315"/>
        <v/>
      </c>
      <c r="BK205" s="18" t="str">
        <f t="shared" si="397"/>
        <v>N/A</v>
      </c>
      <c r="BL205" s="367"/>
      <c r="BM205" s="10">
        <f t="shared" si="398"/>
        <v>0</v>
      </c>
      <c r="BN205" s="18" t="str">
        <f t="shared" si="399"/>
        <v>N/A</v>
      </c>
      <c r="BO205" s="10" t="str">
        <f t="shared" si="316"/>
        <v/>
      </c>
      <c r="BP205" s="10" t="str">
        <f t="shared" si="317"/>
        <v/>
      </c>
      <c r="BQ205" s="10" t="str">
        <f t="shared" si="318"/>
        <v/>
      </c>
      <c r="BR205" s="18" t="str">
        <f t="shared" si="319"/>
        <v>N/A</v>
      </c>
      <c r="BS205" s="367"/>
      <c r="BT205" s="10">
        <f t="shared" si="400"/>
        <v>0</v>
      </c>
      <c r="BU205" s="18" t="str">
        <f t="shared" si="401"/>
        <v>N/A</v>
      </c>
      <c r="BV205" s="10" t="str">
        <f t="shared" si="320"/>
        <v/>
      </c>
      <c r="BW205" s="10" t="str">
        <f t="shared" si="402"/>
        <v/>
      </c>
      <c r="BX205" s="10" t="str">
        <f t="shared" si="321"/>
        <v/>
      </c>
      <c r="BY205" s="18" t="str">
        <f t="shared" si="403"/>
        <v>N/A</v>
      </c>
      <c r="BZ205" s="367"/>
      <c r="CA205" s="10">
        <f t="shared" si="404"/>
        <v>0</v>
      </c>
      <c r="CB205" s="18" t="str">
        <f t="shared" si="405"/>
        <v>N/A</v>
      </c>
      <c r="CC205" s="10" t="str">
        <f t="shared" si="322"/>
        <v/>
      </c>
      <c r="CD205" s="10" t="str">
        <f t="shared" si="323"/>
        <v/>
      </c>
      <c r="CE205" s="10" t="str">
        <f t="shared" si="324"/>
        <v/>
      </c>
      <c r="CF205" s="18" t="str">
        <f t="shared" si="406"/>
        <v>N/A</v>
      </c>
      <c r="CG205" s="365"/>
      <c r="CH205" s="10">
        <f t="shared" si="407"/>
        <v>0</v>
      </c>
      <c r="CI205" s="18" t="str">
        <f t="shared" si="408"/>
        <v>N/A</v>
      </c>
      <c r="CJ205" s="10" t="str">
        <f t="shared" si="325"/>
        <v/>
      </c>
      <c r="CK205" s="10" t="str">
        <f t="shared" si="326"/>
        <v/>
      </c>
      <c r="CL205" s="10" t="str">
        <f t="shared" si="327"/>
        <v/>
      </c>
      <c r="CM205" s="18" t="str">
        <f t="shared" si="328"/>
        <v>N/A</v>
      </c>
      <c r="CN205" s="365"/>
      <c r="CO205" s="10">
        <f t="shared" si="409"/>
        <v>0</v>
      </c>
      <c r="CP205" s="18" t="str">
        <f t="shared" si="410"/>
        <v>N/A</v>
      </c>
      <c r="CQ205" s="10" t="str">
        <f t="shared" si="329"/>
        <v/>
      </c>
      <c r="CR205" s="10" t="str">
        <f t="shared" si="330"/>
        <v/>
      </c>
      <c r="CS205" s="10" t="str">
        <f t="shared" si="331"/>
        <v/>
      </c>
      <c r="CT205" s="18" t="str">
        <f t="shared" si="411"/>
        <v>N/A</v>
      </c>
      <c r="CU205" s="377"/>
      <c r="CV205" s="10">
        <f t="shared" si="412"/>
        <v>0</v>
      </c>
      <c r="CW205" s="18" t="str">
        <f t="shared" si="413"/>
        <v>N/A</v>
      </c>
      <c r="CX205" s="10" t="str">
        <f t="shared" si="332"/>
        <v/>
      </c>
      <c r="CY205" s="10" t="str">
        <f t="shared" si="333"/>
        <v/>
      </c>
      <c r="CZ205" s="10" t="str">
        <f t="shared" si="334"/>
        <v/>
      </c>
      <c r="DA205" s="18" t="str">
        <f t="shared" si="335"/>
        <v>N/A</v>
      </c>
      <c r="DB205" s="367"/>
      <c r="DC205" s="367"/>
      <c r="DD205" s="367"/>
      <c r="DE205" s="367"/>
      <c r="DF205" s="367"/>
      <c r="DG205" s="40" t="b">
        <f t="shared" si="336"/>
        <v>0</v>
      </c>
      <c r="DH205" s="40" t="b">
        <f t="shared" si="337"/>
        <v>0</v>
      </c>
      <c r="DI205" s="40" t="b">
        <f t="shared" si="338"/>
        <v>0</v>
      </c>
      <c r="DJ205" s="40" t="b">
        <f t="shared" si="339"/>
        <v>0</v>
      </c>
      <c r="DK205" s="367"/>
      <c r="DL205" s="40" t="b">
        <f t="shared" si="340"/>
        <v>0</v>
      </c>
      <c r="DM205" s="40" t="b">
        <f t="shared" si="341"/>
        <v>0</v>
      </c>
      <c r="DN205" s="40" t="b">
        <f t="shared" si="342"/>
        <v>0</v>
      </c>
      <c r="DO205" s="40" t="b">
        <f t="shared" si="343"/>
        <v>0</v>
      </c>
      <c r="DP205" s="367"/>
      <c r="DQ205" s="40" t="b">
        <f t="shared" si="344"/>
        <v>0</v>
      </c>
      <c r="DR205" s="40" t="b">
        <f t="shared" si="345"/>
        <v>0</v>
      </c>
      <c r="DS205" s="40" t="b">
        <f t="shared" si="346"/>
        <v>0</v>
      </c>
      <c r="DT205" s="40" t="b">
        <f t="shared" si="347"/>
        <v>0</v>
      </c>
      <c r="DU205" s="367"/>
      <c r="DV205" s="40" t="b">
        <f t="shared" si="348"/>
        <v>0</v>
      </c>
      <c r="DW205" s="40" t="b">
        <f t="shared" si="349"/>
        <v>0</v>
      </c>
      <c r="DX205" s="40" t="b">
        <f t="shared" si="350"/>
        <v>0</v>
      </c>
      <c r="DY205" s="40" t="b">
        <f t="shared" si="351"/>
        <v>0</v>
      </c>
      <c r="DZ205" s="367"/>
      <c r="EA205" s="40" t="b">
        <f t="shared" si="352"/>
        <v>0</v>
      </c>
      <c r="EB205" s="40" t="b">
        <f t="shared" si="353"/>
        <v>0</v>
      </c>
      <c r="EC205" s="40" t="b">
        <f t="shared" si="354"/>
        <v>0</v>
      </c>
      <c r="ED205" s="40" t="b">
        <f t="shared" si="355"/>
        <v>0</v>
      </c>
      <c r="EE205" s="367"/>
      <c r="EF205" s="40" t="b">
        <f t="shared" si="356"/>
        <v>0</v>
      </c>
      <c r="EG205" s="40" t="b">
        <f t="shared" si="357"/>
        <v>0</v>
      </c>
      <c r="EH205" s="40" t="b">
        <f t="shared" si="358"/>
        <v>0</v>
      </c>
      <c r="EI205" s="40" t="b">
        <f t="shared" si="359"/>
        <v>0</v>
      </c>
      <c r="EJ205" s="367"/>
      <c r="EK205" s="40" t="b">
        <f t="shared" si="360"/>
        <v>0</v>
      </c>
      <c r="EL205" s="40" t="b">
        <f t="shared" si="361"/>
        <v>0</v>
      </c>
      <c r="EM205" s="40" t="b">
        <f t="shared" si="362"/>
        <v>0</v>
      </c>
      <c r="EN205" s="40" t="b">
        <f t="shared" si="363"/>
        <v>0</v>
      </c>
      <c r="EO205" s="367"/>
      <c r="EP205" s="40" t="b">
        <f t="shared" si="364"/>
        <v>0</v>
      </c>
      <c r="EQ205" s="40" t="b">
        <f t="shared" si="365"/>
        <v>0</v>
      </c>
      <c r="ER205" s="40" t="b">
        <f t="shared" si="366"/>
        <v>0</v>
      </c>
      <c r="ES205" s="40" t="b">
        <f t="shared" si="367"/>
        <v>0</v>
      </c>
      <c r="ET205" s="367"/>
      <c r="EU205" s="40" t="b">
        <f t="shared" si="368"/>
        <v>0</v>
      </c>
      <c r="EV205" s="40" t="b">
        <f t="shared" si="369"/>
        <v>0</v>
      </c>
      <c r="EW205" s="40" t="b">
        <f t="shared" si="370"/>
        <v>0</v>
      </c>
      <c r="EX205" s="40" t="b">
        <f t="shared" si="371"/>
        <v>0</v>
      </c>
      <c r="EY205" s="365"/>
      <c r="EZ205" s="40" t="b">
        <f t="shared" si="372"/>
        <v>0</v>
      </c>
      <c r="FA205" s="40" t="b">
        <f t="shared" si="373"/>
        <v>0</v>
      </c>
      <c r="FB205" s="40" t="b">
        <f t="shared" si="374"/>
        <v>0</v>
      </c>
      <c r="FC205" s="40" t="b">
        <f t="shared" si="375"/>
        <v>0</v>
      </c>
      <c r="FD205" s="367"/>
      <c r="FE205" s="40" t="b">
        <f t="shared" si="376"/>
        <v>0</v>
      </c>
      <c r="FF205" s="40" t="b">
        <f t="shared" si="377"/>
        <v>0</v>
      </c>
      <c r="FG205" s="40" t="b">
        <f t="shared" si="378"/>
        <v>0</v>
      </c>
      <c r="FH205" s="40" t="b">
        <f t="shared" si="379"/>
        <v>0</v>
      </c>
      <c r="FI205" s="365"/>
      <c r="FJ205" s="40" t="b">
        <f t="shared" si="380"/>
        <v>0</v>
      </c>
      <c r="FK205" s="40" t="b">
        <f t="shared" si="381"/>
        <v>0</v>
      </c>
      <c r="FL205" s="40" t="b">
        <f t="shared" si="382"/>
        <v>0</v>
      </c>
      <c r="FM205" s="40" t="b">
        <f t="shared" si="383"/>
        <v>0</v>
      </c>
      <c r="FN205" s="367"/>
      <c r="FO205" s="40" t="b">
        <f t="shared" si="384"/>
        <v>0</v>
      </c>
      <c r="FP205" s="40" t="b">
        <f t="shared" si="385"/>
        <v>0</v>
      </c>
      <c r="FQ205" s="40" t="b">
        <f t="shared" si="386"/>
        <v>0</v>
      </c>
      <c r="FR205" s="40" t="b">
        <f t="shared" si="387"/>
        <v>0</v>
      </c>
      <c r="FS205" s="365"/>
      <c r="FT205" s="40" t="b">
        <f t="shared" si="388"/>
        <v>0</v>
      </c>
      <c r="FU205" s="40" t="b">
        <f t="shared" si="389"/>
        <v>0</v>
      </c>
      <c r="FV205" s="40" t="b">
        <f t="shared" si="390"/>
        <v>0</v>
      </c>
      <c r="FW205" s="40" t="b">
        <f t="shared" si="391"/>
        <v>0</v>
      </c>
    </row>
    <row r="206" spans="2:179">
      <c r="B206" s="365">
        <v>197</v>
      </c>
      <c r="C206" s="196"/>
      <c r="D206" s="196"/>
      <c r="E206" s="196"/>
      <c r="F206" s="196"/>
      <c r="G206" s="367"/>
      <c r="H206" s="197"/>
      <c r="I206" s="197"/>
      <c r="J206" s="197"/>
      <c r="K206" s="197"/>
      <c r="L206" s="197"/>
      <c r="M206" s="197"/>
      <c r="N206" s="9"/>
      <c r="O206" s="198"/>
      <c r="P206" s="198"/>
      <c r="Q206" s="198"/>
      <c r="R206" s="198"/>
      <c r="S206" s="198"/>
      <c r="T206" s="198"/>
      <c r="U206" s="9"/>
      <c r="V206" s="306"/>
      <c r="W206" s="306"/>
      <c r="X206" s="306"/>
      <c r="Y206" s="306"/>
      <c r="Z206" s="306"/>
      <c r="AA206" s="283">
        <f>IFERROR(Z206*Inputs!$D$59*Inputs!$D$60,"")</f>
        <v>0</v>
      </c>
      <c r="AB206" s="9"/>
      <c r="AC206" s="303"/>
      <c r="AD206" s="304"/>
      <c r="AE206" s="304"/>
      <c r="AF206" s="304"/>
      <c r="AG206" s="9"/>
      <c r="AH206" s="283" t="str">
        <f>IFERROR(IF(Analysis!AC206="","",Analysis!AC206*Inputs!$D$33),"")</f>
        <v/>
      </c>
      <c r="AI206" s="292" t="str">
        <f>IFERROR(IF(Analysis!AD206="","",Analysis!AD206*Inputs!$D$37),"")</f>
        <v/>
      </c>
      <c r="AJ206" s="292" t="str">
        <f>IFERROR(IF(Analysis!AE206="","",Analysis!AE206*Inputs!$D$41),"")</f>
        <v/>
      </c>
      <c r="AK206" s="292" t="str">
        <f>IFERROR(IF(Analysis!AE206="","",Analysis!AE206*Inputs!$D$48),"")</f>
        <v/>
      </c>
      <c r="AL206" s="293" t="str">
        <f>IFERROR(IF(Analysis!AD206="","",Analysis!AD206*Inputs!$D$49*Inputs!$D$48),"")</f>
        <v/>
      </c>
      <c r="AM206" s="292" t="str">
        <f>IFERROR(AK206*Inputs!$D$50,"")</f>
        <v/>
      </c>
      <c r="AN206" s="292" t="str">
        <f t="shared" si="392"/>
        <v/>
      </c>
      <c r="AO206" s="292" t="str">
        <f>IFERROR(IF(AN206="","",AN206*Inputs!$D$52),"")</f>
        <v/>
      </c>
      <c r="AP206" s="283" t="str">
        <f>IFERROR(IF(Analysis!AF206="","",Analysis!AF206*Inputs!$D$58),"")</f>
        <v/>
      </c>
      <c r="AQ206" s="293" t="str">
        <f>IFERROR(AP206*Inputs!$D$59,"")</f>
        <v/>
      </c>
      <c r="AR206" s="283" t="str">
        <f>IFERROR(AQ206*Inputs!$D$60,"")</f>
        <v/>
      </c>
      <c r="AS206" s="9"/>
      <c r="AT206" s="279" t="str">
        <f>IF(Analysis!V206&lt;&gt;"",Analysis!V206,Analysis!$AH206)</f>
        <v/>
      </c>
      <c r="AU206" s="279" t="str">
        <f>IF(Analysis!W206&lt;&gt;"",Analysis!W206,Analysis!AI206)</f>
        <v/>
      </c>
      <c r="AV206" s="279" t="str">
        <f>IF(Analysis!X206&lt;&gt;"",Analysis!X206,$AJ206)</f>
        <v/>
      </c>
      <c r="AW206" s="279" t="str">
        <f>IF(Analysis!Y206&lt;&gt;"",Analysis!Y206,Analysis!AO206)</f>
        <v/>
      </c>
      <c r="AX206" s="279" t="str">
        <f>IF(Analysis!Z206&lt;&gt;"",Analysis!Z206,Analysis!AP206)</f>
        <v/>
      </c>
      <c r="AY206" s="279" t="str">
        <f>IF(Analysis!AA206&gt;0,Analysis!AA206,Analysis!AR206)</f>
        <v/>
      </c>
      <c r="AZ206" s="9"/>
      <c r="BA206" s="8">
        <f>SUM((($H206+$O206)*Inputs!$D$14*Inputs!$D$13/Hours_TB),(($I206+$P206)*Inputs!$D$14*Inputs!$D$13/Hours_TB),(($J206+$Q206)*Inputs!$D$14*Inputs!$D$13/Hours_TB),(($K206+$R206)*Inputs!$D$14*Inputs!$D$13/Hours_TB),(($L206+$S206)*Inputs!$D$14*Inputs!$D$13/Hours_TB),(($M206+$T206)*Inputs!$D$14*Inputs!$D$13/Hours_TB))</f>
        <v>0</v>
      </c>
      <c r="BB206" s="8">
        <f>SUM((($H206+$O206)*Inputs!$D$14*Inputs!$D$13/Hours_HIV),(($I206+$P206)*Inputs!$D$14*Inputs!$D$13/Hours_HIV),(($J206+$Q206)*Inputs!$D$14*Inputs!$D$13/Hours_HIV),(($K206+$R206)*Inputs!$D$14*Inputs!$D$13/Hours_HIV),(($L206+$S206)*Inputs!$D$14*Inputs!$D$13/Hours_HIV),(($M206+$T206)*Inputs!$D$14*Inputs!$D$13/Hours_HIV))</f>
        <v>0</v>
      </c>
      <c r="BC206" s="8">
        <f>SUM((($H206+$O206)*Inputs!$D$14*Inputs!$D$13/Hours_HPV),(($I206+$P206)*Inputs!$D$14*Inputs!$D$13/Hours_HPV),(($J206+$Q206)*Inputs!$D$14*Inputs!$D$13/Hours_HPV),(($K206+$R206)*Inputs!$D$14*Inputs!$D$13/Hours_HPV),(($L206+$S206)*Inputs!$D$14*Inputs!$D$13/Hours_HPV),(($M206+$T206)*Inputs!$D$14*Inputs!$D$13/Hours_HPV))</f>
        <v>0</v>
      </c>
      <c r="BD206" s="8">
        <f>SUM((($H206+$O206)*Inputs!$D$14*Inputs!$D$13/Hours_HCV),(($I206+$P206)*Inputs!$D$14*Inputs!$D$13/Hours_HCV),(($J206+$Q206)*Inputs!$D$14*Inputs!$D$13/Hours_HCV),(($K206+$R206)*Inputs!$D$14*Inputs!$D$13/Hours_HCV),(($L206+$S206)*Inputs!$D$14*Inputs!$D$13/Hours_HCV),(($M206+$T206)*Inputs!$D$14*Inputs!$D$13/Hours_HCV))</f>
        <v>0</v>
      </c>
      <c r="BE206" s="9"/>
      <c r="BF206" s="10" t="str">
        <f t="shared" si="393"/>
        <v/>
      </c>
      <c r="BG206" s="18" t="str">
        <f t="shared" si="394"/>
        <v>N/A</v>
      </c>
      <c r="BH206" s="10" t="str">
        <f t="shared" si="395"/>
        <v/>
      </c>
      <c r="BI206" s="10" t="str">
        <f t="shared" si="396"/>
        <v/>
      </c>
      <c r="BJ206" s="10" t="str">
        <f t="shared" si="315"/>
        <v/>
      </c>
      <c r="BK206" s="18" t="str">
        <f t="shared" si="397"/>
        <v>N/A</v>
      </c>
      <c r="BL206" s="367"/>
      <c r="BM206" s="10">
        <f t="shared" si="398"/>
        <v>0</v>
      </c>
      <c r="BN206" s="18" t="str">
        <f t="shared" si="399"/>
        <v>N/A</v>
      </c>
      <c r="BO206" s="10" t="str">
        <f t="shared" si="316"/>
        <v/>
      </c>
      <c r="BP206" s="10" t="str">
        <f t="shared" si="317"/>
        <v/>
      </c>
      <c r="BQ206" s="10" t="str">
        <f t="shared" si="318"/>
        <v/>
      </c>
      <c r="BR206" s="18" t="str">
        <f t="shared" si="319"/>
        <v>N/A</v>
      </c>
      <c r="BS206" s="367"/>
      <c r="BT206" s="10">
        <f t="shared" si="400"/>
        <v>0</v>
      </c>
      <c r="BU206" s="18" t="str">
        <f t="shared" si="401"/>
        <v>N/A</v>
      </c>
      <c r="BV206" s="10" t="str">
        <f t="shared" si="320"/>
        <v/>
      </c>
      <c r="BW206" s="10" t="str">
        <f t="shared" si="402"/>
        <v/>
      </c>
      <c r="BX206" s="10" t="str">
        <f t="shared" si="321"/>
        <v/>
      </c>
      <c r="BY206" s="18" t="str">
        <f t="shared" si="403"/>
        <v>N/A</v>
      </c>
      <c r="BZ206" s="367"/>
      <c r="CA206" s="10">
        <f t="shared" si="404"/>
        <v>0</v>
      </c>
      <c r="CB206" s="18" t="str">
        <f t="shared" si="405"/>
        <v>N/A</v>
      </c>
      <c r="CC206" s="10" t="str">
        <f t="shared" si="322"/>
        <v/>
      </c>
      <c r="CD206" s="10" t="str">
        <f t="shared" si="323"/>
        <v/>
      </c>
      <c r="CE206" s="10" t="str">
        <f t="shared" si="324"/>
        <v/>
      </c>
      <c r="CF206" s="18" t="str">
        <f t="shared" si="406"/>
        <v>N/A</v>
      </c>
      <c r="CG206" s="365"/>
      <c r="CH206" s="10">
        <f t="shared" si="407"/>
        <v>0</v>
      </c>
      <c r="CI206" s="18" t="str">
        <f t="shared" si="408"/>
        <v>N/A</v>
      </c>
      <c r="CJ206" s="10" t="str">
        <f t="shared" si="325"/>
        <v/>
      </c>
      <c r="CK206" s="10" t="str">
        <f t="shared" si="326"/>
        <v/>
      </c>
      <c r="CL206" s="10" t="str">
        <f t="shared" si="327"/>
        <v/>
      </c>
      <c r="CM206" s="18" t="str">
        <f t="shared" si="328"/>
        <v>N/A</v>
      </c>
      <c r="CN206" s="365"/>
      <c r="CO206" s="10">
        <f t="shared" si="409"/>
        <v>0</v>
      </c>
      <c r="CP206" s="18" t="str">
        <f t="shared" si="410"/>
        <v>N/A</v>
      </c>
      <c r="CQ206" s="10" t="str">
        <f t="shared" si="329"/>
        <v/>
      </c>
      <c r="CR206" s="10" t="str">
        <f t="shared" si="330"/>
        <v/>
      </c>
      <c r="CS206" s="10" t="str">
        <f t="shared" si="331"/>
        <v/>
      </c>
      <c r="CT206" s="18" t="str">
        <f t="shared" si="411"/>
        <v>N/A</v>
      </c>
      <c r="CU206" s="377"/>
      <c r="CV206" s="10">
        <f t="shared" si="412"/>
        <v>0</v>
      </c>
      <c r="CW206" s="18" t="str">
        <f t="shared" si="413"/>
        <v>N/A</v>
      </c>
      <c r="CX206" s="10" t="str">
        <f t="shared" si="332"/>
        <v/>
      </c>
      <c r="CY206" s="10" t="str">
        <f t="shared" si="333"/>
        <v/>
      </c>
      <c r="CZ206" s="10" t="str">
        <f t="shared" si="334"/>
        <v/>
      </c>
      <c r="DA206" s="18" t="str">
        <f t="shared" si="335"/>
        <v>N/A</v>
      </c>
      <c r="DB206" s="367"/>
      <c r="DC206" s="367"/>
      <c r="DD206" s="367"/>
      <c r="DE206" s="367"/>
      <c r="DF206" s="367"/>
      <c r="DG206" s="40" t="b">
        <f t="shared" si="336"/>
        <v>0</v>
      </c>
      <c r="DH206" s="40" t="b">
        <f t="shared" si="337"/>
        <v>0</v>
      </c>
      <c r="DI206" s="40" t="b">
        <f t="shared" si="338"/>
        <v>0</v>
      </c>
      <c r="DJ206" s="40" t="b">
        <f t="shared" si="339"/>
        <v>0</v>
      </c>
      <c r="DK206" s="367"/>
      <c r="DL206" s="40" t="b">
        <f t="shared" si="340"/>
        <v>0</v>
      </c>
      <c r="DM206" s="40" t="b">
        <f t="shared" si="341"/>
        <v>0</v>
      </c>
      <c r="DN206" s="40" t="b">
        <f t="shared" si="342"/>
        <v>0</v>
      </c>
      <c r="DO206" s="40" t="b">
        <f t="shared" si="343"/>
        <v>0</v>
      </c>
      <c r="DP206" s="367"/>
      <c r="DQ206" s="40" t="b">
        <f t="shared" si="344"/>
        <v>0</v>
      </c>
      <c r="DR206" s="40" t="b">
        <f t="shared" si="345"/>
        <v>0</v>
      </c>
      <c r="DS206" s="40" t="b">
        <f t="shared" si="346"/>
        <v>0</v>
      </c>
      <c r="DT206" s="40" t="b">
        <f t="shared" si="347"/>
        <v>0</v>
      </c>
      <c r="DU206" s="367"/>
      <c r="DV206" s="40" t="b">
        <f t="shared" si="348"/>
        <v>0</v>
      </c>
      <c r="DW206" s="40" t="b">
        <f t="shared" si="349"/>
        <v>0</v>
      </c>
      <c r="DX206" s="40" t="b">
        <f t="shared" si="350"/>
        <v>0</v>
      </c>
      <c r="DY206" s="40" t="b">
        <f t="shared" si="351"/>
        <v>0</v>
      </c>
      <c r="DZ206" s="367"/>
      <c r="EA206" s="40" t="b">
        <f t="shared" si="352"/>
        <v>0</v>
      </c>
      <c r="EB206" s="40" t="b">
        <f t="shared" si="353"/>
        <v>0</v>
      </c>
      <c r="EC206" s="40" t="b">
        <f t="shared" si="354"/>
        <v>0</v>
      </c>
      <c r="ED206" s="40" t="b">
        <f t="shared" si="355"/>
        <v>0</v>
      </c>
      <c r="EE206" s="367"/>
      <c r="EF206" s="40" t="b">
        <f t="shared" si="356"/>
        <v>0</v>
      </c>
      <c r="EG206" s="40" t="b">
        <f t="shared" si="357"/>
        <v>0</v>
      </c>
      <c r="EH206" s="40" t="b">
        <f t="shared" si="358"/>
        <v>0</v>
      </c>
      <c r="EI206" s="40" t="b">
        <f t="shared" si="359"/>
        <v>0</v>
      </c>
      <c r="EJ206" s="367"/>
      <c r="EK206" s="40" t="b">
        <f t="shared" si="360"/>
        <v>0</v>
      </c>
      <c r="EL206" s="40" t="b">
        <f t="shared" si="361"/>
        <v>0</v>
      </c>
      <c r="EM206" s="40" t="b">
        <f t="shared" si="362"/>
        <v>0</v>
      </c>
      <c r="EN206" s="40" t="b">
        <f t="shared" si="363"/>
        <v>0</v>
      </c>
      <c r="EO206" s="367"/>
      <c r="EP206" s="40" t="b">
        <f t="shared" si="364"/>
        <v>0</v>
      </c>
      <c r="EQ206" s="40" t="b">
        <f t="shared" si="365"/>
        <v>0</v>
      </c>
      <c r="ER206" s="40" t="b">
        <f t="shared" si="366"/>
        <v>0</v>
      </c>
      <c r="ES206" s="40" t="b">
        <f t="shared" si="367"/>
        <v>0</v>
      </c>
      <c r="ET206" s="367"/>
      <c r="EU206" s="40" t="b">
        <f t="shared" si="368"/>
        <v>0</v>
      </c>
      <c r="EV206" s="40" t="b">
        <f t="shared" si="369"/>
        <v>0</v>
      </c>
      <c r="EW206" s="40" t="b">
        <f t="shared" si="370"/>
        <v>0</v>
      </c>
      <c r="EX206" s="40" t="b">
        <f t="shared" si="371"/>
        <v>0</v>
      </c>
      <c r="EY206" s="365"/>
      <c r="EZ206" s="40" t="b">
        <f t="shared" si="372"/>
        <v>0</v>
      </c>
      <c r="FA206" s="40" t="b">
        <f t="shared" si="373"/>
        <v>0</v>
      </c>
      <c r="FB206" s="40" t="b">
        <f t="shared" si="374"/>
        <v>0</v>
      </c>
      <c r="FC206" s="40" t="b">
        <f t="shared" si="375"/>
        <v>0</v>
      </c>
      <c r="FD206" s="367"/>
      <c r="FE206" s="40" t="b">
        <f t="shared" si="376"/>
        <v>0</v>
      </c>
      <c r="FF206" s="40" t="b">
        <f t="shared" si="377"/>
        <v>0</v>
      </c>
      <c r="FG206" s="40" t="b">
        <f t="shared" si="378"/>
        <v>0</v>
      </c>
      <c r="FH206" s="40" t="b">
        <f t="shared" si="379"/>
        <v>0</v>
      </c>
      <c r="FI206" s="365"/>
      <c r="FJ206" s="40" t="b">
        <f t="shared" si="380"/>
        <v>0</v>
      </c>
      <c r="FK206" s="40" t="b">
        <f t="shared" si="381"/>
        <v>0</v>
      </c>
      <c r="FL206" s="40" t="b">
        <f t="shared" si="382"/>
        <v>0</v>
      </c>
      <c r="FM206" s="40" t="b">
        <f t="shared" si="383"/>
        <v>0</v>
      </c>
      <c r="FN206" s="367"/>
      <c r="FO206" s="40" t="b">
        <f t="shared" si="384"/>
        <v>0</v>
      </c>
      <c r="FP206" s="40" t="b">
        <f t="shared" si="385"/>
        <v>0</v>
      </c>
      <c r="FQ206" s="40" t="b">
        <f t="shared" si="386"/>
        <v>0</v>
      </c>
      <c r="FR206" s="40" t="b">
        <f t="shared" si="387"/>
        <v>0</v>
      </c>
      <c r="FS206" s="365"/>
      <c r="FT206" s="40" t="b">
        <f t="shared" si="388"/>
        <v>0</v>
      </c>
      <c r="FU206" s="40" t="b">
        <f t="shared" si="389"/>
        <v>0</v>
      </c>
      <c r="FV206" s="40" t="b">
        <f t="shared" si="390"/>
        <v>0</v>
      </c>
      <c r="FW206" s="40" t="b">
        <f t="shared" si="391"/>
        <v>0</v>
      </c>
    </row>
    <row r="207" spans="2:179">
      <c r="B207" s="365">
        <v>198</v>
      </c>
      <c r="C207" s="196"/>
      <c r="D207" s="196"/>
      <c r="E207" s="196"/>
      <c r="F207" s="196"/>
      <c r="G207" s="367"/>
      <c r="H207" s="197"/>
      <c r="I207" s="197"/>
      <c r="J207" s="197"/>
      <c r="K207" s="197"/>
      <c r="L207" s="197"/>
      <c r="M207" s="197"/>
      <c r="N207" s="9"/>
      <c r="O207" s="198"/>
      <c r="P207" s="198"/>
      <c r="Q207" s="198"/>
      <c r="R207" s="198"/>
      <c r="S207" s="198"/>
      <c r="T207" s="198"/>
      <c r="U207" s="9"/>
      <c r="V207" s="306"/>
      <c r="W207" s="306"/>
      <c r="X207" s="306"/>
      <c r="Y207" s="306"/>
      <c r="Z207" s="306"/>
      <c r="AA207" s="283">
        <f>IFERROR(Z207*Inputs!$D$59*Inputs!$D$60,"")</f>
        <v>0</v>
      </c>
      <c r="AB207" s="9"/>
      <c r="AC207" s="303"/>
      <c r="AD207" s="304"/>
      <c r="AE207" s="304"/>
      <c r="AF207" s="304"/>
      <c r="AG207" s="9"/>
      <c r="AH207" s="283" t="str">
        <f>IFERROR(IF(Analysis!AC207="","",Analysis!AC207*Inputs!$D$33),"")</f>
        <v/>
      </c>
      <c r="AI207" s="292" t="str">
        <f>IFERROR(IF(Analysis!AD207="","",Analysis!AD207*Inputs!$D$37),"")</f>
        <v/>
      </c>
      <c r="AJ207" s="292" t="str">
        <f>IFERROR(IF(Analysis!AE207="","",Analysis!AE207*Inputs!$D$41),"")</f>
        <v/>
      </c>
      <c r="AK207" s="292" t="str">
        <f>IFERROR(IF(Analysis!AE207="","",Analysis!AE207*Inputs!$D$48),"")</f>
        <v/>
      </c>
      <c r="AL207" s="293" t="str">
        <f>IFERROR(IF(Analysis!AD207="","",Analysis!AD207*Inputs!$D$49*Inputs!$D$48),"")</f>
        <v/>
      </c>
      <c r="AM207" s="292" t="str">
        <f>IFERROR(AK207*Inputs!$D$50,"")</f>
        <v/>
      </c>
      <c r="AN207" s="292" t="str">
        <f t="shared" si="392"/>
        <v/>
      </c>
      <c r="AO207" s="292" t="str">
        <f>IFERROR(IF(AN207="","",AN207*Inputs!$D$52),"")</f>
        <v/>
      </c>
      <c r="AP207" s="283" t="str">
        <f>IFERROR(IF(Analysis!AF207="","",Analysis!AF207*Inputs!$D$58),"")</f>
        <v/>
      </c>
      <c r="AQ207" s="293" t="str">
        <f>IFERROR(AP207*Inputs!$D$59,"")</f>
        <v/>
      </c>
      <c r="AR207" s="283" t="str">
        <f>IFERROR(AQ207*Inputs!$D$60,"")</f>
        <v/>
      </c>
      <c r="AS207" s="9"/>
      <c r="AT207" s="279" t="str">
        <f>IF(Analysis!V207&lt;&gt;"",Analysis!V207,Analysis!$AH207)</f>
        <v/>
      </c>
      <c r="AU207" s="279" t="str">
        <f>IF(Analysis!W207&lt;&gt;"",Analysis!W207,Analysis!AI207)</f>
        <v/>
      </c>
      <c r="AV207" s="279" t="str">
        <f>IF(Analysis!X207&lt;&gt;"",Analysis!X207,$AJ207)</f>
        <v/>
      </c>
      <c r="AW207" s="279" t="str">
        <f>IF(Analysis!Y207&lt;&gt;"",Analysis!Y207,Analysis!AO207)</f>
        <v/>
      </c>
      <c r="AX207" s="279" t="str">
        <f>IF(Analysis!Z207&lt;&gt;"",Analysis!Z207,Analysis!AP207)</f>
        <v/>
      </c>
      <c r="AY207" s="279" t="str">
        <f>IF(Analysis!AA207&gt;0,Analysis!AA207,Analysis!AR207)</f>
        <v/>
      </c>
      <c r="AZ207" s="9"/>
      <c r="BA207" s="8">
        <f>SUM((($H207+$O207)*Inputs!$D$14*Inputs!$D$13/Hours_TB),(($I207+$P207)*Inputs!$D$14*Inputs!$D$13/Hours_TB),(($J207+$Q207)*Inputs!$D$14*Inputs!$D$13/Hours_TB),(($K207+$R207)*Inputs!$D$14*Inputs!$D$13/Hours_TB),(($L207+$S207)*Inputs!$D$14*Inputs!$D$13/Hours_TB),(($M207+$T207)*Inputs!$D$14*Inputs!$D$13/Hours_TB))</f>
        <v>0</v>
      </c>
      <c r="BB207" s="8">
        <f>SUM((($H207+$O207)*Inputs!$D$14*Inputs!$D$13/Hours_HIV),(($I207+$P207)*Inputs!$D$14*Inputs!$D$13/Hours_HIV),(($J207+$Q207)*Inputs!$D$14*Inputs!$D$13/Hours_HIV),(($K207+$R207)*Inputs!$D$14*Inputs!$D$13/Hours_HIV),(($L207+$S207)*Inputs!$D$14*Inputs!$D$13/Hours_HIV),(($M207+$T207)*Inputs!$D$14*Inputs!$D$13/Hours_HIV))</f>
        <v>0</v>
      </c>
      <c r="BC207" s="8">
        <f>SUM((($H207+$O207)*Inputs!$D$14*Inputs!$D$13/Hours_HPV),(($I207+$P207)*Inputs!$D$14*Inputs!$D$13/Hours_HPV),(($J207+$Q207)*Inputs!$D$14*Inputs!$D$13/Hours_HPV),(($K207+$R207)*Inputs!$D$14*Inputs!$D$13/Hours_HPV),(($L207+$S207)*Inputs!$D$14*Inputs!$D$13/Hours_HPV),(($M207+$T207)*Inputs!$D$14*Inputs!$D$13/Hours_HPV))</f>
        <v>0</v>
      </c>
      <c r="BD207" s="8">
        <f>SUM((($H207+$O207)*Inputs!$D$14*Inputs!$D$13/Hours_HCV),(($I207+$P207)*Inputs!$D$14*Inputs!$D$13/Hours_HCV),(($J207+$Q207)*Inputs!$D$14*Inputs!$D$13/Hours_HCV),(($K207+$R207)*Inputs!$D$14*Inputs!$D$13/Hours_HCV),(($L207+$S207)*Inputs!$D$14*Inputs!$D$13/Hours_HCV),(($M207+$T207)*Inputs!$D$14*Inputs!$D$13/Hours_HCV))</f>
        <v>0</v>
      </c>
      <c r="BE207" s="9"/>
      <c r="BF207" s="10" t="str">
        <f t="shared" si="393"/>
        <v/>
      </c>
      <c r="BG207" s="18" t="str">
        <f t="shared" si="394"/>
        <v>N/A</v>
      </c>
      <c r="BH207" s="10" t="str">
        <f t="shared" si="395"/>
        <v/>
      </c>
      <c r="BI207" s="10" t="str">
        <f t="shared" si="396"/>
        <v/>
      </c>
      <c r="BJ207" s="10" t="str">
        <f t="shared" si="315"/>
        <v/>
      </c>
      <c r="BK207" s="18" t="str">
        <f t="shared" si="397"/>
        <v>N/A</v>
      </c>
      <c r="BL207" s="367"/>
      <c r="BM207" s="10">
        <f t="shared" si="398"/>
        <v>0</v>
      </c>
      <c r="BN207" s="18" t="str">
        <f t="shared" si="399"/>
        <v>N/A</v>
      </c>
      <c r="BO207" s="10" t="str">
        <f t="shared" si="316"/>
        <v/>
      </c>
      <c r="BP207" s="10" t="str">
        <f t="shared" si="317"/>
        <v/>
      </c>
      <c r="BQ207" s="10" t="str">
        <f t="shared" si="318"/>
        <v/>
      </c>
      <c r="BR207" s="18" t="str">
        <f t="shared" si="319"/>
        <v>N/A</v>
      </c>
      <c r="BS207" s="367"/>
      <c r="BT207" s="10">
        <f t="shared" si="400"/>
        <v>0</v>
      </c>
      <c r="BU207" s="18" t="str">
        <f t="shared" si="401"/>
        <v>N/A</v>
      </c>
      <c r="BV207" s="10" t="str">
        <f t="shared" si="320"/>
        <v/>
      </c>
      <c r="BW207" s="10" t="str">
        <f t="shared" si="402"/>
        <v/>
      </c>
      <c r="BX207" s="10" t="str">
        <f t="shared" si="321"/>
        <v/>
      </c>
      <c r="BY207" s="18" t="str">
        <f t="shared" si="403"/>
        <v>N/A</v>
      </c>
      <c r="BZ207" s="367"/>
      <c r="CA207" s="10">
        <f t="shared" si="404"/>
        <v>0</v>
      </c>
      <c r="CB207" s="18" t="str">
        <f t="shared" si="405"/>
        <v>N/A</v>
      </c>
      <c r="CC207" s="10" t="str">
        <f t="shared" si="322"/>
        <v/>
      </c>
      <c r="CD207" s="10" t="str">
        <f t="shared" si="323"/>
        <v/>
      </c>
      <c r="CE207" s="10" t="str">
        <f t="shared" si="324"/>
        <v/>
      </c>
      <c r="CF207" s="18" t="str">
        <f t="shared" si="406"/>
        <v>N/A</v>
      </c>
      <c r="CG207" s="365"/>
      <c r="CH207" s="10">
        <f t="shared" si="407"/>
        <v>0</v>
      </c>
      <c r="CI207" s="18" t="str">
        <f t="shared" si="408"/>
        <v>N/A</v>
      </c>
      <c r="CJ207" s="10" t="str">
        <f t="shared" si="325"/>
        <v/>
      </c>
      <c r="CK207" s="10" t="str">
        <f t="shared" si="326"/>
        <v/>
      </c>
      <c r="CL207" s="10" t="str">
        <f t="shared" si="327"/>
        <v/>
      </c>
      <c r="CM207" s="18" t="str">
        <f t="shared" si="328"/>
        <v>N/A</v>
      </c>
      <c r="CN207" s="365"/>
      <c r="CO207" s="10">
        <f t="shared" si="409"/>
        <v>0</v>
      </c>
      <c r="CP207" s="18" t="str">
        <f t="shared" si="410"/>
        <v>N/A</v>
      </c>
      <c r="CQ207" s="10" t="str">
        <f t="shared" si="329"/>
        <v/>
      </c>
      <c r="CR207" s="10" t="str">
        <f t="shared" si="330"/>
        <v/>
      </c>
      <c r="CS207" s="10" t="str">
        <f t="shared" si="331"/>
        <v/>
      </c>
      <c r="CT207" s="18" t="str">
        <f t="shared" si="411"/>
        <v>N/A</v>
      </c>
      <c r="CU207" s="377"/>
      <c r="CV207" s="10">
        <f t="shared" si="412"/>
        <v>0</v>
      </c>
      <c r="CW207" s="18" t="str">
        <f t="shared" si="413"/>
        <v>N/A</v>
      </c>
      <c r="CX207" s="10" t="str">
        <f t="shared" si="332"/>
        <v/>
      </c>
      <c r="CY207" s="10" t="str">
        <f t="shared" si="333"/>
        <v/>
      </c>
      <c r="CZ207" s="10" t="str">
        <f t="shared" si="334"/>
        <v/>
      </c>
      <c r="DA207" s="18" t="str">
        <f t="shared" si="335"/>
        <v>N/A</v>
      </c>
      <c r="DB207" s="367"/>
      <c r="DC207" s="367"/>
      <c r="DD207" s="367"/>
      <c r="DE207" s="367"/>
      <c r="DF207" s="367"/>
      <c r="DG207" s="40" t="b">
        <f t="shared" si="336"/>
        <v>0</v>
      </c>
      <c r="DH207" s="40" t="b">
        <f t="shared" si="337"/>
        <v>0</v>
      </c>
      <c r="DI207" s="40" t="b">
        <f t="shared" si="338"/>
        <v>0</v>
      </c>
      <c r="DJ207" s="40" t="b">
        <f t="shared" si="339"/>
        <v>0</v>
      </c>
      <c r="DK207" s="367"/>
      <c r="DL207" s="40" t="b">
        <f t="shared" si="340"/>
        <v>0</v>
      </c>
      <c r="DM207" s="40" t="b">
        <f t="shared" si="341"/>
        <v>0</v>
      </c>
      <c r="DN207" s="40" t="b">
        <f t="shared" si="342"/>
        <v>0</v>
      </c>
      <c r="DO207" s="40" t="b">
        <f t="shared" si="343"/>
        <v>0</v>
      </c>
      <c r="DP207" s="367"/>
      <c r="DQ207" s="40" t="b">
        <f t="shared" si="344"/>
        <v>0</v>
      </c>
      <c r="DR207" s="40" t="b">
        <f t="shared" si="345"/>
        <v>0</v>
      </c>
      <c r="DS207" s="40" t="b">
        <f t="shared" si="346"/>
        <v>0</v>
      </c>
      <c r="DT207" s="40" t="b">
        <f t="shared" si="347"/>
        <v>0</v>
      </c>
      <c r="DU207" s="367"/>
      <c r="DV207" s="40" t="b">
        <f t="shared" si="348"/>
        <v>0</v>
      </c>
      <c r="DW207" s="40" t="b">
        <f t="shared" si="349"/>
        <v>0</v>
      </c>
      <c r="DX207" s="40" t="b">
        <f t="shared" si="350"/>
        <v>0</v>
      </c>
      <c r="DY207" s="40" t="b">
        <f t="shared" si="351"/>
        <v>0</v>
      </c>
      <c r="DZ207" s="367"/>
      <c r="EA207" s="40" t="b">
        <f t="shared" si="352"/>
        <v>0</v>
      </c>
      <c r="EB207" s="40" t="b">
        <f t="shared" si="353"/>
        <v>0</v>
      </c>
      <c r="EC207" s="40" t="b">
        <f t="shared" si="354"/>
        <v>0</v>
      </c>
      <c r="ED207" s="40" t="b">
        <f t="shared" si="355"/>
        <v>0</v>
      </c>
      <c r="EE207" s="367"/>
      <c r="EF207" s="40" t="b">
        <f t="shared" si="356"/>
        <v>0</v>
      </c>
      <c r="EG207" s="40" t="b">
        <f t="shared" si="357"/>
        <v>0</v>
      </c>
      <c r="EH207" s="40" t="b">
        <f t="shared" si="358"/>
        <v>0</v>
      </c>
      <c r="EI207" s="40" t="b">
        <f t="shared" si="359"/>
        <v>0</v>
      </c>
      <c r="EJ207" s="367"/>
      <c r="EK207" s="40" t="b">
        <f t="shared" si="360"/>
        <v>0</v>
      </c>
      <c r="EL207" s="40" t="b">
        <f t="shared" si="361"/>
        <v>0</v>
      </c>
      <c r="EM207" s="40" t="b">
        <f t="shared" si="362"/>
        <v>0</v>
      </c>
      <c r="EN207" s="40" t="b">
        <f t="shared" si="363"/>
        <v>0</v>
      </c>
      <c r="EO207" s="367"/>
      <c r="EP207" s="40" t="b">
        <f t="shared" si="364"/>
        <v>0</v>
      </c>
      <c r="EQ207" s="40" t="b">
        <f t="shared" si="365"/>
        <v>0</v>
      </c>
      <c r="ER207" s="40" t="b">
        <f t="shared" si="366"/>
        <v>0</v>
      </c>
      <c r="ES207" s="40" t="b">
        <f t="shared" si="367"/>
        <v>0</v>
      </c>
      <c r="ET207" s="367"/>
      <c r="EU207" s="40" t="b">
        <f t="shared" si="368"/>
        <v>0</v>
      </c>
      <c r="EV207" s="40" t="b">
        <f t="shared" si="369"/>
        <v>0</v>
      </c>
      <c r="EW207" s="40" t="b">
        <f t="shared" si="370"/>
        <v>0</v>
      </c>
      <c r="EX207" s="40" t="b">
        <f t="shared" si="371"/>
        <v>0</v>
      </c>
      <c r="EY207" s="365"/>
      <c r="EZ207" s="40" t="b">
        <f t="shared" si="372"/>
        <v>0</v>
      </c>
      <c r="FA207" s="40" t="b">
        <f t="shared" si="373"/>
        <v>0</v>
      </c>
      <c r="FB207" s="40" t="b">
        <f t="shared" si="374"/>
        <v>0</v>
      </c>
      <c r="FC207" s="40" t="b">
        <f t="shared" si="375"/>
        <v>0</v>
      </c>
      <c r="FD207" s="367"/>
      <c r="FE207" s="40" t="b">
        <f t="shared" si="376"/>
        <v>0</v>
      </c>
      <c r="FF207" s="40" t="b">
        <f t="shared" si="377"/>
        <v>0</v>
      </c>
      <c r="FG207" s="40" t="b">
        <f t="shared" si="378"/>
        <v>0</v>
      </c>
      <c r="FH207" s="40" t="b">
        <f t="shared" si="379"/>
        <v>0</v>
      </c>
      <c r="FI207" s="365"/>
      <c r="FJ207" s="40" t="b">
        <f t="shared" si="380"/>
        <v>0</v>
      </c>
      <c r="FK207" s="40" t="b">
        <f t="shared" si="381"/>
        <v>0</v>
      </c>
      <c r="FL207" s="40" t="b">
        <f t="shared" si="382"/>
        <v>0</v>
      </c>
      <c r="FM207" s="40" t="b">
        <f t="shared" si="383"/>
        <v>0</v>
      </c>
      <c r="FN207" s="367"/>
      <c r="FO207" s="40" t="b">
        <f t="shared" si="384"/>
        <v>0</v>
      </c>
      <c r="FP207" s="40" t="b">
        <f t="shared" si="385"/>
        <v>0</v>
      </c>
      <c r="FQ207" s="40" t="b">
        <f t="shared" si="386"/>
        <v>0</v>
      </c>
      <c r="FR207" s="40" t="b">
        <f t="shared" si="387"/>
        <v>0</v>
      </c>
      <c r="FS207" s="365"/>
      <c r="FT207" s="40" t="b">
        <f t="shared" si="388"/>
        <v>0</v>
      </c>
      <c r="FU207" s="40" t="b">
        <f t="shared" si="389"/>
        <v>0</v>
      </c>
      <c r="FV207" s="40" t="b">
        <f t="shared" si="390"/>
        <v>0</v>
      </c>
      <c r="FW207" s="40" t="b">
        <f t="shared" si="391"/>
        <v>0</v>
      </c>
    </row>
    <row r="208" spans="2:179">
      <c r="B208" s="365">
        <v>199</v>
      </c>
      <c r="C208" s="196"/>
      <c r="D208" s="196"/>
      <c r="E208" s="196"/>
      <c r="F208" s="196"/>
      <c r="G208" s="367"/>
      <c r="H208" s="197"/>
      <c r="I208" s="197"/>
      <c r="J208" s="197"/>
      <c r="K208" s="197"/>
      <c r="L208" s="197"/>
      <c r="M208" s="197"/>
      <c r="N208" s="9"/>
      <c r="O208" s="198"/>
      <c r="P208" s="198"/>
      <c r="Q208" s="198"/>
      <c r="R208" s="198"/>
      <c r="S208" s="198"/>
      <c r="T208" s="198"/>
      <c r="U208" s="9"/>
      <c r="V208" s="306"/>
      <c r="W208" s="306"/>
      <c r="X208" s="306"/>
      <c r="Y208" s="306"/>
      <c r="Z208" s="306"/>
      <c r="AA208" s="283">
        <f>IFERROR(Z208*Inputs!$D$59*Inputs!$D$60,"")</f>
        <v>0</v>
      </c>
      <c r="AB208" s="9"/>
      <c r="AC208" s="303"/>
      <c r="AD208" s="304"/>
      <c r="AE208" s="304"/>
      <c r="AF208" s="304"/>
      <c r="AG208" s="9"/>
      <c r="AH208" s="283" t="str">
        <f>IFERROR(IF(Analysis!AC208="","",Analysis!AC208*Inputs!$D$33),"")</f>
        <v/>
      </c>
      <c r="AI208" s="292" t="str">
        <f>IFERROR(IF(Analysis!AD208="","",Analysis!AD208*Inputs!$D$37),"")</f>
        <v/>
      </c>
      <c r="AJ208" s="292" t="str">
        <f>IFERROR(IF(Analysis!AE208="","",Analysis!AE208*Inputs!$D$41),"")</f>
        <v/>
      </c>
      <c r="AK208" s="292" t="str">
        <f>IFERROR(IF(Analysis!AE208="","",Analysis!AE208*Inputs!$D$48),"")</f>
        <v/>
      </c>
      <c r="AL208" s="293" t="str">
        <f>IFERROR(IF(Analysis!AD208="","",Analysis!AD208*Inputs!$D$49*Inputs!$D$48),"")</f>
        <v/>
      </c>
      <c r="AM208" s="292" t="str">
        <f>IFERROR(AK208*Inputs!$D$50,"")</f>
        <v/>
      </c>
      <c r="AN208" s="292" t="str">
        <f t="shared" si="392"/>
        <v/>
      </c>
      <c r="AO208" s="292" t="str">
        <f>IFERROR(IF(AN208="","",AN208*Inputs!$D$52),"")</f>
        <v/>
      </c>
      <c r="AP208" s="283" t="str">
        <f>IFERROR(IF(Analysis!AF208="","",Analysis!AF208*Inputs!$D$58),"")</f>
        <v/>
      </c>
      <c r="AQ208" s="293" t="str">
        <f>IFERROR(AP208*Inputs!$D$59,"")</f>
        <v/>
      </c>
      <c r="AR208" s="283" t="str">
        <f>IFERROR(AQ208*Inputs!$D$60,"")</f>
        <v/>
      </c>
      <c r="AS208" s="9"/>
      <c r="AT208" s="279" t="str">
        <f>IF(Analysis!V208&lt;&gt;"",Analysis!V208,Analysis!$AH208)</f>
        <v/>
      </c>
      <c r="AU208" s="279" t="str">
        <f>IF(Analysis!W208&lt;&gt;"",Analysis!W208,Analysis!AI208)</f>
        <v/>
      </c>
      <c r="AV208" s="279" t="str">
        <f>IF(Analysis!X208&lt;&gt;"",Analysis!X208,$AJ208)</f>
        <v/>
      </c>
      <c r="AW208" s="279" t="str">
        <f>IF(Analysis!Y208&lt;&gt;"",Analysis!Y208,Analysis!AO208)</f>
        <v/>
      </c>
      <c r="AX208" s="279" t="str">
        <f>IF(Analysis!Z208&lt;&gt;"",Analysis!Z208,Analysis!AP208)</f>
        <v/>
      </c>
      <c r="AY208" s="279" t="str">
        <f>IF(Analysis!AA208&gt;0,Analysis!AA208,Analysis!AR208)</f>
        <v/>
      </c>
      <c r="AZ208" s="9"/>
      <c r="BA208" s="8">
        <f>SUM((($H208+$O208)*Inputs!$D$14*Inputs!$D$13/Hours_TB),(($I208+$P208)*Inputs!$D$14*Inputs!$D$13/Hours_TB),(($J208+$Q208)*Inputs!$D$14*Inputs!$D$13/Hours_TB),(($K208+$R208)*Inputs!$D$14*Inputs!$D$13/Hours_TB),(($L208+$S208)*Inputs!$D$14*Inputs!$D$13/Hours_TB),(($M208+$T208)*Inputs!$D$14*Inputs!$D$13/Hours_TB))</f>
        <v>0</v>
      </c>
      <c r="BB208" s="8">
        <f>SUM((($H208+$O208)*Inputs!$D$14*Inputs!$D$13/Hours_HIV),(($I208+$P208)*Inputs!$D$14*Inputs!$D$13/Hours_HIV),(($J208+$Q208)*Inputs!$D$14*Inputs!$D$13/Hours_HIV),(($K208+$R208)*Inputs!$D$14*Inputs!$D$13/Hours_HIV),(($L208+$S208)*Inputs!$D$14*Inputs!$D$13/Hours_HIV),(($M208+$T208)*Inputs!$D$14*Inputs!$D$13/Hours_HIV))</f>
        <v>0</v>
      </c>
      <c r="BC208" s="8">
        <f>SUM((($H208+$O208)*Inputs!$D$14*Inputs!$D$13/Hours_HPV),(($I208+$P208)*Inputs!$D$14*Inputs!$D$13/Hours_HPV),(($J208+$Q208)*Inputs!$D$14*Inputs!$D$13/Hours_HPV),(($K208+$R208)*Inputs!$D$14*Inputs!$D$13/Hours_HPV),(($L208+$S208)*Inputs!$D$14*Inputs!$D$13/Hours_HPV),(($M208+$T208)*Inputs!$D$14*Inputs!$D$13/Hours_HPV))</f>
        <v>0</v>
      </c>
      <c r="BD208" s="8">
        <f>SUM((($H208+$O208)*Inputs!$D$14*Inputs!$D$13/Hours_HCV),(($I208+$P208)*Inputs!$D$14*Inputs!$D$13/Hours_HCV),(($J208+$Q208)*Inputs!$D$14*Inputs!$D$13/Hours_HCV),(($K208+$R208)*Inputs!$D$14*Inputs!$D$13/Hours_HCV),(($L208+$S208)*Inputs!$D$14*Inputs!$D$13/Hours_HCV),(($M208+$T208)*Inputs!$D$14*Inputs!$D$13/Hours_HCV))</f>
        <v>0</v>
      </c>
      <c r="BE208" s="9"/>
      <c r="BF208" s="10" t="str">
        <f t="shared" si="393"/>
        <v/>
      </c>
      <c r="BG208" s="18" t="str">
        <f t="shared" si="394"/>
        <v>N/A</v>
      </c>
      <c r="BH208" s="10" t="str">
        <f t="shared" si="395"/>
        <v/>
      </c>
      <c r="BI208" s="10" t="str">
        <f t="shared" si="396"/>
        <v/>
      </c>
      <c r="BJ208" s="10" t="str">
        <f t="shared" si="315"/>
        <v/>
      </c>
      <c r="BK208" s="18" t="str">
        <f t="shared" si="397"/>
        <v>N/A</v>
      </c>
      <c r="BL208" s="367"/>
      <c r="BM208" s="10">
        <f t="shared" si="398"/>
        <v>0</v>
      </c>
      <c r="BN208" s="18" t="str">
        <f t="shared" si="399"/>
        <v>N/A</v>
      </c>
      <c r="BO208" s="10" t="str">
        <f t="shared" si="316"/>
        <v/>
      </c>
      <c r="BP208" s="10" t="str">
        <f t="shared" si="317"/>
        <v/>
      </c>
      <c r="BQ208" s="10" t="str">
        <f t="shared" si="318"/>
        <v/>
      </c>
      <c r="BR208" s="18" t="str">
        <f t="shared" si="319"/>
        <v>N/A</v>
      </c>
      <c r="BS208" s="367"/>
      <c r="BT208" s="10">
        <f t="shared" si="400"/>
        <v>0</v>
      </c>
      <c r="BU208" s="18" t="str">
        <f t="shared" si="401"/>
        <v>N/A</v>
      </c>
      <c r="BV208" s="10" t="str">
        <f t="shared" si="320"/>
        <v/>
      </c>
      <c r="BW208" s="10" t="str">
        <f t="shared" si="402"/>
        <v/>
      </c>
      <c r="BX208" s="10" t="str">
        <f t="shared" si="321"/>
        <v/>
      </c>
      <c r="BY208" s="18" t="str">
        <f t="shared" si="403"/>
        <v>N/A</v>
      </c>
      <c r="BZ208" s="367"/>
      <c r="CA208" s="10">
        <f t="shared" si="404"/>
        <v>0</v>
      </c>
      <c r="CB208" s="18" t="str">
        <f t="shared" si="405"/>
        <v>N/A</v>
      </c>
      <c r="CC208" s="10" t="str">
        <f t="shared" si="322"/>
        <v/>
      </c>
      <c r="CD208" s="10" t="str">
        <f t="shared" si="323"/>
        <v/>
      </c>
      <c r="CE208" s="10" t="str">
        <f t="shared" si="324"/>
        <v/>
      </c>
      <c r="CF208" s="18" t="str">
        <f t="shared" si="406"/>
        <v>N/A</v>
      </c>
      <c r="CG208" s="365"/>
      <c r="CH208" s="10">
        <f t="shared" si="407"/>
        <v>0</v>
      </c>
      <c r="CI208" s="18" t="str">
        <f t="shared" si="408"/>
        <v>N/A</v>
      </c>
      <c r="CJ208" s="10" t="str">
        <f t="shared" si="325"/>
        <v/>
      </c>
      <c r="CK208" s="10" t="str">
        <f t="shared" si="326"/>
        <v/>
      </c>
      <c r="CL208" s="10" t="str">
        <f t="shared" si="327"/>
        <v/>
      </c>
      <c r="CM208" s="18" t="str">
        <f t="shared" si="328"/>
        <v>N/A</v>
      </c>
      <c r="CN208" s="365"/>
      <c r="CO208" s="10">
        <f t="shared" si="409"/>
        <v>0</v>
      </c>
      <c r="CP208" s="18" t="str">
        <f t="shared" si="410"/>
        <v>N/A</v>
      </c>
      <c r="CQ208" s="10" t="str">
        <f t="shared" si="329"/>
        <v/>
      </c>
      <c r="CR208" s="10" t="str">
        <f t="shared" si="330"/>
        <v/>
      </c>
      <c r="CS208" s="10" t="str">
        <f t="shared" si="331"/>
        <v/>
      </c>
      <c r="CT208" s="18" t="str">
        <f t="shared" si="411"/>
        <v>N/A</v>
      </c>
      <c r="CU208" s="377"/>
      <c r="CV208" s="10">
        <f t="shared" si="412"/>
        <v>0</v>
      </c>
      <c r="CW208" s="18" t="str">
        <f t="shared" si="413"/>
        <v>N/A</v>
      </c>
      <c r="CX208" s="10" t="str">
        <f t="shared" si="332"/>
        <v/>
      </c>
      <c r="CY208" s="10" t="str">
        <f t="shared" si="333"/>
        <v/>
      </c>
      <c r="CZ208" s="10" t="str">
        <f t="shared" si="334"/>
        <v/>
      </c>
      <c r="DA208" s="18" t="str">
        <f t="shared" si="335"/>
        <v>N/A</v>
      </c>
      <c r="DB208" s="367"/>
      <c r="DC208" s="367"/>
      <c r="DD208" s="367"/>
      <c r="DE208" s="367"/>
      <c r="DF208" s="367"/>
      <c r="DG208" s="40" t="b">
        <f t="shared" si="336"/>
        <v>0</v>
      </c>
      <c r="DH208" s="40" t="b">
        <f t="shared" si="337"/>
        <v>0</v>
      </c>
      <c r="DI208" s="40" t="b">
        <f t="shared" si="338"/>
        <v>0</v>
      </c>
      <c r="DJ208" s="40" t="b">
        <f t="shared" si="339"/>
        <v>0</v>
      </c>
      <c r="DK208" s="367"/>
      <c r="DL208" s="40" t="b">
        <f t="shared" si="340"/>
        <v>0</v>
      </c>
      <c r="DM208" s="40" t="b">
        <f t="shared" si="341"/>
        <v>0</v>
      </c>
      <c r="DN208" s="40" t="b">
        <f t="shared" si="342"/>
        <v>0</v>
      </c>
      <c r="DO208" s="40" t="b">
        <f t="shared" si="343"/>
        <v>0</v>
      </c>
      <c r="DP208" s="367"/>
      <c r="DQ208" s="40" t="b">
        <f t="shared" si="344"/>
        <v>0</v>
      </c>
      <c r="DR208" s="40" t="b">
        <f t="shared" si="345"/>
        <v>0</v>
      </c>
      <c r="DS208" s="40" t="b">
        <f t="shared" si="346"/>
        <v>0</v>
      </c>
      <c r="DT208" s="40" t="b">
        <f t="shared" si="347"/>
        <v>0</v>
      </c>
      <c r="DU208" s="367"/>
      <c r="DV208" s="40" t="b">
        <f t="shared" si="348"/>
        <v>0</v>
      </c>
      <c r="DW208" s="40" t="b">
        <f t="shared" si="349"/>
        <v>0</v>
      </c>
      <c r="DX208" s="40" t="b">
        <f t="shared" si="350"/>
        <v>0</v>
      </c>
      <c r="DY208" s="40" t="b">
        <f t="shared" si="351"/>
        <v>0</v>
      </c>
      <c r="DZ208" s="367"/>
      <c r="EA208" s="40" t="b">
        <f t="shared" si="352"/>
        <v>0</v>
      </c>
      <c r="EB208" s="40" t="b">
        <f t="shared" si="353"/>
        <v>0</v>
      </c>
      <c r="EC208" s="40" t="b">
        <f t="shared" si="354"/>
        <v>0</v>
      </c>
      <c r="ED208" s="40" t="b">
        <f t="shared" si="355"/>
        <v>0</v>
      </c>
      <c r="EE208" s="367"/>
      <c r="EF208" s="40" t="b">
        <f t="shared" si="356"/>
        <v>0</v>
      </c>
      <c r="EG208" s="40" t="b">
        <f t="shared" si="357"/>
        <v>0</v>
      </c>
      <c r="EH208" s="40" t="b">
        <f t="shared" si="358"/>
        <v>0</v>
      </c>
      <c r="EI208" s="40" t="b">
        <f t="shared" si="359"/>
        <v>0</v>
      </c>
      <c r="EJ208" s="367"/>
      <c r="EK208" s="40" t="b">
        <f t="shared" si="360"/>
        <v>0</v>
      </c>
      <c r="EL208" s="40" t="b">
        <f t="shared" si="361"/>
        <v>0</v>
      </c>
      <c r="EM208" s="40" t="b">
        <f t="shared" si="362"/>
        <v>0</v>
      </c>
      <c r="EN208" s="40" t="b">
        <f t="shared" si="363"/>
        <v>0</v>
      </c>
      <c r="EO208" s="367"/>
      <c r="EP208" s="40" t="b">
        <f t="shared" si="364"/>
        <v>0</v>
      </c>
      <c r="EQ208" s="40" t="b">
        <f t="shared" si="365"/>
        <v>0</v>
      </c>
      <c r="ER208" s="40" t="b">
        <f t="shared" si="366"/>
        <v>0</v>
      </c>
      <c r="ES208" s="40" t="b">
        <f t="shared" si="367"/>
        <v>0</v>
      </c>
      <c r="ET208" s="367"/>
      <c r="EU208" s="40" t="b">
        <f t="shared" si="368"/>
        <v>0</v>
      </c>
      <c r="EV208" s="40" t="b">
        <f t="shared" si="369"/>
        <v>0</v>
      </c>
      <c r="EW208" s="40" t="b">
        <f t="shared" si="370"/>
        <v>0</v>
      </c>
      <c r="EX208" s="40" t="b">
        <f t="shared" si="371"/>
        <v>0</v>
      </c>
      <c r="EY208" s="365"/>
      <c r="EZ208" s="40" t="b">
        <f t="shared" si="372"/>
        <v>0</v>
      </c>
      <c r="FA208" s="40" t="b">
        <f t="shared" si="373"/>
        <v>0</v>
      </c>
      <c r="FB208" s="40" t="b">
        <f t="shared" si="374"/>
        <v>0</v>
      </c>
      <c r="FC208" s="40" t="b">
        <f t="shared" si="375"/>
        <v>0</v>
      </c>
      <c r="FD208" s="367"/>
      <c r="FE208" s="40" t="b">
        <f t="shared" si="376"/>
        <v>0</v>
      </c>
      <c r="FF208" s="40" t="b">
        <f t="shared" si="377"/>
        <v>0</v>
      </c>
      <c r="FG208" s="40" t="b">
        <f t="shared" si="378"/>
        <v>0</v>
      </c>
      <c r="FH208" s="40" t="b">
        <f t="shared" si="379"/>
        <v>0</v>
      </c>
      <c r="FI208" s="365"/>
      <c r="FJ208" s="40" t="b">
        <f t="shared" si="380"/>
        <v>0</v>
      </c>
      <c r="FK208" s="40" t="b">
        <f t="shared" si="381"/>
        <v>0</v>
      </c>
      <c r="FL208" s="40" t="b">
        <f t="shared" si="382"/>
        <v>0</v>
      </c>
      <c r="FM208" s="40" t="b">
        <f t="shared" si="383"/>
        <v>0</v>
      </c>
      <c r="FN208" s="367"/>
      <c r="FO208" s="40" t="b">
        <f t="shared" si="384"/>
        <v>0</v>
      </c>
      <c r="FP208" s="40" t="b">
        <f t="shared" si="385"/>
        <v>0</v>
      </c>
      <c r="FQ208" s="40" t="b">
        <f t="shared" si="386"/>
        <v>0</v>
      </c>
      <c r="FR208" s="40" t="b">
        <f t="shared" si="387"/>
        <v>0</v>
      </c>
      <c r="FS208" s="365"/>
      <c r="FT208" s="40" t="b">
        <f t="shared" si="388"/>
        <v>0</v>
      </c>
      <c r="FU208" s="40" t="b">
        <f t="shared" si="389"/>
        <v>0</v>
      </c>
      <c r="FV208" s="40" t="b">
        <f t="shared" si="390"/>
        <v>0</v>
      </c>
      <c r="FW208" s="40" t="b">
        <f t="shared" si="391"/>
        <v>0</v>
      </c>
    </row>
    <row r="209" spans="2:179">
      <c r="B209" s="365">
        <v>200</v>
      </c>
      <c r="C209" s="196"/>
      <c r="D209" s="196"/>
      <c r="E209" s="196"/>
      <c r="F209" s="196"/>
      <c r="G209" s="367"/>
      <c r="H209" s="197"/>
      <c r="I209" s="197"/>
      <c r="J209" s="197"/>
      <c r="K209" s="197"/>
      <c r="L209" s="197"/>
      <c r="M209" s="197"/>
      <c r="N209" s="9"/>
      <c r="O209" s="198"/>
      <c r="P209" s="198"/>
      <c r="Q209" s="198"/>
      <c r="R209" s="198"/>
      <c r="S209" s="198"/>
      <c r="T209" s="198"/>
      <c r="U209" s="9"/>
      <c r="V209" s="306"/>
      <c r="W209" s="306"/>
      <c r="X209" s="306"/>
      <c r="Y209" s="306"/>
      <c r="Z209" s="306"/>
      <c r="AA209" s="283">
        <f>IFERROR(Z209*Inputs!$D$59*Inputs!$D$60,"")</f>
        <v>0</v>
      </c>
      <c r="AB209" s="9"/>
      <c r="AC209" s="303"/>
      <c r="AD209" s="304"/>
      <c r="AE209" s="304"/>
      <c r="AF209" s="304"/>
      <c r="AG209" s="9"/>
      <c r="AH209" s="283" t="str">
        <f>IFERROR(IF(Analysis!AC209="","",Analysis!AC209*Inputs!$D$33),"")</f>
        <v/>
      </c>
      <c r="AI209" s="292" t="str">
        <f>IFERROR(IF(Analysis!AD209="","",Analysis!AD209*Inputs!$D$37),"")</f>
        <v/>
      </c>
      <c r="AJ209" s="292" t="str">
        <f>IFERROR(IF(Analysis!AE209="","",Analysis!AE209*Inputs!$D$41),"")</f>
        <v/>
      </c>
      <c r="AK209" s="292" t="str">
        <f>IFERROR(IF(Analysis!AE209="","",Analysis!AE209*Inputs!$D$48),"")</f>
        <v/>
      </c>
      <c r="AL209" s="293" t="str">
        <f>IFERROR(IF(Analysis!AD209="","",Analysis!AD209*Inputs!$D$49*Inputs!$D$48),"")</f>
        <v/>
      </c>
      <c r="AM209" s="292" t="str">
        <f>IFERROR(AK209*Inputs!$D$50,"")</f>
        <v/>
      </c>
      <c r="AN209" s="292" t="str">
        <f t="shared" si="392"/>
        <v/>
      </c>
      <c r="AO209" s="292" t="str">
        <f>IFERROR(IF(AN209="","",AN209*Inputs!$D$52),"")</f>
        <v/>
      </c>
      <c r="AP209" s="283" t="str">
        <f>IFERROR(IF(Analysis!AF209="","",Analysis!AF209*Inputs!$D$58),"")</f>
        <v/>
      </c>
      <c r="AQ209" s="293" t="str">
        <f>IFERROR(AP209*Inputs!$D$59,"")</f>
        <v/>
      </c>
      <c r="AR209" s="283" t="str">
        <f>IFERROR(AQ209*Inputs!$D$60,"")</f>
        <v/>
      </c>
      <c r="AS209" s="9"/>
      <c r="AT209" s="279" t="str">
        <f>IF(Analysis!V209&lt;&gt;"",Analysis!V209,Analysis!$AH209)</f>
        <v/>
      </c>
      <c r="AU209" s="279" t="str">
        <f>IF(Analysis!W209&lt;&gt;"",Analysis!W209,Analysis!AI209)</f>
        <v/>
      </c>
      <c r="AV209" s="279" t="str">
        <f>IF(Analysis!X209&lt;&gt;"",Analysis!X209,$AJ209)</f>
        <v/>
      </c>
      <c r="AW209" s="279" t="str">
        <f>IF(Analysis!Y209&lt;&gt;"",Analysis!Y209,Analysis!AO209)</f>
        <v/>
      </c>
      <c r="AX209" s="279" t="str">
        <f>IF(Analysis!Z209&lt;&gt;"",Analysis!Z209,Analysis!AP209)</f>
        <v/>
      </c>
      <c r="AY209" s="279" t="str">
        <f>IF(Analysis!AA209&gt;0,Analysis!AA209,Analysis!AR209)</f>
        <v/>
      </c>
      <c r="AZ209" s="9"/>
      <c r="BA209" s="8">
        <f>SUM((($H209+$O209)*Inputs!$D$14*Inputs!$D$13/Hours_TB),(($I209+$P209)*Inputs!$D$14*Inputs!$D$13/Hours_TB),(($J209+$Q209)*Inputs!$D$14*Inputs!$D$13/Hours_TB),(($K209+$R209)*Inputs!$D$14*Inputs!$D$13/Hours_TB),(($L209+$S209)*Inputs!$D$14*Inputs!$D$13/Hours_TB),(($M209+$T209)*Inputs!$D$14*Inputs!$D$13/Hours_TB))</f>
        <v>0</v>
      </c>
      <c r="BB209" s="8">
        <f>SUM((($H209+$O209)*Inputs!$D$14*Inputs!$D$13/Hours_HIV),(($I209+$P209)*Inputs!$D$14*Inputs!$D$13/Hours_HIV),(($J209+$Q209)*Inputs!$D$14*Inputs!$D$13/Hours_HIV),(($K209+$R209)*Inputs!$D$14*Inputs!$D$13/Hours_HIV),(($L209+$S209)*Inputs!$D$14*Inputs!$D$13/Hours_HIV),(($M209+$T209)*Inputs!$D$14*Inputs!$D$13/Hours_HIV))</f>
        <v>0</v>
      </c>
      <c r="BC209" s="8">
        <f>SUM((($H209+$O209)*Inputs!$D$14*Inputs!$D$13/Hours_HPV),(($I209+$P209)*Inputs!$D$14*Inputs!$D$13/Hours_HPV),(($J209+$Q209)*Inputs!$D$14*Inputs!$D$13/Hours_HPV),(($K209+$R209)*Inputs!$D$14*Inputs!$D$13/Hours_HPV),(($L209+$S209)*Inputs!$D$14*Inputs!$D$13/Hours_HPV),(($M209+$T209)*Inputs!$D$14*Inputs!$D$13/Hours_HPV))</f>
        <v>0</v>
      </c>
      <c r="BD209" s="8">
        <f>SUM((($H209+$O209)*Inputs!$D$14*Inputs!$D$13/Hours_HCV),(($I209+$P209)*Inputs!$D$14*Inputs!$D$13/Hours_HCV),(($J209+$Q209)*Inputs!$D$14*Inputs!$D$13/Hours_HCV),(($K209+$R209)*Inputs!$D$14*Inputs!$D$13/Hours_HCV),(($L209+$S209)*Inputs!$D$14*Inputs!$D$13/Hours_HCV),(($M209+$T209)*Inputs!$D$14*Inputs!$D$13/Hours_HCV))</f>
        <v>0</v>
      </c>
      <c r="BE209" s="9"/>
      <c r="BF209" s="10" t="str">
        <f t="shared" si="393"/>
        <v/>
      </c>
      <c r="BG209" s="18" t="str">
        <f t="shared" si="394"/>
        <v>N/A</v>
      </c>
      <c r="BH209" s="10" t="str">
        <f t="shared" si="395"/>
        <v/>
      </c>
      <c r="BI209" s="10" t="str">
        <f t="shared" si="396"/>
        <v/>
      </c>
      <c r="BJ209" s="10" t="str">
        <f t="shared" si="315"/>
        <v/>
      </c>
      <c r="BK209" s="18" t="str">
        <f t="shared" si="397"/>
        <v>N/A</v>
      </c>
      <c r="BL209" s="367"/>
      <c r="BM209" s="10">
        <f t="shared" si="398"/>
        <v>0</v>
      </c>
      <c r="BN209" s="18" t="str">
        <f t="shared" si="399"/>
        <v>N/A</v>
      </c>
      <c r="BO209" s="10" t="str">
        <f t="shared" si="316"/>
        <v/>
      </c>
      <c r="BP209" s="10" t="str">
        <f t="shared" si="317"/>
        <v/>
      </c>
      <c r="BQ209" s="10" t="str">
        <f t="shared" si="318"/>
        <v/>
      </c>
      <c r="BR209" s="18" t="str">
        <f t="shared" si="319"/>
        <v>N/A</v>
      </c>
      <c r="BS209" s="367"/>
      <c r="BT209" s="10">
        <f t="shared" si="400"/>
        <v>0</v>
      </c>
      <c r="BU209" s="18" t="str">
        <f t="shared" si="401"/>
        <v>N/A</v>
      </c>
      <c r="BV209" s="10" t="str">
        <f t="shared" si="320"/>
        <v/>
      </c>
      <c r="BW209" s="10" t="str">
        <f t="shared" si="402"/>
        <v/>
      </c>
      <c r="BX209" s="10" t="str">
        <f t="shared" si="321"/>
        <v/>
      </c>
      <c r="BY209" s="18" t="str">
        <f t="shared" si="403"/>
        <v>N/A</v>
      </c>
      <c r="BZ209" s="367"/>
      <c r="CA209" s="10">
        <f t="shared" si="404"/>
        <v>0</v>
      </c>
      <c r="CB209" s="18" t="str">
        <f t="shared" si="405"/>
        <v>N/A</v>
      </c>
      <c r="CC209" s="10" t="str">
        <f t="shared" si="322"/>
        <v/>
      </c>
      <c r="CD209" s="10" t="str">
        <f t="shared" si="323"/>
        <v/>
      </c>
      <c r="CE209" s="10" t="str">
        <f t="shared" si="324"/>
        <v/>
      </c>
      <c r="CF209" s="18" t="str">
        <f t="shared" si="406"/>
        <v>N/A</v>
      </c>
      <c r="CG209" s="365"/>
      <c r="CH209" s="10">
        <f t="shared" si="407"/>
        <v>0</v>
      </c>
      <c r="CI209" s="18" t="str">
        <f t="shared" si="408"/>
        <v>N/A</v>
      </c>
      <c r="CJ209" s="10" t="str">
        <f t="shared" si="325"/>
        <v/>
      </c>
      <c r="CK209" s="10" t="str">
        <f t="shared" si="326"/>
        <v/>
      </c>
      <c r="CL209" s="10" t="str">
        <f t="shared" si="327"/>
        <v/>
      </c>
      <c r="CM209" s="18" t="str">
        <f t="shared" si="328"/>
        <v>N/A</v>
      </c>
      <c r="CN209" s="365"/>
      <c r="CO209" s="10">
        <f t="shared" si="409"/>
        <v>0</v>
      </c>
      <c r="CP209" s="18" t="str">
        <f t="shared" si="410"/>
        <v>N/A</v>
      </c>
      <c r="CQ209" s="10" t="str">
        <f t="shared" si="329"/>
        <v/>
      </c>
      <c r="CR209" s="10" t="str">
        <f t="shared" si="330"/>
        <v/>
      </c>
      <c r="CS209" s="10" t="str">
        <f t="shared" si="331"/>
        <v/>
      </c>
      <c r="CT209" s="18" t="str">
        <f t="shared" si="411"/>
        <v>N/A</v>
      </c>
      <c r="CU209" s="377"/>
      <c r="CV209" s="10">
        <f t="shared" si="412"/>
        <v>0</v>
      </c>
      <c r="CW209" s="18" t="str">
        <f t="shared" si="413"/>
        <v>N/A</v>
      </c>
      <c r="CX209" s="10" t="str">
        <f t="shared" si="332"/>
        <v/>
      </c>
      <c r="CY209" s="10" t="str">
        <f t="shared" si="333"/>
        <v/>
      </c>
      <c r="CZ209" s="10" t="str">
        <f t="shared" si="334"/>
        <v/>
      </c>
      <c r="DA209" s="18" t="str">
        <f t="shared" si="335"/>
        <v>N/A</v>
      </c>
      <c r="DB209" s="367"/>
      <c r="DC209" s="367"/>
      <c r="DD209" s="367"/>
      <c r="DE209" s="367"/>
      <c r="DF209" s="367"/>
      <c r="DG209" s="40" t="b">
        <f t="shared" si="336"/>
        <v>0</v>
      </c>
      <c r="DH209" s="40" t="b">
        <f t="shared" si="337"/>
        <v>0</v>
      </c>
      <c r="DI209" s="40" t="b">
        <f t="shared" si="338"/>
        <v>0</v>
      </c>
      <c r="DJ209" s="40" t="b">
        <f t="shared" si="339"/>
        <v>0</v>
      </c>
      <c r="DK209" s="367"/>
      <c r="DL209" s="40" t="b">
        <f t="shared" si="340"/>
        <v>0</v>
      </c>
      <c r="DM209" s="40" t="b">
        <f t="shared" si="341"/>
        <v>0</v>
      </c>
      <c r="DN209" s="40" t="b">
        <f t="shared" si="342"/>
        <v>0</v>
      </c>
      <c r="DO209" s="40" t="b">
        <f t="shared" si="343"/>
        <v>0</v>
      </c>
      <c r="DP209" s="367"/>
      <c r="DQ209" s="40" t="b">
        <f t="shared" si="344"/>
        <v>0</v>
      </c>
      <c r="DR209" s="40" t="b">
        <f t="shared" si="345"/>
        <v>0</v>
      </c>
      <c r="DS209" s="40" t="b">
        <f t="shared" si="346"/>
        <v>0</v>
      </c>
      <c r="DT209" s="40" t="b">
        <f t="shared" si="347"/>
        <v>0</v>
      </c>
      <c r="DU209" s="367"/>
      <c r="DV209" s="40" t="b">
        <f t="shared" si="348"/>
        <v>0</v>
      </c>
      <c r="DW209" s="40" t="b">
        <f t="shared" si="349"/>
        <v>0</v>
      </c>
      <c r="DX209" s="40" t="b">
        <f t="shared" si="350"/>
        <v>0</v>
      </c>
      <c r="DY209" s="40" t="b">
        <f t="shared" si="351"/>
        <v>0</v>
      </c>
      <c r="DZ209" s="367"/>
      <c r="EA209" s="40" t="b">
        <f t="shared" si="352"/>
        <v>0</v>
      </c>
      <c r="EB209" s="40" t="b">
        <f t="shared" si="353"/>
        <v>0</v>
      </c>
      <c r="EC209" s="40" t="b">
        <f t="shared" si="354"/>
        <v>0</v>
      </c>
      <c r="ED209" s="40" t="b">
        <f t="shared" si="355"/>
        <v>0</v>
      </c>
      <c r="EE209" s="367"/>
      <c r="EF209" s="40" t="b">
        <f t="shared" si="356"/>
        <v>0</v>
      </c>
      <c r="EG209" s="40" t="b">
        <f t="shared" si="357"/>
        <v>0</v>
      </c>
      <c r="EH209" s="40" t="b">
        <f t="shared" si="358"/>
        <v>0</v>
      </c>
      <c r="EI209" s="40" t="b">
        <f t="shared" si="359"/>
        <v>0</v>
      </c>
      <c r="EJ209" s="367"/>
      <c r="EK209" s="40" t="b">
        <f t="shared" si="360"/>
        <v>0</v>
      </c>
      <c r="EL209" s="40" t="b">
        <f t="shared" si="361"/>
        <v>0</v>
      </c>
      <c r="EM209" s="40" t="b">
        <f t="shared" si="362"/>
        <v>0</v>
      </c>
      <c r="EN209" s="40" t="b">
        <f t="shared" si="363"/>
        <v>0</v>
      </c>
      <c r="EO209" s="367"/>
      <c r="EP209" s="40" t="b">
        <f t="shared" si="364"/>
        <v>0</v>
      </c>
      <c r="EQ209" s="40" t="b">
        <f t="shared" si="365"/>
        <v>0</v>
      </c>
      <c r="ER209" s="40" t="b">
        <f t="shared" si="366"/>
        <v>0</v>
      </c>
      <c r="ES209" s="40" t="b">
        <f t="shared" si="367"/>
        <v>0</v>
      </c>
      <c r="ET209" s="367"/>
      <c r="EU209" s="40" t="b">
        <f t="shared" si="368"/>
        <v>0</v>
      </c>
      <c r="EV209" s="40" t="b">
        <f t="shared" si="369"/>
        <v>0</v>
      </c>
      <c r="EW209" s="40" t="b">
        <f t="shared" si="370"/>
        <v>0</v>
      </c>
      <c r="EX209" s="40" t="b">
        <f t="shared" si="371"/>
        <v>0</v>
      </c>
      <c r="EY209" s="365"/>
      <c r="EZ209" s="40" t="b">
        <f t="shared" si="372"/>
        <v>0</v>
      </c>
      <c r="FA209" s="40" t="b">
        <f t="shared" si="373"/>
        <v>0</v>
      </c>
      <c r="FB209" s="40" t="b">
        <f t="shared" si="374"/>
        <v>0</v>
      </c>
      <c r="FC209" s="40" t="b">
        <f t="shared" si="375"/>
        <v>0</v>
      </c>
      <c r="FD209" s="367"/>
      <c r="FE209" s="40" t="b">
        <f t="shared" si="376"/>
        <v>0</v>
      </c>
      <c r="FF209" s="40" t="b">
        <f t="shared" si="377"/>
        <v>0</v>
      </c>
      <c r="FG209" s="40" t="b">
        <f t="shared" si="378"/>
        <v>0</v>
      </c>
      <c r="FH209" s="40" t="b">
        <f t="shared" si="379"/>
        <v>0</v>
      </c>
      <c r="FI209" s="365"/>
      <c r="FJ209" s="40" t="b">
        <f t="shared" si="380"/>
        <v>0</v>
      </c>
      <c r="FK209" s="40" t="b">
        <f t="shared" si="381"/>
        <v>0</v>
      </c>
      <c r="FL209" s="40" t="b">
        <f t="shared" si="382"/>
        <v>0</v>
      </c>
      <c r="FM209" s="40" t="b">
        <f t="shared" si="383"/>
        <v>0</v>
      </c>
      <c r="FN209" s="367"/>
      <c r="FO209" s="40" t="b">
        <f t="shared" si="384"/>
        <v>0</v>
      </c>
      <c r="FP209" s="40" t="b">
        <f t="shared" si="385"/>
        <v>0</v>
      </c>
      <c r="FQ209" s="40" t="b">
        <f t="shared" si="386"/>
        <v>0</v>
      </c>
      <c r="FR209" s="40" t="b">
        <f t="shared" si="387"/>
        <v>0</v>
      </c>
      <c r="FS209" s="365"/>
      <c r="FT209" s="40" t="b">
        <f t="shared" si="388"/>
        <v>0</v>
      </c>
      <c r="FU209" s="40" t="b">
        <f t="shared" si="389"/>
        <v>0</v>
      </c>
      <c r="FV209" s="40" t="b">
        <f t="shared" si="390"/>
        <v>0</v>
      </c>
      <c r="FW209" s="40" t="b">
        <f t="shared" si="391"/>
        <v>0</v>
      </c>
    </row>
    <row r="210" spans="2:179">
      <c r="B210" s="365">
        <v>201</v>
      </c>
      <c r="C210" s="196"/>
      <c r="D210" s="196"/>
      <c r="E210" s="196"/>
      <c r="F210" s="196"/>
      <c r="G210" s="367"/>
      <c r="H210" s="197"/>
      <c r="I210" s="197"/>
      <c r="J210" s="197"/>
      <c r="K210" s="197"/>
      <c r="L210" s="197"/>
      <c r="M210" s="197"/>
      <c r="N210" s="9"/>
      <c r="O210" s="198"/>
      <c r="P210" s="198"/>
      <c r="Q210" s="198"/>
      <c r="R210" s="198"/>
      <c r="S210" s="198"/>
      <c r="T210" s="198"/>
      <c r="U210" s="9"/>
      <c r="V210" s="306"/>
      <c r="W210" s="306"/>
      <c r="X210" s="306"/>
      <c r="Y210" s="306"/>
      <c r="Z210" s="306"/>
      <c r="AA210" s="283">
        <f>IFERROR(Z210*Inputs!$D$59*Inputs!$D$60,"")</f>
        <v>0</v>
      </c>
      <c r="AB210" s="9"/>
      <c r="AC210" s="303"/>
      <c r="AD210" s="304"/>
      <c r="AE210" s="304"/>
      <c r="AF210" s="304"/>
      <c r="AG210" s="9"/>
      <c r="AH210" s="283" t="str">
        <f>IFERROR(IF(Analysis!AC210="","",Analysis!AC210*Inputs!$D$33),"")</f>
        <v/>
      </c>
      <c r="AI210" s="292" t="str">
        <f>IFERROR(IF(Analysis!AD210="","",Analysis!AD210*Inputs!$D$37),"")</f>
        <v/>
      </c>
      <c r="AJ210" s="292" t="str">
        <f>IFERROR(IF(Analysis!AE210="","",Analysis!AE210*Inputs!$D$41),"")</f>
        <v/>
      </c>
      <c r="AK210" s="292" t="str">
        <f>IFERROR(IF(Analysis!AE210="","",Analysis!AE210*Inputs!$D$48),"")</f>
        <v/>
      </c>
      <c r="AL210" s="293" t="str">
        <f>IFERROR(IF(Analysis!AD210="","",Analysis!AD210*Inputs!$D$49*Inputs!$D$48),"")</f>
        <v/>
      </c>
      <c r="AM210" s="292" t="str">
        <f>IFERROR(AK210*Inputs!$D$50,"")</f>
        <v/>
      </c>
      <c r="AN210" s="292" t="str">
        <f t="shared" si="392"/>
        <v/>
      </c>
      <c r="AO210" s="292" t="str">
        <f>IFERROR(IF(AN210="","",AN210*Inputs!$D$52),"")</f>
        <v/>
      </c>
      <c r="AP210" s="283" t="str">
        <f>IFERROR(IF(Analysis!AF210="","",Analysis!AF210*Inputs!$D$58),"")</f>
        <v/>
      </c>
      <c r="AQ210" s="293" t="str">
        <f>IFERROR(AP210*Inputs!$D$59,"")</f>
        <v/>
      </c>
      <c r="AR210" s="283" t="str">
        <f>IFERROR(AQ210*Inputs!$D$60,"")</f>
        <v/>
      </c>
      <c r="AS210" s="9"/>
      <c r="AT210" s="279" t="str">
        <f>IF(Analysis!V210&lt;&gt;"",Analysis!V210,Analysis!$AH210)</f>
        <v/>
      </c>
      <c r="AU210" s="279" t="str">
        <f>IF(Analysis!W210&lt;&gt;"",Analysis!W210,Analysis!AI210)</f>
        <v/>
      </c>
      <c r="AV210" s="279" t="str">
        <f>IF(Analysis!X210&lt;&gt;"",Analysis!X210,$AJ210)</f>
        <v/>
      </c>
      <c r="AW210" s="279" t="str">
        <f>IF(Analysis!Y210&lt;&gt;"",Analysis!Y210,Analysis!AO210)</f>
        <v/>
      </c>
      <c r="AX210" s="279" t="str">
        <f>IF(Analysis!Z210&lt;&gt;"",Analysis!Z210,Analysis!AP210)</f>
        <v/>
      </c>
      <c r="AY210" s="279" t="str">
        <f>IF(Analysis!AA210&gt;0,Analysis!AA210,Analysis!AR210)</f>
        <v/>
      </c>
      <c r="AZ210" s="9"/>
      <c r="BA210" s="8">
        <f>SUM((($H210+$O210)*Inputs!$D$14*Inputs!$D$13/Hours_TB),(($I210+$P210)*Inputs!$D$14*Inputs!$D$13/Hours_TB),(($J210+$Q210)*Inputs!$D$14*Inputs!$D$13/Hours_TB),(($K210+$R210)*Inputs!$D$14*Inputs!$D$13/Hours_TB),(($L210+$S210)*Inputs!$D$14*Inputs!$D$13/Hours_TB),(($M210+$T210)*Inputs!$D$14*Inputs!$D$13/Hours_TB))</f>
        <v>0</v>
      </c>
      <c r="BB210" s="8">
        <f>SUM((($H210+$O210)*Inputs!$D$14*Inputs!$D$13/Hours_HIV),(($I210+$P210)*Inputs!$D$14*Inputs!$D$13/Hours_HIV),(($J210+$Q210)*Inputs!$D$14*Inputs!$D$13/Hours_HIV),(($K210+$R210)*Inputs!$D$14*Inputs!$D$13/Hours_HIV),(($L210+$S210)*Inputs!$D$14*Inputs!$D$13/Hours_HIV),(($M210+$T210)*Inputs!$D$14*Inputs!$D$13/Hours_HIV))</f>
        <v>0</v>
      </c>
      <c r="BC210" s="8">
        <f>SUM((($H210+$O210)*Inputs!$D$14*Inputs!$D$13/Hours_HPV),(($I210+$P210)*Inputs!$D$14*Inputs!$D$13/Hours_HPV),(($J210+$Q210)*Inputs!$D$14*Inputs!$D$13/Hours_HPV),(($K210+$R210)*Inputs!$D$14*Inputs!$D$13/Hours_HPV),(($L210+$S210)*Inputs!$D$14*Inputs!$D$13/Hours_HPV),(($M210+$T210)*Inputs!$D$14*Inputs!$D$13/Hours_HPV))</f>
        <v>0</v>
      </c>
      <c r="BD210" s="8">
        <f>SUM((($H210+$O210)*Inputs!$D$14*Inputs!$D$13/Hours_HCV),(($I210+$P210)*Inputs!$D$14*Inputs!$D$13/Hours_HCV),(($J210+$Q210)*Inputs!$D$14*Inputs!$D$13/Hours_HCV),(($K210+$R210)*Inputs!$D$14*Inputs!$D$13/Hours_HCV),(($L210+$S210)*Inputs!$D$14*Inputs!$D$13/Hours_HCV),(($M210+$T210)*Inputs!$D$14*Inputs!$D$13/Hours_HCV))</f>
        <v>0</v>
      </c>
      <c r="BE210" s="9"/>
      <c r="BF210" s="10" t="str">
        <f t="shared" si="393"/>
        <v/>
      </c>
      <c r="BG210" s="18" t="str">
        <f t="shared" si="394"/>
        <v>N/A</v>
      </c>
      <c r="BH210" s="10" t="str">
        <f t="shared" si="395"/>
        <v/>
      </c>
      <c r="BI210" s="10" t="str">
        <f t="shared" si="396"/>
        <v/>
      </c>
      <c r="BJ210" s="10" t="str">
        <f t="shared" si="315"/>
        <v/>
      </c>
      <c r="BK210" s="18" t="str">
        <f t="shared" si="397"/>
        <v>N/A</v>
      </c>
      <c r="BL210" s="367"/>
      <c r="BM210" s="10">
        <f t="shared" si="398"/>
        <v>0</v>
      </c>
      <c r="BN210" s="18" t="str">
        <f t="shared" si="399"/>
        <v>N/A</v>
      </c>
      <c r="BO210" s="10" t="str">
        <f t="shared" si="316"/>
        <v/>
      </c>
      <c r="BP210" s="10" t="str">
        <f t="shared" si="317"/>
        <v/>
      </c>
      <c r="BQ210" s="10" t="str">
        <f t="shared" si="318"/>
        <v/>
      </c>
      <c r="BR210" s="18" t="str">
        <f t="shared" si="319"/>
        <v>N/A</v>
      </c>
      <c r="BS210" s="367"/>
      <c r="BT210" s="10">
        <f t="shared" si="400"/>
        <v>0</v>
      </c>
      <c r="BU210" s="18" t="str">
        <f t="shared" si="401"/>
        <v>N/A</v>
      </c>
      <c r="BV210" s="10" t="str">
        <f t="shared" si="320"/>
        <v/>
      </c>
      <c r="BW210" s="10" t="str">
        <f t="shared" si="402"/>
        <v/>
      </c>
      <c r="BX210" s="10" t="str">
        <f t="shared" si="321"/>
        <v/>
      </c>
      <c r="BY210" s="18" t="str">
        <f t="shared" si="403"/>
        <v>N/A</v>
      </c>
      <c r="BZ210" s="367"/>
      <c r="CA210" s="10">
        <f t="shared" si="404"/>
        <v>0</v>
      </c>
      <c r="CB210" s="18" t="str">
        <f t="shared" si="405"/>
        <v>N/A</v>
      </c>
      <c r="CC210" s="10" t="str">
        <f t="shared" si="322"/>
        <v/>
      </c>
      <c r="CD210" s="10" t="str">
        <f t="shared" si="323"/>
        <v/>
      </c>
      <c r="CE210" s="10" t="str">
        <f t="shared" si="324"/>
        <v/>
      </c>
      <c r="CF210" s="18" t="str">
        <f t="shared" si="406"/>
        <v>N/A</v>
      </c>
      <c r="CG210" s="365"/>
      <c r="CH210" s="10">
        <f t="shared" si="407"/>
        <v>0</v>
      </c>
      <c r="CI210" s="18" t="str">
        <f t="shared" si="408"/>
        <v>N/A</v>
      </c>
      <c r="CJ210" s="10" t="str">
        <f t="shared" si="325"/>
        <v/>
      </c>
      <c r="CK210" s="10" t="str">
        <f t="shared" si="326"/>
        <v/>
      </c>
      <c r="CL210" s="10" t="str">
        <f t="shared" si="327"/>
        <v/>
      </c>
      <c r="CM210" s="18" t="str">
        <f t="shared" si="328"/>
        <v>N/A</v>
      </c>
      <c r="CN210" s="365"/>
      <c r="CO210" s="10">
        <f t="shared" si="409"/>
        <v>0</v>
      </c>
      <c r="CP210" s="18" t="str">
        <f t="shared" si="410"/>
        <v>N/A</v>
      </c>
      <c r="CQ210" s="10" t="str">
        <f t="shared" si="329"/>
        <v/>
      </c>
      <c r="CR210" s="10" t="str">
        <f t="shared" si="330"/>
        <v/>
      </c>
      <c r="CS210" s="10" t="str">
        <f t="shared" si="331"/>
        <v/>
      </c>
      <c r="CT210" s="18" t="str">
        <f t="shared" si="411"/>
        <v>N/A</v>
      </c>
      <c r="CU210" s="377"/>
      <c r="CV210" s="10">
        <f t="shared" si="412"/>
        <v>0</v>
      </c>
      <c r="CW210" s="18" t="str">
        <f t="shared" si="413"/>
        <v>N/A</v>
      </c>
      <c r="CX210" s="10" t="str">
        <f t="shared" si="332"/>
        <v/>
      </c>
      <c r="CY210" s="10" t="str">
        <f t="shared" si="333"/>
        <v/>
      </c>
      <c r="CZ210" s="10" t="str">
        <f t="shared" si="334"/>
        <v/>
      </c>
      <c r="DA210" s="18" t="str">
        <f t="shared" si="335"/>
        <v>N/A</v>
      </c>
      <c r="DB210" s="367"/>
      <c r="DC210" s="367"/>
      <c r="DD210" s="367"/>
      <c r="DE210" s="367"/>
      <c r="DF210" s="367"/>
      <c r="DG210" s="40" t="b">
        <f t="shared" si="336"/>
        <v>0</v>
      </c>
      <c r="DH210" s="40" t="b">
        <f t="shared" si="337"/>
        <v>0</v>
      </c>
      <c r="DI210" s="40" t="b">
        <f t="shared" si="338"/>
        <v>0</v>
      </c>
      <c r="DJ210" s="40" t="b">
        <f t="shared" si="339"/>
        <v>0</v>
      </c>
      <c r="DK210" s="367"/>
      <c r="DL210" s="40" t="b">
        <f t="shared" si="340"/>
        <v>0</v>
      </c>
      <c r="DM210" s="40" t="b">
        <f t="shared" si="341"/>
        <v>0</v>
      </c>
      <c r="DN210" s="40" t="b">
        <f t="shared" si="342"/>
        <v>0</v>
      </c>
      <c r="DO210" s="40" t="b">
        <f t="shared" si="343"/>
        <v>0</v>
      </c>
      <c r="DP210" s="367"/>
      <c r="DQ210" s="40" t="b">
        <f t="shared" si="344"/>
        <v>0</v>
      </c>
      <c r="DR210" s="40" t="b">
        <f t="shared" si="345"/>
        <v>0</v>
      </c>
      <c r="DS210" s="40" t="b">
        <f t="shared" si="346"/>
        <v>0</v>
      </c>
      <c r="DT210" s="40" t="b">
        <f t="shared" si="347"/>
        <v>0</v>
      </c>
      <c r="DU210" s="367"/>
      <c r="DV210" s="40" t="b">
        <f t="shared" si="348"/>
        <v>0</v>
      </c>
      <c r="DW210" s="40" t="b">
        <f t="shared" si="349"/>
        <v>0</v>
      </c>
      <c r="DX210" s="40" t="b">
        <f t="shared" si="350"/>
        <v>0</v>
      </c>
      <c r="DY210" s="40" t="b">
        <f t="shared" si="351"/>
        <v>0</v>
      </c>
      <c r="DZ210" s="367"/>
      <c r="EA210" s="40" t="b">
        <f t="shared" si="352"/>
        <v>0</v>
      </c>
      <c r="EB210" s="40" t="b">
        <f t="shared" si="353"/>
        <v>0</v>
      </c>
      <c r="EC210" s="40" t="b">
        <f t="shared" si="354"/>
        <v>0</v>
      </c>
      <c r="ED210" s="40" t="b">
        <f t="shared" si="355"/>
        <v>0</v>
      </c>
      <c r="EE210" s="367"/>
      <c r="EF210" s="40" t="b">
        <f t="shared" si="356"/>
        <v>0</v>
      </c>
      <c r="EG210" s="40" t="b">
        <f t="shared" si="357"/>
        <v>0</v>
      </c>
      <c r="EH210" s="40" t="b">
        <f t="shared" si="358"/>
        <v>0</v>
      </c>
      <c r="EI210" s="40" t="b">
        <f t="shared" si="359"/>
        <v>0</v>
      </c>
      <c r="EJ210" s="367"/>
      <c r="EK210" s="40" t="b">
        <f t="shared" si="360"/>
        <v>0</v>
      </c>
      <c r="EL210" s="40" t="b">
        <f t="shared" si="361"/>
        <v>0</v>
      </c>
      <c r="EM210" s="40" t="b">
        <f t="shared" si="362"/>
        <v>0</v>
      </c>
      <c r="EN210" s="40" t="b">
        <f t="shared" si="363"/>
        <v>0</v>
      </c>
      <c r="EO210" s="367"/>
      <c r="EP210" s="40" t="b">
        <f t="shared" si="364"/>
        <v>0</v>
      </c>
      <c r="EQ210" s="40" t="b">
        <f t="shared" si="365"/>
        <v>0</v>
      </c>
      <c r="ER210" s="40" t="b">
        <f t="shared" si="366"/>
        <v>0</v>
      </c>
      <c r="ES210" s="40" t="b">
        <f t="shared" si="367"/>
        <v>0</v>
      </c>
      <c r="ET210" s="367"/>
      <c r="EU210" s="40" t="b">
        <f t="shared" si="368"/>
        <v>0</v>
      </c>
      <c r="EV210" s="40" t="b">
        <f t="shared" si="369"/>
        <v>0</v>
      </c>
      <c r="EW210" s="40" t="b">
        <f t="shared" si="370"/>
        <v>0</v>
      </c>
      <c r="EX210" s="40" t="b">
        <f t="shared" si="371"/>
        <v>0</v>
      </c>
      <c r="EY210" s="365"/>
      <c r="EZ210" s="40" t="b">
        <f t="shared" si="372"/>
        <v>0</v>
      </c>
      <c r="FA210" s="40" t="b">
        <f t="shared" si="373"/>
        <v>0</v>
      </c>
      <c r="FB210" s="40" t="b">
        <f t="shared" si="374"/>
        <v>0</v>
      </c>
      <c r="FC210" s="40" t="b">
        <f t="shared" si="375"/>
        <v>0</v>
      </c>
      <c r="FD210" s="367"/>
      <c r="FE210" s="40" t="b">
        <f t="shared" si="376"/>
        <v>0</v>
      </c>
      <c r="FF210" s="40" t="b">
        <f t="shared" si="377"/>
        <v>0</v>
      </c>
      <c r="FG210" s="40" t="b">
        <f t="shared" si="378"/>
        <v>0</v>
      </c>
      <c r="FH210" s="40" t="b">
        <f t="shared" si="379"/>
        <v>0</v>
      </c>
      <c r="FI210" s="365"/>
      <c r="FJ210" s="40" t="b">
        <f t="shared" si="380"/>
        <v>0</v>
      </c>
      <c r="FK210" s="40" t="b">
        <f t="shared" si="381"/>
        <v>0</v>
      </c>
      <c r="FL210" s="40" t="b">
        <f t="shared" si="382"/>
        <v>0</v>
      </c>
      <c r="FM210" s="40" t="b">
        <f t="shared" si="383"/>
        <v>0</v>
      </c>
      <c r="FN210" s="367"/>
      <c r="FO210" s="40" t="b">
        <f t="shared" si="384"/>
        <v>0</v>
      </c>
      <c r="FP210" s="40" t="b">
        <f t="shared" si="385"/>
        <v>0</v>
      </c>
      <c r="FQ210" s="40" t="b">
        <f t="shared" si="386"/>
        <v>0</v>
      </c>
      <c r="FR210" s="40" t="b">
        <f t="shared" si="387"/>
        <v>0</v>
      </c>
      <c r="FS210" s="365"/>
      <c r="FT210" s="40" t="b">
        <f t="shared" si="388"/>
        <v>0</v>
      </c>
      <c r="FU210" s="40" t="b">
        <f t="shared" si="389"/>
        <v>0</v>
      </c>
      <c r="FV210" s="40" t="b">
        <f t="shared" si="390"/>
        <v>0</v>
      </c>
      <c r="FW210" s="40" t="b">
        <f t="shared" si="391"/>
        <v>0</v>
      </c>
    </row>
    <row r="211" spans="2:179">
      <c r="B211" s="365">
        <v>202</v>
      </c>
      <c r="C211" s="196"/>
      <c r="D211" s="196"/>
      <c r="E211" s="196"/>
      <c r="F211" s="196"/>
      <c r="G211" s="367"/>
      <c r="H211" s="197"/>
      <c r="I211" s="197"/>
      <c r="J211" s="197"/>
      <c r="K211" s="197"/>
      <c r="L211" s="197"/>
      <c r="M211" s="197"/>
      <c r="N211" s="9"/>
      <c r="O211" s="198"/>
      <c r="P211" s="198"/>
      <c r="Q211" s="198"/>
      <c r="R211" s="198"/>
      <c r="S211" s="198"/>
      <c r="T211" s="198"/>
      <c r="U211" s="9"/>
      <c r="V211" s="306"/>
      <c r="W211" s="306"/>
      <c r="X211" s="306"/>
      <c r="Y211" s="306"/>
      <c r="Z211" s="306"/>
      <c r="AA211" s="283">
        <f>IFERROR(Z211*Inputs!$D$59*Inputs!$D$60,"")</f>
        <v>0</v>
      </c>
      <c r="AB211" s="9"/>
      <c r="AC211" s="303"/>
      <c r="AD211" s="304"/>
      <c r="AE211" s="304"/>
      <c r="AF211" s="304"/>
      <c r="AG211" s="9"/>
      <c r="AH211" s="283" t="str">
        <f>IFERROR(IF(Analysis!AC211="","",Analysis!AC211*Inputs!$D$33),"")</f>
        <v/>
      </c>
      <c r="AI211" s="292" t="str">
        <f>IFERROR(IF(Analysis!AD211="","",Analysis!AD211*Inputs!$D$37),"")</f>
        <v/>
      </c>
      <c r="AJ211" s="292" t="str">
        <f>IFERROR(IF(Analysis!AE211="","",Analysis!AE211*Inputs!$D$41),"")</f>
        <v/>
      </c>
      <c r="AK211" s="292" t="str">
        <f>IFERROR(IF(Analysis!AE211="","",Analysis!AE211*Inputs!$D$48),"")</f>
        <v/>
      </c>
      <c r="AL211" s="293" t="str">
        <f>IFERROR(IF(Analysis!AD211="","",Analysis!AD211*Inputs!$D$49*Inputs!$D$48),"")</f>
        <v/>
      </c>
      <c r="AM211" s="292" t="str">
        <f>IFERROR(AK211*Inputs!$D$50,"")</f>
        <v/>
      </c>
      <c r="AN211" s="292" t="str">
        <f t="shared" si="392"/>
        <v/>
      </c>
      <c r="AO211" s="292" t="str">
        <f>IFERROR(IF(AN211="","",AN211*Inputs!$D$52),"")</f>
        <v/>
      </c>
      <c r="AP211" s="283" t="str">
        <f>IFERROR(IF(Analysis!AF211="","",Analysis!AF211*Inputs!$D$58),"")</f>
        <v/>
      </c>
      <c r="AQ211" s="293" t="str">
        <f>IFERROR(AP211*Inputs!$D$59,"")</f>
        <v/>
      </c>
      <c r="AR211" s="283" t="str">
        <f>IFERROR(AQ211*Inputs!$D$60,"")</f>
        <v/>
      </c>
      <c r="AS211" s="9"/>
      <c r="AT211" s="279" t="str">
        <f>IF(Analysis!V211&lt;&gt;"",Analysis!V211,Analysis!$AH211)</f>
        <v/>
      </c>
      <c r="AU211" s="279" t="str">
        <f>IF(Analysis!W211&lt;&gt;"",Analysis!W211,Analysis!AI211)</f>
        <v/>
      </c>
      <c r="AV211" s="279" t="str">
        <f>IF(Analysis!X211&lt;&gt;"",Analysis!X211,$AJ211)</f>
        <v/>
      </c>
      <c r="AW211" s="279" t="str">
        <f>IF(Analysis!Y211&lt;&gt;"",Analysis!Y211,Analysis!AO211)</f>
        <v/>
      </c>
      <c r="AX211" s="279" t="str">
        <f>IF(Analysis!Z211&lt;&gt;"",Analysis!Z211,Analysis!AP211)</f>
        <v/>
      </c>
      <c r="AY211" s="279" t="str">
        <f>IF(Analysis!AA211&gt;0,Analysis!AA211,Analysis!AR211)</f>
        <v/>
      </c>
      <c r="AZ211" s="9"/>
      <c r="BA211" s="8">
        <f>SUM((($H211+$O211)*Inputs!$D$14*Inputs!$D$13/Hours_TB),(($I211+$P211)*Inputs!$D$14*Inputs!$D$13/Hours_TB),(($J211+$Q211)*Inputs!$D$14*Inputs!$D$13/Hours_TB),(($K211+$R211)*Inputs!$D$14*Inputs!$D$13/Hours_TB),(($L211+$S211)*Inputs!$D$14*Inputs!$D$13/Hours_TB),(($M211+$T211)*Inputs!$D$14*Inputs!$D$13/Hours_TB))</f>
        <v>0</v>
      </c>
      <c r="BB211" s="8">
        <f>SUM((($H211+$O211)*Inputs!$D$14*Inputs!$D$13/Hours_HIV),(($I211+$P211)*Inputs!$D$14*Inputs!$D$13/Hours_HIV),(($J211+$Q211)*Inputs!$D$14*Inputs!$D$13/Hours_HIV),(($K211+$R211)*Inputs!$D$14*Inputs!$D$13/Hours_HIV),(($L211+$S211)*Inputs!$D$14*Inputs!$D$13/Hours_HIV),(($M211+$T211)*Inputs!$D$14*Inputs!$D$13/Hours_HIV))</f>
        <v>0</v>
      </c>
      <c r="BC211" s="8">
        <f>SUM((($H211+$O211)*Inputs!$D$14*Inputs!$D$13/Hours_HPV),(($I211+$P211)*Inputs!$D$14*Inputs!$D$13/Hours_HPV),(($J211+$Q211)*Inputs!$D$14*Inputs!$D$13/Hours_HPV),(($K211+$R211)*Inputs!$D$14*Inputs!$D$13/Hours_HPV),(($L211+$S211)*Inputs!$D$14*Inputs!$D$13/Hours_HPV),(($M211+$T211)*Inputs!$D$14*Inputs!$D$13/Hours_HPV))</f>
        <v>0</v>
      </c>
      <c r="BD211" s="8">
        <f>SUM((($H211+$O211)*Inputs!$D$14*Inputs!$D$13/Hours_HCV),(($I211+$P211)*Inputs!$D$14*Inputs!$D$13/Hours_HCV),(($J211+$Q211)*Inputs!$D$14*Inputs!$D$13/Hours_HCV),(($K211+$R211)*Inputs!$D$14*Inputs!$D$13/Hours_HCV),(($L211+$S211)*Inputs!$D$14*Inputs!$D$13/Hours_HCV),(($M211+$T211)*Inputs!$D$14*Inputs!$D$13/Hours_HCV))</f>
        <v>0</v>
      </c>
      <c r="BE211" s="9"/>
      <c r="BF211" s="10" t="str">
        <f t="shared" si="393"/>
        <v/>
      </c>
      <c r="BG211" s="18" t="str">
        <f t="shared" si="394"/>
        <v>N/A</v>
      </c>
      <c r="BH211" s="10" t="str">
        <f t="shared" si="395"/>
        <v/>
      </c>
      <c r="BI211" s="10" t="str">
        <f t="shared" si="396"/>
        <v/>
      </c>
      <c r="BJ211" s="10" t="str">
        <f t="shared" si="315"/>
        <v/>
      </c>
      <c r="BK211" s="18" t="str">
        <f t="shared" si="397"/>
        <v>N/A</v>
      </c>
      <c r="BL211" s="367"/>
      <c r="BM211" s="10">
        <f t="shared" si="398"/>
        <v>0</v>
      </c>
      <c r="BN211" s="18" t="str">
        <f t="shared" si="399"/>
        <v>N/A</v>
      </c>
      <c r="BO211" s="10" t="str">
        <f t="shared" si="316"/>
        <v/>
      </c>
      <c r="BP211" s="10" t="str">
        <f t="shared" si="317"/>
        <v/>
      </c>
      <c r="BQ211" s="10" t="str">
        <f t="shared" si="318"/>
        <v/>
      </c>
      <c r="BR211" s="18" t="str">
        <f t="shared" si="319"/>
        <v>N/A</v>
      </c>
      <c r="BS211" s="367"/>
      <c r="BT211" s="10">
        <f t="shared" si="400"/>
        <v>0</v>
      </c>
      <c r="BU211" s="18" t="str">
        <f t="shared" si="401"/>
        <v>N/A</v>
      </c>
      <c r="BV211" s="10" t="str">
        <f t="shared" si="320"/>
        <v/>
      </c>
      <c r="BW211" s="10" t="str">
        <f t="shared" si="402"/>
        <v/>
      </c>
      <c r="BX211" s="10" t="str">
        <f t="shared" si="321"/>
        <v/>
      </c>
      <c r="BY211" s="18" t="str">
        <f t="shared" si="403"/>
        <v>N/A</v>
      </c>
      <c r="BZ211" s="367"/>
      <c r="CA211" s="10">
        <f t="shared" si="404"/>
        <v>0</v>
      </c>
      <c r="CB211" s="18" t="str">
        <f t="shared" si="405"/>
        <v>N/A</v>
      </c>
      <c r="CC211" s="10" t="str">
        <f t="shared" si="322"/>
        <v/>
      </c>
      <c r="CD211" s="10" t="str">
        <f t="shared" si="323"/>
        <v/>
      </c>
      <c r="CE211" s="10" t="str">
        <f t="shared" si="324"/>
        <v/>
      </c>
      <c r="CF211" s="18" t="str">
        <f t="shared" si="406"/>
        <v>N/A</v>
      </c>
      <c r="CG211" s="365"/>
      <c r="CH211" s="10">
        <f t="shared" si="407"/>
        <v>0</v>
      </c>
      <c r="CI211" s="18" t="str">
        <f t="shared" si="408"/>
        <v>N/A</v>
      </c>
      <c r="CJ211" s="10" t="str">
        <f t="shared" si="325"/>
        <v/>
      </c>
      <c r="CK211" s="10" t="str">
        <f t="shared" si="326"/>
        <v/>
      </c>
      <c r="CL211" s="10" t="str">
        <f t="shared" si="327"/>
        <v/>
      </c>
      <c r="CM211" s="18" t="str">
        <f t="shared" si="328"/>
        <v>N/A</v>
      </c>
      <c r="CN211" s="365"/>
      <c r="CO211" s="10">
        <f t="shared" si="409"/>
        <v>0</v>
      </c>
      <c r="CP211" s="18" t="str">
        <f t="shared" si="410"/>
        <v>N/A</v>
      </c>
      <c r="CQ211" s="10" t="str">
        <f t="shared" si="329"/>
        <v/>
      </c>
      <c r="CR211" s="10" t="str">
        <f t="shared" si="330"/>
        <v/>
      </c>
      <c r="CS211" s="10" t="str">
        <f t="shared" si="331"/>
        <v/>
      </c>
      <c r="CT211" s="18" t="str">
        <f t="shared" si="411"/>
        <v>N/A</v>
      </c>
      <c r="CU211" s="377"/>
      <c r="CV211" s="10">
        <f t="shared" si="412"/>
        <v>0</v>
      </c>
      <c r="CW211" s="18" t="str">
        <f t="shared" si="413"/>
        <v>N/A</v>
      </c>
      <c r="CX211" s="10" t="str">
        <f t="shared" si="332"/>
        <v/>
      </c>
      <c r="CY211" s="10" t="str">
        <f t="shared" si="333"/>
        <v/>
      </c>
      <c r="CZ211" s="10" t="str">
        <f t="shared" si="334"/>
        <v/>
      </c>
      <c r="DA211" s="18" t="str">
        <f t="shared" si="335"/>
        <v>N/A</v>
      </c>
      <c r="DB211" s="367"/>
      <c r="DC211" s="367"/>
      <c r="DD211" s="367"/>
      <c r="DE211" s="367"/>
      <c r="DF211" s="367"/>
      <c r="DG211" s="40" t="b">
        <f t="shared" si="336"/>
        <v>0</v>
      </c>
      <c r="DH211" s="40" t="b">
        <f t="shared" si="337"/>
        <v>0</v>
      </c>
      <c r="DI211" s="40" t="b">
        <f t="shared" si="338"/>
        <v>0</v>
      </c>
      <c r="DJ211" s="40" t="b">
        <f t="shared" si="339"/>
        <v>0</v>
      </c>
      <c r="DK211" s="367"/>
      <c r="DL211" s="40" t="b">
        <f t="shared" si="340"/>
        <v>0</v>
      </c>
      <c r="DM211" s="40" t="b">
        <f t="shared" si="341"/>
        <v>0</v>
      </c>
      <c r="DN211" s="40" t="b">
        <f t="shared" si="342"/>
        <v>0</v>
      </c>
      <c r="DO211" s="40" t="b">
        <f t="shared" si="343"/>
        <v>0</v>
      </c>
      <c r="DP211" s="367"/>
      <c r="DQ211" s="40" t="b">
        <f t="shared" si="344"/>
        <v>0</v>
      </c>
      <c r="DR211" s="40" t="b">
        <f t="shared" si="345"/>
        <v>0</v>
      </c>
      <c r="DS211" s="40" t="b">
        <f t="shared" si="346"/>
        <v>0</v>
      </c>
      <c r="DT211" s="40" t="b">
        <f t="shared" si="347"/>
        <v>0</v>
      </c>
      <c r="DU211" s="367"/>
      <c r="DV211" s="40" t="b">
        <f t="shared" si="348"/>
        <v>0</v>
      </c>
      <c r="DW211" s="40" t="b">
        <f t="shared" si="349"/>
        <v>0</v>
      </c>
      <c r="DX211" s="40" t="b">
        <f t="shared" si="350"/>
        <v>0</v>
      </c>
      <c r="DY211" s="40" t="b">
        <f t="shared" si="351"/>
        <v>0</v>
      </c>
      <c r="DZ211" s="367"/>
      <c r="EA211" s="40" t="b">
        <f t="shared" si="352"/>
        <v>0</v>
      </c>
      <c r="EB211" s="40" t="b">
        <f t="shared" si="353"/>
        <v>0</v>
      </c>
      <c r="EC211" s="40" t="b">
        <f t="shared" si="354"/>
        <v>0</v>
      </c>
      <c r="ED211" s="40" t="b">
        <f t="shared" si="355"/>
        <v>0</v>
      </c>
      <c r="EE211" s="367"/>
      <c r="EF211" s="40" t="b">
        <f t="shared" si="356"/>
        <v>0</v>
      </c>
      <c r="EG211" s="40" t="b">
        <f t="shared" si="357"/>
        <v>0</v>
      </c>
      <c r="EH211" s="40" t="b">
        <f t="shared" si="358"/>
        <v>0</v>
      </c>
      <c r="EI211" s="40" t="b">
        <f t="shared" si="359"/>
        <v>0</v>
      </c>
      <c r="EJ211" s="367"/>
      <c r="EK211" s="40" t="b">
        <f t="shared" si="360"/>
        <v>0</v>
      </c>
      <c r="EL211" s="40" t="b">
        <f t="shared" si="361"/>
        <v>0</v>
      </c>
      <c r="EM211" s="40" t="b">
        <f t="shared" si="362"/>
        <v>0</v>
      </c>
      <c r="EN211" s="40" t="b">
        <f t="shared" si="363"/>
        <v>0</v>
      </c>
      <c r="EO211" s="367"/>
      <c r="EP211" s="40" t="b">
        <f t="shared" si="364"/>
        <v>0</v>
      </c>
      <c r="EQ211" s="40" t="b">
        <f t="shared" si="365"/>
        <v>0</v>
      </c>
      <c r="ER211" s="40" t="b">
        <f t="shared" si="366"/>
        <v>0</v>
      </c>
      <c r="ES211" s="40" t="b">
        <f t="shared" si="367"/>
        <v>0</v>
      </c>
      <c r="ET211" s="367"/>
      <c r="EU211" s="40" t="b">
        <f t="shared" si="368"/>
        <v>0</v>
      </c>
      <c r="EV211" s="40" t="b">
        <f t="shared" si="369"/>
        <v>0</v>
      </c>
      <c r="EW211" s="40" t="b">
        <f t="shared" si="370"/>
        <v>0</v>
      </c>
      <c r="EX211" s="40" t="b">
        <f t="shared" si="371"/>
        <v>0</v>
      </c>
      <c r="EY211" s="365"/>
      <c r="EZ211" s="40" t="b">
        <f t="shared" si="372"/>
        <v>0</v>
      </c>
      <c r="FA211" s="40" t="b">
        <f t="shared" si="373"/>
        <v>0</v>
      </c>
      <c r="FB211" s="40" t="b">
        <f t="shared" si="374"/>
        <v>0</v>
      </c>
      <c r="FC211" s="40" t="b">
        <f t="shared" si="375"/>
        <v>0</v>
      </c>
      <c r="FD211" s="367"/>
      <c r="FE211" s="40" t="b">
        <f t="shared" si="376"/>
        <v>0</v>
      </c>
      <c r="FF211" s="40" t="b">
        <f t="shared" si="377"/>
        <v>0</v>
      </c>
      <c r="FG211" s="40" t="b">
        <f t="shared" si="378"/>
        <v>0</v>
      </c>
      <c r="FH211" s="40" t="b">
        <f t="shared" si="379"/>
        <v>0</v>
      </c>
      <c r="FI211" s="365"/>
      <c r="FJ211" s="40" t="b">
        <f t="shared" si="380"/>
        <v>0</v>
      </c>
      <c r="FK211" s="40" t="b">
        <f t="shared" si="381"/>
        <v>0</v>
      </c>
      <c r="FL211" s="40" t="b">
        <f t="shared" si="382"/>
        <v>0</v>
      </c>
      <c r="FM211" s="40" t="b">
        <f t="shared" si="383"/>
        <v>0</v>
      </c>
      <c r="FN211" s="367"/>
      <c r="FO211" s="40" t="b">
        <f t="shared" si="384"/>
        <v>0</v>
      </c>
      <c r="FP211" s="40" t="b">
        <f t="shared" si="385"/>
        <v>0</v>
      </c>
      <c r="FQ211" s="40" t="b">
        <f t="shared" si="386"/>
        <v>0</v>
      </c>
      <c r="FR211" s="40" t="b">
        <f t="shared" si="387"/>
        <v>0</v>
      </c>
      <c r="FS211" s="365"/>
      <c r="FT211" s="40" t="b">
        <f t="shared" si="388"/>
        <v>0</v>
      </c>
      <c r="FU211" s="40" t="b">
        <f t="shared" si="389"/>
        <v>0</v>
      </c>
      <c r="FV211" s="40" t="b">
        <f t="shared" si="390"/>
        <v>0</v>
      </c>
      <c r="FW211" s="40" t="b">
        <f t="shared" si="391"/>
        <v>0</v>
      </c>
    </row>
    <row r="212" spans="2:179">
      <c r="B212" s="365">
        <v>203</v>
      </c>
      <c r="C212" s="196"/>
      <c r="D212" s="196"/>
      <c r="E212" s="196"/>
      <c r="F212" s="196"/>
      <c r="G212" s="367"/>
      <c r="H212" s="197"/>
      <c r="I212" s="197"/>
      <c r="J212" s="197"/>
      <c r="K212" s="197"/>
      <c r="L212" s="197"/>
      <c r="M212" s="197"/>
      <c r="N212" s="9"/>
      <c r="O212" s="198"/>
      <c r="P212" s="198"/>
      <c r="Q212" s="198"/>
      <c r="R212" s="198"/>
      <c r="S212" s="198"/>
      <c r="T212" s="198"/>
      <c r="U212" s="9"/>
      <c r="V212" s="306"/>
      <c r="W212" s="306"/>
      <c r="X212" s="306"/>
      <c r="Y212" s="306"/>
      <c r="Z212" s="306"/>
      <c r="AA212" s="283">
        <f>IFERROR(Z212*Inputs!$D$59*Inputs!$D$60,"")</f>
        <v>0</v>
      </c>
      <c r="AB212" s="9"/>
      <c r="AC212" s="303"/>
      <c r="AD212" s="304"/>
      <c r="AE212" s="304"/>
      <c r="AF212" s="304"/>
      <c r="AG212" s="9"/>
      <c r="AH212" s="283" t="str">
        <f>IFERROR(IF(Analysis!AC212="","",Analysis!AC212*Inputs!$D$33),"")</f>
        <v/>
      </c>
      <c r="AI212" s="292" t="str">
        <f>IFERROR(IF(Analysis!AD212="","",Analysis!AD212*Inputs!$D$37),"")</f>
        <v/>
      </c>
      <c r="AJ212" s="292" t="str">
        <f>IFERROR(IF(Analysis!AE212="","",Analysis!AE212*Inputs!$D$41),"")</f>
        <v/>
      </c>
      <c r="AK212" s="292" t="str">
        <f>IFERROR(IF(Analysis!AE212="","",Analysis!AE212*Inputs!$D$48),"")</f>
        <v/>
      </c>
      <c r="AL212" s="293" t="str">
        <f>IFERROR(IF(Analysis!AD212="","",Analysis!AD212*Inputs!$D$49*Inputs!$D$48),"")</f>
        <v/>
      </c>
      <c r="AM212" s="292" t="str">
        <f>IFERROR(AK212*Inputs!$D$50,"")</f>
        <v/>
      </c>
      <c r="AN212" s="292" t="str">
        <f t="shared" si="392"/>
        <v/>
      </c>
      <c r="AO212" s="292" t="str">
        <f>IFERROR(IF(AN212="","",AN212*Inputs!$D$52),"")</f>
        <v/>
      </c>
      <c r="AP212" s="283" t="str">
        <f>IFERROR(IF(Analysis!AF212="","",Analysis!AF212*Inputs!$D$58),"")</f>
        <v/>
      </c>
      <c r="AQ212" s="293" t="str">
        <f>IFERROR(AP212*Inputs!$D$59,"")</f>
        <v/>
      </c>
      <c r="AR212" s="283" t="str">
        <f>IFERROR(AQ212*Inputs!$D$60,"")</f>
        <v/>
      </c>
      <c r="AS212" s="9"/>
      <c r="AT212" s="279" t="str">
        <f>IF(Analysis!V212&lt;&gt;"",Analysis!V212,Analysis!$AH212)</f>
        <v/>
      </c>
      <c r="AU212" s="279" t="str">
        <f>IF(Analysis!W212&lt;&gt;"",Analysis!W212,Analysis!AI212)</f>
        <v/>
      </c>
      <c r="AV212" s="279" t="str">
        <f>IF(Analysis!X212&lt;&gt;"",Analysis!X212,$AJ212)</f>
        <v/>
      </c>
      <c r="AW212" s="279" t="str">
        <f>IF(Analysis!Y212&lt;&gt;"",Analysis!Y212,Analysis!AO212)</f>
        <v/>
      </c>
      <c r="AX212" s="279" t="str">
        <f>IF(Analysis!Z212&lt;&gt;"",Analysis!Z212,Analysis!AP212)</f>
        <v/>
      </c>
      <c r="AY212" s="279" t="str">
        <f>IF(Analysis!AA212&gt;0,Analysis!AA212,Analysis!AR212)</f>
        <v/>
      </c>
      <c r="AZ212" s="9"/>
      <c r="BA212" s="8">
        <f>SUM((($H212+$O212)*Inputs!$D$14*Inputs!$D$13/Hours_TB),(($I212+$P212)*Inputs!$D$14*Inputs!$D$13/Hours_TB),(($J212+$Q212)*Inputs!$D$14*Inputs!$D$13/Hours_TB),(($K212+$R212)*Inputs!$D$14*Inputs!$D$13/Hours_TB),(($L212+$S212)*Inputs!$D$14*Inputs!$D$13/Hours_TB),(($M212+$T212)*Inputs!$D$14*Inputs!$D$13/Hours_TB))</f>
        <v>0</v>
      </c>
      <c r="BB212" s="8">
        <f>SUM((($H212+$O212)*Inputs!$D$14*Inputs!$D$13/Hours_HIV),(($I212+$P212)*Inputs!$D$14*Inputs!$D$13/Hours_HIV),(($J212+$Q212)*Inputs!$D$14*Inputs!$D$13/Hours_HIV),(($K212+$R212)*Inputs!$D$14*Inputs!$D$13/Hours_HIV),(($L212+$S212)*Inputs!$D$14*Inputs!$D$13/Hours_HIV),(($M212+$T212)*Inputs!$D$14*Inputs!$D$13/Hours_HIV))</f>
        <v>0</v>
      </c>
      <c r="BC212" s="8">
        <f>SUM((($H212+$O212)*Inputs!$D$14*Inputs!$D$13/Hours_HPV),(($I212+$P212)*Inputs!$D$14*Inputs!$D$13/Hours_HPV),(($J212+$Q212)*Inputs!$D$14*Inputs!$D$13/Hours_HPV),(($K212+$R212)*Inputs!$D$14*Inputs!$D$13/Hours_HPV),(($L212+$S212)*Inputs!$D$14*Inputs!$D$13/Hours_HPV),(($M212+$T212)*Inputs!$D$14*Inputs!$D$13/Hours_HPV))</f>
        <v>0</v>
      </c>
      <c r="BD212" s="8">
        <f>SUM((($H212+$O212)*Inputs!$D$14*Inputs!$D$13/Hours_HCV),(($I212+$P212)*Inputs!$D$14*Inputs!$D$13/Hours_HCV),(($J212+$Q212)*Inputs!$D$14*Inputs!$D$13/Hours_HCV),(($K212+$R212)*Inputs!$D$14*Inputs!$D$13/Hours_HCV),(($L212+$S212)*Inputs!$D$14*Inputs!$D$13/Hours_HCV),(($M212+$T212)*Inputs!$D$14*Inputs!$D$13/Hours_HCV))</f>
        <v>0</v>
      </c>
      <c r="BE212" s="9"/>
      <c r="BF212" s="10" t="str">
        <f t="shared" si="393"/>
        <v/>
      </c>
      <c r="BG212" s="18" t="str">
        <f t="shared" si="394"/>
        <v>N/A</v>
      </c>
      <c r="BH212" s="10" t="str">
        <f t="shared" si="395"/>
        <v/>
      </c>
      <c r="BI212" s="10" t="str">
        <f t="shared" si="396"/>
        <v/>
      </c>
      <c r="BJ212" s="10" t="str">
        <f t="shared" si="315"/>
        <v/>
      </c>
      <c r="BK212" s="18" t="str">
        <f t="shared" si="397"/>
        <v>N/A</v>
      </c>
      <c r="BL212" s="367"/>
      <c r="BM212" s="10">
        <f t="shared" si="398"/>
        <v>0</v>
      </c>
      <c r="BN212" s="18" t="str">
        <f t="shared" si="399"/>
        <v>N/A</v>
      </c>
      <c r="BO212" s="10" t="str">
        <f t="shared" si="316"/>
        <v/>
      </c>
      <c r="BP212" s="10" t="str">
        <f t="shared" si="317"/>
        <v/>
      </c>
      <c r="BQ212" s="10" t="str">
        <f t="shared" si="318"/>
        <v/>
      </c>
      <c r="BR212" s="18" t="str">
        <f t="shared" si="319"/>
        <v>N/A</v>
      </c>
      <c r="BS212" s="367"/>
      <c r="BT212" s="10">
        <f t="shared" si="400"/>
        <v>0</v>
      </c>
      <c r="BU212" s="18" t="str">
        <f t="shared" si="401"/>
        <v>N/A</v>
      </c>
      <c r="BV212" s="10" t="str">
        <f t="shared" si="320"/>
        <v/>
      </c>
      <c r="BW212" s="10" t="str">
        <f t="shared" si="402"/>
        <v/>
      </c>
      <c r="BX212" s="10" t="str">
        <f t="shared" si="321"/>
        <v/>
      </c>
      <c r="BY212" s="18" t="str">
        <f t="shared" si="403"/>
        <v>N/A</v>
      </c>
      <c r="BZ212" s="367"/>
      <c r="CA212" s="10">
        <f t="shared" si="404"/>
        <v>0</v>
      </c>
      <c r="CB212" s="18" t="str">
        <f t="shared" si="405"/>
        <v>N/A</v>
      </c>
      <c r="CC212" s="10" t="str">
        <f t="shared" si="322"/>
        <v/>
      </c>
      <c r="CD212" s="10" t="str">
        <f t="shared" si="323"/>
        <v/>
      </c>
      <c r="CE212" s="10" t="str">
        <f t="shared" si="324"/>
        <v/>
      </c>
      <c r="CF212" s="18" t="str">
        <f t="shared" si="406"/>
        <v>N/A</v>
      </c>
      <c r="CG212" s="365"/>
      <c r="CH212" s="10">
        <f t="shared" si="407"/>
        <v>0</v>
      </c>
      <c r="CI212" s="18" t="str">
        <f t="shared" si="408"/>
        <v>N/A</v>
      </c>
      <c r="CJ212" s="10" t="str">
        <f t="shared" si="325"/>
        <v/>
      </c>
      <c r="CK212" s="10" t="str">
        <f t="shared" si="326"/>
        <v/>
      </c>
      <c r="CL212" s="10" t="str">
        <f t="shared" si="327"/>
        <v/>
      </c>
      <c r="CM212" s="18" t="str">
        <f t="shared" si="328"/>
        <v>N/A</v>
      </c>
      <c r="CN212" s="365"/>
      <c r="CO212" s="10">
        <f t="shared" si="409"/>
        <v>0</v>
      </c>
      <c r="CP212" s="18" t="str">
        <f t="shared" si="410"/>
        <v>N/A</v>
      </c>
      <c r="CQ212" s="10" t="str">
        <f t="shared" si="329"/>
        <v/>
      </c>
      <c r="CR212" s="10" t="str">
        <f t="shared" si="330"/>
        <v/>
      </c>
      <c r="CS212" s="10" t="str">
        <f t="shared" si="331"/>
        <v/>
      </c>
      <c r="CT212" s="18" t="str">
        <f t="shared" si="411"/>
        <v>N/A</v>
      </c>
      <c r="CU212" s="377"/>
      <c r="CV212" s="10">
        <f t="shared" si="412"/>
        <v>0</v>
      </c>
      <c r="CW212" s="18" t="str">
        <f t="shared" si="413"/>
        <v>N/A</v>
      </c>
      <c r="CX212" s="10" t="str">
        <f t="shared" si="332"/>
        <v/>
      </c>
      <c r="CY212" s="10" t="str">
        <f t="shared" si="333"/>
        <v/>
      </c>
      <c r="CZ212" s="10" t="str">
        <f t="shared" si="334"/>
        <v/>
      </c>
      <c r="DA212" s="18" t="str">
        <f t="shared" si="335"/>
        <v>N/A</v>
      </c>
      <c r="DB212" s="367"/>
      <c r="DC212" s="367"/>
      <c r="DD212" s="367"/>
      <c r="DE212" s="367"/>
      <c r="DF212" s="367"/>
      <c r="DG212" s="40" t="b">
        <f t="shared" si="336"/>
        <v>0</v>
      </c>
      <c r="DH212" s="40" t="b">
        <f t="shared" si="337"/>
        <v>0</v>
      </c>
      <c r="DI212" s="40" t="b">
        <f t="shared" si="338"/>
        <v>0</v>
      </c>
      <c r="DJ212" s="40" t="b">
        <f t="shared" si="339"/>
        <v>0</v>
      </c>
      <c r="DK212" s="367"/>
      <c r="DL212" s="40" t="b">
        <f t="shared" si="340"/>
        <v>0</v>
      </c>
      <c r="DM212" s="40" t="b">
        <f t="shared" si="341"/>
        <v>0</v>
      </c>
      <c r="DN212" s="40" t="b">
        <f t="shared" si="342"/>
        <v>0</v>
      </c>
      <c r="DO212" s="40" t="b">
        <f t="shared" si="343"/>
        <v>0</v>
      </c>
      <c r="DP212" s="367"/>
      <c r="DQ212" s="40" t="b">
        <f t="shared" si="344"/>
        <v>0</v>
      </c>
      <c r="DR212" s="40" t="b">
        <f t="shared" si="345"/>
        <v>0</v>
      </c>
      <c r="DS212" s="40" t="b">
        <f t="shared" si="346"/>
        <v>0</v>
      </c>
      <c r="DT212" s="40" t="b">
        <f t="shared" si="347"/>
        <v>0</v>
      </c>
      <c r="DU212" s="367"/>
      <c r="DV212" s="40" t="b">
        <f t="shared" si="348"/>
        <v>0</v>
      </c>
      <c r="DW212" s="40" t="b">
        <f t="shared" si="349"/>
        <v>0</v>
      </c>
      <c r="DX212" s="40" t="b">
        <f t="shared" si="350"/>
        <v>0</v>
      </c>
      <c r="DY212" s="40" t="b">
        <f t="shared" si="351"/>
        <v>0</v>
      </c>
      <c r="DZ212" s="367"/>
      <c r="EA212" s="40" t="b">
        <f t="shared" si="352"/>
        <v>0</v>
      </c>
      <c r="EB212" s="40" t="b">
        <f t="shared" si="353"/>
        <v>0</v>
      </c>
      <c r="EC212" s="40" t="b">
        <f t="shared" si="354"/>
        <v>0</v>
      </c>
      <c r="ED212" s="40" t="b">
        <f t="shared" si="355"/>
        <v>0</v>
      </c>
      <c r="EE212" s="367"/>
      <c r="EF212" s="40" t="b">
        <f t="shared" si="356"/>
        <v>0</v>
      </c>
      <c r="EG212" s="40" t="b">
        <f t="shared" si="357"/>
        <v>0</v>
      </c>
      <c r="EH212" s="40" t="b">
        <f t="shared" si="358"/>
        <v>0</v>
      </c>
      <c r="EI212" s="40" t="b">
        <f t="shared" si="359"/>
        <v>0</v>
      </c>
      <c r="EJ212" s="367"/>
      <c r="EK212" s="40" t="b">
        <f t="shared" si="360"/>
        <v>0</v>
      </c>
      <c r="EL212" s="40" t="b">
        <f t="shared" si="361"/>
        <v>0</v>
      </c>
      <c r="EM212" s="40" t="b">
        <f t="shared" si="362"/>
        <v>0</v>
      </c>
      <c r="EN212" s="40" t="b">
        <f t="shared" si="363"/>
        <v>0</v>
      </c>
      <c r="EO212" s="367"/>
      <c r="EP212" s="40" t="b">
        <f t="shared" si="364"/>
        <v>0</v>
      </c>
      <c r="EQ212" s="40" t="b">
        <f t="shared" si="365"/>
        <v>0</v>
      </c>
      <c r="ER212" s="40" t="b">
        <f t="shared" si="366"/>
        <v>0</v>
      </c>
      <c r="ES212" s="40" t="b">
        <f t="shared" si="367"/>
        <v>0</v>
      </c>
      <c r="ET212" s="367"/>
      <c r="EU212" s="40" t="b">
        <f t="shared" si="368"/>
        <v>0</v>
      </c>
      <c r="EV212" s="40" t="b">
        <f t="shared" si="369"/>
        <v>0</v>
      </c>
      <c r="EW212" s="40" t="b">
        <f t="shared" si="370"/>
        <v>0</v>
      </c>
      <c r="EX212" s="40" t="b">
        <f t="shared" si="371"/>
        <v>0</v>
      </c>
      <c r="EY212" s="365"/>
      <c r="EZ212" s="40" t="b">
        <f t="shared" si="372"/>
        <v>0</v>
      </c>
      <c r="FA212" s="40" t="b">
        <f t="shared" si="373"/>
        <v>0</v>
      </c>
      <c r="FB212" s="40" t="b">
        <f t="shared" si="374"/>
        <v>0</v>
      </c>
      <c r="FC212" s="40" t="b">
        <f t="shared" si="375"/>
        <v>0</v>
      </c>
      <c r="FD212" s="367"/>
      <c r="FE212" s="40" t="b">
        <f t="shared" si="376"/>
        <v>0</v>
      </c>
      <c r="FF212" s="40" t="b">
        <f t="shared" si="377"/>
        <v>0</v>
      </c>
      <c r="FG212" s="40" t="b">
        <f t="shared" si="378"/>
        <v>0</v>
      </c>
      <c r="FH212" s="40" t="b">
        <f t="shared" si="379"/>
        <v>0</v>
      </c>
      <c r="FI212" s="365"/>
      <c r="FJ212" s="40" t="b">
        <f t="shared" si="380"/>
        <v>0</v>
      </c>
      <c r="FK212" s="40" t="b">
        <f t="shared" si="381"/>
        <v>0</v>
      </c>
      <c r="FL212" s="40" t="b">
        <f t="shared" si="382"/>
        <v>0</v>
      </c>
      <c r="FM212" s="40" t="b">
        <f t="shared" si="383"/>
        <v>0</v>
      </c>
      <c r="FN212" s="367"/>
      <c r="FO212" s="40" t="b">
        <f t="shared" si="384"/>
        <v>0</v>
      </c>
      <c r="FP212" s="40" t="b">
        <f t="shared" si="385"/>
        <v>0</v>
      </c>
      <c r="FQ212" s="40" t="b">
        <f t="shared" si="386"/>
        <v>0</v>
      </c>
      <c r="FR212" s="40" t="b">
        <f t="shared" si="387"/>
        <v>0</v>
      </c>
      <c r="FS212" s="365"/>
      <c r="FT212" s="40" t="b">
        <f t="shared" si="388"/>
        <v>0</v>
      </c>
      <c r="FU212" s="40" t="b">
        <f t="shared" si="389"/>
        <v>0</v>
      </c>
      <c r="FV212" s="40" t="b">
        <f t="shared" si="390"/>
        <v>0</v>
      </c>
      <c r="FW212" s="40" t="b">
        <f t="shared" si="391"/>
        <v>0</v>
      </c>
    </row>
    <row r="213" spans="2:179">
      <c r="B213" s="365">
        <v>204</v>
      </c>
      <c r="C213" s="196"/>
      <c r="D213" s="196"/>
      <c r="E213" s="196"/>
      <c r="F213" s="196"/>
      <c r="G213" s="367"/>
      <c r="H213" s="197"/>
      <c r="I213" s="197"/>
      <c r="J213" s="197"/>
      <c r="K213" s="197"/>
      <c r="L213" s="197"/>
      <c r="M213" s="197"/>
      <c r="N213" s="9"/>
      <c r="O213" s="198"/>
      <c r="P213" s="198"/>
      <c r="Q213" s="198"/>
      <c r="R213" s="198"/>
      <c r="S213" s="198"/>
      <c r="T213" s="198"/>
      <c r="U213" s="9"/>
      <c r="V213" s="306"/>
      <c r="W213" s="306"/>
      <c r="X213" s="306"/>
      <c r="Y213" s="306"/>
      <c r="Z213" s="306"/>
      <c r="AA213" s="283">
        <f>IFERROR(Z213*Inputs!$D$59*Inputs!$D$60,"")</f>
        <v>0</v>
      </c>
      <c r="AB213" s="9"/>
      <c r="AC213" s="303"/>
      <c r="AD213" s="304"/>
      <c r="AE213" s="304"/>
      <c r="AF213" s="304"/>
      <c r="AG213" s="9"/>
      <c r="AH213" s="283" t="str">
        <f>IFERROR(IF(Analysis!AC213="","",Analysis!AC213*Inputs!$D$33),"")</f>
        <v/>
      </c>
      <c r="AI213" s="292" t="str">
        <f>IFERROR(IF(Analysis!AD213="","",Analysis!AD213*Inputs!$D$37),"")</f>
        <v/>
      </c>
      <c r="AJ213" s="292" t="str">
        <f>IFERROR(IF(Analysis!AE213="","",Analysis!AE213*Inputs!$D$41),"")</f>
        <v/>
      </c>
      <c r="AK213" s="292" t="str">
        <f>IFERROR(IF(Analysis!AE213="","",Analysis!AE213*Inputs!$D$48),"")</f>
        <v/>
      </c>
      <c r="AL213" s="293" t="str">
        <f>IFERROR(IF(Analysis!AD213="","",Analysis!AD213*Inputs!$D$49*Inputs!$D$48),"")</f>
        <v/>
      </c>
      <c r="AM213" s="292" t="str">
        <f>IFERROR(AK213*Inputs!$D$50,"")</f>
        <v/>
      </c>
      <c r="AN213" s="292" t="str">
        <f t="shared" si="392"/>
        <v/>
      </c>
      <c r="AO213" s="292" t="str">
        <f>IFERROR(IF(AN213="","",AN213*Inputs!$D$52),"")</f>
        <v/>
      </c>
      <c r="AP213" s="283" t="str">
        <f>IFERROR(IF(Analysis!AF213="","",Analysis!AF213*Inputs!$D$58),"")</f>
        <v/>
      </c>
      <c r="AQ213" s="293" t="str">
        <f>IFERROR(AP213*Inputs!$D$59,"")</f>
        <v/>
      </c>
      <c r="AR213" s="283" t="str">
        <f>IFERROR(AQ213*Inputs!$D$60,"")</f>
        <v/>
      </c>
      <c r="AS213" s="9"/>
      <c r="AT213" s="279" t="str">
        <f>IF(Analysis!V213&lt;&gt;"",Analysis!V213,Analysis!$AH213)</f>
        <v/>
      </c>
      <c r="AU213" s="279" t="str">
        <f>IF(Analysis!W213&lt;&gt;"",Analysis!W213,Analysis!AI213)</f>
        <v/>
      </c>
      <c r="AV213" s="279" t="str">
        <f>IF(Analysis!X213&lt;&gt;"",Analysis!X213,$AJ213)</f>
        <v/>
      </c>
      <c r="AW213" s="279" t="str">
        <f>IF(Analysis!Y213&lt;&gt;"",Analysis!Y213,Analysis!AO213)</f>
        <v/>
      </c>
      <c r="AX213" s="279" t="str">
        <f>IF(Analysis!Z213&lt;&gt;"",Analysis!Z213,Analysis!AP213)</f>
        <v/>
      </c>
      <c r="AY213" s="279" t="str">
        <f>IF(Analysis!AA213&gt;0,Analysis!AA213,Analysis!AR213)</f>
        <v/>
      </c>
      <c r="AZ213" s="9"/>
      <c r="BA213" s="8">
        <f>SUM((($H213+$O213)*Inputs!$D$14*Inputs!$D$13/Hours_TB),(($I213+$P213)*Inputs!$D$14*Inputs!$D$13/Hours_TB),(($J213+$Q213)*Inputs!$D$14*Inputs!$D$13/Hours_TB),(($K213+$R213)*Inputs!$D$14*Inputs!$D$13/Hours_TB),(($L213+$S213)*Inputs!$D$14*Inputs!$D$13/Hours_TB),(($M213+$T213)*Inputs!$D$14*Inputs!$D$13/Hours_TB))</f>
        <v>0</v>
      </c>
      <c r="BB213" s="8">
        <f>SUM((($H213+$O213)*Inputs!$D$14*Inputs!$D$13/Hours_HIV),(($I213+$P213)*Inputs!$D$14*Inputs!$D$13/Hours_HIV),(($J213+$Q213)*Inputs!$D$14*Inputs!$D$13/Hours_HIV),(($K213+$R213)*Inputs!$D$14*Inputs!$D$13/Hours_HIV),(($L213+$S213)*Inputs!$D$14*Inputs!$D$13/Hours_HIV),(($M213+$T213)*Inputs!$D$14*Inputs!$D$13/Hours_HIV))</f>
        <v>0</v>
      </c>
      <c r="BC213" s="8">
        <f>SUM((($H213+$O213)*Inputs!$D$14*Inputs!$D$13/Hours_HPV),(($I213+$P213)*Inputs!$D$14*Inputs!$D$13/Hours_HPV),(($J213+$Q213)*Inputs!$D$14*Inputs!$D$13/Hours_HPV),(($K213+$R213)*Inputs!$D$14*Inputs!$D$13/Hours_HPV),(($L213+$S213)*Inputs!$D$14*Inputs!$D$13/Hours_HPV),(($M213+$T213)*Inputs!$D$14*Inputs!$D$13/Hours_HPV))</f>
        <v>0</v>
      </c>
      <c r="BD213" s="8">
        <f>SUM((($H213+$O213)*Inputs!$D$14*Inputs!$D$13/Hours_HCV),(($I213+$P213)*Inputs!$D$14*Inputs!$D$13/Hours_HCV),(($J213+$Q213)*Inputs!$D$14*Inputs!$D$13/Hours_HCV),(($K213+$R213)*Inputs!$D$14*Inputs!$D$13/Hours_HCV),(($L213+$S213)*Inputs!$D$14*Inputs!$D$13/Hours_HCV),(($M213+$T213)*Inputs!$D$14*Inputs!$D$13/Hours_HCV))</f>
        <v>0</v>
      </c>
      <c r="BE213" s="9"/>
      <c r="BF213" s="10" t="str">
        <f t="shared" si="393"/>
        <v/>
      </c>
      <c r="BG213" s="18" t="str">
        <f t="shared" si="394"/>
        <v>N/A</v>
      </c>
      <c r="BH213" s="10" t="str">
        <f t="shared" si="395"/>
        <v/>
      </c>
      <c r="BI213" s="10" t="str">
        <f t="shared" si="396"/>
        <v/>
      </c>
      <c r="BJ213" s="10" t="str">
        <f t="shared" si="315"/>
        <v/>
      </c>
      <c r="BK213" s="18" t="str">
        <f t="shared" si="397"/>
        <v>N/A</v>
      </c>
      <c r="BL213" s="367"/>
      <c r="BM213" s="10">
        <f t="shared" si="398"/>
        <v>0</v>
      </c>
      <c r="BN213" s="18" t="str">
        <f t="shared" si="399"/>
        <v>N/A</v>
      </c>
      <c r="BO213" s="10" t="str">
        <f t="shared" si="316"/>
        <v/>
      </c>
      <c r="BP213" s="10" t="str">
        <f t="shared" si="317"/>
        <v/>
      </c>
      <c r="BQ213" s="10" t="str">
        <f t="shared" si="318"/>
        <v/>
      </c>
      <c r="BR213" s="18" t="str">
        <f t="shared" si="319"/>
        <v>N/A</v>
      </c>
      <c r="BS213" s="367"/>
      <c r="BT213" s="10">
        <f t="shared" si="400"/>
        <v>0</v>
      </c>
      <c r="BU213" s="18" t="str">
        <f t="shared" si="401"/>
        <v>N/A</v>
      </c>
      <c r="BV213" s="10" t="str">
        <f t="shared" si="320"/>
        <v/>
      </c>
      <c r="BW213" s="10" t="str">
        <f t="shared" si="402"/>
        <v/>
      </c>
      <c r="BX213" s="10" t="str">
        <f t="shared" si="321"/>
        <v/>
      </c>
      <c r="BY213" s="18" t="str">
        <f t="shared" si="403"/>
        <v>N/A</v>
      </c>
      <c r="BZ213" s="367"/>
      <c r="CA213" s="10">
        <f t="shared" si="404"/>
        <v>0</v>
      </c>
      <c r="CB213" s="18" t="str">
        <f t="shared" si="405"/>
        <v>N/A</v>
      </c>
      <c r="CC213" s="10" t="str">
        <f t="shared" si="322"/>
        <v/>
      </c>
      <c r="CD213" s="10" t="str">
        <f t="shared" si="323"/>
        <v/>
      </c>
      <c r="CE213" s="10" t="str">
        <f t="shared" si="324"/>
        <v/>
      </c>
      <c r="CF213" s="18" t="str">
        <f t="shared" si="406"/>
        <v>N/A</v>
      </c>
      <c r="CG213" s="365"/>
      <c r="CH213" s="10">
        <f t="shared" si="407"/>
        <v>0</v>
      </c>
      <c r="CI213" s="18" t="str">
        <f t="shared" si="408"/>
        <v>N/A</v>
      </c>
      <c r="CJ213" s="10" t="str">
        <f t="shared" si="325"/>
        <v/>
      </c>
      <c r="CK213" s="10" t="str">
        <f t="shared" si="326"/>
        <v/>
      </c>
      <c r="CL213" s="10" t="str">
        <f t="shared" si="327"/>
        <v/>
      </c>
      <c r="CM213" s="18" t="str">
        <f t="shared" si="328"/>
        <v>N/A</v>
      </c>
      <c r="CN213" s="365"/>
      <c r="CO213" s="10">
        <f t="shared" si="409"/>
        <v>0</v>
      </c>
      <c r="CP213" s="18" t="str">
        <f t="shared" si="410"/>
        <v>N/A</v>
      </c>
      <c r="CQ213" s="10" t="str">
        <f t="shared" si="329"/>
        <v/>
      </c>
      <c r="CR213" s="10" t="str">
        <f t="shared" si="330"/>
        <v/>
      </c>
      <c r="CS213" s="10" t="str">
        <f t="shared" si="331"/>
        <v/>
      </c>
      <c r="CT213" s="18" t="str">
        <f t="shared" si="411"/>
        <v>N/A</v>
      </c>
      <c r="CU213" s="377"/>
      <c r="CV213" s="10">
        <f t="shared" si="412"/>
        <v>0</v>
      </c>
      <c r="CW213" s="18" t="str">
        <f t="shared" si="413"/>
        <v>N/A</v>
      </c>
      <c r="CX213" s="10" t="str">
        <f t="shared" si="332"/>
        <v/>
      </c>
      <c r="CY213" s="10" t="str">
        <f t="shared" si="333"/>
        <v/>
      </c>
      <c r="CZ213" s="10" t="str">
        <f t="shared" si="334"/>
        <v/>
      </c>
      <c r="DA213" s="18" t="str">
        <f t="shared" si="335"/>
        <v>N/A</v>
      </c>
      <c r="DB213" s="367"/>
      <c r="DC213" s="367"/>
      <c r="DD213" s="367"/>
      <c r="DE213" s="367"/>
      <c r="DF213" s="367"/>
      <c r="DG213" s="40" t="b">
        <f t="shared" si="336"/>
        <v>0</v>
      </c>
      <c r="DH213" s="40" t="b">
        <f t="shared" si="337"/>
        <v>0</v>
      </c>
      <c r="DI213" s="40" t="b">
        <f t="shared" si="338"/>
        <v>0</v>
      </c>
      <c r="DJ213" s="40" t="b">
        <f t="shared" si="339"/>
        <v>0</v>
      </c>
      <c r="DK213" s="367"/>
      <c r="DL213" s="40" t="b">
        <f t="shared" si="340"/>
        <v>0</v>
      </c>
      <c r="DM213" s="40" t="b">
        <f t="shared" si="341"/>
        <v>0</v>
      </c>
      <c r="DN213" s="40" t="b">
        <f t="shared" si="342"/>
        <v>0</v>
      </c>
      <c r="DO213" s="40" t="b">
        <f t="shared" si="343"/>
        <v>0</v>
      </c>
      <c r="DP213" s="367"/>
      <c r="DQ213" s="40" t="b">
        <f t="shared" si="344"/>
        <v>0</v>
      </c>
      <c r="DR213" s="40" t="b">
        <f t="shared" si="345"/>
        <v>0</v>
      </c>
      <c r="DS213" s="40" t="b">
        <f t="shared" si="346"/>
        <v>0</v>
      </c>
      <c r="DT213" s="40" t="b">
        <f t="shared" si="347"/>
        <v>0</v>
      </c>
      <c r="DU213" s="367"/>
      <c r="DV213" s="40" t="b">
        <f t="shared" si="348"/>
        <v>0</v>
      </c>
      <c r="DW213" s="40" t="b">
        <f t="shared" si="349"/>
        <v>0</v>
      </c>
      <c r="DX213" s="40" t="b">
        <f t="shared" si="350"/>
        <v>0</v>
      </c>
      <c r="DY213" s="40" t="b">
        <f t="shared" si="351"/>
        <v>0</v>
      </c>
      <c r="DZ213" s="367"/>
      <c r="EA213" s="40" t="b">
        <f t="shared" si="352"/>
        <v>0</v>
      </c>
      <c r="EB213" s="40" t="b">
        <f t="shared" si="353"/>
        <v>0</v>
      </c>
      <c r="EC213" s="40" t="b">
        <f t="shared" si="354"/>
        <v>0</v>
      </c>
      <c r="ED213" s="40" t="b">
        <f t="shared" si="355"/>
        <v>0</v>
      </c>
      <c r="EE213" s="367"/>
      <c r="EF213" s="40" t="b">
        <f t="shared" si="356"/>
        <v>0</v>
      </c>
      <c r="EG213" s="40" t="b">
        <f t="shared" si="357"/>
        <v>0</v>
      </c>
      <c r="EH213" s="40" t="b">
        <f t="shared" si="358"/>
        <v>0</v>
      </c>
      <c r="EI213" s="40" t="b">
        <f t="shared" si="359"/>
        <v>0</v>
      </c>
      <c r="EJ213" s="367"/>
      <c r="EK213" s="40" t="b">
        <f t="shared" si="360"/>
        <v>0</v>
      </c>
      <c r="EL213" s="40" t="b">
        <f t="shared" si="361"/>
        <v>0</v>
      </c>
      <c r="EM213" s="40" t="b">
        <f t="shared" si="362"/>
        <v>0</v>
      </c>
      <c r="EN213" s="40" t="b">
        <f t="shared" si="363"/>
        <v>0</v>
      </c>
      <c r="EO213" s="367"/>
      <c r="EP213" s="40" t="b">
        <f t="shared" si="364"/>
        <v>0</v>
      </c>
      <c r="EQ213" s="40" t="b">
        <f t="shared" si="365"/>
        <v>0</v>
      </c>
      <c r="ER213" s="40" t="b">
        <f t="shared" si="366"/>
        <v>0</v>
      </c>
      <c r="ES213" s="40" t="b">
        <f t="shared" si="367"/>
        <v>0</v>
      </c>
      <c r="ET213" s="367"/>
      <c r="EU213" s="40" t="b">
        <f t="shared" si="368"/>
        <v>0</v>
      </c>
      <c r="EV213" s="40" t="b">
        <f t="shared" si="369"/>
        <v>0</v>
      </c>
      <c r="EW213" s="40" t="b">
        <f t="shared" si="370"/>
        <v>0</v>
      </c>
      <c r="EX213" s="40" t="b">
        <f t="shared" si="371"/>
        <v>0</v>
      </c>
      <c r="EY213" s="365"/>
      <c r="EZ213" s="40" t="b">
        <f t="shared" si="372"/>
        <v>0</v>
      </c>
      <c r="FA213" s="40" t="b">
        <f t="shared" si="373"/>
        <v>0</v>
      </c>
      <c r="FB213" s="40" t="b">
        <f t="shared" si="374"/>
        <v>0</v>
      </c>
      <c r="FC213" s="40" t="b">
        <f t="shared" si="375"/>
        <v>0</v>
      </c>
      <c r="FD213" s="367"/>
      <c r="FE213" s="40" t="b">
        <f t="shared" si="376"/>
        <v>0</v>
      </c>
      <c r="FF213" s="40" t="b">
        <f t="shared" si="377"/>
        <v>0</v>
      </c>
      <c r="FG213" s="40" t="b">
        <f t="shared" si="378"/>
        <v>0</v>
      </c>
      <c r="FH213" s="40" t="b">
        <f t="shared" si="379"/>
        <v>0</v>
      </c>
      <c r="FI213" s="365"/>
      <c r="FJ213" s="40" t="b">
        <f t="shared" si="380"/>
        <v>0</v>
      </c>
      <c r="FK213" s="40" t="b">
        <f t="shared" si="381"/>
        <v>0</v>
      </c>
      <c r="FL213" s="40" t="b">
        <f t="shared" si="382"/>
        <v>0</v>
      </c>
      <c r="FM213" s="40" t="b">
        <f t="shared" si="383"/>
        <v>0</v>
      </c>
      <c r="FN213" s="367"/>
      <c r="FO213" s="40" t="b">
        <f t="shared" si="384"/>
        <v>0</v>
      </c>
      <c r="FP213" s="40" t="b">
        <f t="shared" si="385"/>
        <v>0</v>
      </c>
      <c r="FQ213" s="40" t="b">
        <f t="shared" si="386"/>
        <v>0</v>
      </c>
      <c r="FR213" s="40" t="b">
        <f t="shared" si="387"/>
        <v>0</v>
      </c>
      <c r="FS213" s="365"/>
      <c r="FT213" s="40" t="b">
        <f t="shared" si="388"/>
        <v>0</v>
      </c>
      <c r="FU213" s="40" t="b">
        <f t="shared" si="389"/>
        <v>0</v>
      </c>
      <c r="FV213" s="40" t="b">
        <f t="shared" si="390"/>
        <v>0</v>
      </c>
      <c r="FW213" s="40" t="b">
        <f t="shared" si="391"/>
        <v>0</v>
      </c>
    </row>
    <row r="214" spans="2:179">
      <c r="B214" s="365">
        <v>205</v>
      </c>
      <c r="C214" s="196"/>
      <c r="D214" s="196"/>
      <c r="E214" s="196"/>
      <c r="F214" s="196"/>
      <c r="G214" s="367"/>
      <c r="H214" s="197"/>
      <c r="I214" s="197"/>
      <c r="J214" s="197"/>
      <c r="K214" s="197"/>
      <c r="L214" s="197"/>
      <c r="M214" s="197"/>
      <c r="N214" s="9"/>
      <c r="O214" s="198"/>
      <c r="P214" s="198"/>
      <c r="Q214" s="198"/>
      <c r="R214" s="198"/>
      <c r="S214" s="198"/>
      <c r="T214" s="198"/>
      <c r="U214" s="9"/>
      <c r="V214" s="306"/>
      <c r="W214" s="306"/>
      <c r="X214" s="306"/>
      <c r="Y214" s="306"/>
      <c r="Z214" s="306"/>
      <c r="AA214" s="283">
        <f>IFERROR(Z214*Inputs!$D$59*Inputs!$D$60,"")</f>
        <v>0</v>
      </c>
      <c r="AB214" s="9"/>
      <c r="AC214" s="303"/>
      <c r="AD214" s="304"/>
      <c r="AE214" s="304"/>
      <c r="AF214" s="304"/>
      <c r="AG214" s="9"/>
      <c r="AH214" s="283" t="str">
        <f>IFERROR(IF(Analysis!AC214="","",Analysis!AC214*Inputs!$D$33),"")</f>
        <v/>
      </c>
      <c r="AI214" s="292" t="str">
        <f>IFERROR(IF(Analysis!AD214="","",Analysis!AD214*Inputs!$D$37),"")</f>
        <v/>
      </c>
      <c r="AJ214" s="292" t="str">
        <f>IFERROR(IF(Analysis!AE214="","",Analysis!AE214*Inputs!$D$41),"")</f>
        <v/>
      </c>
      <c r="AK214" s="292" t="str">
        <f>IFERROR(IF(Analysis!AE214="","",Analysis!AE214*Inputs!$D$48),"")</f>
        <v/>
      </c>
      <c r="AL214" s="293" t="str">
        <f>IFERROR(IF(Analysis!AD214="","",Analysis!AD214*Inputs!$D$49*Inputs!$D$48),"")</f>
        <v/>
      </c>
      <c r="AM214" s="292" t="str">
        <f>IFERROR(AK214*Inputs!$D$50,"")</f>
        <v/>
      </c>
      <c r="AN214" s="292" t="str">
        <f t="shared" si="392"/>
        <v/>
      </c>
      <c r="AO214" s="292" t="str">
        <f>IFERROR(IF(AN214="","",AN214*Inputs!$D$52),"")</f>
        <v/>
      </c>
      <c r="AP214" s="283" t="str">
        <f>IFERROR(IF(Analysis!AF214="","",Analysis!AF214*Inputs!$D$58),"")</f>
        <v/>
      </c>
      <c r="AQ214" s="293" t="str">
        <f>IFERROR(AP214*Inputs!$D$59,"")</f>
        <v/>
      </c>
      <c r="AR214" s="283" t="str">
        <f>IFERROR(AQ214*Inputs!$D$60,"")</f>
        <v/>
      </c>
      <c r="AS214" s="9"/>
      <c r="AT214" s="279" t="str">
        <f>IF(Analysis!V214&lt;&gt;"",Analysis!V214,Analysis!$AH214)</f>
        <v/>
      </c>
      <c r="AU214" s="279" t="str">
        <f>IF(Analysis!W214&lt;&gt;"",Analysis!W214,Analysis!AI214)</f>
        <v/>
      </c>
      <c r="AV214" s="279" t="str">
        <f>IF(Analysis!X214&lt;&gt;"",Analysis!X214,$AJ214)</f>
        <v/>
      </c>
      <c r="AW214" s="279" t="str">
        <f>IF(Analysis!Y214&lt;&gt;"",Analysis!Y214,Analysis!AO214)</f>
        <v/>
      </c>
      <c r="AX214" s="279" t="str">
        <f>IF(Analysis!Z214&lt;&gt;"",Analysis!Z214,Analysis!AP214)</f>
        <v/>
      </c>
      <c r="AY214" s="279" t="str">
        <f>IF(Analysis!AA214&gt;0,Analysis!AA214,Analysis!AR214)</f>
        <v/>
      </c>
      <c r="AZ214" s="9"/>
      <c r="BA214" s="8">
        <f>SUM((($H214+$O214)*Inputs!$D$14*Inputs!$D$13/Hours_TB),(($I214+$P214)*Inputs!$D$14*Inputs!$D$13/Hours_TB),(($J214+$Q214)*Inputs!$D$14*Inputs!$D$13/Hours_TB),(($K214+$R214)*Inputs!$D$14*Inputs!$D$13/Hours_TB),(($L214+$S214)*Inputs!$D$14*Inputs!$D$13/Hours_TB),(($M214+$T214)*Inputs!$D$14*Inputs!$D$13/Hours_TB))</f>
        <v>0</v>
      </c>
      <c r="BB214" s="8">
        <f>SUM((($H214+$O214)*Inputs!$D$14*Inputs!$D$13/Hours_HIV),(($I214+$P214)*Inputs!$D$14*Inputs!$D$13/Hours_HIV),(($J214+$Q214)*Inputs!$D$14*Inputs!$D$13/Hours_HIV),(($K214+$R214)*Inputs!$D$14*Inputs!$D$13/Hours_HIV),(($L214+$S214)*Inputs!$D$14*Inputs!$D$13/Hours_HIV),(($M214+$T214)*Inputs!$D$14*Inputs!$D$13/Hours_HIV))</f>
        <v>0</v>
      </c>
      <c r="BC214" s="8">
        <f>SUM((($H214+$O214)*Inputs!$D$14*Inputs!$D$13/Hours_HPV),(($I214+$P214)*Inputs!$D$14*Inputs!$D$13/Hours_HPV),(($J214+$Q214)*Inputs!$D$14*Inputs!$D$13/Hours_HPV),(($K214+$R214)*Inputs!$D$14*Inputs!$D$13/Hours_HPV),(($L214+$S214)*Inputs!$D$14*Inputs!$D$13/Hours_HPV),(($M214+$T214)*Inputs!$D$14*Inputs!$D$13/Hours_HPV))</f>
        <v>0</v>
      </c>
      <c r="BD214" s="8">
        <f>SUM((($H214+$O214)*Inputs!$D$14*Inputs!$D$13/Hours_HCV),(($I214+$P214)*Inputs!$D$14*Inputs!$D$13/Hours_HCV),(($J214+$Q214)*Inputs!$D$14*Inputs!$D$13/Hours_HCV),(($K214+$R214)*Inputs!$D$14*Inputs!$D$13/Hours_HCV),(($L214+$S214)*Inputs!$D$14*Inputs!$D$13/Hours_HCV),(($M214+$T214)*Inputs!$D$14*Inputs!$D$13/Hours_HCV))</f>
        <v>0</v>
      </c>
      <c r="BE214" s="9"/>
      <c r="BF214" s="10" t="str">
        <f t="shared" si="393"/>
        <v/>
      </c>
      <c r="BG214" s="18" t="str">
        <f t="shared" si="394"/>
        <v>N/A</v>
      </c>
      <c r="BH214" s="10" t="str">
        <f t="shared" si="395"/>
        <v/>
      </c>
      <c r="BI214" s="10" t="str">
        <f t="shared" si="396"/>
        <v/>
      </c>
      <c r="BJ214" s="10" t="str">
        <f t="shared" si="315"/>
        <v/>
      </c>
      <c r="BK214" s="18" t="str">
        <f t="shared" si="397"/>
        <v>N/A</v>
      </c>
      <c r="BL214" s="367"/>
      <c r="BM214" s="10">
        <f t="shared" si="398"/>
        <v>0</v>
      </c>
      <c r="BN214" s="18" t="str">
        <f t="shared" si="399"/>
        <v>N/A</v>
      </c>
      <c r="BO214" s="10" t="str">
        <f t="shared" si="316"/>
        <v/>
      </c>
      <c r="BP214" s="10" t="str">
        <f t="shared" si="317"/>
        <v/>
      </c>
      <c r="BQ214" s="10" t="str">
        <f t="shared" si="318"/>
        <v/>
      </c>
      <c r="BR214" s="18" t="str">
        <f t="shared" si="319"/>
        <v>N/A</v>
      </c>
      <c r="BS214" s="367"/>
      <c r="BT214" s="10">
        <f t="shared" si="400"/>
        <v>0</v>
      </c>
      <c r="BU214" s="18" t="str">
        <f t="shared" si="401"/>
        <v>N/A</v>
      </c>
      <c r="BV214" s="10" t="str">
        <f t="shared" si="320"/>
        <v/>
      </c>
      <c r="BW214" s="10" t="str">
        <f t="shared" si="402"/>
        <v/>
      </c>
      <c r="BX214" s="10" t="str">
        <f t="shared" si="321"/>
        <v/>
      </c>
      <c r="BY214" s="18" t="str">
        <f t="shared" si="403"/>
        <v>N/A</v>
      </c>
      <c r="BZ214" s="367"/>
      <c r="CA214" s="10">
        <f t="shared" si="404"/>
        <v>0</v>
      </c>
      <c r="CB214" s="18" t="str">
        <f t="shared" si="405"/>
        <v>N/A</v>
      </c>
      <c r="CC214" s="10" t="str">
        <f t="shared" si="322"/>
        <v/>
      </c>
      <c r="CD214" s="10" t="str">
        <f t="shared" si="323"/>
        <v/>
      </c>
      <c r="CE214" s="10" t="str">
        <f t="shared" si="324"/>
        <v/>
      </c>
      <c r="CF214" s="18" t="str">
        <f t="shared" si="406"/>
        <v>N/A</v>
      </c>
      <c r="CG214" s="365"/>
      <c r="CH214" s="10">
        <f t="shared" si="407"/>
        <v>0</v>
      </c>
      <c r="CI214" s="18" t="str">
        <f t="shared" si="408"/>
        <v>N/A</v>
      </c>
      <c r="CJ214" s="10" t="str">
        <f t="shared" si="325"/>
        <v/>
      </c>
      <c r="CK214" s="10" t="str">
        <f t="shared" si="326"/>
        <v/>
      </c>
      <c r="CL214" s="10" t="str">
        <f t="shared" si="327"/>
        <v/>
      </c>
      <c r="CM214" s="18" t="str">
        <f t="shared" si="328"/>
        <v>N/A</v>
      </c>
      <c r="CN214" s="365"/>
      <c r="CO214" s="10">
        <f t="shared" si="409"/>
        <v>0</v>
      </c>
      <c r="CP214" s="18" t="str">
        <f t="shared" si="410"/>
        <v>N/A</v>
      </c>
      <c r="CQ214" s="10" t="str">
        <f t="shared" si="329"/>
        <v/>
      </c>
      <c r="CR214" s="10" t="str">
        <f t="shared" si="330"/>
        <v/>
      </c>
      <c r="CS214" s="10" t="str">
        <f t="shared" si="331"/>
        <v/>
      </c>
      <c r="CT214" s="18" t="str">
        <f t="shared" si="411"/>
        <v>N/A</v>
      </c>
      <c r="CU214" s="377"/>
      <c r="CV214" s="10">
        <f t="shared" si="412"/>
        <v>0</v>
      </c>
      <c r="CW214" s="18" t="str">
        <f t="shared" si="413"/>
        <v>N/A</v>
      </c>
      <c r="CX214" s="10" t="str">
        <f t="shared" si="332"/>
        <v/>
      </c>
      <c r="CY214" s="10" t="str">
        <f t="shared" si="333"/>
        <v/>
      </c>
      <c r="CZ214" s="10" t="str">
        <f t="shared" si="334"/>
        <v/>
      </c>
      <c r="DA214" s="18" t="str">
        <f t="shared" si="335"/>
        <v>N/A</v>
      </c>
      <c r="DB214" s="367"/>
      <c r="DC214" s="367"/>
      <c r="DD214" s="367"/>
      <c r="DE214" s="367"/>
      <c r="DF214" s="367"/>
      <c r="DG214" s="40" t="b">
        <f t="shared" si="336"/>
        <v>0</v>
      </c>
      <c r="DH214" s="40" t="b">
        <f t="shared" si="337"/>
        <v>0</v>
      </c>
      <c r="DI214" s="40" t="b">
        <f t="shared" si="338"/>
        <v>0</v>
      </c>
      <c r="DJ214" s="40" t="b">
        <f t="shared" si="339"/>
        <v>0</v>
      </c>
      <c r="DK214" s="367"/>
      <c r="DL214" s="40" t="b">
        <f t="shared" si="340"/>
        <v>0</v>
      </c>
      <c r="DM214" s="40" t="b">
        <f t="shared" si="341"/>
        <v>0</v>
      </c>
      <c r="DN214" s="40" t="b">
        <f t="shared" si="342"/>
        <v>0</v>
      </c>
      <c r="DO214" s="40" t="b">
        <f t="shared" si="343"/>
        <v>0</v>
      </c>
      <c r="DP214" s="367"/>
      <c r="DQ214" s="40" t="b">
        <f t="shared" si="344"/>
        <v>0</v>
      </c>
      <c r="DR214" s="40" t="b">
        <f t="shared" si="345"/>
        <v>0</v>
      </c>
      <c r="DS214" s="40" t="b">
        <f t="shared" si="346"/>
        <v>0</v>
      </c>
      <c r="DT214" s="40" t="b">
        <f t="shared" si="347"/>
        <v>0</v>
      </c>
      <c r="DU214" s="367"/>
      <c r="DV214" s="40" t="b">
        <f t="shared" si="348"/>
        <v>0</v>
      </c>
      <c r="DW214" s="40" t="b">
        <f t="shared" si="349"/>
        <v>0</v>
      </c>
      <c r="DX214" s="40" t="b">
        <f t="shared" si="350"/>
        <v>0</v>
      </c>
      <c r="DY214" s="40" t="b">
        <f t="shared" si="351"/>
        <v>0</v>
      </c>
      <c r="DZ214" s="367"/>
      <c r="EA214" s="40" t="b">
        <f t="shared" si="352"/>
        <v>0</v>
      </c>
      <c r="EB214" s="40" t="b">
        <f t="shared" si="353"/>
        <v>0</v>
      </c>
      <c r="EC214" s="40" t="b">
        <f t="shared" si="354"/>
        <v>0</v>
      </c>
      <c r="ED214" s="40" t="b">
        <f t="shared" si="355"/>
        <v>0</v>
      </c>
      <c r="EE214" s="367"/>
      <c r="EF214" s="40" t="b">
        <f t="shared" si="356"/>
        <v>0</v>
      </c>
      <c r="EG214" s="40" t="b">
        <f t="shared" si="357"/>
        <v>0</v>
      </c>
      <c r="EH214" s="40" t="b">
        <f t="shared" si="358"/>
        <v>0</v>
      </c>
      <c r="EI214" s="40" t="b">
        <f t="shared" si="359"/>
        <v>0</v>
      </c>
      <c r="EJ214" s="367"/>
      <c r="EK214" s="40" t="b">
        <f t="shared" si="360"/>
        <v>0</v>
      </c>
      <c r="EL214" s="40" t="b">
        <f t="shared" si="361"/>
        <v>0</v>
      </c>
      <c r="EM214" s="40" t="b">
        <f t="shared" si="362"/>
        <v>0</v>
      </c>
      <c r="EN214" s="40" t="b">
        <f t="shared" si="363"/>
        <v>0</v>
      </c>
      <c r="EO214" s="367"/>
      <c r="EP214" s="40" t="b">
        <f t="shared" si="364"/>
        <v>0</v>
      </c>
      <c r="EQ214" s="40" t="b">
        <f t="shared" si="365"/>
        <v>0</v>
      </c>
      <c r="ER214" s="40" t="b">
        <f t="shared" si="366"/>
        <v>0</v>
      </c>
      <c r="ES214" s="40" t="b">
        <f t="shared" si="367"/>
        <v>0</v>
      </c>
      <c r="ET214" s="367"/>
      <c r="EU214" s="40" t="b">
        <f t="shared" si="368"/>
        <v>0</v>
      </c>
      <c r="EV214" s="40" t="b">
        <f t="shared" si="369"/>
        <v>0</v>
      </c>
      <c r="EW214" s="40" t="b">
        <f t="shared" si="370"/>
        <v>0</v>
      </c>
      <c r="EX214" s="40" t="b">
        <f t="shared" si="371"/>
        <v>0</v>
      </c>
      <c r="EY214" s="365"/>
      <c r="EZ214" s="40" t="b">
        <f t="shared" si="372"/>
        <v>0</v>
      </c>
      <c r="FA214" s="40" t="b">
        <f t="shared" si="373"/>
        <v>0</v>
      </c>
      <c r="FB214" s="40" t="b">
        <f t="shared" si="374"/>
        <v>0</v>
      </c>
      <c r="FC214" s="40" t="b">
        <f t="shared" si="375"/>
        <v>0</v>
      </c>
      <c r="FD214" s="367"/>
      <c r="FE214" s="40" t="b">
        <f t="shared" si="376"/>
        <v>0</v>
      </c>
      <c r="FF214" s="40" t="b">
        <f t="shared" si="377"/>
        <v>0</v>
      </c>
      <c r="FG214" s="40" t="b">
        <f t="shared" si="378"/>
        <v>0</v>
      </c>
      <c r="FH214" s="40" t="b">
        <f t="shared" si="379"/>
        <v>0</v>
      </c>
      <c r="FI214" s="365"/>
      <c r="FJ214" s="40" t="b">
        <f t="shared" si="380"/>
        <v>0</v>
      </c>
      <c r="FK214" s="40" t="b">
        <f t="shared" si="381"/>
        <v>0</v>
      </c>
      <c r="FL214" s="40" t="b">
        <f t="shared" si="382"/>
        <v>0</v>
      </c>
      <c r="FM214" s="40" t="b">
        <f t="shared" si="383"/>
        <v>0</v>
      </c>
      <c r="FN214" s="367"/>
      <c r="FO214" s="40" t="b">
        <f t="shared" si="384"/>
        <v>0</v>
      </c>
      <c r="FP214" s="40" t="b">
        <f t="shared" si="385"/>
        <v>0</v>
      </c>
      <c r="FQ214" s="40" t="b">
        <f t="shared" si="386"/>
        <v>0</v>
      </c>
      <c r="FR214" s="40" t="b">
        <f t="shared" si="387"/>
        <v>0</v>
      </c>
      <c r="FS214" s="365"/>
      <c r="FT214" s="40" t="b">
        <f t="shared" si="388"/>
        <v>0</v>
      </c>
      <c r="FU214" s="40" t="b">
        <f t="shared" si="389"/>
        <v>0</v>
      </c>
      <c r="FV214" s="40" t="b">
        <f t="shared" si="390"/>
        <v>0</v>
      </c>
      <c r="FW214" s="40" t="b">
        <f t="shared" si="391"/>
        <v>0</v>
      </c>
    </row>
    <row r="215" spans="2:179">
      <c r="B215" s="365">
        <v>206</v>
      </c>
      <c r="C215" s="196"/>
      <c r="D215" s="196"/>
      <c r="E215" s="196"/>
      <c r="F215" s="196"/>
      <c r="G215" s="367"/>
      <c r="H215" s="197"/>
      <c r="I215" s="197"/>
      <c r="J215" s="197"/>
      <c r="K215" s="197"/>
      <c r="L215" s="197"/>
      <c r="M215" s="197"/>
      <c r="N215" s="9"/>
      <c r="O215" s="198"/>
      <c r="P215" s="198"/>
      <c r="Q215" s="198"/>
      <c r="R215" s="198"/>
      <c r="S215" s="198"/>
      <c r="T215" s="198"/>
      <c r="U215" s="9"/>
      <c r="V215" s="306"/>
      <c r="W215" s="306"/>
      <c r="X215" s="306"/>
      <c r="Y215" s="306"/>
      <c r="Z215" s="306"/>
      <c r="AA215" s="283">
        <f>IFERROR(Z215*Inputs!$D$59*Inputs!$D$60,"")</f>
        <v>0</v>
      </c>
      <c r="AB215" s="9"/>
      <c r="AC215" s="303"/>
      <c r="AD215" s="304"/>
      <c r="AE215" s="304"/>
      <c r="AF215" s="304"/>
      <c r="AG215" s="9"/>
      <c r="AH215" s="283" t="str">
        <f>IFERROR(IF(Analysis!AC215="","",Analysis!AC215*Inputs!$D$33),"")</f>
        <v/>
      </c>
      <c r="AI215" s="292" t="str">
        <f>IFERROR(IF(Analysis!AD215="","",Analysis!AD215*Inputs!$D$37),"")</f>
        <v/>
      </c>
      <c r="AJ215" s="292" t="str">
        <f>IFERROR(IF(Analysis!AE215="","",Analysis!AE215*Inputs!$D$41),"")</f>
        <v/>
      </c>
      <c r="AK215" s="292" t="str">
        <f>IFERROR(IF(Analysis!AE215="","",Analysis!AE215*Inputs!$D$48),"")</f>
        <v/>
      </c>
      <c r="AL215" s="293" t="str">
        <f>IFERROR(IF(Analysis!AD215="","",Analysis!AD215*Inputs!$D$49*Inputs!$D$48),"")</f>
        <v/>
      </c>
      <c r="AM215" s="292" t="str">
        <f>IFERROR(AK215*Inputs!$D$50,"")</f>
        <v/>
      </c>
      <c r="AN215" s="292" t="str">
        <f t="shared" si="392"/>
        <v/>
      </c>
      <c r="AO215" s="292" t="str">
        <f>IFERROR(IF(AN215="","",AN215*Inputs!$D$52),"")</f>
        <v/>
      </c>
      <c r="AP215" s="283" t="str">
        <f>IFERROR(IF(Analysis!AF215="","",Analysis!AF215*Inputs!$D$58),"")</f>
        <v/>
      </c>
      <c r="AQ215" s="293" t="str">
        <f>IFERROR(AP215*Inputs!$D$59,"")</f>
        <v/>
      </c>
      <c r="AR215" s="283" t="str">
        <f>IFERROR(AQ215*Inputs!$D$60,"")</f>
        <v/>
      </c>
      <c r="AS215" s="9"/>
      <c r="AT215" s="279" t="str">
        <f>IF(Analysis!V215&lt;&gt;"",Analysis!V215,Analysis!$AH215)</f>
        <v/>
      </c>
      <c r="AU215" s="279" t="str">
        <f>IF(Analysis!W215&lt;&gt;"",Analysis!W215,Analysis!AI215)</f>
        <v/>
      </c>
      <c r="AV215" s="279" t="str">
        <f>IF(Analysis!X215&lt;&gt;"",Analysis!X215,$AJ215)</f>
        <v/>
      </c>
      <c r="AW215" s="279" t="str">
        <f>IF(Analysis!Y215&lt;&gt;"",Analysis!Y215,Analysis!AO215)</f>
        <v/>
      </c>
      <c r="AX215" s="279" t="str">
        <f>IF(Analysis!Z215&lt;&gt;"",Analysis!Z215,Analysis!AP215)</f>
        <v/>
      </c>
      <c r="AY215" s="279" t="str">
        <f>IF(Analysis!AA215&gt;0,Analysis!AA215,Analysis!AR215)</f>
        <v/>
      </c>
      <c r="AZ215" s="9"/>
      <c r="BA215" s="8">
        <f>SUM((($H215+$O215)*Inputs!$D$14*Inputs!$D$13/Hours_TB),(($I215+$P215)*Inputs!$D$14*Inputs!$D$13/Hours_TB),(($J215+$Q215)*Inputs!$D$14*Inputs!$D$13/Hours_TB),(($K215+$R215)*Inputs!$D$14*Inputs!$D$13/Hours_TB),(($L215+$S215)*Inputs!$D$14*Inputs!$D$13/Hours_TB),(($M215+$T215)*Inputs!$D$14*Inputs!$D$13/Hours_TB))</f>
        <v>0</v>
      </c>
      <c r="BB215" s="8">
        <f>SUM((($H215+$O215)*Inputs!$D$14*Inputs!$D$13/Hours_HIV),(($I215+$P215)*Inputs!$D$14*Inputs!$D$13/Hours_HIV),(($J215+$Q215)*Inputs!$D$14*Inputs!$D$13/Hours_HIV),(($K215+$R215)*Inputs!$D$14*Inputs!$D$13/Hours_HIV),(($L215+$S215)*Inputs!$D$14*Inputs!$D$13/Hours_HIV),(($M215+$T215)*Inputs!$D$14*Inputs!$D$13/Hours_HIV))</f>
        <v>0</v>
      </c>
      <c r="BC215" s="8">
        <f>SUM((($H215+$O215)*Inputs!$D$14*Inputs!$D$13/Hours_HPV),(($I215+$P215)*Inputs!$D$14*Inputs!$D$13/Hours_HPV),(($J215+$Q215)*Inputs!$D$14*Inputs!$D$13/Hours_HPV),(($K215+$R215)*Inputs!$D$14*Inputs!$D$13/Hours_HPV),(($L215+$S215)*Inputs!$D$14*Inputs!$D$13/Hours_HPV),(($M215+$T215)*Inputs!$D$14*Inputs!$D$13/Hours_HPV))</f>
        <v>0</v>
      </c>
      <c r="BD215" s="8">
        <f>SUM((($H215+$O215)*Inputs!$D$14*Inputs!$D$13/Hours_HCV),(($I215+$P215)*Inputs!$D$14*Inputs!$D$13/Hours_HCV),(($J215+$Q215)*Inputs!$D$14*Inputs!$D$13/Hours_HCV),(($K215+$R215)*Inputs!$D$14*Inputs!$D$13/Hours_HCV),(($L215+$S215)*Inputs!$D$14*Inputs!$D$13/Hours_HCV),(($M215+$T215)*Inputs!$D$14*Inputs!$D$13/Hours_HCV))</f>
        <v>0</v>
      </c>
      <c r="BE215" s="9"/>
      <c r="BF215" s="10" t="str">
        <f t="shared" si="393"/>
        <v/>
      </c>
      <c r="BG215" s="18" t="str">
        <f t="shared" si="394"/>
        <v>N/A</v>
      </c>
      <c r="BH215" s="10" t="str">
        <f t="shared" si="395"/>
        <v/>
      </c>
      <c r="BI215" s="10" t="str">
        <f t="shared" si="396"/>
        <v/>
      </c>
      <c r="BJ215" s="10" t="str">
        <f t="shared" si="315"/>
        <v/>
      </c>
      <c r="BK215" s="18" t="str">
        <f t="shared" si="397"/>
        <v>N/A</v>
      </c>
      <c r="BL215" s="367"/>
      <c r="BM215" s="10">
        <f t="shared" si="398"/>
        <v>0</v>
      </c>
      <c r="BN215" s="18" t="str">
        <f t="shared" si="399"/>
        <v>N/A</v>
      </c>
      <c r="BO215" s="10" t="str">
        <f t="shared" si="316"/>
        <v/>
      </c>
      <c r="BP215" s="10" t="str">
        <f t="shared" si="317"/>
        <v/>
      </c>
      <c r="BQ215" s="10" t="str">
        <f t="shared" si="318"/>
        <v/>
      </c>
      <c r="BR215" s="18" t="str">
        <f t="shared" si="319"/>
        <v>N/A</v>
      </c>
      <c r="BS215" s="367"/>
      <c r="BT215" s="10">
        <f t="shared" si="400"/>
        <v>0</v>
      </c>
      <c r="BU215" s="18" t="str">
        <f t="shared" si="401"/>
        <v>N/A</v>
      </c>
      <c r="BV215" s="10" t="str">
        <f t="shared" si="320"/>
        <v/>
      </c>
      <c r="BW215" s="10" t="str">
        <f t="shared" si="402"/>
        <v/>
      </c>
      <c r="BX215" s="10" t="str">
        <f t="shared" si="321"/>
        <v/>
      </c>
      <c r="BY215" s="18" t="str">
        <f t="shared" si="403"/>
        <v>N/A</v>
      </c>
      <c r="BZ215" s="367"/>
      <c r="CA215" s="10">
        <f t="shared" si="404"/>
        <v>0</v>
      </c>
      <c r="CB215" s="18" t="str">
        <f t="shared" si="405"/>
        <v>N/A</v>
      </c>
      <c r="CC215" s="10" t="str">
        <f t="shared" si="322"/>
        <v/>
      </c>
      <c r="CD215" s="10" t="str">
        <f t="shared" si="323"/>
        <v/>
      </c>
      <c r="CE215" s="10" t="str">
        <f t="shared" si="324"/>
        <v/>
      </c>
      <c r="CF215" s="18" t="str">
        <f t="shared" si="406"/>
        <v>N/A</v>
      </c>
      <c r="CG215" s="365"/>
      <c r="CH215" s="10">
        <f t="shared" si="407"/>
        <v>0</v>
      </c>
      <c r="CI215" s="18" t="str">
        <f t="shared" si="408"/>
        <v>N/A</v>
      </c>
      <c r="CJ215" s="10" t="str">
        <f t="shared" si="325"/>
        <v/>
      </c>
      <c r="CK215" s="10" t="str">
        <f t="shared" si="326"/>
        <v/>
      </c>
      <c r="CL215" s="10" t="str">
        <f t="shared" si="327"/>
        <v/>
      </c>
      <c r="CM215" s="18" t="str">
        <f t="shared" si="328"/>
        <v>N/A</v>
      </c>
      <c r="CN215" s="365"/>
      <c r="CO215" s="10">
        <f t="shared" si="409"/>
        <v>0</v>
      </c>
      <c r="CP215" s="18" t="str">
        <f t="shared" si="410"/>
        <v>N/A</v>
      </c>
      <c r="CQ215" s="10" t="str">
        <f t="shared" si="329"/>
        <v/>
      </c>
      <c r="CR215" s="10" t="str">
        <f t="shared" si="330"/>
        <v/>
      </c>
      <c r="CS215" s="10" t="str">
        <f t="shared" si="331"/>
        <v/>
      </c>
      <c r="CT215" s="18" t="str">
        <f t="shared" si="411"/>
        <v>N/A</v>
      </c>
      <c r="CU215" s="377"/>
      <c r="CV215" s="10">
        <f t="shared" si="412"/>
        <v>0</v>
      </c>
      <c r="CW215" s="18" t="str">
        <f t="shared" si="413"/>
        <v>N/A</v>
      </c>
      <c r="CX215" s="10" t="str">
        <f t="shared" si="332"/>
        <v/>
      </c>
      <c r="CY215" s="10" t="str">
        <f t="shared" si="333"/>
        <v/>
      </c>
      <c r="CZ215" s="10" t="str">
        <f t="shared" si="334"/>
        <v/>
      </c>
      <c r="DA215" s="18" t="str">
        <f t="shared" si="335"/>
        <v>N/A</v>
      </c>
      <c r="DB215" s="367"/>
      <c r="DC215" s="367"/>
      <c r="DD215" s="367"/>
      <c r="DE215" s="367"/>
      <c r="DF215" s="367"/>
      <c r="DG215" s="40" t="b">
        <f t="shared" si="336"/>
        <v>0</v>
      </c>
      <c r="DH215" s="40" t="b">
        <f t="shared" si="337"/>
        <v>0</v>
      </c>
      <c r="DI215" s="40" t="b">
        <f t="shared" si="338"/>
        <v>0</v>
      </c>
      <c r="DJ215" s="40" t="b">
        <f t="shared" si="339"/>
        <v>0</v>
      </c>
      <c r="DK215" s="367"/>
      <c r="DL215" s="40" t="b">
        <f t="shared" si="340"/>
        <v>0</v>
      </c>
      <c r="DM215" s="40" t="b">
        <f t="shared" si="341"/>
        <v>0</v>
      </c>
      <c r="DN215" s="40" t="b">
        <f t="shared" si="342"/>
        <v>0</v>
      </c>
      <c r="DO215" s="40" t="b">
        <f t="shared" si="343"/>
        <v>0</v>
      </c>
      <c r="DP215" s="367"/>
      <c r="DQ215" s="40" t="b">
        <f t="shared" si="344"/>
        <v>0</v>
      </c>
      <c r="DR215" s="40" t="b">
        <f t="shared" si="345"/>
        <v>0</v>
      </c>
      <c r="DS215" s="40" t="b">
        <f t="shared" si="346"/>
        <v>0</v>
      </c>
      <c r="DT215" s="40" t="b">
        <f t="shared" si="347"/>
        <v>0</v>
      </c>
      <c r="DU215" s="367"/>
      <c r="DV215" s="40" t="b">
        <f t="shared" si="348"/>
        <v>0</v>
      </c>
      <c r="DW215" s="40" t="b">
        <f t="shared" si="349"/>
        <v>0</v>
      </c>
      <c r="DX215" s="40" t="b">
        <f t="shared" si="350"/>
        <v>0</v>
      </c>
      <c r="DY215" s="40" t="b">
        <f t="shared" si="351"/>
        <v>0</v>
      </c>
      <c r="DZ215" s="367"/>
      <c r="EA215" s="40" t="b">
        <f t="shared" si="352"/>
        <v>0</v>
      </c>
      <c r="EB215" s="40" t="b">
        <f t="shared" si="353"/>
        <v>0</v>
      </c>
      <c r="EC215" s="40" t="b">
        <f t="shared" si="354"/>
        <v>0</v>
      </c>
      <c r="ED215" s="40" t="b">
        <f t="shared" si="355"/>
        <v>0</v>
      </c>
      <c r="EE215" s="367"/>
      <c r="EF215" s="40" t="b">
        <f t="shared" si="356"/>
        <v>0</v>
      </c>
      <c r="EG215" s="40" t="b">
        <f t="shared" si="357"/>
        <v>0</v>
      </c>
      <c r="EH215" s="40" t="b">
        <f t="shared" si="358"/>
        <v>0</v>
      </c>
      <c r="EI215" s="40" t="b">
        <f t="shared" si="359"/>
        <v>0</v>
      </c>
      <c r="EJ215" s="367"/>
      <c r="EK215" s="40" t="b">
        <f t="shared" si="360"/>
        <v>0</v>
      </c>
      <c r="EL215" s="40" t="b">
        <f t="shared" si="361"/>
        <v>0</v>
      </c>
      <c r="EM215" s="40" t="b">
        <f t="shared" si="362"/>
        <v>0</v>
      </c>
      <c r="EN215" s="40" t="b">
        <f t="shared" si="363"/>
        <v>0</v>
      </c>
      <c r="EO215" s="367"/>
      <c r="EP215" s="40" t="b">
        <f t="shared" si="364"/>
        <v>0</v>
      </c>
      <c r="EQ215" s="40" t="b">
        <f t="shared" si="365"/>
        <v>0</v>
      </c>
      <c r="ER215" s="40" t="b">
        <f t="shared" si="366"/>
        <v>0</v>
      </c>
      <c r="ES215" s="40" t="b">
        <f t="shared" si="367"/>
        <v>0</v>
      </c>
      <c r="ET215" s="367"/>
      <c r="EU215" s="40" t="b">
        <f t="shared" si="368"/>
        <v>0</v>
      </c>
      <c r="EV215" s="40" t="b">
        <f t="shared" si="369"/>
        <v>0</v>
      </c>
      <c r="EW215" s="40" t="b">
        <f t="shared" si="370"/>
        <v>0</v>
      </c>
      <c r="EX215" s="40" t="b">
        <f t="shared" si="371"/>
        <v>0</v>
      </c>
      <c r="EY215" s="365"/>
      <c r="EZ215" s="40" t="b">
        <f t="shared" si="372"/>
        <v>0</v>
      </c>
      <c r="FA215" s="40" t="b">
        <f t="shared" si="373"/>
        <v>0</v>
      </c>
      <c r="FB215" s="40" t="b">
        <f t="shared" si="374"/>
        <v>0</v>
      </c>
      <c r="FC215" s="40" t="b">
        <f t="shared" si="375"/>
        <v>0</v>
      </c>
      <c r="FD215" s="367"/>
      <c r="FE215" s="40" t="b">
        <f t="shared" si="376"/>
        <v>0</v>
      </c>
      <c r="FF215" s="40" t="b">
        <f t="shared" si="377"/>
        <v>0</v>
      </c>
      <c r="FG215" s="40" t="b">
        <f t="shared" si="378"/>
        <v>0</v>
      </c>
      <c r="FH215" s="40" t="b">
        <f t="shared" si="379"/>
        <v>0</v>
      </c>
      <c r="FI215" s="365"/>
      <c r="FJ215" s="40" t="b">
        <f t="shared" si="380"/>
        <v>0</v>
      </c>
      <c r="FK215" s="40" t="b">
        <f t="shared" si="381"/>
        <v>0</v>
      </c>
      <c r="FL215" s="40" t="b">
        <f t="shared" si="382"/>
        <v>0</v>
      </c>
      <c r="FM215" s="40" t="b">
        <f t="shared" si="383"/>
        <v>0</v>
      </c>
      <c r="FN215" s="367"/>
      <c r="FO215" s="40" t="b">
        <f t="shared" si="384"/>
        <v>0</v>
      </c>
      <c r="FP215" s="40" t="b">
        <f t="shared" si="385"/>
        <v>0</v>
      </c>
      <c r="FQ215" s="40" t="b">
        <f t="shared" si="386"/>
        <v>0</v>
      </c>
      <c r="FR215" s="40" t="b">
        <f t="shared" si="387"/>
        <v>0</v>
      </c>
      <c r="FS215" s="365"/>
      <c r="FT215" s="40" t="b">
        <f t="shared" si="388"/>
        <v>0</v>
      </c>
      <c r="FU215" s="40" t="b">
        <f t="shared" si="389"/>
        <v>0</v>
      </c>
      <c r="FV215" s="40" t="b">
        <f t="shared" si="390"/>
        <v>0</v>
      </c>
      <c r="FW215" s="40" t="b">
        <f t="shared" si="391"/>
        <v>0</v>
      </c>
    </row>
    <row r="216" spans="2:179">
      <c r="B216" s="365">
        <v>207</v>
      </c>
      <c r="C216" s="196"/>
      <c r="D216" s="196"/>
      <c r="E216" s="196"/>
      <c r="F216" s="196"/>
      <c r="G216" s="367"/>
      <c r="H216" s="197"/>
      <c r="I216" s="197"/>
      <c r="J216" s="197"/>
      <c r="K216" s="197"/>
      <c r="L216" s="197"/>
      <c r="M216" s="197"/>
      <c r="N216" s="9"/>
      <c r="O216" s="198"/>
      <c r="P216" s="198"/>
      <c r="Q216" s="198"/>
      <c r="R216" s="198"/>
      <c r="S216" s="198"/>
      <c r="T216" s="198"/>
      <c r="U216" s="9"/>
      <c r="V216" s="306"/>
      <c r="W216" s="306"/>
      <c r="X216" s="306"/>
      <c r="Y216" s="306"/>
      <c r="Z216" s="306"/>
      <c r="AA216" s="283">
        <f>IFERROR(Z216*Inputs!$D$59*Inputs!$D$60,"")</f>
        <v>0</v>
      </c>
      <c r="AB216" s="9"/>
      <c r="AC216" s="303"/>
      <c r="AD216" s="304"/>
      <c r="AE216" s="304"/>
      <c r="AF216" s="304"/>
      <c r="AG216" s="9"/>
      <c r="AH216" s="283" t="str">
        <f>IFERROR(IF(Analysis!AC216="","",Analysis!AC216*Inputs!$D$33),"")</f>
        <v/>
      </c>
      <c r="AI216" s="292" t="str">
        <f>IFERROR(IF(Analysis!AD216="","",Analysis!AD216*Inputs!$D$37),"")</f>
        <v/>
      </c>
      <c r="AJ216" s="292" t="str">
        <f>IFERROR(IF(Analysis!AE216="","",Analysis!AE216*Inputs!$D$41),"")</f>
        <v/>
      </c>
      <c r="AK216" s="292" t="str">
        <f>IFERROR(IF(Analysis!AE216="","",Analysis!AE216*Inputs!$D$48),"")</f>
        <v/>
      </c>
      <c r="AL216" s="293" t="str">
        <f>IFERROR(IF(Analysis!AD216="","",Analysis!AD216*Inputs!$D$49*Inputs!$D$48),"")</f>
        <v/>
      </c>
      <c r="AM216" s="292" t="str">
        <f>IFERROR(AK216*Inputs!$D$50,"")</f>
        <v/>
      </c>
      <c r="AN216" s="292" t="str">
        <f t="shared" si="392"/>
        <v/>
      </c>
      <c r="AO216" s="292" t="str">
        <f>IFERROR(IF(AN216="","",AN216*Inputs!$D$52),"")</f>
        <v/>
      </c>
      <c r="AP216" s="283" t="str">
        <f>IFERROR(IF(Analysis!AF216="","",Analysis!AF216*Inputs!$D$58),"")</f>
        <v/>
      </c>
      <c r="AQ216" s="293" t="str">
        <f>IFERROR(AP216*Inputs!$D$59,"")</f>
        <v/>
      </c>
      <c r="AR216" s="283" t="str">
        <f>IFERROR(AQ216*Inputs!$D$60,"")</f>
        <v/>
      </c>
      <c r="AS216" s="9"/>
      <c r="AT216" s="279" t="str">
        <f>IF(Analysis!V216&lt;&gt;"",Analysis!V216,Analysis!$AH216)</f>
        <v/>
      </c>
      <c r="AU216" s="279" t="str">
        <f>IF(Analysis!W216&lt;&gt;"",Analysis!W216,Analysis!AI216)</f>
        <v/>
      </c>
      <c r="AV216" s="279" t="str">
        <f>IF(Analysis!X216&lt;&gt;"",Analysis!X216,$AJ216)</f>
        <v/>
      </c>
      <c r="AW216" s="279" t="str">
        <f>IF(Analysis!Y216&lt;&gt;"",Analysis!Y216,Analysis!AO216)</f>
        <v/>
      </c>
      <c r="AX216" s="279" t="str">
        <f>IF(Analysis!Z216&lt;&gt;"",Analysis!Z216,Analysis!AP216)</f>
        <v/>
      </c>
      <c r="AY216" s="279" t="str">
        <f>IF(Analysis!AA216&gt;0,Analysis!AA216,Analysis!AR216)</f>
        <v/>
      </c>
      <c r="AZ216" s="9"/>
      <c r="BA216" s="8">
        <f>SUM((($H216+$O216)*Inputs!$D$14*Inputs!$D$13/Hours_TB),(($I216+$P216)*Inputs!$D$14*Inputs!$D$13/Hours_TB),(($J216+$Q216)*Inputs!$D$14*Inputs!$D$13/Hours_TB),(($K216+$R216)*Inputs!$D$14*Inputs!$D$13/Hours_TB),(($L216+$S216)*Inputs!$D$14*Inputs!$D$13/Hours_TB),(($M216+$T216)*Inputs!$D$14*Inputs!$D$13/Hours_TB))</f>
        <v>0</v>
      </c>
      <c r="BB216" s="8">
        <f>SUM((($H216+$O216)*Inputs!$D$14*Inputs!$D$13/Hours_HIV),(($I216+$P216)*Inputs!$D$14*Inputs!$D$13/Hours_HIV),(($J216+$Q216)*Inputs!$D$14*Inputs!$D$13/Hours_HIV),(($K216+$R216)*Inputs!$D$14*Inputs!$D$13/Hours_HIV),(($L216+$S216)*Inputs!$D$14*Inputs!$D$13/Hours_HIV),(($M216+$T216)*Inputs!$D$14*Inputs!$D$13/Hours_HIV))</f>
        <v>0</v>
      </c>
      <c r="BC216" s="8">
        <f>SUM((($H216+$O216)*Inputs!$D$14*Inputs!$D$13/Hours_HPV),(($I216+$P216)*Inputs!$D$14*Inputs!$D$13/Hours_HPV),(($J216+$Q216)*Inputs!$D$14*Inputs!$D$13/Hours_HPV),(($K216+$R216)*Inputs!$D$14*Inputs!$D$13/Hours_HPV),(($L216+$S216)*Inputs!$D$14*Inputs!$D$13/Hours_HPV),(($M216+$T216)*Inputs!$D$14*Inputs!$D$13/Hours_HPV))</f>
        <v>0</v>
      </c>
      <c r="BD216" s="8">
        <f>SUM((($H216+$O216)*Inputs!$D$14*Inputs!$D$13/Hours_HCV),(($I216+$P216)*Inputs!$D$14*Inputs!$D$13/Hours_HCV),(($J216+$Q216)*Inputs!$D$14*Inputs!$D$13/Hours_HCV),(($K216+$R216)*Inputs!$D$14*Inputs!$D$13/Hours_HCV),(($L216+$S216)*Inputs!$D$14*Inputs!$D$13/Hours_HCV),(($M216+$T216)*Inputs!$D$14*Inputs!$D$13/Hours_HCV))</f>
        <v>0</v>
      </c>
      <c r="BE216" s="9"/>
      <c r="BF216" s="10" t="str">
        <f t="shared" si="393"/>
        <v/>
      </c>
      <c r="BG216" s="18" t="str">
        <f t="shared" si="394"/>
        <v>N/A</v>
      </c>
      <c r="BH216" s="10" t="str">
        <f t="shared" si="395"/>
        <v/>
      </c>
      <c r="BI216" s="10" t="str">
        <f t="shared" si="396"/>
        <v/>
      </c>
      <c r="BJ216" s="10" t="str">
        <f t="shared" si="315"/>
        <v/>
      </c>
      <c r="BK216" s="18" t="str">
        <f t="shared" si="397"/>
        <v>N/A</v>
      </c>
      <c r="BL216" s="367"/>
      <c r="BM216" s="10">
        <f t="shared" si="398"/>
        <v>0</v>
      </c>
      <c r="BN216" s="18" t="str">
        <f t="shared" si="399"/>
        <v>N/A</v>
      </c>
      <c r="BO216" s="10" t="str">
        <f t="shared" si="316"/>
        <v/>
      </c>
      <c r="BP216" s="10" t="str">
        <f t="shared" si="317"/>
        <v/>
      </c>
      <c r="BQ216" s="10" t="str">
        <f t="shared" si="318"/>
        <v/>
      </c>
      <c r="BR216" s="18" t="str">
        <f t="shared" si="319"/>
        <v>N/A</v>
      </c>
      <c r="BS216" s="367"/>
      <c r="BT216" s="10">
        <f t="shared" si="400"/>
        <v>0</v>
      </c>
      <c r="BU216" s="18" t="str">
        <f t="shared" si="401"/>
        <v>N/A</v>
      </c>
      <c r="BV216" s="10" t="str">
        <f t="shared" si="320"/>
        <v/>
      </c>
      <c r="BW216" s="10" t="str">
        <f t="shared" si="402"/>
        <v/>
      </c>
      <c r="BX216" s="10" t="str">
        <f t="shared" si="321"/>
        <v/>
      </c>
      <c r="BY216" s="18" t="str">
        <f t="shared" si="403"/>
        <v>N/A</v>
      </c>
      <c r="BZ216" s="367"/>
      <c r="CA216" s="10">
        <f t="shared" si="404"/>
        <v>0</v>
      </c>
      <c r="CB216" s="18" t="str">
        <f t="shared" si="405"/>
        <v>N/A</v>
      </c>
      <c r="CC216" s="10" t="str">
        <f t="shared" si="322"/>
        <v/>
      </c>
      <c r="CD216" s="10" t="str">
        <f t="shared" si="323"/>
        <v/>
      </c>
      <c r="CE216" s="10" t="str">
        <f t="shared" si="324"/>
        <v/>
      </c>
      <c r="CF216" s="18" t="str">
        <f t="shared" si="406"/>
        <v>N/A</v>
      </c>
      <c r="CG216" s="365"/>
      <c r="CH216" s="10">
        <f t="shared" si="407"/>
        <v>0</v>
      </c>
      <c r="CI216" s="18" t="str">
        <f t="shared" si="408"/>
        <v>N/A</v>
      </c>
      <c r="CJ216" s="10" t="str">
        <f t="shared" si="325"/>
        <v/>
      </c>
      <c r="CK216" s="10" t="str">
        <f t="shared" si="326"/>
        <v/>
      </c>
      <c r="CL216" s="10" t="str">
        <f t="shared" si="327"/>
        <v/>
      </c>
      <c r="CM216" s="18" t="str">
        <f t="shared" si="328"/>
        <v>N/A</v>
      </c>
      <c r="CN216" s="365"/>
      <c r="CO216" s="10">
        <f t="shared" si="409"/>
        <v>0</v>
      </c>
      <c r="CP216" s="18" t="str">
        <f t="shared" si="410"/>
        <v>N/A</v>
      </c>
      <c r="CQ216" s="10" t="str">
        <f t="shared" si="329"/>
        <v/>
      </c>
      <c r="CR216" s="10" t="str">
        <f t="shared" si="330"/>
        <v/>
      </c>
      <c r="CS216" s="10" t="str">
        <f t="shared" si="331"/>
        <v/>
      </c>
      <c r="CT216" s="18" t="str">
        <f t="shared" si="411"/>
        <v>N/A</v>
      </c>
      <c r="CU216" s="377"/>
      <c r="CV216" s="10">
        <f t="shared" si="412"/>
        <v>0</v>
      </c>
      <c r="CW216" s="18" t="str">
        <f t="shared" si="413"/>
        <v>N/A</v>
      </c>
      <c r="CX216" s="10" t="str">
        <f t="shared" si="332"/>
        <v/>
      </c>
      <c r="CY216" s="10" t="str">
        <f t="shared" si="333"/>
        <v/>
      </c>
      <c r="CZ216" s="10" t="str">
        <f t="shared" si="334"/>
        <v/>
      </c>
      <c r="DA216" s="18" t="str">
        <f t="shared" si="335"/>
        <v>N/A</v>
      </c>
      <c r="DB216" s="367"/>
      <c r="DC216" s="367"/>
      <c r="DD216" s="367"/>
      <c r="DE216" s="367"/>
      <c r="DF216" s="367"/>
      <c r="DG216" s="40" t="b">
        <f t="shared" si="336"/>
        <v>0</v>
      </c>
      <c r="DH216" s="40" t="b">
        <f t="shared" si="337"/>
        <v>0</v>
      </c>
      <c r="DI216" s="40" t="b">
        <f t="shared" si="338"/>
        <v>0</v>
      </c>
      <c r="DJ216" s="40" t="b">
        <f t="shared" si="339"/>
        <v>0</v>
      </c>
      <c r="DK216" s="367"/>
      <c r="DL216" s="40" t="b">
        <f t="shared" si="340"/>
        <v>0</v>
      </c>
      <c r="DM216" s="40" t="b">
        <f t="shared" si="341"/>
        <v>0</v>
      </c>
      <c r="DN216" s="40" t="b">
        <f t="shared" si="342"/>
        <v>0</v>
      </c>
      <c r="DO216" s="40" t="b">
        <f t="shared" si="343"/>
        <v>0</v>
      </c>
      <c r="DP216" s="367"/>
      <c r="DQ216" s="40" t="b">
        <f t="shared" si="344"/>
        <v>0</v>
      </c>
      <c r="DR216" s="40" t="b">
        <f t="shared" si="345"/>
        <v>0</v>
      </c>
      <c r="DS216" s="40" t="b">
        <f t="shared" si="346"/>
        <v>0</v>
      </c>
      <c r="DT216" s="40" t="b">
        <f t="shared" si="347"/>
        <v>0</v>
      </c>
      <c r="DU216" s="367"/>
      <c r="DV216" s="40" t="b">
        <f t="shared" si="348"/>
        <v>0</v>
      </c>
      <c r="DW216" s="40" t="b">
        <f t="shared" si="349"/>
        <v>0</v>
      </c>
      <c r="DX216" s="40" t="b">
        <f t="shared" si="350"/>
        <v>0</v>
      </c>
      <c r="DY216" s="40" t="b">
        <f t="shared" si="351"/>
        <v>0</v>
      </c>
      <c r="DZ216" s="367"/>
      <c r="EA216" s="40" t="b">
        <f t="shared" si="352"/>
        <v>0</v>
      </c>
      <c r="EB216" s="40" t="b">
        <f t="shared" si="353"/>
        <v>0</v>
      </c>
      <c r="EC216" s="40" t="b">
        <f t="shared" si="354"/>
        <v>0</v>
      </c>
      <c r="ED216" s="40" t="b">
        <f t="shared" si="355"/>
        <v>0</v>
      </c>
      <c r="EE216" s="367"/>
      <c r="EF216" s="40" t="b">
        <f t="shared" si="356"/>
        <v>0</v>
      </c>
      <c r="EG216" s="40" t="b">
        <f t="shared" si="357"/>
        <v>0</v>
      </c>
      <c r="EH216" s="40" t="b">
        <f t="shared" si="358"/>
        <v>0</v>
      </c>
      <c r="EI216" s="40" t="b">
        <f t="shared" si="359"/>
        <v>0</v>
      </c>
      <c r="EJ216" s="367"/>
      <c r="EK216" s="40" t="b">
        <f t="shared" si="360"/>
        <v>0</v>
      </c>
      <c r="EL216" s="40" t="b">
        <f t="shared" si="361"/>
        <v>0</v>
      </c>
      <c r="EM216" s="40" t="b">
        <f t="shared" si="362"/>
        <v>0</v>
      </c>
      <c r="EN216" s="40" t="b">
        <f t="shared" si="363"/>
        <v>0</v>
      </c>
      <c r="EO216" s="367"/>
      <c r="EP216" s="40" t="b">
        <f t="shared" si="364"/>
        <v>0</v>
      </c>
      <c r="EQ216" s="40" t="b">
        <f t="shared" si="365"/>
        <v>0</v>
      </c>
      <c r="ER216" s="40" t="b">
        <f t="shared" si="366"/>
        <v>0</v>
      </c>
      <c r="ES216" s="40" t="b">
        <f t="shared" si="367"/>
        <v>0</v>
      </c>
      <c r="ET216" s="367"/>
      <c r="EU216" s="40" t="b">
        <f t="shared" si="368"/>
        <v>0</v>
      </c>
      <c r="EV216" s="40" t="b">
        <f t="shared" si="369"/>
        <v>0</v>
      </c>
      <c r="EW216" s="40" t="b">
        <f t="shared" si="370"/>
        <v>0</v>
      </c>
      <c r="EX216" s="40" t="b">
        <f t="shared" si="371"/>
        <v>0</v>
      </c>
      <c r="EY216" s="365"/>
      <c r="EZ216" s="40" t="b">
        <f t="shared" si="372"/>
        <v>0</v>
      </c>
      <c r="FA216" s="40" t="b">
        <f t="shared" si="373"/>
        <v>0</v>
      </c>
      <c r="FB216" s="40" t="b">
        <f t="shared" si="374"/>
        <v>0</v>
      </c>
      <c r="FC216" s="40" t="b">
        <f t="shared" si="375"/>
        <v>0</v>
      </c>
      <c r="FD216" s="367"/>
      <c r="FE216" s="40" t="b">
        <f t="shared" si="376"/>
        <v>0</v>
      </c>
      <c r="FF216" s="40" t="b">
        <f t="shared" si="377"/>
        <v>0</v>
      </c>
      <c r="FG216" s="40" t="b">
        <f t="shared" si="378"/>
        <v>0</v>
      </c>
      <c r="FH216" s="40" t="b">
        <f t="shared" si="379"/>
        <v>0</v>
      </c>
      <c r="FI216" s="365"/>
      <c r="FJ216" s="40" t="b">
        <f t="shared" si="380"/>
        <v>0</v>
      </c>
      <c r="FK216" s="40" t="b">
        <f t="shared" si="381"/>
        <v>0</v>
      </c>
      <c r="FL216" s="40" t="b">
        <f t="shared" si="382"/>
        <v>0</v>
      </c>
      <c r="FM216" s="40" t="b">
        <f t="shared" si="383"/>
        <v>0</v>
      </c>
      <c r="FN216" s="367"/>
      <c r="FO216" s="40" t="b">
        <f t="shared" si="384"/>
        <v>0</v>
      </c>
      <c r="FP216" s="40" t="b">
        <f t="shared" si="385"/>
        <v>0</v>
      </c>
      <c r="FQ216" s="40" t="b">
        <f t="shared" si="386"/>
        <v>0</v>
      </c>
      <c r="FR216" s="40" t="b">
        <f t="shared" si="387"/>
        <v>0</v>
      </c>
      <c r="FS216" s="365"/>
      <c r="FT216" s="40" t="b">
        <f t="shared" si="388"/>
        <v>0</v>
      </c>
      <c r="FU216" s="40" t="b">
        <f t="shared" si="389"/>
        <v>0</v>
      </c>
      <c r="FV216" s="40" t="b">
        <f t="shared" si="390"/>
        <v>0</v>
      </c>
      <c r="FW216" s="40" t="b">
        <f t="shared" si="391"/>
        <v>0</v>
      </c>
    </row>
    <row r="217" spans="2:179">
      <c r="B217" s="365">
        <v>208</v>
      </c>
      <c r="C217" s="196"/>
      <c r="D217" s="196"/>
      <c r="E217" s="196"/>
      <c r="F217" s="196"/>
      <c r="G217" s="367"/>
      <c r="H217" s="197"/>
      <c r="I217" s="197"/>
      <c r="J217" s="197"/>
      <c r="K217" s="197"/>
      <c r="L217" s="197"/>
      <c r="M217" s="197"/>
      <c r="N217" s="9"/>
      <c r="O217" s="198"/>
      <c r="P217" s="198"/>
      <c r="Q217" s="198"/>
      <c r="R217" s="198"/>
      <c r="S217" s="198"/>
      <c r="T217" s="198"/>
      <c r="U217" s="9"/>
      <c r="V217" s="306"/>
      <c r="W217" s="306"/>
      <c r="X217" s="306"/>
      <c r="Y217" s="306"/>
      <c r="Z217" s="306"/>
      <c r="AA217" s="283">
        <f>IFERROR(Z217*Inputs!$D$59*Inputs!$D$60,"")</f>
        <v>0</v>
      </c>
      <c r="AB217" s="9"/>
      <c r="AC217" s="303"/>
      <c r="AD217" s="304"/>
      <c r="AE217" s="304"/>
      <c r="AF217" s="304"/>
      <c r="AG217" s="9"/>
      <c r="AH217" s="283" t="str">
        <f>IFERROR(IF(Analysis!AC217="","",Analysis!AC217*Inputs!$D$33),"")</f>
        <v/>
      </c>
      <c r="AI217" s="292" t="str">
        <f>IFERROR(IF(Analysis!AD217="","",Analysis!AD217*Inputs!$D$37),"")</f>
        <v/>
      </c>
      <c r="AJ217" s="292" t="str">
        <f>IFERROR(IF(Analysis!AE217="","",Analysis!AE217*Inputs!$D$41),"")</f>
        <v/>
      </c>
      <c r="AK217" s="292" t="str">
        <f>IFERROR(IF(Analysis!AE217="","",Analysis!AE217*Inputs!$D$48),"")</f>
        <v/>
      </c>
      <c r="AL217" s="293" t="str">
        <f>IFERROR(IF(Analysis!AD217="","",Analysis!AD217*Inputs!$D$49*Inputs!$D$48),"")</f>
        <v/>
      </c>
      <c r="AM217" s="292" t="str">
        <f>IFERROR(AK217*Inputs!$D$50,"")</f>
        <v/>
      </c>
      <c r="AN217" s="292" t="str">
        <f t="shared" si="392"/>
        <v/>
      </c>
      <c r="AO217" s="292" t="str">
        <f>IFERROR(IF(AN217="","",AN217*Inputs!$D$52),"")</f>
        <v/>
      </c>
      <c r="AP217" s="283" t="str">
        <f>IFERROR(IF(Analysis!AF217="","",Analysis!AF217*Inputs!$D$58),"")</f>
        <v/>
      </c>
      <c r="AQ217" s="293" t="str">
        <f>IFERROR(AP217*Inputs!$D$59,"")</f>
        <v/>
      </c>
      <c r="AR217" s="283" t="str">
        <f>IFERROR(AQ217*Inputs!$D$60,"")</f>
        <v/>
      </c>
      <c r="AS217" s="9"/>
      <c r="AT217" s="279" t="str">
        <f>IF(Analysis!V217&lt;&gt;"",Analysis!V217,Analysis!$AH217)</f>
        <v/>
      </c>
      <c r="AU217" s="279" t="str">
        <f>IF(Analysis!W217&lt;&gt;"",Analysis!W217,Analysis!AI217)</f>
        <v/>
      </c>
      <c r="AV217" s="279" t="str">
        <f>IF(Analysis!X217&lt;&gt;"",Analysis!X217,$AJ217)</f>
        <v/>
      </c>
      <c r="AW217" s="279" t="str">
        <f>IF(Analysis!Y217&lt;&gt;"",Analysis!Y217,Analysis!AO217)</f>
        <v/>
      </c>
      <c r="AX217" s="279" t="str">
        <f>IF(Analysis!Z217&lt;&gt;"",Analysis!Z217,Analysis!AP217)</f>
        <v/>
      </c>
      <c r="AY217" s="279" t="str">
        <f>IF(Analysis!AA217&gt;0,Analysis!AA217,Analysis!AR217)</f>
        <v/>
      </c>
      <c r="AZ217" s="9"/>
      <c r="BA217" s="8">
        <f>SUM((($H217+$O217)*Inputs!$D$14*Inputs!$D$13/Hours_TB),(($I217+$P217)*Inputs!$D$14*Inputs!$D$13/Hours_TB),(($J217+$Q217)*Inputs!$D$14*Inputs!$D$13/Hours_TB),(($K217+$R217)*Inputs!$D$14*Inputs!$D$13/Hours_TB),(($L217+$S217)*Inputs!$D$14*Inputs!$D$13/Hours_TB),(($M217+$T217)*Inputs!$D$14*Inputs!$D$13/Hours_TB))</f>
        <v>0</v>
      </c>
      <c r="BB217" s="8">
        <f>SUM((($H217+$O217)*Inputs!$D$14*Inputs!$D$13/Hours_HIV),(($I217+$P217)*Inputs!$D$14*Inputs!$D$13/Hours_HIV),(($J217+$Q217)*Inputs!$D$14*Inputs!$D$13/Hours_HIV),(($K217+$R217)*Inputs!$D$14*Inputs!$D$13/Hours_HIV),(($L217+$S217)*Inputs!$D$14*Inputs!$D$13/Hours_HIV),(($M217+$T217)*Inputs!$D$14*Inputs!$D$13/Hours_HIV))</f>
        <v>0</v>
      </c>
      <c r="BC217" s="8">
        <f>SUM((($H217+$O217)*Inputs!$D$14*Inputs!$D$13/Hours_HPV),(($I217+$P217)*Inputs!$D$14*Inputs!$D$13/Hours_HPV),(($J217+$Q217)*Inputs!$D$14*Inputs!$D$13/Hours_HPV),(($K217+$R217)*Inputs!$D$14*Inputs!$D$13/Hours_HPV),(($L217+$S217)*Inputs!$D$14*Inputs!$D$13/Hours_HPV),(($M217+$T217)*Inputs!$D$14*Inputs!$D$13/Hours_HPV))</f>
        <v>0</v>
      </c>
      <c r="BD217" s="8">
        <f>SUM((($H217+$O217)*Inputs!$D$14*Inputs!$D$13/Hours_HCV),(($I217+$P217)*Inputs!$D$14*Inputs!$D$13/Hours_HCV),(($J217+$Q217)*Inputs!$D$14*Inputs!$D$13/Hours_HCV),(($K217+$R217)*Inputs!$D$14*Inputs!$D$13/Hours_HCV),(($L217+$S217)*Inputs!$D$14*Inputs!$D$13/Hours_HCV),(($M217+$T217)*Inputs!$D$14*Inputs!$D$13/Hours_HCV))</f>
        <v>0</v>
      </c>
      <c r="BE217" s="9"/>
      <c r="BF217" s="10" t="str">
        <f t="shared" si="393"/>
        <v/>
      </c>
      <c r="BG217" s="18" t="str">
        <f t="shared" si="394"/>
        <v>N/A</v>
      </c>
      <c r="BH217" s="10" t="str">
        <f t="shared" si="395"/>
        <v/>
      </c>
      <c r="BI217" s="10" t="str">
        <f t="shared" si="396"/>
        <v/>
      </c>
      <c r="BJ217" s="10" t="str">
        <f t="shared" si="315"/>
        <v/>
      </c>
      <c r="BK217" s="18" t="str">
        <f t="shared" si="397"/>
        <v>N/A</v>
      </c>
      <c r="BL217" s="367"/>
      <c r="BM217" s="10">
        <f t="shared" si="398"/>
        <v>0</v>
      </c>
      <c r="BN217" s="18" t="str">
        <f t="shared" si="399"/>
        <v>N/A</v>
      </c>
      <c r="BO217" s="10" t="str">
        <f t="shared" si="316"/>
        <v/>
      </c>
      <c r="BP217" s="10" t="str">
        <f t="shared" si="317"/>
        <v/>
      </c>
      <c r="BQ217" s="10" t="str">
        <f t="shared" si="318"/>
        <v/>
      </c>
      <c r="BR217" s="18" t="str">
        <f t="shared" si="319"/>
        <v>N/A</v>
      </c>
      <c r="BS217" s="367"/>
      <c r="BT217" s="10">
        <f t="shared" si="400"/>
        <v>0</v>
      </c>
      <c r="BU217" s="18" t="str">
        <f t="shared" si="401"/>
        <v>N/A</v>
      </c>
      <c r="BV217" s="10" t="str">
        <f t="shared" si="320"/>
        <v/>
      </c>
      <c r="BW217" s="10" t="str">
        <f t="shared" si="402"/>
        <v/>
      </c>
      <c r="BX217" s="10" t="str">
        <f t="shared" si="321"/>
        <v/>
      </c>
      <c r="BY217" s="18" t="str">
        <f t="shared" si="403"/>
        <v>N/A</v>
      </c>
      <c r="BZ217" s="367"/>
      <c r="CA217" s="10">
        <f t="shared" si="404"/>
        <v>0</v>
      </c>
      <c r="CB217" s="18" t="str">
        <f t="shared" si="405"/>
        <v>N/A</v>
      </c>
      <c r="CC217" s="10" t="str">
        <f t="shared" si="322"/>
        <v/>
      </c>
      <c r="CD217" s="10" t="str">
        <f t="shared" si="323"/>
        <v/>
      </c>
      <c r="CE217" s="10" t="str">
        <f t="shared" si="324"/>
        <v/>
      </c>
      <c r="CF217" s="18" t="str">
        <f t="shared" si="406"/>
        <v>N/A</v>
      </c>
      <c r="CG217" s="365"/>
      <c r="CH217" s="10">
        <f t="shared" si="407"/>
        <v>0</v>
      </c>
      <c r="CI217" s="18" t="str">
        <f t="shared" si="408"/>
        <v>N/A</v>
      </c>
      <c r="CJ217" s="10" t="str">
        <f t="shared" si="325"/>
        <v/>
      </c>
      <c r="CK217" s="10" t="str">
        <f t="shared" si="326"/>
        <v/>
      </c>
      <c r="CL217" s="10" t="str">
        <f t="shared" si="327"/>
        <v/>
      </c>
      <c r="CM217" s="18" t="str">
        <f t="shared" si="328"/>
        <v>N/A</v>
      </c>
      <c r="CN217" s="365"/>
      <c r="CO217" s="10">
        <f t="shared" si="409"/>
        <v>0</v>
      </c>
      <c r="CP217" s="18" t="str">
        <f t="shared" si="410"/>
        <v>N/A</v>
      </c>
      <c r="CQ217" s="10" t="str">
        <f t="shared" si="329"/>
        <v/>
      </c>
      <c r="CR217" s="10" t="str">
        <f t="shared" si="330"/>
        <v/>
      </c>
      <c r="CS217" s="10" t="str">
        <f t="shared" si="331"/>
        <v/>
      </c>
      <c r="CT217" s="18" t="str">
        <f t="shared" si="411"/>
        <v>N/A</v>
      </c>
      <c r="CU217" s="377"/>
      <c r="CV217" s="10">
        <f t="shared" si="412"/>
        <v>0</v>
      </c>
      <c r="CW217" s="18" t="str">
        <f t="shared" si="413"/>
        <v>N/A</v>
      </c>
      <c r="CX217" s="10" t="str">
        <f t="shared" si="332"/>
        <v/>
      </c>
      <c r="CY217" s="10" t="str">
        <f t="shared" si="333"/>
        <v/>
      </c>
      <c r="CZ217" s="10" t="str">
        <f t="shared" si="334"/>
        <v/>
      </c>
      <c r="DA217" s="18" t="str">
        <f t="shared" si="335"/>
        <v>N/A</v>
      </c>
      <c r="DB217" s="367"/>
      <c r="DC217" s="367"/>
      <c r="DD217" s="367"/>
      <c r="DE217" s="367"/>
      <c r="DF217" s="367"/>
      <c r="DG217" s="40" t="b">
        <f t="shared" si="336"/>
        <v>0</v>
      </c>
      <c r="DH217" s="40" t="b">
        <f t="shared" si="337"/>
        <v>0</v>
      </c>
      <c r="DI217" s="40" t="b">
        <f t="shared" si="338"/>
        <v>0</v>
      </c>
      <c r="DJ217" s="40" t="b">
        <f t="shared" si="339"/>
        <v>0</v>
      </c>
      <c r="DK217" s="367"/>
      <c r="DL217" s="40" t="b">
        <f t="shared" si="340"/>
        <v>0</v>
      </c>
      <c r="DM217" s="40" t="b">
        <f t="shared" si="341"/>
        <v>0</v>
      </c>
      <c r="DN217" s="40" t="b">
        <f t="shared" si="342"/>
        <v>0</v>
      </c>
      <c r="DO217" s="40" t="b">
        <f t="shared" si="343"/>
        <v>0</v>
      </c>
      <c r="DP217" s="367"/>
      <c r="DQ217" s="40" t="b">
        <f t="shared" si="344"/>
        <v>0</v>
      </c>
      <c r="DR217" s="40" t="b">
        <f t="shared" si="345"/>
        <v>0</v>
      </c>
      <c r="DS217" s="40" t="b">
        <f t="shared" si="346"/>
        <v>0</v>
      </c>
      <c r="DT217" s="40" t="b">
        <f t="shared" si="347"/>
        <v>0</v>
      </c>
      <c r="DU217" s="367"/>
      <c r="DV217" s="40" t="b">
        <f t="shared" si="348"/>
        <v>0</v>
      </c>
      <c r="DW217" s="40" t="b">
        <f t="shared" si="349"/>
        <v>0</v>
      </c>
      <c r="DX217" s="40" t="b">
        <f t="shared" si="350"/>
        <v>0</v>
      </c>
      <c r="DY217" s="40" t="b">
        <f t="shared" si="351"/>
        <v>0</v>
      </c>
      <c r="DZ217" s="367"/>
      <c r="EA217" s="40" t="b">
        <f t="shared" si="352"/>
        <v>0</v>
      </c>
      <c r="EB217" s="40" t="b">
        <f t="shared" si="353"/>
        <v>0</v>
      </c>
      <c r="EC217" s="40" t="b">
        <f t="shared" si="354"/>
        <v>0</v>
      </c>
      <c r="ED217" s="40" t="b">
        <f t="shared" si="355"/>
        <v>0</v>
      </c>
      <c r="EE217" s="367"/>
      <c r="EF217" s="40" t="b">
        <f t="shared" si="356"/>
        <v>0</v>
      </c>
      <c r="EG217" s="40" t="b">
        <f t="shared" si="357"/>
        <v>0</v>
      </c>
      <c r="EH217" s="40" t="b">
        <f t="shared" si="358"/>
        <v>0</v>
      </c>
      <c r="EI217" s="40" t="b">
        <f t="shared" si="359"/>
        <v>0</v>
      </c>
      <c r="EJ217" s="367"/>
      <c r="EK217" s="40" t="b">
        <f t="shared" si="360"/>
        <v>0</v>
      </c>
      <c r="EL217" s="40" t="b">
        <f t="shared" si="361"/>
        <v>0</v>
      </c>
      <c r="EM217" s="40" t="b">
        <f t="shared" si="362"/>
        <v>0</v>
      </c>
      <c r="EN217" s="40" t="b">
        <f t="shared" si="363"/>
        <v>0</v>
      </c>
      <c r="EO217" s="367"/>
      <c r="EP217" s="40" t="b">
        <f t="shared" si="364"/>
        <v>0</v>
      </c>
      <c r="EQ217" s="40" t="b">
        <f t="shared" si="365"/>
        <v>0</v>
      </c>
      <c r="ER217" s="40" t="b">
        <f t="shared" si="366"/>
        <v>0</v>
      </c>
      <c r="ES217" s="40" t="b">
        <f t="shared" si="367"/>
        <v>0</v>
      </c>
      <c r="ET217" s="367"/>
      <c r="EU217" s="40" t="b">
        <f t="shared" si="368"/>
        <v>0</v>
      </c>
      <c r="EV217" s="40" t="b">
        <f t="shared" si="369"/>
        <v>0</v>
      </c>
      <c r="EW217" s="40" t="b">
        <f t="shared" si="370"/>
        <v>0</v>
      </c>
      <c r="EX217" s="40" t="b">
        <f t="shared" si="371"/>
        <v>0</v>
      </c>
      <c r="EY217" s="365"/>
      <c r="EZ217" s="40" t="b">
        <f t="shared" si="372"/>
        <v>0</v>
      </c>
      <c r="FA217" s="40" t="b">
        <f t="shared" si="373"/>
        <v>0</v>
      </c>
      <c r="FB217" s="40" t="b">
        <f t="shared" si="374"/>
        <v>0</v>
      </c>
      <c r="FC217" s="40" t="b">
        <f t="shared" si="375"/>
        <v>0</v>
      </c>
      <c r="FD217" s="367"/>
      <c r="FE217" s="40" t="b">
        <f t="shared" si="376"/>
        <v>0</v>
      </c>
      <c r="FF217" s="40" t="b">
        <f t="shared" si="377"/>
        <v>0</v>
      </c>
      <c r="FG217" s="40" t="b">
        <f t="shared" si="378"/>
        <v>0</v>
      </c>
      <c r="FH217" s="40" t="b">
        <f t="shared" si="379"/>
        <v>0</v>
      </c>
      <c r="FI217" s="365"/>
      <c r="FJ217" s="40" t="b">
        <f t="shared" si="380"/>
        <v>0</v>
      </c>
      <c r="FK217" s="40" t="b">
        <f t="shared" si="381"/>
        <v>0</v>
      </c>
      <c r="FL217" s="40" t="b">
        <f t="shared" si="382"/>
        <v>0</v>
      </c>
      <c r="FM217" s="40" t="b">
        <f t="shared" si="383"/>
        <v>0</v>
      </c>
      <c r="FN217" s="367"/>
      <c r="FO217" s="40" t="b">
        <f t="shared" si="384"/>
        <v>0</v>
      </c>
      <c r="FP217" s="40" t="b">
        <f t="shared" si="385"/>
        <v>0</v>
      </c>
      <c r="FQ217" s="40" t="b">
        <f t="shared" si="386"/>
        <v>0</v>
      </c>
      <c r="FR217" s="40" t="b">
        <f t="shared" si="387"/>
        <v>0</v>
      </c>
      <c r="FS217" s="365"/>
      <c r="FT217" s="40" t="b">
        <f t="shared" si="388"/>
        <v>0</v>
      </c>
      <c r="FU217" s="40" t="b">
        <f t="shared" si="389"/>
        <v>0</v>
      </c>
      <c r="FV217" s="40" t="b">
        <f t="shared" si="390"/>
        <v>0</v>
      </c>
      <c r="FW217" s="40" t="b">
        <f t="shared" si="391"/>
        <v>0</v>
      </c>
    </row>
    <row r="218" spans="2:179">
      <c r="B218" s="365">
        <v>209</v>
      </c>
      <c r="C218" s="196"/>
      <c r="D218" s="196"/>
      <c r="E218" s="196"/>
      <c r="F218" s="196"/>
      <c r="G218" s="367"/>
      <c r="H218" s="197"/>
      <c r="I218" s="197"/>
      <c r="J218" s="197"/>
      <c r="K218" s="197"/>
      <c r="L218" s="197"/>
      <c r="M218" s="197"/>
      <c r="N218" s="9"/>
      <c r="O218" s="198"/>
      <c r="P218" s="198"/>
      <c r="Q218" s="198"/>
      <c r="R218" s="198"/>
      <c r="S218" s="198"/>
      <c r="T218" s="198"/>
      <c r="U218" s="9"/>
      <c r="V218" s="306"/>
      <c r="W218" s="306"/>
      <c r="X218" s="306"/>
      <c r="Y218" s="306"/>
      <c r="Z218" s="306"/>
      <c r="AA218" s="283">
        <f>IFERROR(Z218*Inputs!$D$59*Inputs!$D$60,"")</f>
        <v>0</v>
      </c>
      <c r="AB218" s="9"/>
      <c r="AC218" s="303"/>
      <c r="AD218" s="304"/>
      <c r="AE218" s="304"/>
      <c r="AF218" s="304"/>
      <c r="AG218" s="9"/>
      <c r="AH218" s="283" t="str">
        <f>IFERROR(IF(Analysis!AC218="","",Analysis!AC218*Inputs!$D$33),"")</f>
        <v/>
      </c>
      <c r="AI218" s="292" t="str">
        <f>IFERROR(IF(Analysis!AD218="","",Analysis!AD218*Inputs!$D$37),"")</f>
        <v/>
      </c>
      <c r="AJ218" s="292" t="str">
        <f>IFERROR(IF(Analysis!AE218="","",Analysis!AE218*Inputs!$D$41),"")</f>
        <v/>
      </c>
      <c r="AK218" s="292" t="str">
        <f>IFERROR(IF(Analysis!AE218="","",Analysis!AE218*Inputs!$D$48),"")</f>
        <v/>
      </c>
      <c r="AL218" s="293" t="str">
        <f>IFERROR(IF(Analysis!AD218="","",Analysis!AD218*Inputs!$D$49*Inputs!$D$48),"")</f>
        <v/>
      </c>
      <c r="AM218" s="292" t="str">
        <f>IFERROR(AK218*Inputs!$D$50,"")</f>
        <v/>
      </c>
      <c r="AN218" s="292" t="str">
        <f t="shared" si="392"/>
        <v/>
      </c>
      <c r="AO218" s="292" t="str">
        <f>IFERROR(IF(AN218="","",AN218*Inputs!$D$52),"")</f>
        <v/>
      </c>
      <c r="AP218" s="283" t="str">
        <f>IFERROR(IF(Analysis!AF218="","",Analysis!AF218*Inputs!$D$58),"")</f>
        <v/>
      </c>
      <c r="AQ218" s="293" t="str">
        <f>IFERROR(AP218*Inputs!$D$59,"")</f>
        <v/>
      </c>
      <c r="AR218" s="283" t="str">
        <f>IFERROR(AQ218*Inputs!$D$60,"")</f>
        <v/>
      </c>
      <c r="AS218" s="9"/>
      <c r="AT218" s="279" t="str">
        <f>IF(Analysis!V218&lt;&gt;"",Analysis!V218,Analysis!$AH218)</f>
        <v/>
      </c>
      <c r="AU218" s="279" t="str">
        <f>IF(Analysis!W218&lt;&gt;"",Analysis!W218,Analysis!AI218)</f>
        <v/>
      </c>
      <c r="AV218" s="279" t="str">
        <f>IF(Analysis!X218&lt;&gt;"",Analysis!X218,$AJ218)</f>
        <v/>
      </c>
      <c r="AW218" s="279" t="str">
        <f>IF(Analysis!Y218&lt;&gt;"",Analysis!Y218,Analysis!AO218)</f>
        <v/>
      </c>
      <c r="AX218" s="279" t="str">
        <f>IF(Analysis!Z218&lt;&gt;"",Analysis!Z218,Analysis!AP218)</f>
        <v/>
      </c>
      <c r="AY218" s="279" t="str">
        <f>IF(Analysis!AA218&gt;0,Analysis!AA218,Analysis!AR218)</f>
        <v/>
      </c>
      <c r="AZ218" s="9"/>
      <c r="BA218" s="8">
        <f>SUM((($H218+$O218)*Inputs!$D$14*Inputs!$D$13/Hours_TB),(($I218+$P218)*Inputs!$D$14*Inputs!$D$13/Hours_TB),(($J218+$Q218)*Inputs!$D$14*Inputs!$D$13/Hours_TB),(($K218+$R218)*Inputs!$D$14*Inputs!$D$13/Hours_TB),(($L218+$S218)*Inputs!$D$14*Inputs!$D$13/Hours_TB),(($M218+$T218)*Inputs!$D$14*Inputs!$D$13/Hours_TB))</f>
        <v>0</v>
      </c>
      <c r="BB218" s="8">
        <f>SUM((($H218+$O218)*Inputs!$D$14*Inputs!$D$13/Hours_HIV),(($I218+$P218)*Inputs!$D$14*Inputs!$D$13/Hours_HIV),(($J218+$Q218)*Inputs!$D$14*Inputs!$D$13/Hours_HIV),(($K218+$R218)*Inputs!$D$14*Inputs!$D$13/Hours_HIV),(($L218+$S218)*Inputs!$D$14*Inputs!$D$13/Hours_HIV),(($M218+$T218)*Inputs!$D$14*Inputs!$D$13/Hours_HIV))</f>
        <v>0</v>
      </c>
      <c r="BC218" s="8">
        <f>SUM((($H218+$O218)*Inputs!$D$14*Inputs!$D$13/Hours_HPV),(($I218+$P218)*Inputs!$D$14*Inputs!$D$13/Hours_HPV),(($J218+$Q218)*Inputs!$D$14*Inputs!$D$13/Hours_HPV),(($K218+$R218)*Inputs!$D$14*Inputs!$D$13/Hours_HPV),(($L218+$S218)*Inputs!$D$14*Inputs!$D$13/Hours_HPV),(($M218+$T218)*Inputs!$D$14*Inputs!$D$13/Hours_HPV))</f>
        <v>0</v>
      </c>
      <c r="BD218" s="8">
        <f>SUM((($H218+$O218)*Inputs!$D$14*Inputs!$D$13/Hours_HCV),(($I218+$P218)*Inputs!$D$14*Inputs!$D$13/Hours_HCV),(($J218+$Q218)*Inputs!$D$14*Inputs!$D$13/Hours_HCV),(($K218+$R218)*Inputs!$D$14*Inputs!$D$13/Hours_HCV),(($L218+$S218)*Inputs!$D$14*Inputs!$D$13/Hours_HCV),(($M218+$T218)*Inputs!$D$14*Inputs!$D$13/Hours_HCV))</f>
        <v>0</v>
      </c>
      <c r="BE218" s="9"/>
      <c r="BF218" s="10" t="str">
        <f t="shared" si="393"/>
        <v/>
      </c>
      <c r="BG218" s="18" t="str">
        <f t="shared" si="394"/>
        <v>N/A</v>
      </c>
      <c r="BH218" s="10" t="str">
        <f t="shared" si="395"/>
        <v/>
      </c>
      <c r="BI218" s="10" t="str">
        <f t="shared" si="396"/>
        <v/>
      </c>
      <c r="BJ218" s="10" t="str">
        <f t="shared" si="315"/>
        <v/>
      </c>
      <c r="BK218" s="18" t="str">
        <f t="shared" si="397"/>
        <v>N/A</v>
      </c>
      <c r="BL218" s="367"/>
      <c r="BM218" s="10">
        <f t="shared" si="398"/>
        <v>0</v>
      </c>
      <c r="BN218" s="18" t="str">
        <f t="shared" si="399"/>
        <v>N/A</v>
      </c>
      <c r="BO218" s="10" t="str">
        <f t="shared" si="316"/>
        <v/>
      </c>
      <c r="BP218" s="10" t="str">
        <f t="shared" si="317"/>
        <v/>
      </c>
      <c r="BQ218" s="10" t="str">
        <f t="shared" si="318"/>
        <v/>
      </c>
      <c r="BR218" s="18" t="str">
        <f t="shared" si="319"/>
        <v>N/A</v>
      </c>
      <c r="BS218" s="367"/>
      <c r="BT218" s="10">
        <f t="shared" si="400"/>
        <v>0</v>
      </c>
      <c r="BU218" s="18" t="str">
        <f t="shared" si="401"/>
        <v>N/A</v>
      </c>
      <c r="BV218" s="10" t="str">
        <f t="shared" si="320"/>
        <v/>
      </c>
      <c r="BW218" s="10" t="str">
        <f t="shared" si="402"/>
        <v/>
      </c>
      <c r="BX218" s="10" t="str">
        <f t="shared" si="321"/>
        <v/>
      </c>
      <c r="BY218" s="18" t="str">
        <f t="shared" si="403"/>
        <v>N/A</v>
      </c>
      <c r="BZ218" s="367"/>
      <c r="CA218" s="10">
        <f t="shared" si="404"/>
        <v>0</v>
      </c>
      <c r="CB218" s="18" t="str">
        <f t="shared" si="405"/>
        <v>N/A</v>
      </c>
      <c r="CC218" s="10" t="str">
        <f t="shared" si="322"/>
        <v/>
      </c>
      <c r="CD218" s="10" t="str">
        <f t="shared" si="323"/>
        <v/>
      </c>
      <c r="CE218" s="10" t="str">
        <f t="shared" si="324"/>
        <v/>
      </c>
      <c r="CF218" s="18" t="str">
        <f t="shared" si="406"/>
        <v>N/A</v>
      </c>
      <c r="CG218" s="365"/>
      <c r="CH218" s="10">
        <f t="shared" si="407"/>
        <v>0</v>
      </c>
      <c r="CI218" s="18" t="str">
        <f t="shared" si="408"/>
        <v>N/A</v>
      </c>
      <c r="CJ218" s="10" t="str">
        <f t="shared" si="325"/>
        <v/>
      </c>
      <c r="CK218" s="10" t="str">
        <f t="shared" si="326"/>
        <v/>
      </c>
      <c r="CL218" s="10" t="str">
        <f t="shared" si="327"/>
        <v/>
      </c>
      <c r="CM218" s="18" t="str">
        <f t="shared" si="328"/>
        <v>N/A</v>
      </c>
      <c r="CN218" s="365"/>
      <c r="CO218" s="10">
        <f t="shared" si="409"/>
        <v>0</v>
      </c>
      <c r="CP218" s="18" t="str">
        <f t="shared" si="410"/>
        <v>N/A</v>
      </c>
      <c r="CQ218" s="10" t="str">
        <f t="shared" si="329"/>
        <v/>
      </c>
      <c r="CR218" s="10" t="str">
        <f t="shared" si="330"/>
        <v/>
      </c>
      <c r="CS218" s="10" t="str">
        <f t="shared" si="331"/>
        <v/>
      </c>
      <c r="CT218" s="18" t="str">
        <f t="shared" si="411"/>
        <v>N/A</v>
      </c>
      <c r="CU218" s="377"/>
      <c r="CV218" s="10">
        <f t="shared" si="412"/>
        <v>0</v>
      </c>
      <c r="CW218" s="18" t="str">
        <f t="shared" si="413"/>
        <v>N/A</v>
      </c>
      <c r="CX218" s="10" t="str">
        <f t="shared" si="332"/>
        <v/>
      </c>
      <c r="CY218" s="10" t="str">
        <f t="shared" si="333"/>
        <v/>
      </c>
      <c r="CZ218" s="10" t="str">
        <f t="shared" si="334"/>
        <v/>
      </c>
      <c r="DA218" s="18" t="str">
        <f t="shared" si="335"/>
        <v>N/A</v>
      </c>
      <c r="DB218" s="367"/>
      <c r="DC218" s="367"/>
      <c r="DD218" s="367"/>
      <c r="DE218" s="367"/>
      <c r="DF218" s="367"/>
      <c r="DG218" s="40" t="b">
        <f t="shared" si="336"/>
        <v>0</v>
      </c>
      <c r="DH218" s="40" t="b">
        <f t="shared" si="337"/>
        <v>0</v>
      </c>
      <c r="DI218" s="40" t="b">
        <f t="shared" si="338"/>
        <v>0</v>
      </c>
      <c r="DJ218" s="40" t="b">
        <f t="shared" si="339"/>
        <v>0</v>
      </c>
      <c r="DK218" s="367"/>
      <c r="DL218" s="40" t="b">
        <f t="shared" si="340"/>
        <v>0</v>
      </c>
      <c r="DM218" s="40" t="b">
        <f t="shared" si="341"/>
        <v>0</v>
      </c>
      <c r="DN218" s="40" t="b">
        <f t="shared" si="342"/>
        <v>0</v>
      </c>
      <c r="DO218" s="40" t="b">
        <f t="shared" si="343"/>
        <v>0</v>
      </c>
      <c r="DP218" s="367"/>
      <c r="DQ218" s="40" t="b">
        <f t="shared" si="344"/>
        <v>0</v>
      </c>
      <c r="DR218" s="40" t="b">
        <f t="shared" si="345"/>
        <v>0</v>
      </c>
      <c r="DS218" s="40" t="b">
        <f t="shared" si="346"/>
        <v>0</v>
      </c>
      <c r="DT218" s="40" t="b">
        <f t="shared" si="347"/>
        <v>0</v>
      </c>
      <c r="DU218" s="367"/>
      <c r="DV218" s="40" t="b">
        <f t="shared" si="348"/>
        <v>0</v>
      </c>
      <c r="DW218" s="40" t="b">
        <f t="shared" si="349"/>
        <v>0</v>
      </c>
      <c r="DX218" s="40" t="b">
        <f t="shared" si="350"/>
        <v>0</v>
      </c>
      <c r="DY218" s="40" t="b">
        <f t="shared" si="351"/>
        <v>0</v>
      </c>
      <c r="DZ218" s="367"/>
      <c r="EA218" s="40" t="b">
        <f t="shared" si="352"/>
        <v>0</v>
      </c>
      <c r="EB218" s="40" t="b">
        <f t="shared" si="353"/>
        <v>0</v>
      </c>
      <c r="EC218" s="40" t="b">
        <f t="shared" si="354"/>
        <v>0</v>
      </c>
      <c r="ED218" s="40" t="b">
        <f t="shared" si="355"/>
        <v>0</v>
      </c>
      <c r="EE218" s="367"/>
      <c r="EF218" s="40" t="b">
        <f t="shared" si="356"/>
        <v>0</v>
      </c>
      <c r="EG218" s="40" t="b">
        <f t="shared" si="357"/>
        <v>0</v>
      </c>
      <c r="EH218" s="40" t="b">
        <f t="shared" si="358"/>
        <v>0</v>
      </c>
      <c r="EI218" s="40" t="b">
        <f t="shared" si="359"/>
        <v>0</v>
      </c>
      <c r="EJ218" s="367"/>
      <c r="EK218" s="40" t="b">
        <f t="shared" si="360"/>
        <v>0</v>
      </c>
      <c r="EL218" s="40" t="b">
        <f t="shared" si="361"/>
        <v>0</v>
      </c>
      <c r="EM218" s="40" t="b">
        <f t="shared" si="362"/>
        <v>0</v>
      </c>
      <c r="EN218" s="40" t="b">
        <f t="shared" si="363"/>
        <v>0</v>
      </c>
      <c r="EO218" s="367"/>
      <c r="EP218" s="40" t="b">
        <f t="shared" si="364"/>
        <v>0</v>
      </c>
      <c r="EQ218" s="40" t="b">
        <f t="shared" si="365"/>
        <v>0</v>
      </c>
      <c r="ER218" s="40" t="b">
        <f t="shared" si="366"/>
        <v>0</v>
      </c>
      <c r="ES218" s="40" t="b">
        <f t="shared" si="367"/>
        <v>0</v>
      </c>
      <c r="ET218" s="367"/>
      <c r="EU218" s="40" t="b">
        <f t="shared" si="368"/>
        <v>0</v>
      </c>
      <c r="EV218" s="40" t="b">
        <f t="shared" si="369"/>
        <v>0</v>
      </c>
      <c r="EW218" s="40" t="b">
        <f t="shared" si="370"/>
        <v>0</v>
      </c>
      <c r="EX218" s="40" t="b">
        <f t="shared" si="371"/>
        <v>0</v>
      </c>
      <c r="EY218" s="365"/>
      <c r="EZ218" s="40" t="b">
        <f t="shared" si="372"/>
        <v>0</v>
      </c>
      <c r="FA218" s="40" t="b">
        <f t="shared" si="373"/>
        <v>0</v>
      </c>
      <c r="FB218" s="40" t="b">
        <f t="shared" si="374"/>
        <v>0</v>
      </c>
      <c r="FC218" s="40" t="b">
        <f t="shared" si="375"/>
        <v>0</v>
      </c>
      <c r="FD218" s="367"/>
      <c r="FE218" s="40" t="b">
        <f t="shared" si="376"/>
        <v>0</v>
      </c>
      <c r="FF218" s="40" t="b">
        <f t="shared" si="377"/>
        <v>0</v>
      </c>
      <c r="FG218" s="40" t="b">
        <f t="shared" si="378"/>
        <v>0</v>
      </c>
      <c r="FH218" s="40" t="b">
        <f t="shared" si="379"/>
        <v>0</v>
      </c>
      <c r="FI218" s="365"/>
      <c r="FJ218" s="40" t="b">
        <f t="shared" si="380"/>
        <v>0</v>
      </c>
      <c r="FK218" s="40" t="b">
        <f t="shared" si="381"/>
        <v>0</v>
      </c>
      <c r="FL218" s="40" t="b">
        <f t="shared" si="382"/>
        <v>0</v>
      </c>
      <c r="FM218" s="40" t="b">
        <f t="shared" si="383"/>
        <v>0</v>
      </c>
      <c r="FN218" s="367"/>
      <c r="FO218" s="40" t="b">
        <f t="shared" si="384"/>
        <v>0</v>
      </c>
      <c r="FP218" s="40" t="b">
        <f t="shared" si="385"/>
        <v>0</v>
      </c>
      <c r="FQ218" s="40" t="b">
        <f t="shared" si="386"/>
        <v>0</v>
      </c>
      <c r="FR218" s="40" t="b">
        <f t="shared" si="387"/>
        <v>0</v>
      </c>
      <c r="FS218" s="365"/>
      <c r="FT218" s="40" t="b">
        <f t="shared" si="388"/>
        <v>0</v>
      </c>
      <c r="FU218" s="40" t="b">
        <f t="shared" si="389"/>
        <v>0</v>
      </c>
      <c r="FV218" s="40" t="b">
        <f t="shared" si="390"/>
        <v>0</v>
      </c>
      <c r="FW218" s="40" t="b">
        <f t="shared" si="391"/>
        <v>0</v>
      </c>
    </row>
    <row r="219" spans="2:179">
      <c r="B219" s="365">
        <v>210</v>
      </c>
      <c r="C219" s="196"/>
      <c r="D219" s="196"/>
      <c r="E219" s="196"/>
      <c r="F219" s="196"/>
      <c r="G219" s="367"/>
      <c r="H219" s="197"/>
      <c r="I219" s="197"/>
      <c r="J219" s="197"/>
      <c r="K219" s="197"/>
      <c r="L219" s="197"/>
      <c r="M219" s="197"/>
      <c r="N219" s="9"/>
      <c r="O219" s="198"/>
      <c r="P219" s="198"/>
      <c r="Q219" s="198"/>
      <c r="R219" s="198"/>
      <c r="S219" s="198"/>
      <c r="T219" s="198"/>
      <c r="U219" s="9"/>
      <c r="V219" s="306"/>
      <c r="W219" s="306"/>
      <c r="X219" s="306"/>
      <c r="Y219" s="306"/>
      <c r="Z219" s="306"/>
      <c r="AA219" s="283">
        <f>IFERROR(Z219*Inputs!$D$59*Inputs!$D$60,"")</f>
        <v>0</v>
      </c>
      <c r="AB219" s="9"/>
      <c r="AC219" s="303"/>
      <c r="AD219" s="304"/>
      <c r="AE219" s="304"/>
      <c r="AF219" s="304"/>
      <c r="AG219" s="9"/>
      <c r="AH219" s="283" t="str">
        <f>IFERROR(IF(Analysis!AC219="","",Analysis!AC219*Inputs!$D$33),"")</f>
        <v/>
      </c>
      <c r="AI219" s="292" t="str">
        <f>IFERROR(IF(Analysis!AD219="","",Analysis!AD219*Inputs!$D$37),"")</f>
        <v/>
      </c>
      <c r="AJ219" s="292" t="str">
        <f>IFERROR(IF(Analysis!AE219="","",Analysis!AE219*Inputs!$D$41),"")</f>
        <v/>
      </c>
      <c r="AK219" s="292" t="str">
        <f>IFERROR(IF(Analysis!AE219="","",Analysis!AE219*Inputs!$D$48),"")</f>
        <v/>
      </c>
      <c r="AL219" s="293" t="str">
        <f>IFERROR(IF(Analysis!AD219="","",Analysis!AD219*Inputs!$D$49*Inputs!$D$48),"")</f>
        <v/>
      </c>
      <c r="AM219" s="292" t="str">
        <f>IFERROR(AK219*Inputs!$D$50,"")</f>
        <v/>
      </c>
      <c r="AN219" s="292" t="str">
        <f t="shared" si="392"/>
        <v/>
      </c>
      <c r="AO219" s="292" t="str">
        <f>IFERROR(IF(AN219="","",AN219*Inputs!$D$52),"")</f>
        <v/>
      </c>
      <c r="AP219" s="283" t="str">
        <f>IFERROR(IF(Analysis!AF219="","",Analysis!AF219*Inputs!$D$58),"")</f>
        <v/>
      </c>
      <c r="AQ219" s="293" t="str">
        <f>IFERROR(AP219*Inputs!$D$59,"")</f>
        <v/>
      </c>
      <c r="AR219" s="283" t="str">
        <f>IFERROR(AQ219*Inputs!$D$60,"")</f>
        <v/>
      </c>
      <c r="AS219" s="9"/>
      <c r="AT219" s="279" t="str">
        <f>IF(Analysis!V219&lt;&gt;"",Analysis!V219,Analysis!$AH219)</f>
        <v/>
      </c>
      <c r="AU219" s="279" t="str">
        <f>IF(Analysis!W219&lt;&gt;"",Analysis!W219,Analysis!AI219)</f>
        <v/>
      </c>
      <c r="AV219" s="279" t="str">
        <f>IF(Analysis!X219&lt;&gt;"",Analysis!X219,$AJ219)</f>
        <v/>
      </c>
      <c r="AW219" s="279" t="str">
        <f>IF(Analysis!Y219&lt;&gt;"",Analysis!Y219,Analysis!AO219)</f>
        <v/>
      </c>
      <c r="AX219" s="279" t="str">
        <f>IF(Analysis!Z219&lt;&gt;"",Analysis!Z219,Analysis!AP219)</f>
        <v/>
      </c>
      <c r="AY219" s="279" t="str">
        <f>IF(Analysis!AA219&gt;0,Analysis!AA219,Analysis!AR219)</f>
        <v/>
      </c>
      <c r="AZ219" s="9"/>
      <c r="BA219" s="8">
        <f>SUM((($H219+$O219)*Inputs!$D$14*Inputs!$D$13/Hours_TB),(($I219+$P219)*Inputs!$D$14*Inputs!$D$13/Hours_TB),(($J219+$Q219)*Inputs!$D$14*Inputs!$D$13/Hours_TB),(($K219+$R219)*Inputs!$D$14*Inputs!$D$13/Hours_TB),(($L219+$S219)*Inputs!$D$14*Inputs!$D$13/Hours_TB),(($M219+$T219)*Inputs!$D$14*Inputs!$D$13/Hours_TB))</f>
        <v>0</v>
      </c>
      <c r="BB219" s="8">
        <f>SUM((($H219+$O219)*Inputs!$D$14*Inputs!$D$13/Hours_HIV),(($I219+$P219)*Inputs!$D$14*Inputs!$D$13/Hours_HIV),(($J219+$Q219)*Inputs!$D$14*Inputs!$D$13/Hours_HIV),(($K219+$R219)*Inputs!$D$14*Inputs!$D$13/Hours_HIV),(($L219+$S219)*Inputs!$D$14*Inputs!$D$13/Hours_HIV),(($M219+$T219)*Inputs!$D$14*Inputs!$D$13/Hours_HIV))</f>
        <v>0</v>
      </c>
      <c r="BC219" s="8">
        <f>SUM((($H219+$O219)*Inputs!$D$14*Inputs!$D$13/Hours_HPV),(($I219+$P219)*Inputs!$D$14*Inputs!$D$13/Hours_HPV),(($J219+$Q219)*Inputs!$D$14*Inputs!$D$13/Hours_HPV),(($K219+$R219)*Inputs!$D$14*Inputs!$D$13/Hours_HPV),(($L219+$S219)*Inputs!$D$14*Inputs!$D$13/Hours_HPV),(($M219+$T219)*Inputs!$D$14*Inputs!$D$13/Hours_HPV))</f>
        <v>0</v>
      </c>
      <c r="BD219" s="8">
        <f>SUM((($H219+$O219)*Inputs!$D$14*Inputs!$D$13/Hours_HCV),(($I219+$P219)*Inputs!$D$14*Inputs!$D$13/Hours_HCV),(($J219+$Q219)*Inputs!$D$14*Inputs!$D$13/Hours_HCV),(($K219+$R219)*Inputs!$D$14*Inputs!$D$13/Hours_HCV),(($L219+$S219)*Inputs!$D$14*Inputs!$D$13/Hours_HCV),(($M219+$T219)*Inputs!$D$14*Inputs!$D$13/Hours_HCV))</f>
        <v>0</v>
      </c>
      <c r="BE219" s="9"/>
      <c r="BF219" s="10" t="str">
        <f t="shared" si="393"/>
        <v/>
      </c>
      <c r="BG219" s="18" t="str">
        <f t="shared" si="394"/>
        <v>N/A</v>
      </c>
      <c r="BH219" s="10" t="str">
        <f t="shared" si="395"/>
        <v/>
      </c>
      <c r="BI219" s="10" t="str">
        <f t="shared" si="396"/>
        <v/>
      </c>
      <c r="BJ219" s="10" t="str">
        <f t="shared" si="315"/>
        <v/>
      </c>
      <c r="BK219" s="18" t="str">
        <f t="shared" si="397"/>
        <v>N/A</v>
      </c>
      <c r="BL219" s="367"/>
      <c r="BM219" s="10">
        <f t="shared" si="398"/>
        <v>0</v>
      </c>
      <c r="BN219" s="18" t="str">
        <f t="shared" si="399"/>
        <v>N/A</v>
      </c>
      <c r="BO219" s="10" t="str">
        <f t="shared" si="316"/>
        <v/>
      </c>
      <c r="BP219" s="10" t="str">
        <f t="shared" si="317"/>
        <v/>
      </c>
      <c r="BQ219" s="10" t="str">
        <f t="shared" si="318"/>
        <v/>
      </c>
      <c r="BR219" s="18" t="str">
        <f t="shared" si="319"/>
        <v>N/A</v>
      </c>
      <c r="BS219" s="367"/>
      <c r="BT219" s="10">
        <f t="shared" si="400"/>
        <v>0</v>
      </c>
      <c r="BU219" s="18" t="str">
        <f t="shared" si="401"/>
        <v>N/A</v>
      </c>
      <c r="BV219" s="10" t="str">
        <f t="shared" si="320"/>
        <v/>
      </c>
      <c r="BW219" s="10" t="str">
        <f t="shared" si="402"/>
        <v/>
      </c>
      <c r="BX219" s="10" t="str">
        <f t="shared" si="321"/>
        <v/>
      </c>
      <c r="BY219" s="18" t="str">
        <f t="shared" si="403"/>
        <v>N/A</v>
      </c>
      <c r="BZ219" s="367"/>
      <c r="CA219" s="10">
        <f t="shared" si="404"/>
        <v>0</v>
      </c>
      <c r="CB219" s="18" t="str">
        <f t="shared" si="405"/>
        <v>N/A</v>
      </c>
      <c r="CC219" s="10" t="str">
        <f t="shared" si="322"/>
        <v/>
      </c>
      <c r="CD219" s="10" t="str">
        <f t="shared" si="323"/>
        <v/>
      </c>
      <c r="CE219" s="10" t="str">
        <f t="shared" si="324"/>
        <v/>
      </c>
      <c r="CF219" s="18" t="str">
        <f t="shared" si="406"/>
        <v>N/A</v>
      </c>
      <c r="CG219" s="365"/>
      <c r="CH219" s="10">
        <f t="shared" si="407"/>
        <v>0</v>
      </c>
      <c r="CI219" s="18" t="str">
        <f t="shared" si="408"/>
        <v>N/A</v>
      </c>
      <c r="CJ219" s="10" t="str">
        <f t="shared" si="325"/>
        <v/>
      </c>
      <c r="CK219" s="10" t="str">
        <f t="shared" si="326"/>
        <v/>
      </c>
      <c r="CL219" s="10" t="str">
        <f t="shared" si="327"/>
        <v/>
      </c>
      <c r="CM219" s="18" t="str">
        <f t="shared" si="328"/>
        <v>N/A</v>
      </c>
      <c r="CN219" s="365"/>
      <c r="CO219" s="10">
        <f t="shared" si="409"/>
        <v>0</v>
      </c>
      <c r="CP219" s="18" t="str">
        <f t="shared" si="410"/>
        <v>N/A</v>
      </c>
      <c r="CQ219" s="10" t="str">
        <f t="shared" si="329"/>
        <v/>
      </c>
      <c r="CR219" s="10" t="str">
        <f t="shared" si="330"/>
        <v/>
      </c>
      <c r="CS219" s="10" t="str">
        <f t="shared" si="331"/>
        <v/>
      </c>
      <c r="CT219" s="18" t="str">
        <f t="shared" si="411"/>
        <v>N/A</v>
      </c>
      <c r="CU219" s="377"/>
      <c r="CV219" s="10">
        <f t="shared" si="412"/>
        <v>0</v>
      </c>
      <c r="CW219" s="18" t="str">
        <f t="shared" si="413"/>
        <v>N/A</v>
      </c>
      <c r="CX219" s="10" t="str">
        <f t="shared" si="332"/>
        <v/>
      </c>
      <c r="CY219" s="10" t="str">
        <f t="shared" si="333"/>
        <v/>
      </c>
      <c r="CZ219" s="10" t="str">
        <f t="shared" si="334"/>
        <v/>
      </c>
      <c r="DA219" s="18" t="str">
        <f t="shared" si="335"/>
        <v>N/A</v>
      </c>
      <c r="DB219" s="367"/>
      <c r="DC219" s="367"/>
      <c r="DD219" s="367"/>
      <c r="DE219" s="367"/>
      <c r="DF219" s="367"/>
      <c r="DG219" s="40" t="b">
        <f t="shared" si="336"/>
        <v>0</v>
      </c>
      <c r="DH219" s="40" t="b">
        <f t="shared" si="337"/>
        <v>0</v>
      </c>
      <c r="DI219" s="40" t="b">
        <f t="shared" si="338"/>
        <v>0</v>
      </c>
      <c r="DJ219" s="40" t="b">
        <f t="shared" si="339"/>
        <v>0</v>
      </c>
      <c r="DK219" s="367"/>
      <c r="DL219" s="40" t="b">
        <f t="shared" si="340"/>
        <v>0</v>
      </c>
      <c r="DM219" s="40" t="b">
        <f t="shared" si="341"/>
        <v>0</v>
      </c>
      <c r="DN219" s="40" t="b">
        <f t="shared" si="342"/>
        <v>0</v>
      </c>
      <c r="DO219" s="40" t="b">
        <f t="shared" si="343"/>
        <v>0</v>
      </c>
      <c r="DP219" s="367"/>
      <c r="DQ219" s="40" t="b">
        <f t="shared" si="344"/>
        <v>0</v>
      </c>
      <c r="DR219" s="40" t="b">
        <f t="shared" si="345"/>
        <v>0</v>
      </c>
      <c r="DS219" s="40" t="b">
        <f t="shared" si="346"/>
        <v>0</v>
      </c>
      <c r="DT219" s="40" t="b">
        <f t="shared" si="347"/>
        <v>0</v>
      </c>
      <c r="DU219" s="367"/>
      <c r="DV219" s="40" t="b">
        <f t="shared" si="348"/>
        <v>0</v>
      </c>
      <c r="DW219" s="40" t="b">
        <f t="shared" si="349"/>
        <v>0</v>
      </c>
      <c r="DX219" s="40" t="b">
        <f t="shared" si="350"/>
        <v>0</v>
      </c>
      <c r="DY219" s="40" t="b">
        <f t="shared" si="351"/>
        <v>0</v>
      </c>
      <c r="DZ219" s="367"/>
      <c r="EA219" s="40" t="b">
        <f t="shared" si="352"/>
        <v>0</v>
      </c>
      <c r="EB219" s="40" t="b">
        <f t="shared" si="353"/>
        <v>0</v>
      </c>
      <c r="EC219" s="40" t="b">
        <f t="shared" si="354"/>
        <v>0</v>
      </c>
      <c r="ED219" s="40" t="b">
        <f t="shared" si="355"/>
        <v>0</v>
      </c>
      <c r="EE219" s="367"/>
      <c r="EF219" s="40" t="b">
        <f t="shared" si="356"/>
        <v>0</v>
      </c>
      <c r="EG219" s="40" t="b">
        <f t="shared" si="357"/>
        <v>0</v>
      </c>
      <c r="EH219" s="40" t="b">
        <f t="shared" si="358"/>
        <v>0</v>
      </c>
      <c r="EI219" s="40" t="b">
        <f t="shared" si="359"/>
        <v>0</v>
      </c>
      <c r="EJ219" s="367"/>
      <c r="EK219" s="40" t="b">
        <f t="shared" si="360"/>
        <v>0</v>
      </c>
      <c r="EL219" s="40" t="b">
        <f t="shared" si="361"/>
        <v>0</v>
      </c>
      <c r="EM219" s="40" t="b">
        <f t="shared" si="362"/>
        <v>0</v>
      </c>
      <c r="EN219" s="40" t="b">
        <f t="shared" si="363"/>
        <v>0</v>
      </c>
      <c r="EO219" s="367"/>
      <c r="EP219" s="40" t="b">
        <f t="shared" si="364"/>
        <v>0</v>
      </c>
      <c r="EQ219" s="40" t="b">
        <f t="shared" si="365"/>
        <v>0</v>
      </c>
      <c r="ER219" s="40" t="b">
        <f t="shared" si="366"/>
        <v>0</v>
      </c>
      <c r="ES219" s="40" t="b">
        <f t="shared" si="367"/>
        <v>0</v>
      </c>
      <c r="ET219" s="367"/>
      <c r="EU219" s="40" t="b">
        <f t="shared" si="368"/>
        <v>0</v>
      </c>
      <c r="EV219" s="40" t="b">
        <f t="shared" si="369"/>
        <v>0</v>
      </c>
      <c r="EW219" s="40" t="b">
        <f t="shared" si="370"/>
        <v>0</v>
      </c>
      <c r="EX219" s="40" t="b">
        <f t="shared" si="371"/>
        <v>0</v>
      </c>
      <c r="EY219" s="365"/>
      <c r="EZ219" s="40" t="b">
        <f t="shared" si="372"/>
        <v>0</v>
      </c>
      <c r="FA219" s="40" t="b">
        <f t="shared" si="373"/>
        <v>0</v>
      </c>
      <c r="FB219" s="40" t="b">
        <f t="shared" si="374"/>
        <v>0</v>
      </c>
      <c r="FC219" s="40" t="b">
        <f t="shared" si="375"/>
        <v>0</v>
      </c>
      <c r="FD219" s="367"/>
      <c r="FE219" s="40" t="b">
        <f t="shared" si="376"/>
        <v>0</v>
      </c>
      <c r="FF219" s="40" t="b">
        <f t="shared" si="377"/>
        <v>0</v>
      </c>
      <c r="FG219" s="40" t="b">
        <f t="shared" si="378"/>
        <v>0</v>
      </c>
      <c r="FH219" s="40" t="b">
        <f t="shared" si="379"/>
        <v>0</v>
      </c>
      <c r="FI219" s="365"/>
      <c r="FJ219" s="40" t="b">
        <f t="shared" si="380"/>
        <v>0</v>
      </c>
      <c r="FK219" s="40" t="b">
        <f t="shared" si="381"/>
        <v>0</v>
      </c>
      <c r="FL219" s="40" t="b">
        <f t="shared" si="382"/>
        <v>0</v>
      </c>
      <c r="FM219" s="40" t="b">
        <f t="shared" si="383"/>
        <v>0</v>
      </c>
      <c r="FN219" s="367"/>
      <c r="FO219" s="40" t="b">
        <f t="shared" si="384"/>
        <v>0</v>
      </c>
      <c r="FP219" s="40" t="b">
        <f t="shared" si="385"/>
        <v>0</v>
      </c>
      <c r="FQ219" s="40" t="b">
        <f t="shared" si="386"/>
        <v>0</v>
      </c>
      <c r="FR219" s="40" t="b">
        <f t="shared" si="387"/>
        <v>0</v>
      </c>
      <c r="FS219" s="365"/>
      <c r="FT219" s="40" t="b">
        <f t="shared" si="388"/>
        <v>0</v>
      </c>
      <c r="FU219" s="40" t="b">
        <f t="shared" si="389"/>
        <v>0</v>
      </c>
      <c r="FV219" s="40" t="b">
        <f t="shared" si="390"/>
        <v>0</v>
      </c>
      <c r="FW219" s="40" t="b">
        <f t="shared" si="391"/>
        <v>0</v>
      </c>
    </row>
    <row r="220" spans="2:179">
      <c r="B220" s="365">
        <v>211</v>
      </c>
      <c r="C220" s="196"/>
      <c r="D220" s="196"/>
      <c r="E220" s="196"/>
      <c r="F220" s="196"/>
      <c r="G220" s="367"/>
      <c r="H220" s="197"/>
      <c r="I220" s="197"/>
      <c r="J220" s="197"/>
      <c r="K220" s="197"/>
      <c r="L220" s="197"/>
      <c r="M220" s="197"/>
      <c r="N220" s="9"/>
      <c r="O220" s="198"/>
      <c r="P220" s="198"/>
      <c r="Q220" s="198"/>
      <c r="R220" s="198"/>
      <c r="S220" s="198"/>
      <c r="T220" s="198"/>
      <c r="U220" s="9"/>
      <c r="V220" s="306"/>
      <c r="W220" s="306"/>
      <c r="X220" s="306"/>
      <c r="Y220" s="306"/>
      <c r="Z220" s="306"/>
      <c r="AA220" s="283">
        <f>IFERROR(Z220*Inputs!$D$59*Inputs!$D$60,"")</f>
        <v>0</v>
      </c>
      <c r="AB220" s="9"/>
      <c r="AC220" s="304"/>
      <c r="AD220" s="304"/>
      <c r="AE220" s="304"/>
      <c r="AF220" s="304"/>
      <c r="AG220" s="9"/>
      <c r="AH220" s="283" t="str">
        <f>IFERROR(IF(Analysis!AC220="","",Analysis!AC220*Inputs!$D$33),"")</f>
        <v/>
      </c>
      <c r="AI220" s="292" t="str">
        <f>IFERROR(IF(Analysis!AD220="","",Analysis!AD220*Inputs!$D$37),"")</f>
        <v/>
      </c>
      <c r="AJ220" s="292" t="str">
        <f>IFERROR(IF(Analysis!AE220="","",Analysis!AE220*Inputs!$D$41),"")</f>
        <v/>
      </c>
      <c r="AK220" s="292" t="str">
        <f>IFERROR(IF(Analysis!AE220="","",Analysis!AE220*Inputs!$D$48),"")</f>
        <v/>
      </c>
      <c r="AL220" s="293" t="str">
        <f>IFERROR(IF(Analysis!AD220="","",Analysis!AD220*Inputs!$D$49*Inputs!$D$48),"")</f>
        <v/>
      </c>
      <c r="AM220" s="292" t="str">
        <f>IFERROR(AK220*Inputs!$D$50,"")</f>
        <v/>
      </c>
      <c r="AN220" s="292" t="str">
        <f t="shared" si="392"/>
        <v/>
      </c>
      <c r="AO220" s="292" t="str">
        <f>IFERROR(IF(AN220="","",AN220*Inputs!$D$52),"")</f>
        <v/>
      </c>
      <c r="AP220" s="283" t="str">
        <f>IFERROR(IF(Analysis!AF220="","",Analysis!AF220*Inputs!$D$58),"")</f>
        <v/>
      </c>
      <c r="AQ220" s="293" t="str">
        <f>IFERROR(AP220*Inputs!$D$59,"")</f>
        <v/>
      </c>
      <c r="AR220" s="283" t="str">
        <f>IFERROR(AQ220*Inputs!$D$60,"")</f>
        <v/>
      </c>
      <c r="AS220" s="9"/>
      <c r="AT220" s="279" t="str">
        <f>IF(Analysis!V220&lt;&gt;"",Analysis!V220,Analysis!$AH220)</f>
        <v/>
      </c>
      <c r="AU220" s="279" t="str">
        <f>IF(Analysis!W220&lt;&gt;"",Analysis!W220,Analysis!AI220)</f>
        <v/>
      </c>
      <c r="AV220" s="279" t="str">
        <f>IF(Analysis!X220&lt;&gt;"",Analysis!X220,$AJ220)</f>
        <v/>
      </c>
      <c r="AW220" s="279" t="str">
        <f>IF(Analysis!Y220&lt;&gt;"",Analysis!Y220,Analysis!AO220)</f>
        <v/>
      </c>
      <c r="AX220" s="279" t="str">
        <f>IF(Analysis!Z220&lt;&gt;"",Analysis!Z220,Analysis!AP220)</f>
        <v/>
      </c>
      <c r="AY220" s="279" t="str">
        <f>IF(Analysis!AA220&gt;0,Analysis!AA220,Analysis!AR220)</f>
        <v/>
      </c>
      <c r="AZ220" s="9"/>
      <c r="BA220" s="8">
        <f>SUM((($H220+$O220)*Inputs!$D$14*Inputs!$D$13/Hours_TB),(($I220+$P220)*Inputs!$D$14*Inputs!$D$13/Hours_TB),(($J220+$Q220)*Inputs!$D$14*Inputs!$D$13/Hours_TB),(($K220+$R220)*Inputs!$D$14*Inputs!$D$13/Hours_TB),(($L220+$S220)*Inputs!$D$14*Inputs!$D$13/Hours_TB),(($M220+$T220)*Inputs!$D$14*Inputs!$D$13/Hours_TB))</f>
        <v>0</v>
      </c>
      <c r="BB220" s="8">
        <f>SUM((($H220+$O220)*Inputs!$D$14*Inputs!$D$13/Hours_HIV),(($I220+$P220)*Inputs!$D$14*Inputs!$D$13/Hours_HIV),(($J220+$Q220)*Inputs!$D$14*Inputs!$D$13/Hours_HIV),(($K220+$R220)*Inputs!$D$14*Inputs!$D$13/Hours_HIV),(($L220+$S220)*Inputs!$D$14*Inputs!$D$13/Hours_HIV),(($M220+$T220)*Inputs!$D$14*Inputs!$D$13/Hours_HIV))</f>
        <v>0</v>
      </c>
      <c r="BC220" s="8">
        <f>SUM((($H220+$O220)*Inputs!$D$14*Inputs!$D$13/Hours_HPV),(($I220+$P220)*Inputs!$D$14*Inputs!$D$13/Hours_HPV),(($J220+$Q220)*Inputs!$D$14*Inputs!$D$13/Hours_HPV),(($K220+$R220)*Inputs!$D$14*Inputs!$D$13/Hours_HPV),(($L220+$S220)*Inputs!$D$14*Inputs!$D$13/Hours_HPV),(($M220+$T220)*Inputs!$D$14*Inputs!$D$13/Hours_HPV))</f>
        <v>0</v>
      </c>
      <c r="BD220" s="8">
        <f>SUM((($H220+$O220)*Inputs!$D$14*Inputs!$D$13/Hours_HCV),(($I220+$P220)*Inputs!$D$14*Inputs!$D$13/Hours_HCV),(($J220+$Q220)*Inputs!$D$14*Inputs!$D$13/Hours_HCV),(($K220+$R220)*Inputs!$D$14*Inputs!$D$13/Hours_HCV),(($L220+$S220)*Inputs!$D$14*Inputs!$D$13/Hours_HCV),(($M220+$T220)*Inputs!$D$14*Inputs!$D$13/Hours_HCV))</f>
        <v>0</v>
      </c>
      <c r="BE220" s="9"/>
      <c r="BF220" s="10" t="str">
        <f t="shared" si="393"/>
        <v/>
      </c>
      <c r="BG220" s="18" t="str">
        <f t="shared" si="394"/>
        <v>N/A</v>
      </c>
      <c r="BH220" s="10" t="str">
        <f t="shared" si="395"/>
        <v/>
      </c>
      <c r="BI220" s="10" t="str">
        <f t="shared" si="396"/>
        <v/>
      </c>
      <c r="BJ220" s="10" t="str">
        <f t="shared" si="315"/>
        <v/>
      </c>
      <c r="BK220" s="18" t="str">
        <f t="shared" si="397"/>
        <v>N/A</v>
      </c>
      <c r="BL220" s="367"/>
      <c r="BM220" s="10">
        <f t="shared" si="398"/>
        <v>0</v>
      </c>
      <c r="BN220" s="18" t="str">
        <f t="shared" si="399"/>
        <v>N/A</v>
      </c>
      <c r="BO220" s="10" t="str">
        <f t="shared" si="316"/>
        <v/>
      </c>
      <c r="BP220" s="10" t="str">
        <f t="shared" si="317"/>
        <v/>
      </c>
      <c r="BQ220" s="10" t="str">
        <f t="shared" si="318"/>
        <v/>
      </c>
      <c r="BR220" s="18" t="str">
        <f t="shared" si="319"/>
        <v>N/A</v>
      </c>
      <c r="BS220" s="367"/>
      <c r="BT220" s="10">
        <f t="shared" si="400"/>
        <v>0</v>
      </c>
      <c r="BU220" s="18" t="str">
        <f t="shared" si="401"/>
        <v>N/A</v>
      </c>
      <c r="BV220" s="10" t="str">
        <f t="shared" si="320"/>
        <v/>
      </c>
      <c r="BW220" s="10" t="str">
        <f t="shared" si="402"/>
        <v/>
      </c>
      <c r="BX220" s="10" t="str">
        <f t="shared" si="321"/>
        <v/>
      </c>
      <c r="BY220" s="18" t="str">
        <f t="shared" si="403"/>
        <v>N/A</v>
      </c>
      <c r="BZ220" s="367"/>
      <c r="CA220" s="10">
        <f t="shared" si="404"/>
        <v>0</v>
      </c>
      <c r="CB220" s="18" t="str">
        <f t="shared" si="405"/>
        <v>N/A</v>
      </c>
      <c r="CC220" s="10" t="str">
        <f t="shared" si="322"/>
        <v/>
      </c>
      <c r="CD220" s="10" t="str">
        <f t="shared" si="323"/>
        <v/>
      </c>
      <c r="CE220" s="10" t="str">
        <f t="shared" si="324"/>
        <v/>
      </c>
      <c r="CF220" s="18" t="str">
        <f t="shared" si="406"/>
        <v>N/A</v>
      </c>
      <c r="CG220" s="365"/>
      <c r="CH220" s="10">
        <f t="shared" si="407"/>
        <v>0</v>
      </c>
      <c r="CI220" s="18" t="str">
        <f t="shared" si="408"/>
        <v>N/A</v>
      </c>
      <c r="CJ220" s="10" t="str">
        <f t="shared" si="325"/>
        <v/>
      </c>
      <c r="CK220" s="10" t="str">
        <f t="shared" si="326"/>
        <v/>
      </c>
      <c r="CL220" s="10" t="str">
        <f t="shared" si="327"/>
        <v/>
      </c>
      <c r="CM220" s="18" t="str">
        <f t="shared" si="328"/>
        <v>N/A</v>
      </c>
      <c r="CN220" s="365"/>
      <c r="CO220" s="10">
        <f t="shared" si="409"/>
        <v>0</v>
      </c>
      <c r="CP220" s="18" t="str">
        <f t="shared" si="410"/>
        <v>N/A</v>
      </c>
      <c r="CQ220" s="10" t="str">
        <f t="shared" si="329"/>
        <v/>
      </c>
      <c r="CR220" s="10" t="str">
        <f t="shared" si="330"/>
        <v/>
      </c>
      <c r="CS220" s="10" t="str">
        <f t="shared" si="331"/>
        <v/>
      </c>
      <c r="CT220" s="18" t="str">
        <f t="shared" si="411"/>
        <v>N/A</v>
      </c>
      <c r="CU220" s="377"/>
      <c r="CV220" s="10">
        <f t="shared" si="412"/>
        <v>0</v>
      </c>
      <c r="CW220" s="18" t="str">
        <f t="shared" si="413"/>
        <v>N/A</v>
      </c>
      <c r="CX220" s="10" t="str">
        <f t="shared" si="332"/>
        <v/>
      </c>
      <c r="CY220" s="10" t="str">
        <f t="shared" si="333"/>
        <v/>
      </c>
      <c r="CZ220" s="10" t="str">
        <f t="shared" si="334"/>
        <v/>
      </c>
      <c r="DA220" s="18" t="str">
        <f t="shared" si="335"/>
        <v>N/A</v>
      </c>
      <c r="DB220" s="367"/>
      <c r="DC220" s="367"/>
      <c r="DD220" s="367"/>
      <c r="DE220" s="367"/>
      <c r="DF220" s="367"/>
      <c r="DG220" s="40" t="b">
        <f t="shared" si="336"/>
        <v>0</v>
      </c>
      <c r="DH220" s="40" t="b">
        <f t="shared" si="337"/>
        <v>0</v>
      </c>
      <c r="DI220" s="40" t="b">
        <f t="shared" si="338"/>
        <v>0</v>
      </c>
      <c r="DJ220" s="40" t="b">
        <f t="shared" si="339"/>
        <v>0</v>
      </c>
      <c r="DK220" s="367"/>
      <c r="DL220" s="40" t="b">
        <f t="shared" si="340"/>
        <v>0</v>
      </c>
      <c r="DM220" s="40" t="b">
        <f t="shared" si="341"/>
        <v>0</v>
      </c>
      <c r="DN220" s="40" t="b">
        <f t="shared" si="342"/>
        <v>0</v>
      </c>
      <c r="DO220" s="40" t="b">
        <f t="shared" si="343"/>
        <v>0</v>
      </c>
      <c r="DP220" s="367"/>
      <c r="DQ220" s="40" t="b">
        <f t="shared" si="344"/>
        <v>0</v>
      </c>
      <c r="DR220" s="40" t="b">
        <f t="shared" si="345"/>
        <v>0</v>
      </c>
      <c r="DS220" s="40" t="b">
        <f t="shared" si="346"/>
        <v>0</v>
      </c>
      <c r="DT220" s="40" t="b">
        <f t="shared" si="347"/>
        <v>0</v>
      </c>
      <c r="DU220" s="367"/>
      <c r="DV220" s="40" t="b">
        <f t="shared" si="348"/>
        <v>0</v>
      </c>
      <c r="DW220" s="40" t="b">
        <f t="shared" si="349"/>
        <v>0</v>
      </c>
      <c r="DX220" s="40" t="b">
        <f t="shared" si="350"/>
        <v>0</v>
      </c>
      <c r="DY220" s="40" t="b">
        <f t="shared" si="351"/>
        <v>0</v>
      </c>
      <c r="DZ220" s="367"/>
      <c r="EA220" s="40" t="b">
        <f t="shared" si="352"/>
        <v>0</v>
      </c>
      <c r="EB220" s="40" t="b">
        <f t="shared" si="353"/>
        <v>0</v>
      </c>
      <c r="EC220" s="40" t="b">
        <f t="shared" si="354"/>
        <v>0</v>
      </c>
      <c r="ED220" s="40" t="b">
        <f t="shared" si="355"/>
        <v>0</v>
      </c>
      <c r="EE220" s="367"/>
      <c r="EF220" s="40" t="b">
        <f t="shared" si="356"/>
        <v>0</v>
      </c>
      <c r="EG220" s="40" t="b">
        <f t="shared" si="357"/>
        <v>0</v>
      </c>
      <c r="EH220" s="40" t="b">
        <f t="shared" si="358"/>
        <v>0</v>
      </c>
      <c r="EI220" s="40" t="b">
        <f t="shared" si="359"/>
        <v>0</v>
      </c>
      <c r="EJ220" s="367"/>
      <c r="EK220" s="40" t="b">
        <f t="shared" si="360"/>
        <v>0</v>
      </c>
      <c r="EL220" s="40" t="b">
        <f t="shared" si="361"/>
        <v>0</v>
      </c>
      <c r="EM220" s="40" t="b">
        <f t="shared" si="362"/>
        <v>0</v>
      </c>
      <c r="EN220" s="40" t="b">
        <f t="shared" si="363"/>
        <v>0</v>
      </c>
      <c r="EO220" s="367"/>
      <c r="EP220" s="40" t="b">
        <f t="shared" si="364"/>
        <v>0</v>
      </c>
      <c r="EQ220" s="40" t="b">
        <f t="shared" si="365"/>
        <v>0</v>
      </c>
      <c r="ER220" s="40" t="b">
        <f t="shared" si="366"/>
        <v>0</v>
      </c>
      <c r="ES220" s="40" t="b">
        <f t="shared" si="367"/>
        <v>0</v>
      </c>
      <c r="ET220" s="367"/>
      <c r="EU220" s="40" t="b">
        <f t="shared" si="368"/>
        <v>0</v>
      </c>
      <c r="EV220" s="40" t="b">
        <f t="shared" si="369"/>
        <v>0</v>
      </c>
      <c r="EW220" s="40" t="b">
        <f t="shared" si="370"/>
        <v>0</v>
      </c>
      <c r="EX220" s="40" t="b">
        <f t="shared" si="371"/>
        <v>0</v>
      </c>
      <c r="EY220" s="365"/>
      <c r="EZ220" s="40" t="b">
        <f t="shared" si="372"/>
        <v>0</v>
      </c>
      <c r="FA220" s="40" t="b">
        <f t="shared" si="373"/>
        <v>0</v>
      </c>
      <c r="FB220" s="40" t="b">
        <f t="shared" si="374"/>
        <v>0</v>
      </c>
      <c r="FC220" s="40" t="b">
        <f t="shared" si="375"/>
        <v>0</v>
      </c>
      <c r="FD220" s="367"/>
      <c r="FE220" s="40" t="b">
        <f t="shared" si="376"/>
        <v>0</v>
      </c>
      <c r="FF220" s="40" t="b">
        <f t="shared" si="377"/>
        <v>0</v>
      </c>
      <c r="FG220" s="40" t="b">
        <f t="shared" si="378"/>
        <v>0</v>
      </c>
      <c r="FH220" s="40" t="b">
        <f t="shared" si="379"/>
        <v>0</v>
      </c>
      <c r="FI220" s="365"/>
      <c r="FJ220" s="40" t="b">
        <f t="shared" si="380"/>
        <v>0</v>
      </c>
      <c r="FK220" s="40" t="b">
        <f t="shared" si="381"/>
        <v>0</v>
      </c>
      <c r="FL220" s="40" t="b">
        <f t="shared" si="382"/>
        <v>0</v>
      </c>
      <c r="FM220" s="40" t="b">
        <f t="shared" si="383"/>
        <v>0</v>
      </c>
      <c r="FN220" s="367"/>
      <c r="FO220" s="40" t="b">
        <f t="shared" si="384"/>
        <v>0</v>
      </c>
      <c r="FP220" s="40" t="b">
        <f t="shared" si="385"/>
        <v>0</v>
      </c>
      <c r="FQ220" s="40" t="b">
        <f t="shared" si="386"/>
        <v>0</v>
      </c>
      <c r="FR220" s="40" t="b">
        <f t="shared" si="387"/>
        <v>0</v>
      </c>
      <c r="FS220" s="365"/>
      <c r="FT220" s="40" t="b">
        <f t="shared" si="388"/>
        <v>0</v>
      </c>
      <c r="FU220" s="40" t="b">
        <f t="shared" si="389"/>
        <v>0</v>
      </c>
      <c r="FV220" s="40" t="b">
        <f t="shared" si="390"/>
        <v>0</v>
      </c>
      <c r="FW220" s="40" t="b">
        <f t="shared" si="391"/>
        <v>0</v>
      </c>
    </row>
    <row r="221" spans="2:179">
      <c r="B221" s="365">
        <v>212</v>
      </c>
      <c r="C221" s="309"/>
      <c r="D221" s="196"/>
      <c r="E221" s="196"/>
      <c r="F221" s="196"/>
      <c r="G221" s="367"/>
      <c r="H221" s="197"/>
      <c r="I221" s="197"/>
      <c r="J221" s="197"/>
      <c r="K221" s="197"/>
      <c r="L221" s="197"/>
      <c r="M221" s="197"/>
      <c r="N221" s="9"/>
      <c r="O221" s="198"/>
      <c r="P221" s="198"/>
      <c r="Q221" s="198"/>
      <c r="R221" s="198"/>
      <c r="S221" s="198"/>
      <c r="T221" s="198"/>
      <c r="U221" s="9"/>
      <c r="V221" s="306"/>
      <c r="W221" s="306"/>
      <c r="X221" s="306"/>
      <c r="Y221" s="306"/>
      <c r="Z221" s="306"/>
      <c r="AA221" s="283">
        <f>IFERROR(Z221*Inputs!$D$59*Inputs!$D$60,"")</f>
        <v>0</v>
      </c>
      <c r="AB221" s="9"/>
      <c r="AC221" s="304"/>
      <c r="AD221" s="304"/>
      <c r="AE221" s="304"/>
      <c r="AF221" s="304"/>
      <c r="AG221" s="9"/>
      <c r="AH221" s="283" t="str">
        <f>IFERROR(IF(Analysis!AC221="","",Analysis!AC221*Inputs!$D$33),"")</f>
        <v/>
      </c>
      <c r="AI221" s="292" t="str">
        <f>IFERROR(IF(Analysis!AD221="","",Analysis!AD221*Inputs!$D$37),"")</f>
        <v/>
      </c>
      <c r="AJ221" s="292" t="str">
        <f>IFERROR(IF(Analysis!AE221="","",Analysis!AE221*Inputs!$D$41),"")</f>
        <v/>
      </c>
      <c r="AK221" s="292" t="str">
        <f>IFERROR(IF(Analysis!AE221="","",Analysis!AE221*Inputs!$D$48),"")</f>
        <v/>
      </c>
      <c r="AL221" s="293" t="str">
        <f>IFERROR(IF(Analysis!AD221="","",Analysis!AD221*Inputs!$D$49*Inputs!$D$48),"")</f>
        <v/>
      </c>
      <c r="AM221" s="292" t="str">
        <f>IFERROR(AK221*Inputs!$D$50,"")</f>
        <v/>
      </c>
      <c r="AN221" s="292" t="str">
        <f t="shared" si="392"/>
        <v/>
      </c>
      <c r="AO221" s="292" t="str">
        <f>IFERROR(IF(AN221="","",AN221*Inputs!$D$52),"")</f>
        <v/>
      </c>
      <c r="AP221" s="283" t="str">
        <f>IFERROR(IF(Analysis!AF221="","",Analysis!AF221*Inputs!$D$58),"")</f>
        <v/>
      </c>
      <c r="AQ221" s="293" t="str">
        <f>IFERROR(AP221*Inputs!$D$59,"")</f>
        <v/>
      </c>
      <c r="AR221" s="283" t="str">
        <f>IFERROR(AQ221*Inputs!$D$60,"")</f>
        <v/>
      </c>
      <c r="AS221" s="9"/>
      <c r="AT221" s="279" t="str">
        <f>IF(Analysis!V221&lt;&gt;"",Analysis!V221,Analysis!$AH221)</f>
        <v/>
      </c>
      <c r="AU221" s="279" t="str">
        <f>IF(Analysis!W221&lt;&gt;"",Analysis!W221,Analysis!AI221)</f>
        <v/>
      </c>
      <c r="AV221" s="279" t="str">
        <f>IF(Analysis!X221&lt;&gt;"",Analysis!X221,$AJ221)</f>
        <v/>
      </c>
      <c r="AW221" s="279" t="str">
        <f>IF(Analysis!Y221&lt;&gt;"",Analysis!Y221,Analysis!AO221)</f>
        <v/>
      </c>
      <c r="AX221" s="279" t="str">
        <f>IF(Analysis!Z221&lt;&gt;"",Analysis!Z221,Analysis!AP221)</f>
        <v/>
      </c>
      <c r="AY221" s="279" t="str">
        <f>IF(Analysis!AA221&gt;0,Analysis!AA221,Analysis!AR221)</f>
        <v/>
      </c>
      <c r="AZ221" s="9"/>
      <c r="BA221" s="8">
        <f>SUM((($H221+$O221)*Inputs!$D$14*Inputs!$D$13/Hours_TB),(($I221+$P221)*Inputs!$D$14*Inputs!$D$13/Hours_TB),(($J221+$Q221)*Inputs!$D$14*Inputs!$D$13/Hours_TB),(($K221+$R221)*Inputs!$D$14*Inputs!$D$13/Hours_TB),(($L221+$S221)*Inputs!$D$14*Inputs!$D$13/Hours_TB),(($M221+$T221)*Inputs!$D$14*Inputs!$D$13/Hours_TB))</f>
        <v>0</v>
      </c>
      <c r="BB221" s="8">
        <f>SUM((($H221+$O221)*Inputs!$D$14*Inputs!$D$13/Hours_HIV),(($I221+$P221)*Inputs!$D$14*Inputs!$D$13/Hours_HIV),(($J221+$Q221)*Inputs!$D$14*Inputs!$D$13/Hours_HIV),(($K221+$R221)*Inputs!$D$14*Inputs!$D$13/Hours_HIV),(($L221+$S221)*Inputs!$D$14*Inputs!$D$13/Hours_HIV),(($M221+$T221)*Inputs!$D$14*Inputs!$D$13/Hours_HIV))</f>
        <v>0</v>
      </c>
      <c r="BC221" s="8">
        <f>SUM((($H221+$O221)*Inputs!$D$14*Inputs!$D$13/Hours_HPV),(($I221+$P221)*Inputs!$D$14*Inputs!$D$13/Hours_HPV),(($J221+$Q221)*Inputs!$D$14*Inputs!$D$13/Hours_HPV),(($K221+$R221)*Inputs!$D$14*Inputs!$D$13/Hours_HPV),(($L221+$S221)*Inputs!$D$14*Inputs!$D$13/Hours_HPV),(($M221+$T221)*Inputs!$D$14*Inputs!$D$13/Hours_HPV))</f>
        <v>0</v>
      </c>
      <c r="BD221" s="8">
        <f>SUM((($H221+$O221)*Inputs!$D$14*Inputs!$D$13/Hours_HCV),(($I221+$P221)*Inputs!$D$14*Inputs!$D$13/Hours_HCV),(($J221+$Q221)*Inputs!$D$14*Inputs!$D$13/Hours_HCV),(($K221+$R221)*Inputs!$D$14*Inputs!$D$13/Hours_HCV),(($L221+$S221)*Inputs!$D$14*Inputs!$D$13/Hours_HCV),(($M221+$T221)*Inputs!$D$14*Inputs!$D$13/Hours_HCV))</f>
        <v>0</v>
      </c>
      <c r="BE221" s="9"/>
      <c r="BF221" s="10" t="str">
        <f t="shared" si="393"/>
        <v/>
      </c>
      <c r="BG221" s="18" t="str">
        <f t="shared" si="394"/>
        <v>N/A</v>
      </c>
      <c r="BH221" s="10" t="str">
        <f t="shared" si="395"/>
        <v/>
      </c>
      <c r="BI221" s="10" t="str">
        <f t="shared" si="396"/>
        <v/>
      </c>
      <c r="BJ221" s="10" t="str">
        <f t="shared" si="315"/>
        <v/>
      </c>
      <c r="BK221" s="18" t="str">
        <f t="shared" si="397"/>
        <v>N/A</v>
      </c>
      <c r="BL221" s="367"/>
      <c r="BM221" s="10">
        <f t="shared" si="398"/>
        <v>0</v>
      </c>
      <c r="BN221" s="18" t="str">
        <f t="shared" si="399"/>
        <v>N/A</v>
      </c>
      <c r="BO221" s="10" t="str">
        <f t="shared" si="316"/>
        <v/>
      </c>
      <c r="BP221" s="10" t="str">
        <f t="shared" si="317"/>
        <v/>
      </c>
      <c r="BQ221" s="10" t="str">
        <f t="shared" si="318"/>
        <v/>
      </c>
      <c r="BR221" s="18" t="str">
        <f t="shared" si="319"/>
        <v>N/A</v>
      </c>
      <c r="BS221" s="367"/>
      <c r="BT221" s="10">
        <f t="shared" si="400"/>
        <v>0</v>
      </c>
      <c r="BU221" s="18" t="str">
        <f t="shared" si="401"/>
        <v>N/A</v>
      </c>
      <c r="BV221" s="10" t="str">
        <f t="shared" si="320"/>
        <v/>
      </c>
      <c r="BW221" s="10" t="str">
        <f t="shared" si="402"/>
        <v/>
      </c>
      <c r="BX221" s="10" t="str">
        <f t="shared" si="321"/>
        <v/>
      </c>
      <c r="BY221" s="18" t="str">
        <f t="shared" si="403"/>
        <v>N/A</v>
      </c>
      <c r="BZ221" s="367"/>
      <c r="CA221" s="10">
        <f t="shared" si="404"/>
        <v>0</v>
      </c>
      <c r="CB221" s="18" t="str">
        <f t="shared" si="405"/>
        <v>N/A</v>
      </c>
      <c r="CC221" s="10" t="str">
        <f t="shared" si="322"/>
        <v/>
      </c>
      <c r="CD221" s="10" t="str">
        <f t="shared" si="323"/>
        <v/>
      </c>
      <c r="CE221" s="10" t="str">
        <f t="shared" si="324"/>
        <v/>
      </c>
      <c r="CF221" s="18" t="str">
        <f t="shared" si="406"/>
        <v>N/A</v>
      </c>
      <c r="CG221" s="365"/>
      <c r="CH221" s="10">
        <f t="shared" si="407"/>
        <v>0</v>
      </c>
      <c r="CI221" s="18" t="str">
        <f t="shared" si="408"/>
        <v>N/A</v>
      </c>
      <c r="CJ221" s="10" t="str">
        <f t="shared" si="325"/>
        <v/>
      </c>
      <c r="CK221" s="10" t="str">
        <f t="shared" si="326"/>
        <v/>
      </c>
      <c r="CL221" s="10" t="str">
        <f t="shared" si="327"/>
        <v/>
      </c>
      <c r="CM221" s="18" t="str">
        <f t="shared" si="328"/>
        <v>N/A</v>
      </c>
      <c r="CN221" s="365"/>
      <c r="CO221" s="10">
        <f t="shared" si="409"/>
        <v>0</v>
      </c>
      <c r="CP221" s="18" t="str">
        <f t="shared" si="410"/>
        <v>N/A</v>
      </c>
      <c r="CQ221" s="10" t="str">
        <f t="shared" si="329"/>
        <v/>
      </c>
      <c r="CR221" s="10" t="str">
        <f t="shared" si="330"/>
        <v/>
      </c>
      <c r="CS221" s="10" t="str">
        <f t="shared" si="331"/>
        <v/>
      </c>
      <c r="CT221" s="18" t="str">
        <f t="shared" si="411"/>
        <v>N/A</v>
      </c>
      <c r="CU221" s="377"/>
      <c r="CV221" s="10">
        <f t="shared" si="412"/>
        <v>0</v>
      </c>
      <c r="CW221" s="18" t="str">
        <f t="shared" si="413"/>
        <v>N/A</v>
      </c>
      <c r="CX221" s="10" t="str">
        <f t="shared" si="332"/>
        <v/>
      </c>
      <c r="CY221" s="10" t="str">
        <f t="shared" si="333"/>
        <v/>
      </c>
      <c r="CZ221" s="10" t="str">
        <f t="shared" si="334"/>
        <v/>
      </c>
      <c r="DA221" s="18" t="str">
        <f t="shared" si="335"/>
        <v>N/A</v>
      </c>
      <c r="DB221" s="367"/>
      <c r="DC221" s="367"/>
      <c r="DD221" s="367"/>
      <c r="DE221" s="367"/>
      <c r="DF221" s="367"/>
      <c r="DG221" s="40" t="b">
        <f t="shared" si="336"/>
        <v>0</v>
      </c>
      <c r="DH221" s="40" t="b">
        <f t="shared" si="337"/>
        <v>0</v>
      </c>
      <c r="DI221" s="40" t="b">
        <f t="shared" si="338"/>
        <v>0</v>
      </c>
      <c r="DJ221" s="40" t="b">
        <f t="shared" si="339"/>
        <v>0</v>
      </c>
      <c r="DK221" s="367"/>
      <c r="DL221" s="40" t="b">
        <f t="shared" si="340"/>
        <v>0</v>
      </c>
      <c r="DM221" s="40" t="b">
        <f t="shared" si="341"/>
        <v>0</v>
      </c>
      <c r="DN221" s="40" t="b">
        <f t="shared" si="342"/>
        <v>0</v>
      </c>
      <c r="DO221" s="40" t="b">
        <f t="shared" si="343"/>
        <v>0</v>
      </c>
      <c r="DP221" s="367"/>
      <c r="DQ221" s="40" t="b">
        <f t="shared" si="344"/>
        <v>0</v>
      </c>
      <c r="DR221" s="40" t="b">
        <f t="shared" si="345"/>
        <v>0</v>
      </c>
      <c r="DS221" s="40" t="b">
        <f t="shared" si="346"/>
        <v>0</v>
      </c>
      <c r="DT221" s="40" t="b">
        <f t="shared" si="347"/>
        <v>0</v>
      </c>
      <c r="DU221" s="367"/>
      <c r="DV221" s="40" t="b">
        <f t="shared" si="348"/>
        <v>0</v>
      </c>
      <c r="DW221" s="40" t="b">
        <f t="shared" si="349"/>
        <v>0</v>
      </c>
      <c r="DX221" s="40" t="b">
        <f t="shared" si="350"/>
        <v>0</v>
      </c>
      <c r="DY221" s="40" t="b">
        <f t="shared" si="351"/>
        <v>0</v>
      </c>
      <c r="DZ221" s="367"/>
      <c r="EA221" s="40" t="b">
        <f t="shared" si="352"/>
        <v>0</v>
      </c>
      <c r="EB221" s="40" t="b">
        <f t="shared" si="353"/>
        <v>0</v>
      </c>
      <c r="EC221" s="40" t="b">
        <f t="shared" si="354"/>
        <v>0</v>
      </c>
      <c r="ED221" s="40" t="b">
        <f t="shared" si="355"/>
        <v>0</v>
      </c>
      <c r="EE221" s="367"/>
      <c r="EF221" s="40" t="b">
        <f t="shared" si="356"/>
        <v>0</v>
      </c>
      <c r="EG221" s="40" t="b">
        <f t="shared" si="357"/>
        <v>0</v>
      </c>
      <c r="EH221" s="40" t="b">
        <f t="shared" si="358"/>
        <v>0</v>
      </c>
      <c r="EI221" s="40" t="b">
        <f t="shared" si="359"/>
        <v>0</v>
      </c>
      <c r="EJ221" s="367"/>
      <c r="EK221" s="40" t="b">
        <f t="shared" si="360"/>
        <v>0</v>
      </c>
      <c r="EL221" s="40" t="b">
        <f t="shared" si="361"/>
        <v>0</v>
      </c>
      <c r="EM221" s="40" t="b">
        <f t="shared" si="362"/>
        <v>0</v>
      </c>
      <c r="EN221" s="40" t="b">
        <f t="shared" si="363"/>
        <v>0</v>
      </c>
      <c r="EO221" s="367"/>
      <c r="EP221" s="40" t="b">
        <f t="shared" si="364"/>
        <v>0</v>
      </c>
      <c r="EQ221" s="40" t="b">
        <f t="shared" si="365"/>
        <v>0</v>
      </c>
      <c r="ER221" s="40" t="b">
        <f t="shared" si="366"/>
        <v>0</v>
      </c>
      <c r="ES221" s="40" t="b">
        <f t="shared" si="367"/>
        <v>0</v>
      </c>
      <c r="ET221" s="367"/>
      <c r="EU221" s="40" t="b">
        <f t="shared" si="368"/>
        <v>0</v>
      </c>
      <c r="EV221" s="40" t="b">
        <f t="shared" si="369"/>
        <v>0</v>
      </c>
      <c r="EW221" s="40" t="b">
        <f t="shared" si="370"/>
        <v>0</v>
      </c>
      <c r="EX221" s="40" t="b">
        <f t="shared" si="371"/>
        <v>0</v>
      </c>
      <c r="EY221" s="365"/>
      <c r="EZ221" s="40" t="b">
        <f t="shared" si="372"/>
        <v>0</v>
      </c>
      <c r="FA221" s="40" t="b">
        <f t="shared" si="373"/>
        <v>0</v>
      </c>
      <c r="FB221" s="40" t="b">
        <f t="shared" si="374"/>
        <v>0</v>
      </c>
      <c r="FC221" s="40" t="b">
        <f t="shared" si="375"/>
        <v>0</v>
      </c>
      <c r="FD221" s="367"/>
      <c r="FE221" s="40" t="b">
        <f t="shared" si="376"/>
        <v>0</v>
      </c>
      <c r="FF221" s="40" t="b">
        <f t="shared" si="377"/>
        <v>0</v>
      </c>
      <c r="FG221" s="40" t="b">
        <f t="shared" si="378"/>
        <v>0</v>
      </c>
      <c r="FH221" s="40" t="b">
        <f t="shared" si="379"/>
        <v>0</v>
      </c>
      <c r="FI221" s="365"/>
      <c r="FJ221" s="40" t="b">
        <f t="shared" si="380"/>
        <v>0</v>
      </c>
      <c r="FK221" s="40" t="b">
        <f t="shared" si="381"/>
        <v>0</v>
      </c>
      <c r="FL221" s="40" t="b">
        <f t="shared" si="382"/>
        <v>0</v>
      </c>
      <c r="FM221" s="40" t="b">
        <f t="shared" si="383"/>
        <v>0</v>
      </c>
      <c r="FN221" s="367"/>
      <c r="FO221" s="40" t="b">
        <f t="shared" si="384"/>
        <v>0</v>
      </c>
      <c r="FP221" s="40" t="b">
        <f t="shared" si="385"/>
        <v>0</v>
      </c>
      <c r="FQ221" s="40" t="b">
        <f t="shared" si="386"/>
        <v>0</v>
      </c>
      <c r="FR221" s="40" t="b">
        <f t="shared" si="387"/>
        <v>0</v>
      </c>
      <c r="FS221" s="365"/>
      <c r="FT221" s="40" t="b">
        <f t="shared" si="388"/>
        <v>0</v>
      </c>
      <c r="FU221" s="40" t="b">
        <f t="shared" si="389"/>
        <v>0</v>
      </c>
      <c r="FV221" s="40" t="b">
        <f t="shared" si="390"/>
        <v>0</v>
      </c>
      <c r="FW221" s="40" t="b">
        <f t="shared" si="391"/>
        <v>0</v>
      </c>
    </row>
    <row r="222" spans="2:179">
      <c r="B222" s="365">
        <v>213</v>
      </c>
      <c r="C222" s="309"/>
      <c r="D222" s="196"/>
      <c r="E222" s="196"/>
      <c r="F222" s="196"/>
      <c r="G222" s="367"/>
      <c r="H222" s="197"/>
      <c r="I222" s="197"/>
      <c r="J222" s="197"/>
      <c r="K222" s="197"/>
      <c r="L222" s="197"/>
      <c r="M222" s="197"/>
      <c r="N222" s="9"/>
      <c r="O222" s="198"/>
      <c r="P222" s="198"/>
      <c r="Q222" s="198"/>
      <c r="R222" s="198"/>
      <c r="S222" s="198"/>
      <c r="T222" s="198"/>
      <c r="U222" s="9"/>
      <c r="V222" s="306"/>
      <c r="W222" s="306"/>
      <c r="X222" s="306"/>
      <c r="Y222" s="306"/>
      <c r="Z222" s="306"/>
      <c r="AA222" s="283">
        <f>IFERROR(Z222*Inputs!$D$59*Inputs!$D$60,"")</f>
        <v>0</v>
      </c>
      <c r="AB222" s="9"/>
      <c r="AC222" s="304"/>
      <c r="AD222" s="304"/>
      <c r="AE222" s="304"/>
      <c r="AF222" s="304"/>
      <c r="AG222" s="9"/>
      <c r="AH222" s="283" t="str">
        <f>IFERROR(IF(Analysis!AC222="","",Analysis!AC222*Inputs!$D$33),"")</f>
        <v/>
      </c>
      <c r="AI222" s="292" t="str">
        <f>IFERROR(IF(Analysis!AD222="","",Analysis!AD222*Inputs!$D$37),"")</f>
        <v/>
      </c>
      <c r="AJ222" s="292" t="str">
        <f>IFERROR(IF(Analysis!AE222="","",Analysis!AE222*Inputs!$D$41),"")</f>
        <v/>
      </c>
      <c r="AK222" s="292" t="str">
        <f>IFERROR(IF(Analysis!AE222="","",Analysis!AE222*Inputs!$D$48),"")</f>
        <v/>
      </c>
      <c r="AL222" s="293" t="str">
        <f>IFERROR(IF(Analysis!AD222="","",Analysis!AD222*Inputs!$D$49*Inputs!$D$48),"")</f>
        <v/>
      </c>
      <c r="AM222" s="292" t="str">
        <f>IFERROR(AK222*Inputs!$D$50,"")</f>
        <v/>
      </c>
      <c r="AN222" s="292" t="str">
        <f t="shared" si="392"/>
        <v/>
      </c>
      <c r="AO222" s="292" t="str">
        <f>IFERROR(IF(AN222="","",AN222*Inputs!$D$52),"")</f>
        <v/>
      </c>
      <c r="AP222" s="283" t="str">
        <f>IFERROR(IF(Analysis!AF222="","",Analysis!AF222*Inputs!$D$58),"")</f>
        <v/>
      </c>
      <c r="AQ222" s="293" t="str">
        <f>IFERROR(AP222*Inputs!$D$59,"")</f>
        <v/>
      </c>
      <c r="AR222" s="283" t="str">
        <f>IFERROR(AQ222*Inputs!$D$60,"")</f>
        <v/>
      </c>
      <c r="AS222" s="9"/>
      <c r="AT222" s="279" t="str">
        <f>IF(Analysis!V222&lt;&gt;"",Analysis!V222,Analysis!$AH222)</f>
        <v/>
      </c>
      <c r="AU222" s="279" t="str">
        <f>IF(Analysis!W222&lt;&gt;"",Analysis!W222,Analysis!AI222)</f>
        <v/>
      </c>
      <c r="AV222" s="279" t="str">
        <f>IF(Analysis!X222&lt;&gt;"",Analysis!X222,$AJ222)</f>
        <v/>
      </c>
      <c r="AW222" s="279" t="str">
        <f>IF(Analysis!Y222&lt;&gt;"",Analysis!Y222,Analysis!AO222)</f>
        <v/>
      </c>
      <c r="AX222" s="279" t="str">
        <f>IF(Analysis!Z222&lt;&gt;"",Analysis!Z222,Analysis!AP222)</f>
        <v/>
      </c>
      <c r="AY222" s="279" t="str">
        <f>IF(Analysis!AA222&gt;0,Analysis!AA222,Analysis!AR222)</f>
        <v/>
      </c>
      <c r="AZ222" s="9"/>
      <c r="BA222" s="8">
        <f>SUM((($H222+$O222)*Inputs!$D$14*Inputs!$D$13/Hours_TB),(($I222+$P222)*Inputs!$D$14*Inputs!$D$13/Hours_TB),(($J222+$Q222)*Inputs!$D$14*Inputs!$D$13/Hours_TB),(($K222+$R222)*Inputs!$D$14*Inputs!$D$13/Hours_TB),(($L222+$S222)*Inputs!$D$14*Inputs!$D$13/Hours_TB),(($M222+$T222)*Inputs!$D$14*Inputs!$D$13/Hours_TB))</f>
        <v>0</v>
      </c>
      <c r="BB222" s="8">
        <f>SUM((($H222+$O222)*Inputs!$D$14*Inputs!$D$13/Hours_HIV),(($I222+$P222)*Inputs!$D$14*Inputs!$D$13/Hours_HIV),(($J222+$Q222)*Inputs!$D$14*Inputs!$D$13/Hours_HIV),(($K222+$R222)*Inputs!$D$14*Inputs!$D$13/Hours_HIV),(($L222+$S222)*Inputs!$D$14*Inputs!$D$13/Hours_HIV),(($M222+$T222)*Inputs!$D$14*Inputs!$D$13/Hours_HIV))</f>
        <v>0</v>
      </c>
      <c r="BC222" s="8">
        <f>SUM((($H222+$O222)*Inputs!$D$14*Inputs!$D$13/Hours_HPV),(($I222+$P222)*Inputs!$D$14*Inputs!$D$13/Hours_HPV),(($J222+$Q222)*Inputs!$D$14*Inputs!$D$13/Hours_HPV),(($K222+$R222)*Inputs!$D$14*Inputs!$D$13/Hours_HPV),(($L222+$S222)*Inputs!$D$14*Inputs!$D$13/Hours_HPV),(($M222+$T222)*Inputs!$D$14*Inputs!$D$13/Hours_HPV))</f>
        <v>0</v>
      </c>
      <c r="BD222" s="8">
        <f>SUM((($H222+$O222)*Inputs!$D$14*Inputs!$D$13/Hours_HCV),(($I222+$P222)*Inputs!$D$14*Inputs!$D$13/Hours_HCV),(($J222+$Q222)*Inputs!$D$14*Inputs!$D$13/Hours_HCV),(($K222+$R222)*Inputs!$D$14*Inputs!$D$13/Hours_HCV),(($L222+$S222)*Inputs!$D$14*Inputs!$D$13/Hours_HCV),(($M222+$T222)*Inputs!$D$14*Inputs!$D$13/Hours_HCV))</f>
        <v>0</v>
      </c>
      <c r="BE222" s="9"/>
      <c r="BF222" s="10" t="str">
        <f t="shared" si="393"/>
        <v/>
      </c>
      <c r="BG222" s="18" t="str">
        <f t="shared" si="394"/>
        <v>N/A</v>
      </c>
      <c r="BH222" s="10" t="str">
        <f t="shared" si="395"/>
        <v/>
      </c>
      <c r="BI222" s="10" t="str">
        <f t="shared" si="396"/>
        <v/>
      </c>
      <c r="BJ222" s="10" t="str">
        <f t="shared" si="315"/>
        <v/>
      </c>
      <c r="BK222" s="18" t="str">
        <f t="shared" si="397"/>
        <v>N/A</v>
      </c>
      <c r="BL222" s="367"/>
      <c r="BM222" s="10">
        <f t="shared" si="398"/>
        <v>0</v>
      </c>
      <c r="BN222" s="18" t="str">
        <f t="shared" si="399"/>
        <v>N/A</v>
      </c>
      <c r="BO222" s="10" t="str">
        <f t="shared" si="316"/>
        <v/>
      </c>
      <c r="BP222" s="10" t="str">
        <f t="shared" si="317"/>
        <v/>
      </c>
      <c r="BQ222" s="10" t="str">
        <f t="shared" si="318"/>
        <v/>
      </c>
      <c r="BR222" s="18" t="str">
        <f t="shared" si="319"/>
        <v>N/A</v>
      </c>
      <c r="BS222" s="367"/>
      <c r="BT222" s="10">
        <f t="shared" si="400"/>
        <v>0</v>
      </c>
      <c r="BU222" s="18" t="str">
        <f t="shared" si="401"/>
        <v>N/A</v>
      </c>
      <c r="BV222" s="10" t="str">
        <f t="shared" si="320"/>
        <v/>
      </c>
      <c r="BW222" s="10" t="str">
        <f t="shared" si="402"/>
        <v/>
      </c>
      <c r="BX222" s="10" t="str">
        <f t="shared" si="321"/>
        <v/>
      </c>
      <c r="BY222" s="18" t="str">
        <f t="shared" si="403"/>
        <v>N/A</v>
      </c>
      <c r="BZ222" s="367"/>
      <c r="CA222" s="10">
        <f t="shared" si="404"/>
        <v>0</v>
      </c>
      <c r="CB222" s="18" t="str">
        <f t="shared" si="405"/>
        <v>N/A</v>
      </c>
      <c r="CC222" s="10" t="str">
        <f t="shared" si="322"/>
        <v/>
      </c>
      <c r="CD222" s="10" t="str">
        <f t="shared" si="323"/>
        <v/>
      </c>
      <c r="CE222" s="10" t="str">
        <f t="shared" si="324"/>
        <v/>
      </c>
      <c r="CF222" s="18" t="str">
        <f t="shared" si="406"/>
        <v>N/A</v>
      </c>
      <c r="CG222" s="365"/>
      <c r="CH222" s="10">
        <f t="shared" si="407"/>
        <v>0</v>
      </c>
      <c r="CI222" s="18" t="str">
        <f t="shared" si="408"/>
        <v>N/A</v>
      </c>
      <c r="CJ222" s="10" t="str">
        <f t="shared" si="325"/>
        <v/>
      </c>
      <c r="CK222" s="10" t="str">
        <f t="shared" si="326"/>
        <v/>
      </c>
      <c r="CL222" s="10" t="str">
        <f t="shared" si="327"/>
        <v/>
      </c>
      <c r="CM222" s="18" t="str">
        <f t="shared" si="328"/>
        <v>N/A</v>
      </c>
      <c r="CN222" s="365"/>
      <c r="CO222" s="10">
        <f t="shared" si="409"/>
        <v>0</v>
      </c>
      <c r="CP222" s="18" t="str">
        <f t="shared" si="410"/>
        <v>N/A</v>
      </c>
      <c r="CQ222" s="10" t="str">
        <f t="shared" si="329"/>
        <v/>
      </c>
      <c r="CR222" s="10" t="str">
        <f t="shared" si="330"/>
        <v/>
      </c>
      <c r="CS222" s="10" t="str">
        <f t="shared" si="331"/>
        <v/>
      </c>
      <c r="CT222" s="18" t="str">
        <f t="shared" si="411"/>
        <v>N/A</v>
      </c>
      <c r="CU222" s="377"/>
      <c r="CV222" s="10">
        <f t="shared" si="412"/>
        <v>0</v>
      </c>
      <c r="CW222" s="18" t="str">
        <f t="shared" si="413"/>
        <v>N/A</v>
      </c>
      <c r="CX222" s="10" t="str">
        <f t="shared" si="332"/>
        <v/>
      </c>
      <c r="CY222" s="10" t="str">
        <f t="shared" si="333"/>
        <v/>
      </c>
      <c r="CZ222" s="10" t="str">
        <f t="shared" si="334"/>
        <v/>
      </c>
      <c r="DA222" s="18" t="str">
        <f t="shared" si="335"/>
        <v>N/A</v>
      </c>
      <c r="DB222" s="367"/>
      <c r="DC222" s="367"/>
      <c r="DD222" s="367"/>
      <c r="DE222" s="367"/>
      <c r="DF222" s="367"/>
      <c r="DG222" s="40" t="b">
        <f t="shared" si="336"/>
        <v>0</v>
      </c>
      <c r="DH222" s="40" t="b">
        <f t="shared" si="337"/>
        <v>0</v>
      </c>
      <c r="DI222" s="40" t="b">
        <f t="shared" si="338"/>
        <v>0</v>
      </c>
      <c r="DJ222" s="40" t="b">
        <f t="shared" si="339"/>
        <v>0</v>
      </c>
      <c r="DK222" s="367"/>
      <c r="DL222" s="40" t="b">
        <f t="shared" si="340"/>
        <v>0</v>
      </c>
      <c r="DM222" s="40" t="b">
        <f t="shared" si="341"/>
        <v>0</v>
      </c>
      <c r="DN222" s="40" t="b">
        <f t="shared" si="342"/>
        <v>0</v>
      </c>
      <c r="DO222" s="40" t="b">
        <f t="shared" si="343"/>
        <v>0</v>
      </c>
      <c r="DP222" s="367"/>
      <c r="DQ222" s="40" t="b">
        <f t="shared" si="344"/>
        <v>0</v>
      </c>
      <c r="DR222" s="40" t="b">
        <f t="shared" si="345"/>
        <v>0</v>
      </c>
      <c r="DS222" s="40" t="b">
        <f t="shared" si="346"/>
        <v>0</v>
      </c>
      <c r="DT222" s="40" t="b">
        <f t="shared" si="347"/>
        <v>0</v>
      </c>
      <c r="DU222" s="367"/>
      <c r="DV222" s="40" t="b">
        <f t="shared" si="348"/>
        <v>0</v>
      </c>
      <c r="DW222" s="40" t="b">
        <f t="shared" si="349"/>
        <v>0</v>
      </c>
      <c r="DX222" s="40" t="b">
        <f t="shared" si="350"/>
        <v>0</v>
      </c>
      <c r="DY222" s="40" t="b">
        <f t="shared" si="351"/>
        <v>0</v>
      </c>
      <c r="DZ222" s="367"/>
      <c r="EA222" s="40" t="b">
        <f t="shared" si="352"/>
        <v>0</v>
      </c>
      <c r="EB222" s="40" t="b">
        <f t="shared" si="353"/>
        <v>0</v>
      </c>
      <c r="EC222" s="40" t="b">
        <f t="shared" si="354"/>
        <v>0</v>
      </c>
      <c r="ED222" s="40" t="b">
        <f t="shared" si="355"/>
        <v>0</v>
      </c>
      <c r="EE222" s="367"/>
      <c r="EF222" s="40" t="b">
        <f t="shared" si="356"/>
        <v>0</v>
      </c>
      <c r="EG222" s="40" t="b">
        <f t="shared" si="357"/>
        <v>0</v>
      </c>
      <c r="EH222" s="40" t="b">
        <f t="shared" si="358"/>
        <v>0</v>
      </c>
      <c r="EI222" s="40" t="b">
        <f t="shared" si="359"/>
        <v>0</v>
      </c>
      <c r="EJ222" s="367"/>
      <c r="EK222" s="40" t="b">
        <f t="shared" si="360"/>
        <v>0</v>
      </c>
      <c r="EL222" s="40" t="b">
        <f t="shared" si="361"/>
        <v>0</v>
      </c>
      <c r="EM222" s="40" t="b">
        <f t="shared" si="362"/>
        <v>0</v>
      </c>
      <c r="EN222" s="40" t="b">
        <f t="shared" si="363"/>
        <v>0</v>
      </c>
      <c r="EO222" s="367"/>
      <c r="EP222" s="40" t="b">
        <f t="shared" si="364"/>
        <v>0</v>
      </c>
      <c r="EQ222" s="40" t="b">
        <f t="shared" si="365"/>
        <v>0</v>
      </c>
      <c r="ER222" s="40" t="b">
        <f t="shared" si="366"/>
        <v>0</v>
      </c>
      <c r="ES222" s="40" t="b">
        <f t="shared" si="367"/>
        <v>0</v>
      </c>
      <c r="ET222" s="367"/>
      <c r="EU222" s="40" t="b">
        <f t="shared" si="368"/>
        <v>0</v>
      </c>
      <c r="EV222" s="40" t="b">
        <f t="shared" si="369"/>
        <v>0</v>
      </c>
      <c r="EW222" s="40" t="b">
        <f t="shared" si="370"/>
        <v>0</v>
      </c>
      <c r="EX222" s="40" t="b">
        <f t="shared" si="371"/>
        <v>0</v>
      </c>
      <c r="EY222" s="365"/>
      <c r="EZ222" s="40" t="b">
        <f t="shared" si="372"/>
        <v>0</v>
      </c>
      <c r="FA222" s="40" t="b">
        <f t="shared" si="373"/>
        <v>0</v>
      </c>
      <c r="FB222" s="40" t="b">
        <f t="shared" si="374"/>
        <v>0</v>
      </c>
      <c r="FC222" s="40" t="b">
        <f t="shared" si="375"/>
        <v>0</v>
      </c>
      <c r="FD222" s="367"/>
      <c r="FE222" s="40" t="b">
        <f t="shared" si="376"/>
        <v>0</v>
      </c>
      <c r="FF222" s="40" t="b">
        <f t="shared" si="377"/>
        <v>0</v>
      </c>
      <c r="FG222" s="40" t="b">
        <f t="shared" si="378"/>
        <v>0</v>
      </c>
      <c r="FH222" s="40" t="b">
        <f t="shared" si="379"/>
        <v>0</v>
      </c>
      <c r="FI222" s="365"/>
      <c r="FJ222" s="40" t="b">
        <f t="shared" si="380"/>
        <v>0</v>
      </c>
      <c r="FK222" s="40" t="b">
        <f t="shared" si="381"/>
        <v>0</v>
      </c>
      <c r="FL222" s="40" t="b">
        <f t="shared" si="382"/>
        <v>0</v>
      </c>
      <c r="FM222" s="40" t="b">
        <f t="shared" si="383"/>
        <v>0</v>
      </c>
      <c r="FN222" s="367"/>
      <c r="FO222" s="40" t="b">
        <f t="shared" si="384"/>
        <v>0</v>
      </c>
      <c r="FP222" s="40" t="b">
        <f t="shared" si="385"/>
        <v>0</v>
      </c>
      <c r="FQ222" s="40" t="b">
        <f t="shared" si="386"/>
        <v>0</v>
      </c>
      <c r="FR222" s="40" t="b">
        <f t="shared" si="387"/>
        <v>0</v>
      </c>
      <c r="FS222" s="365"/>
      <c r="FT222" s="40" t="b">
        <f t="shared" si="388"/>
        <v>0</v>
      </c>
      <c r="FU222" s="40" t="b">
        <f t="shared" si="389"/>
        <v>0</v>
      </c>
      <c r="FV222" s="40" t="b">
        <f t="shared" si="390"/>
        <v>0</v>
      </c>
      <c r="FW222" s="40" t="b">
        <f t="shared" si="391"/>
        <v>0</v>
      </c>
    </row>
    <row r="223" spans="2:179">
      <c r="B223" s="365">
        <v>214</v>
      </c>
      <c r="C223" s="309"/>
      <c r="D223" s="196"/>
      <c r="E223" s="196"/>
      <c r="F223" s="196"/>
      <c r="G223" s="367"/>
      <c r="H223" s="197"/>
      <c r="I223" s="197"/>
      <c r="J223" s="197"/>
      <c r="K223" s="197"/>
      <c r="L223" s="197"/>
      <c r="M223" s="197"/>
      <c r="N223" s="9"/>
      <c r="O223" s="198"/>
      <c r="P223" s="198"/>
      <c r="Q223" s="198"/>
      <c r="R223" s="198"/>
      <c r="S223" s="198"/>
      <c r="T223" s="198"/>
      <c r="U223" s="9"/>
      <c r="V223" s="306"/>
      <c r="W223" s="306"/>
      <c r="X223" s="306"/>
      <c r="Y223" s="306"/>
      <c r="Z223" s="306"/>
      <c r="AA223" s="283">
        <f>IFERROR(Z223*Inputs!$D$59*Inputs!$D$60,"")</f>
        <v>0</v>
      </c>
      <c r="AB223" s="9"/>
      <c r="AC223" s="304"/>
      <c r="AD223" s="304"/>
      <c r="AE223" s="304"/>
      <c r="AF223" s="304"/>
      <c r="AG223" s="9"/>
      <c r="AH223" s="283" t="str">
        <f>IFERROR(IF(Analysis!AC223="","",Analysis!AC223*Inputs!$D$33),"")</f>
        <v/>
      </c>
      <c r="AI223" s="292" t="str">
        <f>IFERROR(IF(Analysis!AD223="","",Analysis!AD223*Inputs!$D$37),"")</f>
        <v/>
      </c>
      <c r="AJ223" s="292" t="str">
        <f>IFERROR(IF(Analysis!AE223="","",Analysis!AE223*Inputs!$D$41),"")</f>
        <v/>
      </c>
      <c r="AK223" s="292" t="str">
        <f>IFERROR(IF(Analysis!AE223="","",Analysis!AE223*Inputs!$D$48),"")</f>
        <v/>
      </c>
      <c r="AL223" s="293" t="str">
        <f>IFERROR(IF(Analysis!AD223="","",Analysis!AD223*Inputs!$D$49*Inputs!$D$48),"")</f>
        <v/>
      </c>
      <c r="AM223" s="292" t="str">
        <f>IFERROR(AK223*Inputs!$D$50,"")</f>
        <v/>
      </c>
      <c r="AN223" s="292" t="str">
        <f t="shared" si="392"/>
        <v/>
      </c>
      <c r="AO223" s="292" t="str">
        <f>IFERROR(IF(AN223="","",AN223*Inputs!$D$52),"")</f>
        <v/>
      </c>
      <c r="AP223" s="283" t="str">
        <f>IFERROR(IF(Analysis!AF223="","",Analysis!AF223*Inputs!$D$58),"")</f>
        <v/>
      </c>
      <c r="AQ223" s="293" t="str">
        <f>IFERROR(AP223*Inputs!$D$59,"")</f>
        <v/>
      </c>
      <c r="AR223" s="283" t="str">
        <f>IFERROR(AQ223*Inputs!$D$60,"")</f>
        <v/>
      </c>
      <c r="AS223" s="9"/>
      <c r="AT223" s="279" t="str">
        <f>IF(Analysis!V223&lt;&gt;"",Analysis!V223,Analysis!$AH223)</f>
        <v/>
      </c>
      <c r="AU223" s="279" t="str">
        <f>IF(Analysis!W223&lt;&gt;"",Analysis!W223,Analysis!AI223)</f>
        <v/>
      </c>
      <c r="AV223" s="279" t="str">
        <f>IF(Analysis!X223&lt;&gt;"",Analysis!X223,$AJ223)</f>
        <v/>
      </c>
      <c r="AW223" s="279" t="str">
        <f>IF(Analysis!Y223&lt;&gt;"",Analysis!Y223,Analysis!AO223)</f>
        <v/>
      </c>
      <c r="AX223" s="279" t="str">
        <f>IF(Analysis!Z223&lt;&gt;"",Analysis!Z223,Analysis!AP223)</f>
        <v/>
      </c>
      <c r="AY223" s="279" t="str">
        <f>IF(Analysis!AA223&gt;0,Analysis!AA223,Analysis!AR223)</f>
        <v/>
      </c>
      <c r="AZ223" s="9"/>
      <c r="BA223" s="8">
        <f>SUM((($H223+$O223)*Inputs!$D$14*Inputs!$D$13/Hours_TB),(($I223+$P223)*Inputs!$D$14*Inputs!$D$13/Hours_TB),(($J223+$Q223)*Inputs!$D$14*Inputs!$D$13/Hours_TB),(($K223+$R223)*Inputs!$D$14*Inputs!$D$13/Hours_TB),(($L223+$S223)*Inputs!$D$14*Inputs!$D$13/Hours_TB),(($M223+$T223)*Inputs!$D$14*Inputs!$D$13/Hours_TB))</f>
        <v>0</v>
      </c>
      <c r="BB223" s="8">
        <f>SUM((($H223+$O223)*Inputs!$D$14*Inputs!$D$13/Hours_HIV),(($I223+$P223)*Inputs!$D$14*Inputs!$D$13/Hours_HIV),(($J223+$Q223)*Inputs!$D$14*Inputs!$D$13/Hours_HIV),(($K223+$R223)*Inputs!$D$14*Inputs!$D$13/Hours_HIV),(($L223+$S223)*Inputs!$D$14*Inputs!$D$13/Hours_HIV),(($M223+$T223)*Inputs!$D$14*Inputs!$D$13/Hours_HIV))</f>
        <v>0</v>
      </c>
      <c r="BC223" s="8">
        <f>SUM((($H223+$O223)*Inputs!$D$14*Inputs!$D$13/Hours_HPV),(($I223+$P223)*Inputs!$D$14*Inputs!$D$13/Hours_HPV),(($J223+$Q223)*Inputs!$D$14*Inputs!$D$13/Hours_HPV),(($K223+$R223)*Inputs!$D$14*Inputs!$D$13/Hours_HPV),(($L223+$S223)*Inputs!$D$14*Inputs!$D$13/Hours_HPV),(($M223+$T223)*Inputs!$D$14*Inputs!$D$13/Hours_HPV))</f>
        <v>0</v>
      </c>
      <c r="BD223" s="8">
        <f>SUM((($H223+$O223)*Inputs!$D$14*Inputs!$D$13/Hours_HCV),(($I223+$P223)*Inputs!$D$14*Inputs!$D$13/Hours_HCV),(($J223+$Q223)*Inputs!$D$14*Inputs!$D$13/Hours_HCV),(($K223+$R223)*Inputs!$D$14*Inputs!$D$13/Hours_HCV),(($L223+$S223)*Inputs!$D$14*Inputs!$D$13/Hours_HCV),(($M223+$T223)*Inputs!$D$14*Inputs!$D$13/Hours_HCV))</f>
        <v>0</v>
      </c>
      <c r="BE223" s="9"/>
      <c r="BF223" s="10" t="str">
        <f t="shared" si="393"/>
        <v/>
      </c>
      <c r="BG223" s="18" t="str">
        <f t="shared" si="394"/>
        <v>N/A</v>
      </c>
      <c r="BH223" s="10" t="str">
        <f t="shared" si="395"/>
        <v/>
      </c>
      <c r="BI223" s="10" t="str">
        <f t="shared" si="396"/>
        <v/>
      </c>
      <c r="BJ223" s="10" t="str">
        <f t="shared" si="315"/>
        <v/>
      </c>
      <c r="BK223" s="18" t="str">
        <f t="shared" si="397"/>
        <v>N/A</v>
      </c>
      <c r="BL223" s="367"/>
      <c r="BM223" s="10">
        <f t="shared" si="398"/>
        <v>0</v>
      </c>
      <c r="BN223" s="18" t="str">
        <f t="shared" si="399"/>
        <v>N/A</v>
      </c>
      <c r="BO223" s="10" t="str">
        <f t="shared" si="316"/>
        <v/>
      </c>
      <c r="BP223" s="10" t="str">
        <f t="shared" si="317"/>
        <v/>
      </c>
      <c r="BQ223" s="10" t="str">
        <f t="shared" si="318"/>
        <v/>
      </c>
      <c r="BR223" s="18" t="str">
        <f t="shared" si="319"/>
        <v>N/A</v>
      </c>
      <c r="BS223" s="367"/>
      <c r="BT223" s="10">
        <f t="shared" si="400"/>
        <v>0</v>
      </c>
      <c r="BU223" s="18" t="str">
        <f t="shared" si="401"/>
        <v>N/A</v>
      </c>
      <c r="BV223" s="10" t="str">
        <f t="shared" si="320"/>
        <v/>
      </c>
      <c r="BW223" s="10" t="str">
        <f t="shared" si="402"/>
        <v/>
      </c>
      <c r="BX223" s="10" t="str">
        <f t="shared" si="321"/>
        <v/>
      </c>
      <c r="BY223" s="18" t="str">
        <f t="shared" si="403"/>
        <v>N/A</v>
      </c>
      <c r="BZ223" s="367"/>
      <c r="CA223" s="10">
        <f t="shared" si="404"/>
        <v>0</v>
      </c>
      <c r="CB223" s="18" t="str">
        <f t="shared" si="405"/>
        <v>N/A</v>
      </c>
      <c r="CC223" s="10" t="str">
        <f t="shared" si="322"/>
        <v/>
      </c>
      <c r="CD223" s="10" t="str">
        <f t="shared" si="323"/>
        <v/>
      </c>
      <c r="CE223" s="10" t="str">
        <f t="shared" si="324"/>
        <v/>
      </c>
      <c r="CF223" s="18" t="str">
        <f t="shared" si="406"/>
        <v>N/A</v>
      </c>
      <c r="CG223" s="365"/>
      <c r="CH223" s="10">
        <f t="shared" si="407"/>
        <v>0</v>
      </c>
      <c r="CI223" s="18" t="str">
        <f t="shared" si="408"/>
        <v>N/A</v>
      </c>
      <c r="CJ223" s="10" t="str">
        <f t="shared" si="325"/>
        <v/>
      </c>
      <c r="CK223" s="10" t="str">
        <f t="shared" si="326"/>
        <v/>
      </c>
      <c r="CL223" s="10" t="str">
        <f t="shared" si="327"/>
        <v/>
      </c>
      <c r="CM223" s="18" t="str">
        <f t="shared" si="328"/>
        <v>N/A</v>
      </c>
      <c r="CN223" s="365"/>
      <c r="CO223" s="10">
        <f t="shared" si="409"/>
        <v>0</v>
      </c>
      <c r="CP223" s="18" t="str">
        <f t="shared" si="410"/>
        <v>N/A</v>
      </c>
      <c r="CQ223" s="10" t="str">
        <f t="shared" si="329"/>
        <v/>
      </c>
      <c r="CR223" s="10" t="str">
        <f t="shared" si="330"/>
        <v/>
      </c>
      <c r="CS223" s="10" t="str">
        <f t="shared" si="331"/>
        <v/>
      </c>
      <c r="CT223" s="18" t="str">
        <f t="shared" si="411"/>
        <v>N/A</v>
      </c>
      <c r="CU223" s="377"/>
      <c r="CV223" s="10">
        <f t="shared" si="412"/>
        <v>0</v>
      </c>
      <c r="CW223" s="18" t="str">
        <f t="shared" si="413"/>
        <v>N/A</v>
      </c>
      <c r="CX223" s="10" t="str">
        <f t="shared" si="332"/>
        <v/>
      </c>
      <c r="CY223" s="10" t="str">
        <f t="shared" si="333"/>
        <v/>
      </c>
      <c r="CZ223" s="10" t="str">
        <f t="shared" si="334"/>
        <v/>
      </c>
      <c r="DA223" s="18" t="str">
        <f t="shared" si="335"/>
        <v>N/A</v>
      </c>
      <c r="DB223" s="367"/>
      <c r="DC223" s="367"/>
      <c r="DD223" s="367"/>
      <c r="DE223" s="367"/>
      <c r="DF223" s="367"/>
      <c r="DG223" s="40" t="b">
        <f t="shared" si="336"/>
        <v>0</v>
      </c>
      <c r="DH223" s="40" t="b">
        <f t="shared" si="337"/>
        <v>0</v>
      </c>
      <c r="DI223" s="40" t="b">
        <f t="shared" si="338"/>
        <v>0</v>
      </c>
      <c r="DJ223" s="40" t="b">
        <f t="shared" si="339"/>
        <v>0</v>
      </c>
      <c r="DK223" s="367"/>
      <c r="DL223" s="40" t="b">
        <f t="shared" si="340"/>
        <v>0</v>
      </c>
      <c r="DM223" s="40" t="b">
        <f t="shared" si="341"/>
        <v>0</v>
      </c>
      <c r="DN223" s="40" t="b">
        <f t="shared" si="342"/>
        <v>0</v>
      </c>
      <c r="DO223" s="40" t="b">
        <f t="shared" si="343"/>
        <v>0</v>
      </c>
      <c r="DP223" s="367"/>
      <c r="DQ223" s="40" t="b">
        <f t="shared" si="344"/>
        <v>0</v>
      </c>
      <c r="DR223" s="40" t="b">
        <f t="shared" si="345"/>
        <v>0</v>
      </c>
      <c r="DS223" s="40" t="b">
        <f t="shared" si="346"/>
        <v>0</v>
      </c>
      <c r="DT223" s="40" t="b">
        <f t="shared" si="347"/>
        <v>0</v>
      </c>
      <c r="DU223" s="367"/>
      <c r="DV223" s="40" t="b">
        <f t="shared" si="348"/>
        <v>0</v>
      </c>
      <c r="DW223" s="40" t="b">
        <f t="shared" si="349"/>
        <v>0</v>
      </c>
      <c r="DX223" s="40" t="b">
        <f t="shared" si="350"/>
        <v>0</v>
      </c>
      <c r="DY223" s="40" t="b">
        <f t="shared" si="351"/>
        <v>0</v>
      </c>
      <c r="DZ223" s="367"/>
      <c r="EA223" s="40" t="b">
        <f t="shared" si="352"/>
        <v>0</v>
      </c>
      <c r="EB223" s="40" t="b">
        <f t="shared" si="353"/>
        <v>0</v>
      </c>
      <c r="EC223" s="40" t="b">
        <f t="shared" si="354"/>
        <v>0</v>
      </c>
      <c r="ED223" s="40" t="b">
        <f t="shared" si="355"/>
        <v>0</v>
      </c>
      <c r="EE223" s="367"/>
      <c r="EF223" s="40" t="b">
        <f t="shared" si="356"/>
        <v>0</v>
      </c>
      <c r="EG223" s="40" t="b">
        <f t="shared" si="357"/>
        <v>0</v>
      </c>
      <c r="EH223" s="40" t="b">
        <f t="shared" si="358"/>
        <v>0</v>
      </c>
      <c r="EI223" s="40" t="b">
        <f t="shared" si="359"/>
        <v>0</v>
      </c>
      <c r="EJ223" s="367"/>
      <c r="EK223" s="40" t="b">
        <f t="shared" si="360"/>
        <v>0</v>
      </c>
      <c r="EL223" s="40" t="b">
        <f t="shared" si="361"/>
        <v>0</v>
      </c>
      <c r="EM223" s="40" t="b">
        <f t="shared" si="362"/>
        <v>0</v>
      </c>
      <c r="EN223" s="40" t="b">
        <f t="shared" si="363"/>
        <v>0</v>
      </c>
      <c r="EO223" s="367"/>
      <c r="EP223" s="40" t="b">
        <f t="shared" si="364"/>
        <v>0</v>
      </c>
      <c r="EQ223" s="40" t="b">
        <f t="shared" si="365"/>
        <v>0</v>
      </c>
      <c r="ER223" s="40" t="b">
        <f t="shared" si="366"/>
        <v>0</v>
      </c>
      <c r="ES223" s="40" t="b">
        <f t="shared" si="367"/>
        <v>0</v>
      </c>
      <c r="ET223" s="367"/>
      <c r="EU223" s="40" t="b">
        <f t="shared" si="368"/>
        <v>0</v>
      </c>
      <c r="EV223" s="40" t="b">
        <f t="shared" si="369"/>
        <v>0</v>
      </c>
      <c r="EW223" s="40" t="b">
        <f t="shared" si="370"/>
        <v>0</v>
      </c>
      <c r="EX223" s="40" t="b">
        <f t="shared" si="371"/>
        <v>0</v>
      </c>
      <c r="EY223" s="365"/>
      <c r="EZ223" s="40" t="b">
        <f t="shared" si="372"/>
        <v>0</v>
      </c>
      <c r="FA223" s="40" t="b">
        <f t="shared" si="373"/>
        <v>0</v>
      </c>
      <c r="FB223" s="40" t="b">
        <f t="shared" si="374"/>
        <v>0</v>
      </c>
      <c r="FC223" s="40" t="b">
        <f t="shared" si="375"/>
        <v>0</v>
      </c>
      <c r="FD223" s="367"/>
      <c r="FE223" s="40" t="b">
        <f t="shared" si="376"/>
        <v>0</v>
      </c>
      <c r="FF223" s="40" t="b">
        <f t="shared" si="377"/>
        <v>0</v>
      </c>
      <c r="FG223" s="40" t="b">
        <f t="shared" si="378"/>
        <v>0</v>
      </c>
      <c r="FH223" s="40" t="b">
        <f t="shared" si="379"/>
        <v>0</v>
      </c>
      <c r="FI223" s="365"/>
      <c r="FJ223" s="40" t="b">
        <f t="shared" si="380"/>
        <v>0</v>
      </c>
      <c r="FK223" s="40" t="b">
        <f t="shared" si="381"/>
        <v>0</v>
      </c>
      <c r="FL223" s="40" t="b">
        <f t="shared" si="382"/>
        <v>0</v>
      </c>
      <c r="FM223" s="40" t="b">
        <f t="shared" si="383"/>
        <v>0</v>
      </c>
      <c r="FN223" s="367"/>
      <c r="FO223" s="40" t="b">
        <f t="shared" si="384"/>
        <v>0</v>
      </c>
      <c r="FP223" s="40" t="b">
        <f t="shared" si="385"/>
        <v>0</v>
      </c>
      <c r="FQ223" s="40" t="b">
        <f t="shared" si="386"/>
        <v>0</v>
      </c>
      <c r="FR223" s="40" t="b">
        <f t="shared" si="387"/>
        <v>0</v>
      </c>
      <c r="FS223" s="365"/>
      <c r="FT223" s="40" t="b">
        <f t="shared" si="388"/>
        <v>0</v>
      </c>
      <c r="FU223" s="40" t="b">
        <f t="shared" si="389"/>
        <v>0</v>
      </c>
      <c r="FV223" s="40" t="b">
        <f t="shared" si="390"/>
        <v>0</v>
      </c>
      <c r="FW223" s="40" t="b">
        <f t="shared" si="391"/>
        <v>0</v>
      </c>
    </row>
    <row r="224" spans="2:179">
      <c r="B224" s="365">
        <v>215</v>
      </c>
      <c r="C224" s="309"/>
      <c r="D224" s="196"/>
      <c r="E224" s="196"/>
      <c r="F224" s="196"/>
      <c r="G224" s="367"/>
      <c r="H224" s="197"/>
      <c r="I224" s="197"/>
      <c r="J224" s="197"/>
      <c r="K224" s="197"/>
      <c r="L224" s="197"/>
      <c r="M224" s="197"/>
      <c r="N224" s="9"/>
      <c r="O224" s="198"/>
      <c r="P224" s="198"/>
      <c r="Q224" s="198"/>
      <c r="R224" s="198"/>
      <c r="S224" s="198"/>
      <c r="T224" s="198"/>
      <c r="U224" s="9"/>
      <c r="V224" s="306"/>
      <c r="W224" s="306"/>
      <c r="X224" s="306"/>
      <c r="Y224" s="306"/>
      <c r="Z224" s="306"/>
      <c r="AA224" s="283">
        <f>IFERROR(Z224*Inputs!$D$59*Inputs!$D$60,"")</f>
        <v>0</v>
      </c>
      <c r="AB224" s="9"/>
      <c r="AC224" s="304"/>
      <c r="AD224" s="304"/>
      <c r="AE224" s="304"/>
      <c r="AF224" s="304"/>
      <c r="AG224" s="9"/>
      <c r="AH224" s="283" t="str">
        <f>IFERROR(IF(Analysis!AC224="","",Analysis!AC224*Inputs!$D$33),"")</f>
        <v/>
      </c>
      <c r="AI224" s="292" t="str">
        <f>IFERROR(IF(Analysis!AD224="","",Analysis!AD224*Inputs!$D$37),"")</f>
        <v/>
      </c>
      <c r="AJ224" s="292" t="str">
        <f>IFERROR(IF(Analysis!AE224="","",Analysis!AE224*Inputs!$D$41),"")</f>
        <v/>
      </c>
      <c r="AK224" s="292" t="str">
        <f>IFERROR(IF(Analysis!AE224="","",Analysis!AE224*Inputs!$D$48),"")</f>
        <v/>
      </c>
      <c r="AL224" s="293" t="str">
        <f>IFERROR(IF(Analysis!AD224="","",Analysis!AD224*Inputs!$D$49*Inputs!$D$48),"")</f>
        <v/>
      </c>
      <c r="AM224" s="292" t="str">
        <f>IFERROR(AK224*Inputs!$D$50,"")</f>
        <v/>
      </c>
      <c r="AN224" s="292" t="str">
        <f t="shared" si="392"/>
        <v/>
      </c>
      <c r="AO224" s="292" t="str">
        <f>IFERROR(IF(AN224="","",AN224*Inputs!$D$52),"")</f>
        <v/>
      </c>
      <c r="AP224" s="283" t="str">
        <f>IFERROR(IF(Analysis!AF224="","",Analysis!AF224*Inputs!$D$58),"")</f>
        <v/>
      </c>
      <c r="AQ224" s="293" t="str">
        <f>IFERROR(AP224*Inputs!$D$59,"")</f>
        <v/>
      </c>
      <c r="AR224" s="283" t="str">
        <f>IFERROR(AQ224*Inputs!$D$60,"")</f>
        <v/>
      </c>
      <c r="AS224" s="9"/>
      <c r="AT224" s="279" t="str">
        <f>IF(Analysis!V224&lt;&gt;"",Analysis!V224,Analysis!$AH224)</f>
        <v/>
      </c>
      <c r="AU224" s="279" t="str">
        <f>IF(Analysis!W224&lt;&gt;"",Analysis!W224,Analysis!AI224)</f>
        <v/>
      </c>
      <c r="AV224" s="279" t="str">
        <f>IF(Analysis!X224&lt;&gt;"",Analysis!X224,$AJ224)</f>
        <v/>
      </c>
      <c r="AW224" s="279" t="str">
        <f>IF(Analysis!Y224&lt;&gt;"",Analysis!Y224,Analysis!AO224)</f>
        <v/>
      </c>
      <c r="AX224" s="279" t="str">
        <f>IF(Analysis!Z224&lt;&gt;"",Analysis!Z224,Analysis!AP224)</f>
        <v/>
      </c>
      <c r="AY224" s="279" t="str">
        <f>IF(Analysis!AA224&gt;0,Analysis!AA224,Analysis!AR224)</f>
        <v/>
      </c>
      <c r="AZ224" s="9"/>
      <c r="BA224" s="8">
        <f>SUM((($H224+$O224)*Inputs!$D$14*Inputs!$D$13/Hours_TB),(($I224+$P224)*Inputs!$D$14*Inputs!$D$13/Hours_TB),(($J224+$Q224)*Inputs!$D$14*Inputs!$D$13/Hours_TB),(($K224+$R224)*Inputs!$D$14*Inputs!$D$13/Hours_TB),(($L224+$S224)*Inputs!$D$14*Inputs!$D$13/Hours_TB),(($M224+$T224)*Inputs!$D$14*Inputs!$D$13/Hours_TB))</f>
        <v>0</v>
      </c>
      <c r="BB224" s="8">
        <f>SUM((($H224+$O224)*Inputs!$D$14*Inputs!$D$13/Hours_HIV),(($I224+$P224)*Inputs!$D$14*Inputs!$D$13/Hours_HIV),(($J224+$Q224)*Inputs!$D$14*Inputs!$D$13/Hours_HIV),(($K224+$R224)*Inputs!$D$14*Inputs!$D$13/Hours_HIV),(($L224+$S224)*Inputs!$D$14*Inputs!$D$13/Hours_HIV),(($M224+$T224)*Inputs!$D$14*Inputs!$D$13/Hours_HIV))</f>
        <v>0</v>
      </c>
      <c r="BC224" s="8">
        <f>SUM((($H224+$O224)*Inputs!$D$14*Inputs!$D$13/Hours_HPV),(($I224+$P224)*Inputs!$D$14*Inputs!$D$13/Hours_HPV),(($J224+$Q224)*Inputs!$D$14*Inputs!$D$13/Hours_HPV),(($K224+$R224)*Inputs!$D$14*Inputs!$D$13/Hours_HPV),(($L224+$S224)*Inputs!$D$14*Inputs!$D$13/Hours_HPV),(($M224+$T224)*Inputs!$D$14*Inputs!$D$13/Hours_HPV))</f>
        <v>0</v>
      </c>
      <c r="BD224" s="8">
        <f>SUM((($H224+$O224)*Inputs!$D$14*Inputs!$D$13/Hours_HCV),(($I224+$P224)*Inputs!$D$14*Inputs!$D$13/Hours_HCV),(($J224+$Q224)*Inputs!$D$14*Inputs!$D$13/Hours_HCV),(($K224+$R224)*Inputs!$D$14*Inputs!$D$13/Hours_HCV),(($L224+$S224)*Inputs!$D$14*Inputs!$D$13/Hours_HCV),(($M224+$T224)*Inputs!$D$14*Inputs!$D$13/Hours_HCV))</f>
        <v>0</v>
      </c>
      <c r="BE224" s="9"/>
      <c r="BF224" s="10" t="str">
        <f t="shared" si="393"/>
        <v/>
      </c>
      <c r="BG224" s="18" t="str">
        <f t="shared" si="394"/>
        <v>N/A</v>
      </c>
      <c r="BH224" s="10" t="str">
        <f t="shared" si="395"/>
        <v/>
      </c>
      <c r="BI224" s="10" t="str">
        <f t="shared" si="396"/>
        <v/>
      </c>
      <c r="BJ224" s="10" t="str">
        <f t="shared" si="315"/>
        <v/>
      </c>
      <c r="BK224" s="18" t="str">
        <f t="shared" si="397"/>
        <v>N/A</v>
      </c>
      <c r="BL224" s="367"/>
      <c r="BM224" s="10">
        <f t="shared" si="398"/>
        <v>0</v>
      </c>
      <c r="BN224" s="18" t="str">
        <f t="shared" si="399"/>
        <v>N/A</v>
      </c>
      <c r="BO224" s="10" t="str">
        <f t="shared" si="316"/>
        <v/>
      </c>
      <c r="BP224" s="10" t="str">
        <f t="shared" si="317"/>
        <v/>
      </c>
      <c r="BQ224" s="10" t="str">
        <f t="shared" si="318"/>
        <v/>
      </c>
      <c r="BR224" s="18" t="str">
        <f t="shared" si="319"/>
        <v>N/A</v>
      </c>
      <c r="BS224" s="367"/>
      <c r="BT224" s="10">
        <f t="shared" si="400"/>
        <v>0</v>
      </c>
      <c r="BU224" s="18" t="str">
        <f t="shared" si="401"/>
        <v>N/A</v>
      </c>
      <c r="BV224" s="10" t="str">
        <f t="shared" si="320"/>
        <v/>
      </c>
      <c r="BW224" s="10" t="str">
        <f t="shared" si="402"/>
        <v/>
      </c>
      <c r="BX224" s="10" t="str">
        <f t="shared" si="321"/>
        <v/>
      </c>
      <c r="BY224" s="18" t="str">
        <f t="shared" si="403"/>
        <v>N/A</v>
      </c>
      <c r="BZ224" s="367"/>
      <c r="CA224" s="10">
        <f t="shared" si="404"/>
        <v>0</v>
      </c>
      <c r="CB224" s="18" t="str">
        <f t="shared" si="405"/>
        <v>N/A</v>
      </c>
      <c r="CC224" s="10" t="str">
        <f t="shared" si="322"/>
        <v/>
      </c>
      <c r="CD224" s="10" t="str">
        <f t="shared" si="323"/>
        <v/>
      </c>
      <c r="CE224" s="10" t="str">
        <f t="shared" si="324"/>
        <v/>
      </c>
      <c r="CF224" s="18" t="str">
        <f t="shared" si="406"/>
        <v>N/A</v>
      </c>
      <c r="CG224" s="365"/>
      <c r="CH224" s="10">
        <f t="shared" si="407"/>
        <v>0</v>
      </c>
      <c r="CI224" s="18" t="str">
        <f t="shared" si="408"/>
        <v>N/A</v>
      </c>
      <c r="CJ224" s="10" t="str">
        <f t="shared" si="325"/>
        <v/>
      </c>
      <c r="CK224" s="10" t="str">
        <f t="shared" si="326"/>
        <v/>
      </c>
      <c r="CL224" s="10" t="str">
        <f t="shared" si="327"/>
        <v/>
      </c>
      <c r="CM224" s="18" t="str">
        <f t="shared" si="328"/>
        <v>N/A</v>
      </c>
      <c r="CN224" s="365"/>
      <c r="CO224" s="10">
        <f t="shared" si="409"/>
        <v>0</v>
      </c>
      <c r="CP224" s="18" t="str">
        <f t="shared" si="410"/>
        <v>N/A</v>
      </c>
      <c r="CQ224" s="10" t="str">
        <f t="shared" si="329"/>
        <v/>
      </c>
      <c r="CR224" s="10" t="str">
        <f t="shared" si="330"/>
        <v/>
      </c>
      <c r="CS224" s="10" t="str">
        <f t="shared" si="331"/>
        <v/>
      </c>
      <c r="CT224" s="18" t="str">
        <f t="shared" si="411"/>
        <v>N/A</v>
      </c>
      <c r="CU224" s="377"/>
      <c r="CV224" s="10">
        <f t="shared" si="412"/>
        <v>0</v>
      </c>
      <c r="CW224" s="18" t="str">
        <f t="shared" si="413"/>
        <v>N/A</v>
      </c>
      <c r="CX224" s="10" t="str">
        <f t="shared" si="332"/>
        <v/>
      </c>
      <c r="CY224" s="10" t="str">
        <f t="shared" si="333"/>
        <v/>
      </c>
      <c r="CZ224" s="10" t="str">
        <f t="shared" si="334"/>
        <v/>
      </c>
      <c r="DA224" s="18" t="str">
        <f t="shared" si="335"/>
        <v>N/A</v>
      </c>
      <c r="DB224" s="367"/>
      <c r="DC224" s="367"/>
      <c r="DD224" s="367"/>
      <c r="DE224" s="367"/>
      <c r="DF224" s="367"/>
      <c r="DG224" s="40" t="b">
        <f t="shared" si="336"/>
        <v>0</v>
      </c>
      <c r="DH224" s="40" t="b">
        <f t="shared" si="337"/>
        <v>0</v>
      </c>
      <c r="DI224" s="40" t="b">
        <f t="shared" si="338"/>
        <v>0</v>
      </c>
      <c r="DJ224" s="40" t="b">
        <f t="shared" si="339"/>
        <v>0</v>
      </c>
      <c r="DK224" s="367"/>
      <c r="DL224" s="40" t="b">
        <f t="shared" si="340"/>
        <v>0</v>
      </c>
      <c r="DM224" s="40" t="b">
        <f t="shared" si="341"/>
        <v>0</v>
      </c>
      <c r="DN224" s="40" t="b">
        <f t="shared" si="342"/>
        <v>0</v>
      </c>
      <c r="DO224" s="40" t="b">
        <f t="shared" si="343"/>
        <v>0</v>
      </c>
      <c r="DP224" s="367"/>
      <c r="DQ224" s="40" t="b">
        <f t="shared" si="344"/>
        <v>0</v>
      </c>
      <c r="DR224" s="40" t="b">
        <f t="shared" si="345"/>
        <v>0</v>
      </c>
      <c r="DS224" s="40" t="b">
        <f t="shared" si="346"/>
        <v>0</v>
      </c>
      <c r="DT224" s="40" t="b">
        <f t="shared" si="347"/>
        <v>0</v>
      </c>
      <c r="DU224" s="367"/>
      <c r="DV224" s="40" t="b">
        <f t="shared" si="348"/>
        <v>0</v>
      </c>
      <c r="DW224" s="40" t="b">
        <f t="shared" si="349"/>
        <v>0</v>
      </c>
      <c r="DX224" s="40" t="b">
        <f t="shared" si="350"/>
        <v>0</v>
      </c>
      <c r="DY224" s="40" t="b">
        <f t="shared" si="351"/>
        <v>0</v>
      </c>
      <c r="DZ224" s="367"/>
      <c r="EA224" s="40" t="b">
        <f t="shared" si="352"/>
        <v>0</v>
      </c>
      <c r="EB224" s="40" t="b">
        <f t="shared" si="353"/>
        <v>0</v>
      </c>
      <c r="EC224" s="40" t="b">
        <f t="shared" si="354"/>
        <v>0</v>
      </c>
      <c r="ED224" s="40" t="b">
        <f t="shared" si="355"/>
        <v>0</v>
      </c>
      <c r="EE224" s="367"/>
      <c r="EF224" s="40" t="b">
        <f t="shared" si="356"/>
        <v>0</v>
      </c>
      <c r="EG224" s="40" t="b">
        <f t="shared" si="357"/>
        <v>0</v>
      </c>
      <c r="EH224" s="40" t="b">
        <f t="shared" si="358"/>
        <v>0</v>
      </c>
      <c r="EI224" s="40" t="b">
        <f t="shared" si="359"/>
        <v>0</v>
      </c>
      <c r="EJ224" s="367"/>
      <c r="EK224" s="40" t="b">
        <f t="shared" si="360"/>
        <v>0</v>
      </c>
      <c r="EL224" s="40" t="b">
        <f t="shared" si="361"/>
        <v>0</v>
      </c>
      <c r="EM224" s="40" t="b">
        <f t="shared" si="362"/>
        <v>0</v>
      </c>
      <c r="EN224" s="40" t="b">
        <f t="shared" si="363"/>
        <v>0</v>
      </c>
      <c r="EO224" s="367"/>
      <c r="EP224" s="40" t="b">
        <f t="shared" si="364"/>
        <v>0</v>
      </c>
      <c r="EQ224" s="40" t="b">
        <f t="shared" si="365"/>
        <v>0</v>
      </c>
      <c r="ER224" s="40" t="b">
        <f t="shared" si="366"/>
        <v>0</v>
      </c>
      <c r="ES224" s="40" t="b">
        <f t="shared" si="367"/>
        <v>0</v>
      </c>
      <c r="ET224" s="367"/>
      <c r="EU224" s="40" t="b">
        <f t="shared" si="368"/>
        <v>0</v>
      </c>
      <c r="EV224" s="40" t="b">
        <f t="shared" si="369"/>
        <v>0</v>
      </c>
      <c r="EW224" s="40" t="b">
        <f t="shared" si="370"/>
        <v>0</v>
      </c>
      <c r="EX224" s="40" t="b">
        <f t="shared" si="371"/>
        <v>0</v>
      </c>
      <c r="EY224" s="365"/>
      <c r="EZ224" s="40" t="b">
        <f t="shared" si="372"/>
        <v>0</v>
      </c>
      <c r="FA224" s="40" t="b">
        <f t="shared" si="373"/>
        <v>0</v>
      </c>
      <c r="FB224" s="40" t="b">
        <f t="shared" si="374"/>
        <v>0</v>
      </c>
      <c r="FC224" s="40" t="b">
        <f t="shared" si="375"/>
        <v>0</v>
      </c>
      <c r="FD224" s="367"/>
      <c r="FE224" s="40" t="b">
        <f t="shared" si="376"/>
        <v>0</v>
      </c>
      <c r="FF224" s="40" t="b">
        <f t="shared" si="377"/>
        <v>0</v>
      </c>
      <c r="FG224" s="40" t="b">
        <f t="shared" si="378"/>
        <v>0</v>
      </c>
      <c r="FH224" s="40" t="b">
        <f t="shared" si="379"/>
        <v>0</v>
      </c>
      <c r="FI224" s="365"/>
      <c r="FJ224" s="40" t="b">
        <f t="shared" si="380"/>
        <v>0</v>
      </c>
      <c r="FK224" s="40" t="b">
        <f t="shared" si="381"/>
        <v>0</v>
      </c>
      <c r="FL224" s="40" t="b">
        <f t="shared" si="382"/>
        <v>0</v>
      </c>
      <c r="FM224" s="40" t="b">
        <f t="shared" si="383"/>
        <v>0</v>
      </c>
      <c r="FN224" s="367"/>
      <c r="FO224" s="40" t="b">
        <f t="shared" si="384"/>
        <v>0</v>
      </c>
      <c r="FP224" s="40" t="b">
        <f t="shared" si="385"/>
        <v>0</v>
      </c>
      <c r="FQ224" s="40" t="b">
        <f t="shared" si="386"/>
        <v>0</v>
      </c>
      <c r="FR224" s="40" t="b">
        <f t="shared" si="387"/>
        <v>0</v>
      </c>
      <c r="FS224" s="365"/>
      <c r="FT224" s="40" t="b">
        <f t="shared" si="388"/>
        <v>0</v>
      </c>
      <c r="FU224" s="40" t="b">
        <f t="shared" si="389"/>
        <v>0</v>
      </c>
      <c r="FV224" s="40" t="b">
        <f t="shared" si="390"/>
        <v>0</v>
      </c>
      <c r="FW224" s="40" t="b">
        <f t="shared" si="391"/>
        <v>0</v>
      </c>
    </row>
    <row r="225" spans="2:179">
      <c r="B225" s="365">
        <v>216</v>
      </c>
      <c r="C225" s="309"/>
      <c r="D225" s="196"/>
      <c r="E225" s="196"/>
      <c r="F225" s="196"/>
      <c r="G225" s="367"/>
      <c r="H225" s="197"/>
      <c r="I225" s="197"/>
      <c r="J225" s="197"/>
      <c r="K225" s="197"/>
      <c r="L225" s="197"/>
      <c r="M225" s="197"/>
      <c r="N225" s="9"/>
      <c r="O225" s="198"/>
      <c r="P225" s="198"/>
      <c r="Q225" s="198"/>
      <c r="R225" s="198"/>
      <c r="S225" s="198"/>
      <c r="T225" s="198"/>
      <c r="U225" s="9"/>
      <c r="V225" s="306"/>
      <c r="W225" s="306"/>
      <c r="X225" s="306"/>
      <c r="Y225" s="306"/>
      <c r="Z225" s="306"/>
      <c r="AA225" s="283">
        <f>IFERROR(Z225*Inputs!$D$59*Inputs!$D$60,"")</f>
        <v>0</v>
      </c>
      <c r="AB225" s="9"/>
      <c r="AC225" s="304"/>
      <c r="AD225" s="304"/>
      <c r="AE225" s="304"/>
      <c r="AF225" s="304"/>
      <c r="AG225" s="9"/>
      <c r="AH225" s="283" t="str">
        <f>IFERROR(IF(Analysis!AC225="","",Analysis!AC225*Inputs!$D$33),"")</f>
        <v/>
      </c>
      <c r="AI225" s="292" t="str">
        <f>IFERROR(IF(Analysis!AD225="","",Analysis!AD225*Inputs!$D$37),"")</f>
        <v/>
      </c>
      <c r="AJ225" s="292" t="str">
        <f>IFERROR(IF(Analysis!AE225="","",Analysis!AE225*Inputs!$D$41),"")</f>
        <v/>
      </c>
      <c r="AK225" s="292" t="str">
        <f>IFERROR(IF(Analysis!AE225="","",Analysis!AE225*Inputs!$D$48),"")</f>
        <v/>
      </c>
      <c r="AL225" s="293" t="str">
        <f>IFERROR(IF(Analysis!AD225="","",Analysis!AD225*Inputs!$D$49*Inputs!$D$48),"")</f>
        <v/>
      </c>
      <c r="AM225" s="292" t="str">
        <f>IFERROR(AK225*Inputs!$D$50,"")</f>
        <v/>
      </c>
      <c r="AN225" s="292" t="str">
        <f t="shared" si="392"/>
        <v/>
      </c>
      <c r="AO225" s="292" t="str">
        <f>IFERROR(IF(AN225="","",AN225*Inputs!$D$52),"")</f>
        <v/>
      </c>
      <c r="AP225" s="283" t="str">
        <f>IFERROR(IF(Analysis!AF225="","",Analysis!AF225*Inputs!$D$58),"")</f>
        <v/>
      </c>
      <c r="AQ225" s="293" t="str">
        <f>IFERROR(AP225*Inputs!$D$59,"")</f>
        <v/>
      </c>
      <c r="AR225" s="283" t="str">
        <f>IFERROR(AQ225*Inputs!$D$60,"")</f>
        <v/>
      </c>
      <c r="AS225" s="9"/>
      <c r="AT225" s="279" t="str">
        <f>IF(Analysis!V225&lt;&gt;"",Analysis!V225,Analysis!$AH225)</f>
        <v/>
      </c>
      <c r="AU225" s="279" t="str">
        <f>IF(Analysis!W225&lt;&gt;"",Analysis!W225,Analysis!AI225)</f>
        <v/>
      </c>
      <c r="AV225" s="279" t="str">
        <f>IF(Analysis!X225&lt;&gt;"",Analysis!X225,$AJ225)</f>
        <v/>
      </c>
      <c r="AW225" s="279" t="str">
        <f>IF(Analysis!Y225&lt;&gt;"",Analysis!Y225,Analysis!AO225)</f>
        <v/>
      </c>
      <c r="AX225" s="279" t="str">
        <f>IF(Analysis!Z225&lt;&gt;"",Analysis!Z225,Analysis!AP225)</f>
        <v/>
      </c>
      <c r="AY225" s="279" t="str">
        <f>IF(Analysis!AA225&gt;0,Analysis!AA225,Analysis!AR225)</f>
        <v/>
      </c>
      <c r="AZ225" s="9"/>
      <c r="BA225" s="8">
        <f>SUM((($H225+$O225)*Inputs!$D$14*Inputs!$D$13/Hours_TB),(($I225+$P225)*Inputs!$D$14*Inputs!$D$13/Hours_TB),(($J225+$Q225)*Inputs!$D$14*Inputs!$D$13/Hours_TB),(($K225+$R225)*Inputs!$D$14*Inputs!$D$13/Hours_TB),(($L225+$S225)*Inputs!$D$14*Inputs!$D$13/Hours_TB),(($M225+$T225)*Inputs!$D$14*Inputs!$D$13/Hours_TB))</f>
        <v>0</v>
      </c>
      <c r="BB225" s="8">
        <f>SUM((($H225+$O225)*Inputs!$D$14*Inputs!$D$13/Hours_HIV),(($I225+$P225)*Inputs!$D$14*Inputs!$D$13/Hours_HIV),(($J225+$Q225)*Inputs!$D$14*Inputs!$D$13/Hours_HIV),(($K225+$R225)*Inputs!$D$14*Inputs!$D$13/Hours_HIV),(($L225+$S225)*Inputs!$D$14*Inputs!$D$13/Hours_HIV),(($M225+$T225)*Inputs!$D$14*Inputs!$D$13/Hours_HIV))</f>
        <v>0</v>
      </c>
      <c r="BC225" s="8">
        <f>SUM((($H225+$O225)*Inputs!$D$14*Inputs!$D$13/Hours_HPV),(($I225+$P225)*Inputs!$D$14*Inputs!$D$13/Hours_HPV),(($J225+$Q225)*Inputs!$D$14*Inputs!$D$13/Hours_HPV),(($K225+$R225)*Inputs!$D$14*Inputs!$D$13/Hours_HPV),(($L225+$S225)*Inputs!$D$14*Inputs!$D$13/Hours_HPV),(($M225+$T225)*Inputs!$D$14*Inputs!$D$13/Hours_HPV))</f>
        <v>0</v>
      </c>
      <c r="BD225" s="8">
        <f>SUM((($H225+$O225)*Inputs!$D$14*Inputs!$D$13/Hours_HCV),(($I225+$P225)*Inputs!$D$14*Inputs!$D$13/Hours_HCV),(($J225+$Q225)*Inputs!$D$14*Inputs!$D$13/Hours_HCV),(($K225+$R225)*Inputs!$D$14*Inputs!$D$13/Hours_HCV),(($L225+$S225)*Inputs!$D$14*Inputs!$D$13/Hours_HCV),(($M225+$T225)*Inputs!$D$14*Inputs!$D$13/Hours_HCV))</f>
        <v>0</v>
      </c>
      <c r="BE225" s="9"/>
      <c r="BF225" s="10" t="str">
        <f t="shared" si="393"/>
        <v/>
      </c>
      <c r="BG225" s="18" t="str">
        <f t="shared" si="394"/>
        <v>N/A</v>
      </c>
      <c r="BH225" s="10" t="str">
        <f t="shared" si="395"/>
        <v/>
      </c>
      <c r="BI225" s="10" t="str">
        <f t="shared" si="396"/>
        <v/>
      </c>
      <c r="BJ225" s="10" t="str">
        <f t="shared" si="315"/>
        <v/>
      </c>
      <c r="BK225" s="18" t="str">
        <f t="shared" si="397"/>
        <v>N/A</v>
      </c>
      <c r="BL225" s="367"/>
      <c r="BM225" s="10">
        <f t="shared" si="398"/>
        <v>0</v>
      </c>
      <c r="BN225" s="18" t="str">
        <f t="shared" si="399"/>
        <v>N/A</v>
      </c>
      <c r="BO225" s="10" t="str">
        <f t="shared" si="316"/>
        <v/>
      </c>
      <c r="BP225" s="10" t="str">
        <f t="shared" si="317"/>
        <v/>
      </c>
      <c r="BQ225" s="10" t="str">
        <f t="shared" si="318"/>
        <v/>
      </c>
      <c r="BR225" s="18" t="str">
        <f t="shared" si="319"/>
        <v>N/A</v>
      </c>
      <c r="BS225" s="367"/>
      <c r="BT225" s="10">
        <f t="shared" si="400"/>
        <v>0</v>
      </c>
      <c r="BU225" s="18" t="str">
        <f t="shared" si="401"/>
        <v>N/A</v>
      </c>
      <c r="BV225" s="10" t="str">
        <f t="shared" si="320"/>
        <v/>
      </c>
      <c r="BW225" s="10" t="str">
        <f t="shared" si="402"/>
        <v/>
      </c>
      <c r="BX225" s="10" t="str">
        <f t="shared" si="321"/>
        <v/>
      </c>
      <c r="BY225" s="18" t="str">
        <f t="shared" si="403"/>
        <v>N/A</v>
      </c>
      <c r="BZ225" s="367"/>
      <c r="CA225" s="10">
        <f t="shared" si="404"/>
        <v>0</v>
      </c>
      <c r="CB225" s="18" t="str">
        <f t="shared" si="405"/>
        <v>N/A</v>
      </c>
      <c r="CC225" s="10" t="str">
        <f t="shared" si="322"/>
        <v/>
      </c>
      <c r="CD225" s="10" t="str">
        <f t="shared" si="323"/>
        <v/>
      </c>
      <c r="CE225" s="10" t="str">
        <f t="shared" si="324"/>
        <v/>
      </c>
      <c r="CF225" s="18" t="str">
        <f t="shared" si="406"/>
        <v>N/A</v>
      </c>
      <c r="CG225" s="365"/>
      <c r="CH225" s="10">
        <f t="shared" si="407"/>
        <v>0</v>
      </c>
      <c r="CI225" s="18" t="str">
        <f t="shared" si="408"/>
        <v>N/A</v>
      </c>
      <c r="CJ225" s="10" t="str">
        <f t="shared" si="325"/>
        <v/>
      </c>
      <c r="CK225" s="10" t="str">
        <f t="shared" si="326"/>
        <v/>
      </c>
      <c r="CL225" s="10" t="str">
        <f t="shared" si="327"/>
        <v/>
      </c>
      <c r="CM225" s="18" t="str">
        <f t="shared" si="328"/>
        <v>N/A</v>
      </c>
      <c r="CN225" s="365"/>
      <c r="CO225" s="10">
        <f t="shared" si="409"/>
        <v>0</v>
      </c>
      <c r="CP225" s="18" t="str">
        <f t="shared" si="410"/>
        <v>N/A</v>
      </c>
      <c r="CQ225" s="10" t="str">
        <f t="shared" si="329"/>
        <v/>
      </c>
      <c r="CR225" s="10" t="str">
        <f t="shared" si="330"/>
        <v/>
      </c>
      <c r="CS225" s="10" t="str">
        <f t="shared" si="331"/>
        <v/>
      </c>
      <c r="CT225" s="18" t="str">
        <f t="shared" si="411"/>
        <v>N/A</v>
      </c>
      <c r="CU225" s="377"/>
      <c r="CV225" s="10">
        <f t="shared" si="412"/>
        <v>0</v>
      </c>
      <c r="CW225" s="18" t="str">
        <f t="shared" si="413"/>
        <v>N/A</v>
      </c>
      <c r="CX225" s="10" t="str">
        <f t="shared" si="332"/>
        <v/>
      </c>
      <c r="CY225" s="10" t="str">
        <f t="shared" si="333"/>
        <v/>
      </c>
      <c r="CZ225" s="10" t="str">
        <f t="shared" si="334"/>
        <v/>
      </c>
      <c r="DA225" s="18" t="str">
        <f t="shared" si="335"/>
        <v>N/A</v>
      </c>
      <c r="DB225" s="367"/>
      <c r="DC225" s="367"/>
      <c r="DD225" s="367"/>
      <c r="DE225" s="367"/>
      <c r="DF225" s="367"/>
      <c r="DG225" s="40" t="b">
        <f t="shared" si="336"/>
        <v>0</v>
      </c>
      <c r="DH225" s="40" t="b">
        <f t="shared" si="337"/>
        <v>0</v>
      </c>
      <c r="DI225" s="40" t="b">
        <f t="shared" si="338"/>
        <v>0</v>
      </c>
      <c r="DJ225" s="40" t="b">
        <f t="shared" si="339"/>
        <v>0</v>
      </c>
      <c r="DK225" s="367"/>
      <c r="DL225" s="40" t="b">
        <f t="shared" si="340"/>
        <v>0</v>
      </c>
      <c r="DM225" s="40" t="b">
        <f t="shared" si="341"/>
        <v>0</v>
      </c>
      <c r="DN225" s="40" t="b">
        <f t="shared" si="342"/>
        <v>0</v>
      </c>
      <c r="DO225" s="40" t="b">
        <f t="shared" si="343"/>
        <v>0</v>
      </c>
      <c r="DP225" s="367"/>
      <c r="DQ225" s="40" t="b">
        <f t="shared" si="344"/>
        <v>0</v>
      </c>
      <c r="DR225" s="40" t="b">
        <f t="shared" si="345"/>
        <v>0</v>
      </c>
      <c r="DS225" s="40" t="b">
        <f t="shared" si="346"/>
        <v>0</v>
      </c>
      <c r="DT225" s="40" t="b">
        <f t="shared" si="347"/>
        <v>0</v>
      </c>
      <c r="DU225" s="367"/>
      <c r="DV225" s="40" t="b">
        <f t="shared" si="348"/>
        <v>0</v>
      </c>
      <c r="DW225" s="40" t="b">
        <f t="shared" si="349"/>
        <v>0</v>
      </c>
      <c r="DX225" s="40" t="b">
        <f t="shared" si="350"/>
        <v>0</v>
      </c>
      <c r="DY225" s="40" t="b">
        <f t="shared" si="351"/>
        <v>0</v>
      </c>
      <c r="DZ225" s="367"/>
      <c r="EA225" s="40" t="b">
        <f t="shared" si="352"/>
        <v>0</v>
      </c>
      <c r="EB225" s="40" t="b">
        <f t="shared" si="353"/>
        <v>0</v>
      </c>
      <c r="EC225" s="40" t="b">
        <f t="shared" si="354"/>
        <v>0</v>
      </c>
      <c r="ED225" s="40" t="b">
        <f t="shared" si="355"/>
        <v>0</v>
      </c>
      <c r="EE225" s="367"/>
      <c r="EF225" s="40" t="b">
        <f t="shared" si="356"/>
        <v>0</v>
      </c>
      <c r="EG225" s="40" t="b">
        <f t="shared" si="357"/>
        <v>0</v>
      </c>
      <c r="EH225" s="40" t="b">
        <f t="shared" si="358"/>
        <v>0</v>
      </c>
      <c r="EI225" s="40" t="b">
        <f t="shared" si="359"/>
        <v>0</v>
      </c>
      <c r="EJ225" s="367"/>
      <c r="EK225" s="40" t="b">
        <f t="shared" si="360"/>
        <v>0</v>
      </c>
      <c r="EL225" s="40" t="b">
        <f t="shared" si="361"/>
        <v>0</v>
      </c>
      <c r="EM225" s="40" t="b">
        <f t="shared" si="362"/>
        <v>0</v>
      </c>
      <c r="EN225" s="40" t="b">
        <f t="shared" si="363"/>
        <v>0</v>
      </c>
      <c r="EO225" s="367"/>
      <c r="EP225" s="40" t="b">
        <f t="shared" si="364"/>
        <v>0</v>
      </c>
      <c r="EQ225" s="40" t="b">
        <f t="shared" si="365"/>
        <v>0</v>
      </c>
      <c r="ER225" s="40" t="b">
        <f t="shared" si="366"/>
        <v>0</v>
      </c>
      <c r="ES225" s="40" t="b">
        <f t="shared" si="367"/>
        <v>0</v>
      </c>
      <c r="ET225" s="367"/>
      <c r="EU225" s="40" t="b">
        <f t="shared" si="368"/>
        <v>0</v>
      </c>
      <c r="EV225" s="40" t="b">
        <f t="shared" si="369"/>
        <v>0</v>
      </c>
      <c r="EW225" s="40" t="b">
        <f t="shared" si="370"/>
        <v>0</v>
      </c>
      <c r="EX225" s="40" t="b">
        <f t="shared" si="371"/>
        <v>0</v>
      </c>
      <c r="EY225" s="365"/>
      <c r="EZ225" s="40" t="b">
        <f t="shared" si="372"/>
        <v>0</v>
      </c>
      <c r="FA225" s="40" t="b">
        <f t="shared" si="373"/>
        <v>0</v>
      </c>
      <c r="FB225" s="40" t="b">
        <f t="shared" si="374"/>
        <v>0</v>
      </c>
      <c r="FC225" s="40" t="b">
        <f t="shared" si="375"/>
        <v>0</v>
      </c>
      <c r="FD225" s="367"/>
      <c r="FE225" s="40" t="b">
        <f t="shared" si="376"/>
        <v>0</v>
      </c>
      <c r="FF225" s="40" t="b">
        <f t="shared" si="377"/>
        <v>0</v>
      </c>
      <c r="FG225" s="40" t="b">
        <f t="shared" si="378"/>
        <v>0</v>
      </c>
      <c r="FH225" s="40" t="b">
        <f t="shared" si="379"/>
        <v>0</v>
      </c>
      <c r="FI225" s="365"/>
      <c r="FJ225" s="40" t="b">
        <f t="shared" si="380"/>
        <v>0</v>
      </c>
      <c r="FK225" s="40" t="b">
        <f t="shared" si="381"/>
        <v>0</v>
      </c>
      <c r="FL225" s="40" t="b">
        <f t="shared" si="382"/>
        <v>0</v>
      </c>
      <c r="FM225" s="40" t="b">
        <f t="shared" si="383"/>
        <v>0</v>
      </c>
      <c r="FN225" s="367"/>
      <c r="FO225" s="40" t="b">
        <f t="shared" si="384"/>
        <v>0</v>
      </c>
      <c r="FP225" s="40" t="b">
        <f t="shared" si="385"/>
        <v>0</v>
      </c>
      <c r="FQ225" s="40" t="b">
        <f t="shared" si="386"/>
        <v>0</v>
      </c>
      <c r="FR225" s="40" t="b">
        <f t="shared" si="387"/>
        <v>0</v>
      </c>
      <c r="FS225" s="365"/>
      <c r="FT225" s="40" t="b">
        <f t="shared" si="388"/>
        <v>0</v>
      </c>
      <c r="FU225" s="40" t="b">
        <f t="shared" si="389"/>
        <v>0</v>
      </c>
      <c r="FV225" s="40" t="b">
        <f t="shared" si="390"/>
        <v>0</v>
      </c>
      <c r="FW225" s="40" t="b">
        <f t="shared" si="391"/>
        <v>0</v>
      </c>
    </row>
    <row r="226" spans="2:179">
      <c r="B226" s="365">
        <v>217</v>
      </c>
      <c r="C226" s="309"/>
      <c r="D226" s="196"/>
      <c r="E226" s="196"/>
      <c r="F226" s="196"/>
      <c r="G226" s="367"/>
      <c r="H226" s="197"/>
      <c r="I226" s="197"/>
      <c r="J226" s="197"/>
      <c r="K226" s="197"/>
      <c r="L226" s="197"/>
      <c r="M226" s="197"/>
      <c r="N226" s="9"/>
      <c r="O226" s="198"/>
      <c r="P226" s="198"/>
      <c r="Q226" s="198"/>
      <c r="R226" s="198"/>
      <c r="S226" s="198"/>
      <c r="T226" s="198"/>
      <c r="U226" s="9"/>
      <c r="V226" s="306"/>
      <c r="W226" s="306"/>
      <c r="X226" s="306"/>
      <c r="Y226" s="306"/>
      <c r="Z226" s="306"/>
      <c r="AA226" s="283">
        <f>IFERROR(Z226*Inputs!$D$59*Inputs!$D$60,"")</f>
        <v>0</v>
      </c>
      <c r="AB226" s="9"/>
      <c r="AC226" s="304"/>
      <c r="AD226" s="304"/>
      <c r="AE226" s="304"/>
      <c r="AF226" s="304"/>
      <c r="AG226" s="9"/>
      <c r="AH226" s="283" t="str">
        <f>IFERROR(IF(Analysis!AC226="","",Analysis!AC226*Inputs!$D$33),"")</f>
        <v/>
      </c>
      <c r="AI226" s="292" t="str">
        <f>IFERROR(IF(Analysis!AD226="","",Analysis!AD226*Inputs!$D$37),"")</f>
        <v/>
      </c>
      <c r="AJ226" s="292" t="str">
        <f>IFERROR(IF(Analysis!AE226="","",Analysis!AE226*Inputs!$D$41),"")</f>
        <v/>
      </c>
      <c r="AK226" s="292" t="str">
        <f>IFERROR(IF(Analysis!AE226="","",Analysis!AE226*Inputs!$D$48),"")</f>
        <v/>
      </c>
      <c r="AL226" s="293" t="str">
        <f>IFERROR(IF(Analysis!AD226="","",Analysis!AD226*Inputs!$D$49*Inputs!$D$48),"")</f>
        <v/>
      </c>
      <c r="AM226" s="292" t="str">
        <f>IFERROR(AK226*Inputs!$D$50,"")</f>
        <v/>
      </c>
      <c r="AN226" s="292" t="str">
        <f t="shared" si="392"/>
        <v/>
      </c>
      <c r="AO226" s="292" t="str">
        <f>IFERROR(IF(AN226="","",AN226*Inputs!$D$52),"")</f>
        <v/>
      </c>
      <c r="AP226" s="283" t="str">
        <f>IFERROR(IF(Analysis!AF226="","",Analysis!AF226*Inputs!$D$58),"")</f>
        <v/>
      </c>
      <c r="AQ226" s="293" t="str">
        <f>IFERROR(AP226*Inputs!$D$59,"")</f>
        <v/>
      </c>
      <c r="AR226" s="283" t="str">
        <f>IFERROR(AQ226*Inputs!$D$60,"")</f>
        <v/>
      </c>
      <c r="AS226" s="9"/>
      <c r="AT226" s="279" t="str">
        <f>IF(Analysis!V226&lt;&gt;"",Analysis!V226,Analysis!$AH226)</f>
        <v/>
      </c>
      <c r="AU226" s="279" t="str">
        <f>IF(Analysis!W226&lt;&gt;"",Analysis!W226,Analysis!AI226)</f>
        <v/>
      </c>
      <c r="AV226" s="279" t="str">
        <f>IF(Analysis!X226&lt;&gt;"",Analysis!X226,$AJ226)</f>
        <v/>
      </c>
      <c r="AW226" s="279" t="str">
        <f>IF(Analysis!Y226&lt;&gt;"",Analysis!Y226,Analysis!AO226)</f>
        <v/>
      </c>
      <c r="AX226" s="279" t="str">
        <f>IF(Analysis!Z226&lt;&gt;"",Analysis!Z226,Analysis!AP226)</f>
        <v/>
      </c>
      <c r="AY226" s="279" t="str">
        <f>IF(Analysis!AA226&gt;0,Analysis!AA226,Analysis!AR226)</f>
        <v/>
      </c>
      <c r="AZ226" s="9"/>
      <c r="BA226" s="8">
        <f>SUM((($H226+$O226)*Inputs!$D$14*Inputs!$D$13/Hours_TB),(($I226+$P226)*Inputs!$D$14*Inputs!$D$13/Hours_TB),(($J226+$Q226)*Inputs!$D$14*Inputs!$D$13/Hours_TB),(($K226+$R226)*Inputs!$D$14*Inputs!$D$13/Hours_TB),(($L226+$S226)*Inputs!$D$14*Inputs!$D$13/Hours_TB),(($M226+$T226)*Inputs!$D$14*Inputs!$D$13/Hours_TB))</f>
        <v>0</v>
      </c>
      <c r="BB226" s="8">
        <f>SUM((($H226+$O226)*Inputs!$D$14*Inputs!$D$13/Hours_HIV),(($I226+$P226)*Inputs!$D$14*Inputs!$D$13/Hours_HIV),(($J226+$Q226)*Inputs!$D$14*Inputs!$D$13/Hours_HIV),(($K226+$R226)*Inputs!$D$14*Inputs!$D$13/Hours_HIV),(($L226+$S226)*Inputs!$D$14*Inputs!$D$13/Hours_HIV),(($M226+$T226)*Inputs!$D$14*Inputs!$D$13/Hours_HIV))</f>
        <v>0</v>
      </c>
      <c r="BC226" s="8">
        <f>SUM((($H226+$O226)*Inputs!$D$14*Inputs!$D$13/Hours_HPV),(($I226+$P226)*Inputs!$D$14*Inputs!$D$13/Hours_HPV),(($J226+$Q226)*Inputs!$D$14*Inputs!$D$13/Hours_HPV),(($K226+$R226)*Inputs!$D$14*Inputs!$D$13/Hours_HPV),(($L226+$S226)*Inputs!$D$14*Inputs!$D$13/Hours_HPV),(($M226+$T226)*Inputs!$D$14*Inputs!$D$13/Hours_HPV))</f>
        <v>0</v>
      </c>
      <c r="BD226" s="8">
        <f>SUM((($H226+$O226)*Inputs!$D$14*Inputs!$D$13/Hours_HCV),(($I226+$P226)*Inputs!$D$14*Inputs!$D$13/Hours_HCV),(($J226+$Q226)*Inputs!$D$14*Inputs!$D$13/Hours_HCV),(($K226+$R226)*Inputs!$D$14*Inputs!$D$13/Hours_HCV),(($L226+$S226)*Inputs!$D$14*Inputs!$D$13/Hours_HCV),(($M226+$T226)*Inputs!$D$14*Inputs!$D$13/Hours_HCV))</f>
        <v>0</v>
      </c>
      <c r="BE226" s="9"/>
      <c r="BF226" s="10" t="str">
        <f t="shared" si="393"/>
        <v/>
      </c>
      <c r="BG226" s="18" t="str">
        <f t="shared" si="394"/>
        <v>N/A</v>
      </c>
      <c r="BH226" s="10" t="str">
        <f t="shared" si="395"/>
        <v/>
      </c>
      <c r="BI226" s="10" t="str">
        <f t="shared" si="396"/>
        <v/>
      </c>
      <c r="BJ226" s="10" t="str">
        <f t="shared" si="315"/>
        <v/>
      </c>
      <c r="BK226" s="18" t="str">
        <f t="shared" si="397"/>
        <v>N/A</v>
      </c>
      <c r="BL226" s="367"/>
      <c r="BM226" s="10">
        <f t="shared" si="398"/>
        <v>0</v>
      </c>
      <c r="BN226" s="18" t="str">
        <f t="shared" si="399"/>
        <v>N/A</v>
      </c>
      <c r="BO226" s="10" t="str">
        <f t="shared" si="316"/>
        <v/>
      </c>
      <c r="BP226" s="10" t="str">
        <f t="shared" si="317"/>
        <v/>
      </c>
      <c r="BQ226" s="10" t="str">
        <f t="shared" si="318"/>
        <v/>
      </c>
      <c r="BR226" s="18" t="str">
        <f t="shared" si="319"/>
        <v>N/A</v>
      </c>
      <c r="BS226" s="367"/>
      <c r="BT226" s="10">
        <f t="shared" si="400"/>
        <v>0</v>
      </c>
      <c r="BU226" s="18" t="str">
        <f t="shared" si="401"/>
        <v>N/A</v>
      </c>
      <c r="BV226" s="10" t="str">
        <f t="shared" si="320"/>
        <v/>
      </c>
      <c r="BW226" s="10" t="str">
        <f t="shared" si="402"/>
        <v/>
      </c>
      <c r="BX226" s="10" t="str">
        <f t="shared" si="321"/>
        <v/>
      </c>
      <c r="BY226" s="18" t="str">
        <f t="shared" si="403"/>
        <v>N/A</v>
      </c>
      <c r="BZ226" s="367"/>
      <c r="CA226" s="10">
        <f t="shared" si="404"/>
        <v>0</v>
      </c>
      <c r="CB226" s="18" t="str">
        <f t="shared" si="405"/>
        <v>N/A</v>
      </c>
      <c r="CC226" s="10" t="str">
        <f t="shared" si="322"/>
        <v/>
      </c>
      <c r="CD226" s="10" t="str">
        <f t="shared" si="323"/>
        <v/>
      </c>
      <c r="CE226" s="10" t="str">
        <f t="shared" si="324"/>
        <v/>
      </c>
      <c r="CF226" s="18" t="str">
        <f t="shared" si="406"/>
        <v>N/A</v>
      </c>
      <c r="CG226" s="365"/>
      <c r="CH226" s="10">
        <f t="shared" si="407"/>
        <v>0</v>
      </c>
      <c r="CI226" s="18" t="str">
        <f t="shared" si="408"/>
        <v>N/A</v>
      </c>
      <c r="CJ226" s="10" t="str">
        <f t="shared" si="325"/>
        <v/>
      </c>
      <c r="CK226" s="10" t="str">
        <f t="shared" si="326"/>
        <v/>
      </c>
      <c r="CL226" s="10" t="str">
        <f t="shared" si="327"/>
        <v/>
      </c>
      <c r="CM226" s="18" t="str">
        <f t="shared" si="328"/>
        <v>N/A</v>
      </c>
      <c r="CN226" s="365"/>
      <c r="CO226" s="10">
        <f t="shared" si="409"/>
        <v>0</v>
      </c>
      <c r="CP226" s="18" t="str">
        <f t="shared" si="410"/>
        <v>N/A</v>
      </c>
      <c r="CQ226" s="10" t="str">
        <f t="shared" si="329"/>
        <v/>
      </c>
      <c r="CR226" s="10" t="str">
        <f t="shared" si="330"/>
        <v/>
      </c>
      <c r="CS226" s="10" t="str">
        <f t="shared" si="331"/>
        <v/>
      </c>
      <c r="CT226" s="18" t="str">
        <f t="shared" si="411"/>
        <v>N/A</v>
      </c>
      <c r="CU226" s="377"/>
      <c r="CV226" s="10">
        <f t="shared" si="412"/>
        <v>0</v>
      </c>
      <c r="CW226" s="18" t="str">
        <f t="shared" si="413"/>
        <v>N/A</v>
      </c>
      <c r="CX226" s="10" t="str">
        <f t="shared" si="332"/>
        <v/>
      </c>
      <c r="CY226" s="10" t="str">
        <f t="shared" si="333"/>
        <v/>
      </c>
      <c r="CZ226" s="10" t="str">
        <f t="shared" si="334"/>
        <v/>
      </c>
      <c r="DA226" s="18" t="str">
        <f t="shared" si="335"/>
        <v>N/A</v>
      </c>
      <c r="DB226" s="367"/>
      <c r="DC226" s="367"/>
      <c r="DD226" s="367"/>
      <c r="DE226" s="367"/>
      <c r="DF226" s="367"/>
      <c r="DG226" s="40" t="b">
        <f t="shared" si="336"/>
        <v>0</v>
      </c>
      <c r="DH226" s="40" t="b">
        <f t="shared" si="337"/>
        <v>0</v>
      </c>
      <c r="DI226" s="40" t="b">
        <f t="shared" si="338"/>
        <v>0</v>
      </c>
      <c r="DJ226" s="40" t="b">
        <f t="shared" si="339"/>
        <v>0</v>
      </c>
      <c r="DK226" s="367"/>
      <c r="DL226" s="40" t="b">
        <f t="shared" si="340"/>
        <v>0</v>
      </c>
      <c r="DM226" s="40" t="b">
        <f t="shared" si="341"/>
        <v>0</v>
      </c>
      <c r="DN226" s="40" t="b">
        <f t="shared" si="342"/>
        <v>0</v>
      </c>
      <c r="DO226" s="40" t="b">
        <f t="shared" si="343"/>
        <v>0</v>
      </c>
      <c r="DP226" s="367"/>
      <c r="DQ226" s="40" t="b">
        <f t="shared" si="344"/>
        <v>0</v>
      </c>
      <c r="DR226" s="40" t="b">
        <f t="shared" si="345"/>
        <v>0</v>
      </c>
      <c r="DS226" s="40" t="b">
        <f t="shared" si="346"/>
        <v>0</v>
      </c>
      <c r="DT226" s="40" t="b">
        <f t="shared" si="347"/>
        <v>0</v>
      </c>
      <c r="DU226" s="367"/>
      <c r="DV226" s="40" t="b">
        <f t="shared" si="348"/>
        <v>0</v>
      </c>
      <c r="DW226" s="40" t="b">
        <f t="shared" si="349"/>
        <v>0</v>
      </c>
      <c r="DX226" s="40" t="b">
        <f t="shared" si="350"/>
        <v>0</v>
      </c>
      <c r="DY226" s="40" t="b">
        <f t="shared" si="351"/>
        <v>0</v>
      </c>
      <c r="DZ226" s="367"/>
      <c r="EA226" s="40" t="b">
        <f t="shared" si="352"/>
        <v>0</v>
      </c>
      <c r="EB226" s="40" t="b">
        <f t="shared" si="353"/>
        <v>0</v>
      </c>
      <c r="EC226" s="40" t="b">
        <f t="shared" si="354"/>
        <v>0</v>
      </c>
      <c r="ED226" s="40" t="b">
        <f t="shared" si="355"/>
        <v>0</v>
      </c>
      <c r="EE226" s="367"/>
      <c r="EF226" s="40" t="b">
        <f t="shared" si="356"/>
        <v>0</v>
      </c>
      <c r="EG226" s="40" t="b">
        <f t="shared" si="357"/>
        <v>0</v>
      </c>
      <c r="EH226" s="40" t="b">
        <f t="shared" si="358"/>
        <v>0</v>
      </c>
      <c r="EI226" s="40" t="b">
        <f t="shared" si="359"/>
        <v>0</v>
      </c>
      <c r="EJ226" s="367"/>
      <c r="EK226" s="40" t="b">
        <f t="shared" si="360"/>
        <v>0</v>
      </c>
      <c r="EL226" s="40" t="b">
        <f t="shared" si="361"/>
        <v>0</v>
      </c>
      <c r="EM226" s="40" t="b">
        <f t="shared" si="362"/>
        <v>0</v>
      </c>
      <c r="EN226" s="40" t="b">
        <f t="shared" si="363"/>
        <v>0</v>
      </c>
      <c r="EO226" s="367"/>
      <c r="EP226" s="40" t="b">
        <f t="shared" si="364"/>
        <v>0</v>
      </c>
      <c r="EQ226" s="40" t="b">
        <f t="shared" si="365"/>
        <v>0</v>
      </c>
      <c r="ER226" s="40" t="b">
        <f t="shared" si="366"/>
        <v>0</v>
      </c>
      <c r="ES226" s="40" t="b">
        <f t="shared" si="367"/>
        <v>0</v>
      </c>
      <c r="ET226" s="367"/>
      <c r="EU226" s="40" t="b">
        <f t="shared" si="368"/>
        <v>0</v>
      </c>
      <c r="EV226" s="40" t="b">
        <f t="shared" si="369"/>
        <v>0</v>
      </c>
      <c r="EW226" s="40" t="b">
        <f t="shared" si="370"/>
        <v>0</v>
      </c>
      <c r="EX226" s="40" t="b">
        <f t="shared" si="371"/>
        <v>0</v>
      </c>
      <c r="EY226" s="365"/>
      <c r="EZ226" s="40" t="b">
        <f t="shared" si="372"/>
        <v>0</v>
      </c>
      <c r="FA226" s="40" t="b">
        <f t="shared" si="373"/>
        <v>0</v>
      </c>
      <c r="FB226" s="40" t="b">
        <f t="shared" si="374"/>
        <v>0</v>
      </c>
      <c r="FC226" s="40" t="b">
        <f t="shared" si="375"/>
        <v>0</v>
      </c>
      <c r="FD226" s="367"/>
      <c r="FE226" s="40" t="b">
        <f t="shared" si="376"/>
        <v>0</v>
      </c>
      <c r="FF226" s="40" t="b">
        <f t="shared" si="377"/>
        <v>0</v>
      </c>
      <c r="FG226" s="40" t="b">
        <f t="shared" si="378"/>
        <v>0</v>
      </c>
      <c r="FH226" s="40" t="b">
        <f t="shared" si="379"/>
        <v>0</v>
      </c>
      <c r="FI226" s="365"/>
      <c r="FJ226" s="40" t="b">
        <f t="shared" si="380"/>
        <v>0</v>
      </c>
      <c r="FK226" s="40" t="b">
        <f t="shared" si="381"/>
        <v>0</v>
      </c>
      <c r="FL226" s="40" t="b">
        <f t="shared" si="382"/>
        <v>0</v>
      </c>
      <c r="FM226" s="40" t="b">
        <f t="shared" si="383"/>
        <v>0</v>
      </c>
      <c r="FN226" s="367"/>
      <c r="FO226" s="40" t="b">
        <f t="shared" si="384"/>
        <v>0</v>
      </c>
      <c r="FP226" s="40" t="b">
        <f t="shared" si="385"/>
        <v>0</v>
      </c>
      <c r="FQ226" s="40" t="b">
        <f t="shared" si="386"/>
        <v>0</v>
      </c>
      <c r="FR226" s="40" t="b">
        <f t="shared" si="387"/>
        <v>0</v>
      </c>
      <c r="FS226" s="365"/>
      <c r="FT226" s="40" t="b">
        <f t="shared" si="388"/>
        <v>0</v>
      </c>
      <c r="FU226" s="40" t="b">
        <f t="shared" si="389"/>
        <v>0</v>
      </c>
      <c r="FV226" s="40" t="b">
        <f t="shared" si="390"/>
        <v>0</v>
      </c>
      <c r="FW226" s="40" t="b">
        <f t="shared" si="391"/>
        <v>0</v>
      </c>
    </row>
    <row r="227" spans="2:179">
      <c r="B227" s="365">
        <v>218</v>
      </c>
      <c r="C227" s="309"/>
      <c r="D227" s="196"/>
      <c r="E227" s="196"/>
      <c r="F227" s="196"/>
      <c r="G227" s="367"/>
      <c r="H227" s="197"/>
      <c r="I227" s="197"/>
      <c r="J227" s="197"/>
      <c r="K227" s="197"/>
      <c r="L227" s="197"/>
      <c r="M227" s="197"/>
      <c r="N227" s="9"/>
      <c r="O227" s="198"/>
      <c r="P227" s="198"/>
      <c r="Q227" s="198"/>
      <c r="R227" s="198"/>
      <c r="S227" s="198"/>
      <c r="T227" s="198"/>
      <c r="U227" s="9"/>
      <c r="V227" s="306"/>
      <c r="W227" s="306"/>
      <c r="X227" s="306"/>
      <c r="Y227" s="306"/>
      <c r="Z227" s="306"/>
      <c r="AA227" s="283">
        <f>IFERROR(Z227*Inputs!$D$59*Inputs!$D$60,"")</f>
        <v>0</v>
      </c>
      <c r="AB227" s="9"/>
      <c r="AC227" s="304"/>
      <c r="AD227" s="304"/>
      <c r="AE227" s="304"/>
      <c r="AF227" s="304"/>
      <c r="AG227" s="9"/>
      <c r="AH227" s="283" t="str">
        <f>IFERROR(IF(Analysis!AC227="","",Analysis!AC227*Inputs!$D$33),"")</f>
        <v/>
      </c>
      <c r="AI227" s="292" t="str">
        <f>IFERROR(IF(Analysis!AD227="","",Analysis!AD227*Inputs!$D$37),"")</f>
        <v/>
      </c>
      <c r="AJ227" s="292" t="str">
        <f>IFERROR(IF(Analysis!AE227="","",Analysis!AE227*Inputs!$D$41),"")</f>
        <v/>
      </c>
      <c r="AK227" s="292" t="str">
        <f>IFERROR(IF(Analysis!AE227="","",Analysis!AE227*Inputs!$D$48),"")</f>
        <v/>
      </c>
      <c r="AL227" s="293" t="str">
        <f>IFERROR(IF(Analysis!AD227="","",Analysis!AD227*Inputs!$D$49*Inputs!$D$48),"")</f>
        <v/>
      </c>
      <c r="AM227" s="292" t="str">
        <f>IFERROR(AK227*Inputs!$D$50,"")</f>
        <v/>
      </c>
      <c r="AN227" s="292" t="str">
        <f t="shared" si="392"/>
        <v/>
      </c>
      <c r="AO227" s="292" t="str">
        <f>IFERROR(IF(AN227="","",AN227*Inputs!$D$52),"")</f>
        <v/>
      </c>
      <c r="AP227" s="283" t="str">
        <f>IFERROR(IF(Analysis!AF227="","",Analysis!AF227*Inputs!$D$58),"")</f>
        <v/>
      </c>
      <c r="AQ227" s="293" t="str">
        <f>IFERROR(AP227*Inputs!$D$59,"")</f>
        <v/>
      </c>
      <c r="AR227" s="283" t="str">
        <f>IFERROR(AQ227*Inputs!$D$60,"")</f>
        <v/>
      </c>
      <c r="AS227" s="9"/>
      <c r="AT227" s="279" t="str">
        <f>IF(Analysis!V227&lt;&gt;"",Analysis!V227,Analysis!$AH227)</f>
        <v/>
      </c>
      <c r="AU227" s="279" t="str">
        <f>IF(Analysis!W227&lt;&gt;"",Analysis!W227,Analysis!AI227)</f>
        <v/>
      </c>
      <c r="AV227" s="279" t="str">
        <f>IF(Analysis!X227&lt;&gt;"",Analysis!X227,$AJ227)</f>
        <v/>
      </c>
      <c r="AW227" s="279" t="str">
        <f>IF(Analysis!Y227&lt;&gt;"",Analysis!Y227,Analysis!AO227)</f>
        <v/>
      </c>
      <c r="AX227" s="279" t="str">
        <f>IF(Analysis!Z227&lt;&gt;"",Analysis!Z227,Analysis!AP227)</f>
        <v/>
      </c>
      <c r="AY227" s="279" t="str">
        <f>IF(Analysis!AA227&gt;0,Analysis!AA227,Analysis!AR227)</f>
        <v/>
      </c>
      <c r="AZ227" s="9"/>
      <c r="BA227" s="8">
        <f>SUM((($H227+$O227)*Inputs!$D$14*Inputs!$D$13/Hours_TB),(($I227+$P227)*Inputs!$D$14*Inputs!$D$13/Hours_TB),(($J227+$Q227)*Inputs!$D$14*Inputs!$D$13/Hours_TB),(($K227+$R227)*Inputs!$D$14*Inputs!$D$13/Hours_TB),(($L227+$S227)*Inputs!$D$14*Inputs!$D$13/Hours_TB),(($M227+$T227)*Inputs!$D$14*Inputs!$D$13/Hours_TB))</f>
        <v>0</v>
      </c>
      <c r="BB227" s="8">
        <f>SUM((($H227+$O227)*Inputs!$D$14*Inputs!$D$13/Hours_HIV),(($I227+$P227)*Inputs!$D$14*Inputs!$D$13/Hours_HIV),(($J227+$Q227)*Inputs!$D$14*Inputs!$D$13/Hours_HIV),(($K227+$R227)*Inputs!$D$14*Inputs!$D$13/Hours_HIV),(($L227+$S227)*Inputs!$D$14*Inputs!$D$13/Hours_HIV),(($M227+$T227)*Inputs!$D$14*Inputs!$D$13/Hours_HIV))</f>
        <v>0</v>
      </c>
      <c r="BC227" s="8">
        <f>SUM((($H227+$O227)*Inputs!$D$14*Inputs!$D$13/Hours_HPV),(($I227+$P227)*Inputs!$D$14*Inputs!$D$13/Hours_HPV),(($J227+$Q227)*Inputs!$D$14*Inputs!$D$13/Hours_HPV),(($K227+$R227)*Inputs!$D$14*Inputs!$D$13/Hours_HPV),(($L227+$S227)*Inputs!$D$14*Inputs!$D$13/Hours_HPV),(($M227+$T227)*Inputs!$D$14*Inputs!$D$13/Hours_HPV))</f>
        <v>0</v>
      </c>
      <c r="BD227" s="8">
        <f>SUM((($H227+$O227)*Inputs!$D$14*Inputs!$D$13/Hours_HCV),(($I227+$P227)*Inputs!$D$14*Inputs!$D$13/Hours_HCV),(($J227+$Q227)*Inputs!$D$14*Inputs!$D$13/Hours_HCV),(($K227+$R227)*Inputs!$D$14*Inputs!$D$13/Hours_HCV),(($L227+$S227)*Inputs!$D$14*Inputs!$D$13/Hours_HCV),(($M227+$T227)*Inputs!$D$14*Inputs!$D$13/Hours_HCV))</f>
        <v>0</v>
      </c>
      <c r="BE227" s="9"/>
      <c r="BF227" s="10" t="str">
        <f t="shared" si="393"/>
        <v/>
      </c>
      <c r="BG227" s="18" t="str">
        <f t="shared" si="394"/>
        <v>N/A</v>
      </c>
      <c r="BH227" s="10" t="str">
        <f t="shared" si="395"/>
        <v/>
      </c>
      <c r="BI227" s="10" t="str">
        <f t="shared" si="396"/>
        <v/>
      </c>
      <c r="BJ227" s="10" t="str">
        <f t="shared" si="315"/>
        <v/>
      </c>
      <c r="BK227" s="18" t="str">
        <f t="shared" si="397"/>
        <v>N/A</v>
      </c>
      <c r="BL227" s="367"/>
      <c r="BM227" s="10">
        <f t="shared" si="398"/>
        <v>0</v>
      </c>
      <c r="BN227" s="18" t="str">
        <f t="shared" si="399"/>
        <v>N/A</v>
      </c>
      <c r="BO227" s="10" t="str">
        <f t="shared" si="316"/>
        <v/>
      </c>
      <c r="BP227" s="10" t="str">
        <f t="shared" si="317"/>
        <v/>
      </c>
      <c r="BQ227" s="10" t="str">
        <f t="shared" si="318"/>
        <v/>
      </c>
      <c r="BR227" s="18" t="str">
        <f t="shared" si="319"/>
        <v>N/A</v>
      </c>
      <c r="BS227" s="367"/>
      <c r="BT227" s="10">
        <f t="shared" si="400"/>
        <v>0</v>
      </c>
      <c r="BU227" s="18" t="str">
        <f t="shared" si="401"/>
        <v>N/A</v>
      </c>
      <c r="BV227" s="10" t="str">
        <f t="shared" si="320"/>
        <v/>
      </c>
      <c r="BW227" s="10" t="str">
        <f t="shared" si="402"/>
        <v/>
      </c>
      <c r="BX227" s="10" t="str">
        <f t="shared" si="321"/>
        <v/>
      </c>
      <c r="BY227" s="18" t="str">
        <f t="shared" si="403"/>
        <v>N/A</v>
      </c>
      <c r="BZ227" s="367"/>
      <c r="CA227" s="10">
        <f t="shared" si="404"/>
        <v>0</v>
      </c>
      <c r="CB227" s="18" t="str">
        <f t="shared" si="405"/>
        <v>N/A</v>
      </c>
      <c r="CC227" s="10" t="str">
        <f t="shared" si="322"/>
        <v/>
      </c>
      <c r="CD227" s="10" t="str">
        <f t="shared" si="323"/>
        <v/>
      </c>
      <c r="CE227" s="10" t="str">
        <f t="shared" si="324"/>
        <v/>
      </c>
      <c r="CF227" s="18" t="str">
        <f t="shared" si="406"/>
        <v>N/A</v>
      </c>
      <c r="CG227" s="365"/>
      <c r="CH227" s="10">
        <f t="shared" si="407"/>
        <v>0</v>
      </c>
      <c r="CI227" s="18" t="str">
        <f t="shared" si="408"/>
        <v>N/A</v>
      </c>
      <c r="CJ227" s="10" t="str">
        <f t="shared" si="325"/>
        <v/>
      </c>
      <c r="CK227" s="10" t="str">
        <f t="shared" si="326"/>
        <v/>
      </c>
      <c r="CL227" s="10" t="str">
        <f t="shared" si="327"/>
        <v/>
      </c>
      <c r="CM227" s="18" t="str">
        <f t="shared" si="328"/>
        <v>N/A</v>
      </c>
      <c r="CN227" s="365"/>
      <c r="CO227" s="10">
        <f t="shared" si="409"/>
        <v>0</v>
      </c>
      <c r="CP227" s="18" t="str">
        <f t="shared" si="410"/>
        <v>N/A</v>
      </c>
      <c r="CQ227" s="10" t="str">
        <f t="shared" si="329"/>
        <v/>
      </c>
      <c r="CR227" s="10" t="str">
        <f t="shared" si="330"/>
        <v/>
      </c>
      <c r="CS227" s="10" t="str">
        <f t="shared" si="331"/>
        <v/>
      </c>
      <c r="CT227" s="18" t="str">
        <f t="shared" si="411"/>
        <v>N/A</v>
      </c>
      <c r="CU227" s="377"/>
      <c r="CV227" s="10">
        <f t="shared" si="412"/>
        <v>0</v>
      </c>
      <c r="CW227" s="18" t="str">
        <f t="shared" si="413"/>
        <v>N/A</v>
      </c>
      <c r="CX227" s="10" t="str">
        <f t="shared" si="332"/>
        <v/>
      </c>
      <c r="CY227" s="10" t="str">
        <f t="shared" si="333"/>
        <v/>
      </c>
      <c r="CZ227" s="10" t="str">
        <f t="shared" si="334"/>
        <v/>
      </c>
      <c r="DA227" s="18" t="str">
        <f t="shared" si="335"/>
        <v>N/A</v>
      </c>
      <c r="DB227" s="367"/>
      <c r="DC227" s="367"/>
      <c r="DD227" s="367"/>
      <c r="DE227" s="367"/>
      <c r="DF227" s="367"/>
      <c r="DG227" s="40" t="b">
        <f t="shared" si="336"/>
        <v>0</v>
      </c>
      <c r="DH227" s="40" t="b">
        <f t="shared" si="337"/>
        <v>0</v>
      </c>
      <c r="DI227" s="40" t="b">
        <f t="shared" si="338"/>
        <v>0</v>
      </c>
      <c r="DJ227" s="40" t="b">
        <f t="shared" si="339"/>
        <v>0</v>
      </c>
      <c r="DK227" s="367"/>
      <c r="DL227" s="40" t="b">
        <f t="shared" si="340"/>
        <v>0</v>
      </c>
      <c r="DM227" s="40" t="b">
        <f t="shared" si="341"/>
        <v>0</v>
      </c>
      <c r="DN227" s="40" t="b">
        <f t="shared" si="342"/>
        <v>0</v>
      </c>
      <c r="DO227" s="40" t="b">
        <f t="shared" si="343"/>
        <v>0</v>
      </c>
      <c r="DP227" s="367"/>
      <c r="DQ227" s="40" t="b">
        <f t="shared" si="344"/>
        <v>0</v>
      </c>
      <c r="DR227" s="40" t="b">
        <f t="shared" si="345"/>
        <v>0</v>
      </c>
      <c r="DS227" s="40" t="b">
        <f t="shared" si="346"/>
        <v>0</v>
      </c>
      <c r="DT227" s="40" t="b">
        <f t="shared" si="347"/>
        <v>0</v>
      </c>
      <c r="DU227" s="367"/>
      <c r="DV227" s="40" t="b">
        <f t="shared" si="348"/>
        <v>0</v>
      </c>
      <c r="DW227" s="40" t="b">
        <f t="shared" si="349"/>
        <v>0</v>
      </c>
      <c r="DX227" s="40" t="b">
        <f t="shared" si="350"/>
        <v>0</v>
      </c>
      <c r="DY227" s="40" t="b">
        <f t="shared" si="351"/>
        <v>0</v>
      </c>
      <c r="DZ227" s="367"/>
      <c r="EA227" s="40" t="b">
        <f t="shared" si="352"/>
        <v>0</v>
      </c>
      <c r="EB227" s="40" t="b">
        <f t="shared" si="353"/>
        <v>0</v>
      </c>
      <c r="EC227" s="40" t="b">
        <f t="shared" si="354"/>
        <v>0</v>
      </c>
      <c r="ED227" s="40" t="b">
        <f t="shared" si="355"/>
        <v>0</v>
      </c>
      <c r="EE227" s="367"/>
      <c r="EF227" s="40" t="b">
        <f t="shared" si="356"/>
        <v>0</v>
      </c>
      <c r="EG227" s="40" t="b">
        <f t="shared" si="357"/>
        <v>0</v>
      </c>
      <c r="EH227" s="40" t="b">
        <f t="shared" si="358"/>
        <v>0</v>
      </c>
      <c r="EI227" s="40" t="b">
        <f t="shared" si="359"/>
        <v>0</v>
      </c>
      <c r="EJ227" s="367"/>
      <c r="EK227" s="40" t="b">
        <f t="shared" si="360"/>
        <v>0</v>
      </c>
      <c r="EL227" s="40" t="b">
        <f t="shared" si="361"/>
        <v>0</v>
      </c>
      <c r="EM227" s="40" t="b">
        <f t="shared" si="362"/>
        <v>0</v>
      </c>
      <c r="EN227" s="40" t="b">
        <f t="shared" si="363"/>
        <v>0</v>
      </c>
      <c r="EO227" s="367"/>
      <c r="EP227" s="40" t="b">
        <f t="shared" si="364"/>
        <v>0</v>
      </c>
      <c r="EQ227" s="40" t="b">
        <f t="shared" si="365"/>
        <v>0</v>
      </c>
      <c r="ER227" s="40" t="b">
        <f t="shared" si="366"/>
        <v>0</v>
      </c>
      <c r="ES227" s="40" t="b">
        <f t="shared" si="367"/>
        <v>0</v>
      </c>
      <c r="ET227" s="367"/>
      <c r="EU227" s="40" t="b">
        <f t="shared" si="368"/>
        <v>0</v>
      </c>
      <c r="EV227" s="40" t="b">
        <f t="shared" si="369"/>
        <v>0</v>
      </c>
      <c r="EW227" s="40" t="b">
        <f t="shared" si="370"/>
        <v>0</v>
      </c>
      <c r="EX227" s="40" t="b">
        <f t="shared" si="371"/>
        <v>0</v>
      </c>
      <c r="EY227" s="365"/>
      <c r="EZ227" s="40" t="b">
        <f t="shared" si="372"/>
        <v>0</v>
      </c>
      <c r="FA227" s="40" t="b">
        <f t="shared" si="373"/>
        <v>0</v>
      </c>
      <c r="FB227" s="40" t="b">
        <f t="shared" si="374"/>
        <v>0</v>
      </c>
      <c r="FC227" s="40" t="b">
        <f t="shared" si="375"/>
        <v>0</v>
      </c>
      <c r="FD227" s="367"/>
      <c r="FE227" s="40" t="b">
        <f t="shared" si="376"/>
        <v>0</v>
      </c>
      <c r="FF227" s="40" t="b">
        <f t="shared" si="377"/>
        <v>0</v>
      </c>
      <c r="FG227" s="40" t="b">
        <f t="shared" si="378"/>
        <v>0</v>
      </c>
      <c r="FH227" s="40" t="b">
        <f t="shared" si="379"/>
        <v>0</v>
      </c>
      <c r="FI227" s="365"/>
      <c r="FJ227" s="40" t="b">
        <f t="shared" si="380"/>
        <v>0</v>
      </c>
      <c r="FK227" s="40" t="b">
        <f t="shared" si="381"/>
        <v>0</v>
      </c>
      <c r="FL227" s="40" t="b">
        <f t="shared" si="382"/>
        <v>0</v>
      </c>
      <c r="FM227" s="40" t="b">
        <f t="shared" si="383"/>
        <v>0</v>
      </c>
      <c r="FN227" s="367"/>
      <c r="FO227" s="40" t="b">
        <f t="shared" si="384"/>
        <v>0</v>
      </c>
      <c r="FP227" s="40" t="b">
        <f t="shared" si="385"/>
        <v>0</v>
      </c>
      <c r="FQ227" s="40" t="b">
        <f t="shared" si="386"/>
        <v>0</v>
      </c>
      <c r="FR227" s="40" t="b">
        <f t="shared" si="387"/>
        <v>0</v>
      </c>
      <c r="FS227" s="365"/>
      <c r="FT227" s="40" t="b">
        <f t="shared" si="388"/>
        <v>0</v>
      </c>
      <c r="FU227" s="40" t="b">
        <f t="shared" si="389"/>
        <v>0</v>
      </c>
      <c r="FV227" s="40" t="b">
        <f t="shared" si="390"/>
        <v>0</v>
      </c>
      <c r="FW227" s="40" t="b">
        <f t="shared" si="391"/>
        <v>0</v>
      </c>
    </row>
    <row r="228" spans="2:179">
      <c r="B228" s="365">
        <v>219</v>
      </c>
      <c r="C228" s="309"/>
      <c r="D228" s="196"/>
      <c r="E228" s="196"/>
      <c r="F228" s="196"/>
      <c r="G228" s="367"/>
      <c r="H228" s="197"/>
      <c r="I228" s="197"/>
      <c r="J228" s="197"/>
      <c r="K228" s="197"/>
      <c r="L228" s="197"/>
      <c r="M228" s="197"/>
      <c r="N228" s="9"/>
      <c r="O228" s="198"/>
      <c r="P228" s="198"/>
      <c r="Q228" s="198"/>
      <c r="R228" s="198"/>
      <c r="S228" s="198"/>
      <c r="T228" s="198"/>
      <c r="U228" s="9"/>
      <c r="V228" s="306"/>
      <c r="W228" s="306"/>
      <c r="X228" s="306"/>
      <c r="Y228" s="306"/>
      <c r="Z228" s="306"/>
      <c r="AA228" s="283">
        <f>IFERROR(Z228*Inputs!$D$59*Inputs!$D$60,"")</f>
        <v>0</v>
      </c>
      <c r="AB228" s="9"/>
      <c r="AC228" s="304"/>
      <c r="AD228" s="304"/>
      <c r="AE228" s="304"/>
      <c r="AF228" s="304"/>
      <c r="AG228" s="9"/>
      <c r="AH228" s="283" t="str">
        <f>IFERROR(IF(Analysis!AC228="","",Analysis!AC228*Inputs!$D$33),"")</f>
        <v/>
      </c>
      <c r="AI228" s="292" t="str">
        <f>IFERROR(IF(Analysis!AD228="","",Analysis!AD228*Inputs!$D$37),"")</f>
        <v/>
      </c>
      <c r="AJ228" s="292" t="str">
        <f>IFERROR(IF(Analysis!AE228="","",Analysis!AE228*Inputs!$D$41),"")</f>
        <v/>
      </c>
      <c r="AK228" s="292" t="str">
        <f>IFERROR(IF(Analysis!AE228="","",Analysis!AE228*Inputs!$D$48),"")</f>
        <v/>
      </c>
      <c r="AL228" s="293" t="str">
        <f>IFERROR(IF(Analysis!AD228="","",Analysis!AD228*Inputs!$D$49*Inputs!$D$48),"")</f>
        <v/>
      </c>
      <c r="AM228" s="292" t="str">
        <f>IFERROR(AK228*Inputs!$D$50,"")</f>
        <v/>
      </c>
      <c r="AN228" s="292" t="str">
        <f t="shared" si="392"/>
        <v/>
      </c>
      <c r="AO228" s="292" t="str">
        <f>IFERROR(IF(AN228="","",AN228*Inputs!$D$52),"")</f>
        <v/>
      </c>
      <c r="AP228" s="283" t="str">
        <f>IFERROR(IF(Analysis!AF228="","",Analysis!AF228*Inputs!$D$58),"")</f>
        <v/>
      </c>
      <c r="AQ228" s="293" t="str">
        <f>IFERROR(AP228*Inputs!$D$59,"")</f>
        <v/>
      </c>
      <c r="AR228" s="283" t="str">
        <f>IFERROR(AQ228*Inputs!$D$60,"")</f>
        <v/>
      </c>
      <c r="AS228" s="9"/>
      <c r="AT228" s="279" t="str">
        <f>IF(Analysis!V228&lt;&gt;"",Analysis!V228,Analysis!$AH228)</f>
        <v/>
      </c>
      <c r="AU228" s="279" t="str">
        <f>IF(Analysis!W228&lt;&gt;"",Analysis!W228,Analysis!AI228)</f>
        <v/>
      </c>
      <c r="AV228" s="279" t="str">
        <f>IF(Analysis!X228&lt;&gt;"",Analysis!X228,$AJ228)</f>
        <v/>
      </c>
      <c r="AW228" s="279" t="str">
        <f>IF(Analysis!Y228&lt;&gt;"",Analysis!Y228,Analysis!AO228)</f>
        <v/>
      </c>
      <c r="AX228" s="279" t="str">
        <f>IF(Analysis!Z228&lt;&gt;"",Analysis!Z228,Analysis!AP228)</f>
        <v/>
      </c>
      <c r="AY228" s="279" t="str">
        <f>IF(Analysis!AA228&gt;0,Analysis!AA228,Analysis!AR228)</f>
        <v/>
      </c>
      <c r="AZ228" s="9"/>
      <c r="BA228" s="8">
        <f>SUM((($H228+$O228)*Inputs!$D$14*Inputs!$D$13/Hours_TB),(($I228+$P228)*Inputs!$D$14*Inputs!$D$13/Hours_TB),(($J228+$Q228)*Inputs!$D$14*Inputs!$D$13/Hours_TB),(($K228+$R228)*Inputs!$D$14*Inputs!$D$13/Hours_TB),(($L228+$S228)*Inputs!$D$14*Inputs!$D$13/Hours_TB),(($M228+$T228)*Inputs!$D$14*Inputs!$D$13/Hours_TB))</f>
        <v>0</v>
      </c>
      <c r="BB228" s="8">
        <f>SUM((($H228+$O228)*Inputs!$D$14*Inputs!$D$13/Hours_HIV),(($I228+$P228)*Inputs!$D$14*Inputs!$D$13/Hours_HIV),(($J228+$Q228)*Inputs!$D$14*Inputs!$D$13/Hours_HIV),(($K228+$R228)*Inputs!$D$14*Inputs!$D$13/Hours_HIV),(($L228+$S228)*Inputs!$D$14*Inputs!$D$13/Hours_HIV),(($M228+$T228)*Inputs!$D$14*Inputs!$D$13/Hours_HIV))</f>
        <v>0</v>
      </c>
      <c r="BC228" s="8">
        <f>SUM((($H228+$O228)*Inputs!$D$14*Inputs!$D$13/Hours_HPV),(($I228+$P228)*Inputs!$D$14*Inputs!$D$13/Hours_HPV),(($J228+$Q228)*Inputs!$D$14*Inputs!$D$13/Hours_HPV),(($K228+$R228)*Inputs!$D$14*Inputs!$D$13/Hours_HPV),(($L228+$S228)*Inputs!$D$14*Inputs!$D$13/Hours_HPV),(($M228+$T228)*Inputs!$D$14*Inputs!$D$13/Hours_HPV))</f>
        <v>0</v>
      </c>
      <c r="BD228" s="8">
        <f>SUM((($H228+$O228)*Inputs!$D$14*Inputs!$D$13/Hours_HCV),(($I228+$P228)*Inputs!$D$14*Inputs!$D$13/Hours_HCV),(($J228+$Q228)*Inputs!$D$14*Inputs!$D$13/Hours_HCV),(($K228+$R228)*Inputs!$D$14*Inputs!$D$13/Hours_HCV),(($L228+$S228)*Inputs!$D$14*Inputs!$D$13/Hours_HCV),(($M228+$T228)*Inputs!$D$14*Inputs!$D$13/Hours_HCV))</f>
        <v>0</v>
      </c>
      <c r="BE228" s="9"/>
      <c r="BF228" s="10" t="str">
        <f t="shared" si="393"/>
        <v/>
      </c>
      <c r="BG228" s="18" t="str">
        <f t="shared" si="394"/>
        <v>N/A</v>
      </c>
      <c r="BH228" s="10" t="str">
        <f t="shared" si="395"/>
        <v/>
      </c>
      <c r="BI228" s="10" t="str">
        <f t="shared" si="396"/>
        <v/>
      </c>
      <c r="BJ228" s="10" t="str">
        <f t="shared" si="315"/>
        <v/>
      </c>
      <c r="BK228" s="18" t="str">
        <f t="shared" si="397"/>
        <v>N/A</v>
      </c>
      <c r="BL228" s="367"/>
      <c r="BM228" s="10">
        <f t="shared" si="398"/>
        <v>0</v>
      </c>
      <c r="BN228" s="18" t="str">
        <f t="shared" si="399"/>
        <v>N/A</v>
      </c>
      <c r="BO228" s="10" t="str">
        <f t="shared" si="316"/>
        <v/>
      </c>
      <c r="BP228" s="10" t="str">
        <f t="shared" si="317"/>
        <v/>
      </c>
      <c r="BQ228" s="10" t="str">
        <f t="shared" si="318"/>
        <v/>
      </c>
      <c r="BR228" s="18" t="str">
        <f t="shared" si="319"/>
        <v>N/A</v>
      </c>
      <c r="BS228" s="367"/>
      <c r="BT228" s="10">
        <f t="shared" si="400"/>
        <v>0</v>
      </c>
      <c r="BU228" s="18" t="str">
        <f t="shared" si="401"/>
        <v>N/A</v>
      </c>
      <c r="BV228" s="10" t="str">
        <f t="shared" si="320"/>
        <v/>
      </c>
      <c r="BW228" s="10" t="str">
        <f t="shared" si="402"/>
        <v/>
      </c>
      <c r="BX228" s="10" t="str">
        <f t="shared" si="321"/>
        <v/>
      </c>
      <c r="BY228" s="18" t="str">
        <f t="shared" si="403"/>
        <v>N/A</v>
      </c>
      <c r="BZ228" s="367"/>
      <c r="CA228" s="10">
        <f t="shared" si="404"/>
        <v>0</v>
      </c>
      <c r="CB228" s="18" t="str">
        <f t="shared" si="405"/>
        <v>N/A</v>
      </c>
      <c r="CC228" s="10" t="str">
        <f t="shared" si="322"/>
        <v/>
      </c>
      <c r="CD228" s="10" t="str">
        <f t="shared" si="323"/>
        <v/>
      </c>
      <c r="CE228" s="10" t="str">
        <f t="shared" si="324"/>
        <v/>
      </c>
      <c r="CF228" s="18" t="str">
        <f t="shared" si="406"/>
        <v>N/A</v>
      </c>
      <c r="CG228" s="365"/>
      <c r="CH228" s="10">
        <f t="shared" si="407"/>
        <v>0</v>
      </c>
      <c r="CI228" s="18" t="str">
        <f t="shared" si="408"/>
        <v>N/A</v>
      </c>
      <c r="CJ228" s="10" t="str">
        <f t="shared" si="325"/>
        <v/>
      </c>
      <c r="CK228" s="10" t="str">
        <f t="shared" si="326"/>
        <v/>
      </c>
      <c r="CL228" s="10" t="str">
        <f t="shared" si="327"/>
        <v/>
      </c>
      <c r="CM228" s="18" t="str">
        <f t="shared" si="328"/>
        <v>N/A</v>
      </c>
      <c r="CN228" s="365"/>
      <c r="CO228" s="10">
        <f t="shared" si="409"/>
        <v>0</v>
      </c>
      <c r="CP228" s="18" t="str">
        <f t="shared" si="410"/>
        <v>N/A</v>
      </c>
      <c r="CQ228" s="10" t="str">
        <f t="shared" si="329"/>
        <v/>
      </c>
      <c r="CR228" s="10" t="str">
        <f t="shared" si="330"/>
        <v/>
      </c>
      <c r="CS228" s="10" t="str">
        <f t="shared" si="331"/>
        <v/>
      </c>
      <c r="CT228" s="18" t="str">
        <f t="shared" si="411"/>
        <v>N/A</v>
      </c>
      <c r="CU228" s="377"/>
      <c r="CV228" s="10">
        <f t="shared" si="412"/>
        <v>0</v>
      </c>
      <c r="CW228" s="18" t="str">
        <f t="shared" si="413"/>
        <v>N/A</v>
      </c>
      <c r="CX228" s="10" t="str">
        <f t="shared" si="332"/>
        <v/>
      </c>
      <c r="CY228" s="10" t="str">
        <f t="shared" si="333"/>
        <v/>
      </c>
      <c r="CZ228" s="10" t="str">
        <f t="shared" si="334"/>
        <v/>
      </c>
      <c r="DA228" s="18" t="str">
        <f t="shared" si="335"/>
        <v>N/A</v>
      </c>
      <c r="DB228" s="367"/>
      <c r="DC228" s="367"/>
      <c r="DD228" s="367"/>
      <c r="DE228" s="367"/>
      <c r="DF228" s="367"/>
      <c r="DG228" s="40" t="b">
        <f t="shared" si="336"/>
        <v>0</v>
      </c>
      <c r="DH228" s="40" t="b">
        <f t="shared" si="337"/>
        <v>0</v>
      </c>
      <c r="DI228" s="40" t="b">
        <f t="shared" si="338"/>
        <v>0</v>
      </c>
      <c r="DJ228" s="40" t="b">
        <f t="shared" si="339"/>
        <v>0</v>
      </c>
      <c r="DK228" s="367"/>
      <c r="DL228" s="40" t="b">
        <f t="shared" si="340"/>
        <v>0</v>
      </c>
      <c r="DM228" s="40" t="b">
        <f t="shared" si="341"/>
        <v>0</v>
      </c>
      <c r="DN228" s="40" t="b">
        <f t="shared" si="342"/>
        <v>0</v>
      </c>
      <c r="DO228" s="40" t="b">
        <f t="shared" si="343"/>
        <v>0</v>
      </c>
      <c r="DP228" s="367"/>
      <c r="DQ228" s="40" t="b">
        <f t="shared" si="344"/>
        <v>0</v>
      </c>
      <c r="DR228" s="40" t="b">
        <f t="shared" si="345"/>
        <v>0</v>
      </c>
      <c r="DS228" s="40" t="b">
        <f t="shared" si="346"/>
        <v>0</v>
      </c>
      <c r="DT228" s="40" t="b">
        <f t="shared" si="347"/>
        <v>0</v>
      </c>
      <c r="DU228" s="367"/>
      <c r="DV228" s="40" t="b">
        <f t="shared" si="348"/>
        <v>0</v>
      </c>
      <c r="DW228" s="40" t="b">
        <f t="shared" si="349"/>
        <v>0</v>
      </c>
      <c r="DX228" s="40" t="b">
        <f t="shared" si="350"/>
        <v>0</v>
      </c>
      <c r="DY228" s="40" t="b">
        <f t="shared" si="351"/>
        <v>0</v>
      </c>
      <c r="DZ228" s="367"/>
      <c r="EA228" s="40" t="b">
        <f t="shared" si="352"/>
        <v>0</v>
      </c>
      <c r="EB228" s="40" t="b">
        <f t="shared" si="353"/>
        <v>0</v>
      </c>
      <c r="EC228" s="40" t="b">
        <f t="shared" si="354"/>
        <v>0</v>
      </c>
      <c r="ED228" s="40" t="b">
        <f t="shared" si="355"/>
        <v>0</v>
      </c>
      <c r="EE228" s="367"/>
      <c r="EF228" s="40" t="b">
        <f t="shared" si="356"/>
        <v>0</v>
      </c>
      <c r="EG228" s="40" t="b">
        <f t="shared" si="357"/>
        <v>0</v>
      </c>
      <c r="EH228" s="40" t="b">
        <f t="shared" si="358"/>
        <v>0</v>
      </c>
      <c r="EI228" s="40" t="b">
        <f t="shared" si="359"/>
        <v>0</v>
      </c>
      <c r="EJ228" s="367"/>
      <c r="EK228" s="40" t="b">
        <f t="shared" si="360"/>
        <v>0</v>
      </c>
      <c r="EL228" s="40" t="b">
        <f t="shared" si="361"/>
        <v>0</v>
      </c>
      <c r="EM228" s="40" t="b">
        <f t="shared" si="362"/>
        <v>0</v>
      </c>
      <c r="EN228" s="40" t="b">
        <f t="shared" si="363"/>
        <v>0</v>
      </c>
      <c r="EO228" s="367"/>
      <c r="EP228" s="40" t="b">
        <f t="shared" si="364"/>
        <v>0</v>
      </c>
      <c r="EQ228" s="40" t="b">
        <f t="shared" si="365"/>
        <v>0</v>
      </c>
      <c r="ER228" s="40" t="b">
        <f t="shared" si="366"/>
        <v>0</v>
      </c>
      <c r="ES228" s="40" t="b">
        <f t="shared" si="367"/>
        <v>0</v>
      </c>
      <c r="ET228" s="367"/>
      <c r="EU228" s="40" t="b">
        <f t="shared" si="368"/>
        <v>0</v>
      </c>
      <c r="EV228" s="40" t="b">
        <f t="shared" si="369"/>
        <v>0</v>
      </c>
      <c r="EW228" s="40" t="b">
        <f t="shared" si="370"/>
        <v>0</v>
      </c>
      <c r="EX228" s="40" t="b">
        <f t="shared" si="371"/>
        <v>0</v>
      </c>
      <c r="EY228" s="365"/>
      <c r="EZ228" s="40" t="b">
        <f t="shared" si="372"/>
        <v>0</v>
      </c>
      <c r="FA228" s="40" t="b">
        <f t="shared" si="373"/>
        <v>0</v>
      </c>
      <c r="FB228" s="40" t="b">
        <f t="shared" si="374"/>
        <v>0</v>
      </c>
      <c r="FC228" s="40" t="b">
        <f t="shared" si="375"/>
        <v>0</v>
      </c>
      <c r="FD228" s="367"/>
      <c r="FE228" s="40" t="b">
        <f t="shared" si="376"/>
        <v>0</v>
      </c>
      <c r="FF228" s="40" t="b">
        <f t="shared" si="377"/>
        <v>0</v>
      </c>
      <c r="FG228" s="40" t="b">
        <f t="shared" si="378"/>
        <v>0</v>
      </c>
      <c r="FH228" s="40" t="b">
        <f t="shared" si="379"/>
        <v>0</v>
      </c>
      <c r="FI228" s="365"/>
      <c r="FJ228" s="40" t="b">
        <f t="shared" si="380"/>
        <v>0</v>
      </c>
      <c r="FK228" s="40" t="b">
        <f t="shared" si="381"/>
        <v>0</v>
      </c>
      <c r="FL228" s="40" t="b">
        <f t="shared" si="382"/>
        <v>0</v>
      </c>
      <c r="FM228" s="40" t="b">
        <f t="shared" si="383"/>
        <v>0</v>
      </c>
      <c r="FN228" s="367"/>
      <c r="FO228" s="40" t="b">
        <f t="shared" si="384"/>
        <v>0</v>
      </c>
      <c r="FP228" s="40" t="b">
        <f t="shared" si="385"/>
        <v>0</v>
      </c>
      <c r="FQ228" s="40" t="b">
        <f t="shared" si="386"/>
        <v>0</v>
      </c>
      <c r="FR228" s="40" t="b">
        <f t="shared" si="387"/>
        <v>0</v>
      </c>
      <c r="FS228" s="365"/>
      <c r="FT228" s="40" t="b">
        <f t="shared" si="388"/>
        <v>0</v>
      </c>
      <c r="FU228" s="40" t="b">
        <f t="shared" si="389"/>
        <v>0</v>
      </c>
      <c r="FV228" s="40" t="b">
        <f t="shared" si="390"/>
        <v>0</v>
      </c>
      <c r="FW228" s="40" t="b">
        <f t="shared" si="391"/>
        <v>0</v>
      </c>
    </row>
    <row r="229" spans="2:179">
      <c r="B229" s="365">
        <v>220</v>
      </c>
      <c r="C229" s="309"/>
      <c r="D229" s="196"/>
      <c r="E229" s="196"/>
      <c r="F229" s="196"/>
      <c r="G229" s="367"/>
      <c r="H229" s="197"/>
      <c r="I229" s="197"/>
      <c r="J229" s="197"/>
      <c r="K229" s="197"/>
      <c r="L229" s="197"/>
      <c r="M229" s="197"/>
      <c r="N229" s="9"/>
      <c r="O229" s="198"/>
      <c r="P229" s="198"/>
      <c r="Q229" s="198"/>
      <c r="R229" s="198"/>
      <c r="S229" s="198"/>
      <c r="T229" s="198"/>
      <c r="U229" s="9"/>
      <c r="V229" s="306"/>
      <c r="W229" s="306"/>
      <c r="X229" s="306"/>
      <c r="Y229" s="306"/>
      <c r="Z229" s="306"/>
      <c r="AA229" s="283">
        <f>IFERROR(Z229*Inputs!$D$59*Inputs!$D$60,"")</f>
        <v>0</v>
      </c>
      <c r="AB229" s="9"/>
      <c r="AC229" s="304"/>
      <c r="AD229" s="304"/>
      <c r="AE229" s="304"/>
      <c r="AF229" s="304"/>
      <c r="AG229" s="9"/>
      <c r="AH229" s="283" t="str">
        <f>IFERROR(IF(Analysis!AC229="","",Analysis!AC229*Inputs!$D$33),"")</f>
        <v/>
      </c>
      <c r="AI229" s="292" t="str">
        <f>IFERROR(IF(Analysis!AD229="","",Analysis!AD229*Inputs!$D$37),"")</f>
        <v/>
      </c>
      <c r="AJ229" s="292" t="str">
        <f>IFERROR(IF(Analysis!AE229="","",Analysis!AE229*Inputs!$D$41),"")</f>
        <v/>
      </c>
      <c r="AK229" s="292" t="str">
        <f>IFERROR(IF(Analysis!AE229="","",Analysis!AE229*Inputs!$D$48),"")</f>
        <v/>
      </c>
      <c r="AL229" s="293" t="str">
        <f>IFERROR(IF(Analysis!AD229="","",Analysis!AD229*Inputs!$D$49*Inputs!$D$48),"")</f>
        <v/>
      </c>
      <c r="AM229" s="292" t="str">
        <f>IFERROR(AK229*Inputs!$D$50,"")</f>
        <v/>
      </c>
      <c r="AN229" s="292" t="str">
        <f t="shared" si="392"/>
        <v/>
      </c>
      <c r="AO229" s="292" t="str">
        <f>IFERROR(IF(AN229="","",AN229*Inputs!$D$52),"")</f>
        <v/>
      </c>
      <c r="AP229" s="283" t="str">
        <f>IFERROR(IF(Analysis!AF229="","",Analysis!AF229*Inputs!$D$58),"")</f>
        <v/>
      </c>
      <c r="AQ229" s="293" t="str">
        <f>IFERROR(AP229*Inputs!$D$59,"")</f>
        <v/>
      </c>
      <c r="AR229" s="283" t="str">
        <f>IFERROR(AQ229*Inputs!$D$60,"")</f>
        <v/>
      </c>
      <c r="AS229" s="9"/>
      <c r="AT229" s="279" t="str">
        <f>IF(Analysis!V229&lt;&gt;"",Analysis!V229,Analysis!$AH229)</f>
        <v/>
      </c>
      <c r="AU229" s="279" t="str">
        <f>IF(Analysis!W229&lt;&gt;"",Analysis!W229,Analysis!AI229)</f>
        <v/>
      </c>
      <c r="AV229" s="279" t="str">
        <f>IF(Analysis!X229&lt;&gt;"",Analysis!X229,$AJ229)</f>
        <v/>
      </c>
      <c r="AW229" s="279" t="str">
        <f>IF(Analysis!Y229&lt;&gt;"",Analysis!Y229,Analysis!AO229)</f>
        <v/>
      </c>
      <c r="AX229" s="279" t="str">
        <f>IF(Analysis!Z229&lt;&gt;"",Analysis!Z229,Analysis!AP229)</f>
        <v/>
      </c>
      <c r="AY229" s="279" t="str">
        <f>IF(Analysis!AA229&gt;0,Analysis!AA229,Analysis!AR229)</f>
        <v/>
      </c>
      <c r="AZ229" s="9"/>
      <c r="BA229" s="8">
        <f>SUM((($H229+$O229)*Inputs!$D$14*Inputs!$D$13/Hours_TB),(($I229+$P229)*Inputs!$D$14*Inputs!$D$13/Hours_TB),(($J229+$Q229)*Inputs!$D$14*Inputs!$D$13/Hours_TB),(($K229+$R229)*Inputs!$D$14*Inputs!$D$13/Hours_TB),(($L229+$S229)*Inputs!$D$14*Inputs!$D$13/Hours_TB),(($M229+$T229)*Inputs!$D$14*Inputs!$D$13/Hours_TB))</f>
        <v>0</v>
      </c>
      <c r="BB229" s="8">
        <f>SUM((($H229+$O229)*Inputs!$D$14*Inputs!$D$13/Hours_HIV),(($I229+$P229)*Inputs!$D$14*Inputs!$D$13/Hours_HIV),(($J229+$Q229)*Inputs!$D$14*Inputs!$D$13/Hours_HIV),(($K229+$R229)*Inputs!$D$14*Inputs!$D$13/Hours_HIV),(($L229+$S229)*Inputs!$D$14*Inputs!$D$13/Hours_HIV),(($M229+$T229)*Inputs!$D$14*Inputs!$D$13/Hours_HIV))</f>
        <v>0</v>
      </c>
      <c r="BC229" s="8">
        <f>SUM((($H229+$O229)*Inputs!$D$14*Inputs!$D$13/Hours_HPV),(($I229+$P229)*Inputs!$D$14*Inputs!$D$13/Hours_HPV),(($J229+$Q229)*Inputs!$D$14*Inputs!$D$13/Hours_HPV),(($K229+$R229)*Inputs!$D$14*Inputs!$D$13/Hours_HPV),(($L229+$S229)*Inputs!$D$14*Inputs!$D$13/Hours_HPV),(($M229+$T229)*Inputs!$D$14*Inputs!$D$13/Hours_HPV))</f>
        <v>0</v>
      </c>
      <c r="BD229" s="8">
        <f>SUM((($H229+$O229)*Inputs!$D$14*Inputs!$D$13/Hours_HCV),(($I229+$P229)*Inputs!$D$14*Inputs!$D$13/Hours_HCV),(($J229+$Q229)*Inputs!$D$14*Inputs!$D$13/Hours_HCV),(($K229+$R229)*Inputs!$D$14*Inputs!$D$13/Hours_HCV),(($L229+$S229)*Inputs!$D$14*Inputs!$D$13/Hours_HCV),(($M229+$T229)*Inputs!$D$14*Inputs!$D$13/Hours_HCV))</f>
        <v>0</v>
      </c>
      <c r="BE229" s="9"/>
      <c r="BF229" s="10" t="str">
        <f t="shared" si="393"/>
        <v/>
      </c>
      <c r="BG229" s="18" t="str">
        <f t="shared" si="394"/>
        <v>N/A</v>
      </c>
      <c r="BH229" s="10" t="str">
        <f t="shared" si="395"/>
        <v/>
      </c>
      <c r="BI229" s="10" t="str">
        <f t="shared" si="396"/>
        <v/>
      </c>
      <c r="BJ229" s="10" t="str">
        <f t="shared" si="315"/>
        <v/>
      </c>
      <c r="BK229" s="18" t="str">
        <f t="shared" si="397"/>
        <v>N/A</v>
      </c>
      <c r="BL229" s="367"/>
      <c r="BM229" s="10">
        <f t="shared" si="398"/>
        <v>0</v>
      </c>
      <c r="BN229" s="18" t="str">
        <f t="shared" si="399"/>
        <v>N/A</v>
      </c>
      <c r="BO229" s="10" t="str">
        <f t="shared" si="316"/>
        <v/>
      </c>
      <c r="BP229" s="10" t="str">
        <f t="shared" si="317"/>
        <v/>
      </c>
      <c r="BQ229" s="10" t="str">
        <f t="shared" si="318"/>
        <v/>
      </c>
      <c r="BR229" s="18" t="str">
        <f t="shared" si="319"/>
        <v>N/A</v>
      </c>
      <c r="BS229" s="367"/>
      <c r="BT229" s="10">
        <f t="shared" si="400"/>
        <v>0</v>
      </c>
      <c r="BU229" s="18" t="str">
        <f t="shared" si="401"/>
        <v>N/A</v>
      </c>
      <c r="BV229" s="10" t="str">
        <f t="shared" si="320"/>
        <v/>
      </c>
      <c r="BW229" s="10" t="str">
        <f t="shared" si="402"/>
        <v/>
      </c>
      <c r="BX229" s="10" t="str">
        <f t="shared" si="321"/>
        <v/>
      </c>
      <c r="BY229" s="18" t="str">
        <f t="shared" si="403"/>
        <v>N/A</v>
      </c>
      <c r="BZ229" s="367"/>
      <c r="CA229" s="10">
        <f t="shared" si="404"/>
        <v>0</v>
      </c>
      <c r="CB229" s="18" t="str">
        <f t="shared" si="405"/>
        <v>N/A</v>
      </c>
      <c r="CC229" s="10" t="str">
        <f t="shared" si="322"/>
        <v/>
      </c>
      <c r="CD229" s="10" t="str">
        <f t="shared" si="323"/>
        <v/>
      </c>
      <c r="CE229" s="10" t="str">
        <f t="shared" si="324"/>
        <v/>
      </c>
      <c r="CF229" s="18" t="str">
        <f t="shared" si="406"/>
        <v>N/A</v>
      </c>
      <c r="CG229" s="365"/>
      <c r="CH229" s="10">
        <f t="shared" si="407"/>
        <v>0</v>
      </c>
      <c r="CI229" s="18" t="str">
        <f t="shared" si="408"/>
        <v>N/A</v>
      </c>
      <c r="CJ229" s="10" t="str">
        <f t="shared" si="325"/>
        <v/>
      </c>
      <c r="CK229" s="10" t="str">
        <f t="shared" si="326"/>
        <v/>
      </c>
      <c r="CL229" s="10" t="str">
        <f t="shared" si="327"/>
        <v/>
      </c>
      <c r="CM229" s="18" t="str">
        <f t="shared" si="328"/>
        <v>N/A</v>
      </c>
      <c r="CN229" s="365"/>
      <c r="CO229" s="10">
        <f t="shared" si="409"/>
        <v>0</v>
      </c>
      <c r="CP229" s="18" t="str">
        <f t="shared" si="410"/>
        <v>N/A</v>
      </c>
      <c r="CQ229" s="10" t="str">
        <f t="shared" si="329"/>
        <v/>
      </c>
      <c r="CR229" s="10" t="str">
        <f t="shared" si="330"/>
        <v/>
      </c>
      <c r="CS229" s="10" t="str">
        <f t="shared" si="331"/>
        <v/>
      </c>
      <c r="CT229" s="18" t="str">
        <f t="shared" si="411"/>
        <v>N/A</v>
      </c>
      <c r="CU229" s="377"/>
      <c r="CV229" s="10">
        <f t="shared" si="412"/>
        <v>0</v>
      </c>
      <c r="CW229" s="18" t="str">
        <f t="shared" si="413"/>
        <v>N/A</v>
      </c>
      <c r="CX229" s="10" t="str">
        <f t="shared" si="332"/>
        <v/>
      </c>
      <c r="CY229" s="10" t="str">
        <f t="shared" si="333"/>
        <v/>
      </c>
      <c r="CZ229" s="10" t="str">
        <f t="shared" si="334"/>
        <v/>
      </c>
      <c r="DA229" s="18" t="str">
        <f t="shared" si="335"/>
        <v>N/A</v>
      </c>
      <c r="DB229" s="367"/>
      <c r="DC229" s="367"/>
      <c r="DD229" s="367"/>
      <c r="DE229" s="367"/>
      <c r="DF229" s="367"/>
      <c r="DG229" s="40" t="b">
        <f t="shared" si="336"/>
        <v>0</v>
      </c>
      <c r="DH229" s="40" t="b">
        <f t="shared" si="337"/>
        <v>0</v>
      </c>
      <c r="DI229" s="40" t="b">
        <f t="shared" si="338"/>
        <v>0</v>
      </c>
      <c r="DJ229" s="40" t="b">
        <f t="shared" si="339"/>
        <v>0</v>
      </c>
      <c r="DK229" s="367"/>
      <c r="DL229" s="40" t="b">
        <f t="shared" si="340"/>
        <v>0</v>
      </c>
      <c r="DM229" s="40" t="b">
        <f t="shared" si="341"/>
        <v>0</v>
      </c>
      <c r="DN229" s="40" t="b">
        <f t="shared" si="342"/>
        <v>0</v>
      </c>
      <c r="DO229" s="40" t="b">
        <f t="shared" si="343"/>
        <v>0</v>
      </c>
      <c r="DP229" s="367"/>
      <c r="DQ229" s="40" t="b">
        <f t="shared" si="344"/>
        <v>0</v>
      </c>
      <c r="DR229" s="40" t="b">
        <f t="shared" si="345"/>
        <v>0</v>
      </c>
      <c r="DS229" s="40" t="b">
        <f t="shared" si="346"/>
        <v>0</v>
      </c>
      <c r="DT229" s="40" t="b">
        <f t="shared" si="347"/>
        <v>0</v>
      </c>
      <c r="DU229" s="367"/>
      <c r="DV229" s="40" t="b">
        <f t="shared" si="348"/>
        <v>0</v>
      </c>
      <c r="DW229" s="40" t="b">
        <f t="shared" si="349"/>
        <v>0</v>
      </c>
      <c r="DX229" s="40" t="b">
        <f t="shared" si="350"/>
        <v>0</v>
      </c>
      <c r="DY229" s="40" t="b">
        <f t="shared" si="351"/>
        <v>0</v>
      </c>
      <c r="DZ229" s="367"/>
      <c r="EA229" s="40" t="b">
        <f t="shared" si="352"/>
        <v>0</v>
      </c>
      <c r="EB229" s="40" t="b">
        <f t="shared" si="353"/>
        <v>0</v>
      </c>
      <c r="EC229" s="40" t="b">
        <f t="shared" si="354"/>
        <v>0</v>
      </c>
      <c r="ED229" s="40" t="b">
        <f t="shared" si="355"/>
        <v>0</v>
      </c>
      <c r="EE229" s="367"/>
      <c r="EF229" s="40" t="b">
        <f t="shared" si="356"/>
        <v>0</v>
      </c>
      <c r="EG229" s="40" t="b">
        <f t="shared" si="357"/>
        <v>0</v>
      </c>
      <c r="EH229" s="40" t="b">
        <f t="shared" si="358"/>
        <v>0</v>
      </c>
      <c r="EI229" s="40" t="b">
        <f t="shared" si="359"/>
        <v>0</v>
      </c>
      <c r="EJ229" s="367"/>
      <c r="EK229" s="40" t="b">
        <f t="shared" si="360"/>
        <v>0</v>
      </c>
      <c r="EL229" s="40" t="b">
        <f t="shared" si="361"/>
        <v>0</v>
      </c>
      <c r="EM229" s="40" t="b">
        <f t="shared" si="362"/>
        <v>0</v>
      </c>
      <c r="EN229" s="40" t="b">
        <f t="shared" si="363"/>
        <v>0</v>
      </c>
      <c r="EO229" s="367"/>
      <c r="EP229" s="40" t="b">
        <f t="shared" si="364"/>
        <v>0</v>
      </c>
      <c r="EQ229" s="40" t="b">
        <f t="shared" si="365"/>
        <v>0</v>
      </c>
      <c r="ER229" s="40" t="b">
        <f t="shared" si="366"/>
        <v>0</v>
      </c>
      <c r="ES229" s="40" t="b">
        <f t="shared" si="367"/>
        <v>0</v>
      </c>
      <c r="ET229" s="367"/>
      <c r="EU229" s="40" t="b">
        <f t="shared" si="368"/>
        <v>0</v>
      </c>
      <c r="EV229" s="40" t="b">
        <f t="shared" si="369"/>
        <v>0</v>
      </c>
      <c r="EW229" s="40" t="b">
        <f t="shared" si="370"/>
        <v>0</v>
      </c>
      <c r="EX229" s="40" t="b">
        <f t="shared" si="371"/>
        <v>0</v>
      </c>
      <c r="EY229" s="365"/>
      <c r="EZ229" s="40" t="b">
        <f t="shared" si="372"/>
        <v>0</v>
      </c>
      <c r="FA229" s="40" t="b">
        <f t="shared" si="373"/>
        <v>0</v>
      </c>
      <c r="FB229" s="40" t="b">
        <f t="shared" si="374"/>
        <v>0</v>
      </c>
      <c r="FC229" s="40" t="b">
        <f t="shared" si="375"/>
        <v>0</v>
      </c>
      <c r="FD229" s="367"/>
      <c r="FE229" s="40" t="b">
        <f t="shared" si="376"/>
        <v>0</v>
      </c>
      <c r="FF229" s="40" t="b">
        <f t="shared" si="377"/>
        <v>0</v>
      </c>
      <c r="FG229" s="40" t="b">
        <f t="shared" si="378"/>
        <v>0</v>
      </c>
      <c r="FH229" s="40" t="b">
        <f t="shared" si="379"/>
        <v>0</v>
      </c>
      <c r="FI229" s="365"/>
      <c r="FJ229" s="40" t="b">
        <f t="shared" si="380"/>
        <v>0</v>
      </c>
      <c r="FK229" s="40" t="b">
        <f t="shared" si="381"/>
        <v>0</v>
      </c>
      <c r="FL229" s="40" t="b">
        <f t="shared" si="382"/>
        <v>0</v>
      </c>
      <c r="FM229" s="40" t="b">
        <f t="shared" si="383"/>
        <v>0</v>
      </c>
      <c r="FN229" s="367"/>
      <c r="FO229" s="40" t="b">
        <f t="shared" si="384"/>
        <v>0</v>
      </c>
      <c r="FP229" s="40" t="b">
        <f t="shared" si="385"/>
        <v>0</v>
      </c>
      <c r="FQ229" s="40" t="b">
        <f t="shared" si="386"/>
        <v>0</v>
      </c>
      <c r="FR229" s="40" t="b">
        <f t="shared" si="387"/>
        <v>0</v>
      </c>
      <c r="FS229" s="365"/>
      <c r="FT229" s="40" t="b">
        <f t="shared" si="388"/>
        <v>0</v>
      </c>
      <c r="FU229" s="40" t="b">
        <f t="shared" si="389"/>
        <v>0</v>
      </c>
      <c r="FV229" s="40" t="b">
        <f t="shared" si="390"/>
        <v>0</v>
      </c>
      <c r="FW229" s="40" t="b">
        <f t="shared" si="391"/>
        <v>0</v>
      </c>
    </row>
    <row r="230" spans="2:179">
      <c r="B230" s="365">
        <v>221</v>
      </c>
      <c r="C230" s="309"/>
      <c r="D230" s="196"/>
      <c r="E230" s="196"/>
      <c r="F230" s="196"/>
      <c r="G230" s="367"/>
      <c r="H230" s="197"/>
      <c r="I230" s="197"/>
      <c r="J230" s="197"/>
      <c r="K230" s="197"/>
      <c r="L230" s="197"/>
      <c r="M230" s="197"/>
      <c r="N230" s="9"/>
      <c r="O230" s="198"/>
      <c r="P230" s="198"/>
      <c r="Q230" s="198"/>
      <c r="R230" s="198"/>
      <c r="S230" s="198"/>
      <c r="T230" s="198"/>
      <c r="U230" s="9"/>
      <c r="V230" s="306"/>
      <c r="W230" s="306"/>
      <c r="X230" s="306"/>
      <c r="Y230" s="306"/>
      <c r="Z230" s="306"/>
      <c r="AA230" s="283">
        <f>IFERROR(Z230*Inputs!$D$59*Inputs!$D$60,"")</f>
        <v>0</v>
      </c>
      <c r="AB230" s="9"/>
      <c r="AC230" s="304"/>
      <c r="AD230" s="304"/>
      <c r="AE230" s="304"/>
      <c r="AF230" s="304"/>
      <c r="AG230" s="9"/>
      <c r="AH230" s="283" t="str">
        <f>IFERROR(IF(Analysis!AC230="","",Analysis!AC230*Inputs!$D$33),"")</f>
        <v/>
      </c>
      <c r="AI230" s="292" t="str">
        <f>IFERROR(IF(Analysis!AD230="","",Analysis!AD230*Inputs!$D$37),"")</f>
        <v/>
      </c>
      <c r="AJ230" s="292" t="str">
        <f>IFERROR(IF(Analysis!AE230="","",Analysis!AE230*Inputs!$D$41),"")</f>
        <v/>
      </c>
      <c r="AK230" s="292" t="str">
        <f>IFERROR(IF(Analysis!AE230="","",Analysis!AE230*Inputs!$D$48),"")</f>
        <v/>
      </c>
      <c r="AL230" s="293" t="str">
        <f>IFERROR(IF(Analysis!AD230="","",Analysis!AD230*Inputs!$D$49*Inputs!$D$48),"")</f>
        <v/>
      </c>
      <c r="AM230" s="292" t="str">
        <f>IFERROR(AK230*Inputs!$D$50,"")</f>
        <v/>
      </c>
      <c r="AN230" s="292" t="str">
        <f t="shared" si="392"/>
        <v/>
      </c>
      <c r="AO230" s="292" t="str">
        <f>IFERROR(IF(AN230="","",AN230*Inputs!$D$52),"")</f>
        <v/>
      </c>
      <c r="AP230" s="283" t="str">
        <f>IFERROR(IF(Analysis!AF230="","",Analysis!AF230*Inputs!$D$58),"")</f>
        <v/>
      </c>
      <c r="AQ230" s="293" t="str">
        <f>IFERROR(AP230*Inputs!$D$59,"")</f>
        <v/>
      </c>
      <c r="AR230" s="283" t="str">
        <f>IFERROR(AQ230*Inputs!$D$60,"")</f>
        <v/>
      </c>
      <c r="AS230" s="9"/>
      <c r="AT230" s="279" t="str">
        <f>IF(Analysis!V230&lt;&gt;"",Analysis!V230,Analysis!$AH230)</f>
        <v/>
      </c>
      <c r="AU230" s="279" t="str">
        <f>IF(Analysis!W230&lt;&gt;"",Analysis!W230,Analysis!AI230)</f>
        <v/>
      </c>
      <c r="AV230" s="279" t="str">
        <f>IF(Analysis!X230&lt;&gt;"",Analysis!X230,$AJ230)</f>
        <v/>
      </c>
      <c r="AW230" s="279" t="str">
        <f>IF(Analysis!Y230&lt;&gt;"",Analysis!Y230,Analysis!AO230)</f>
        <v/>
      </c>
      <c r="AX230" s="279" t="str">
        <f>IF(Analysis!Z230&lt;&gt;"",Analysis!Z230,Analysis!AP230)</f>
        <v/>
      </c>
      <c r="AY230" s="279" t="str">
        <f>IF(Analysis!AA230&gt;0,Analysis!AA230,Analysis!AR230)</f>
        <v/>
      </c>
      <c r="AZ230" s="9"/>
      <c r="BA230" s="8">
        <f>SUM((($H230+$O230)*Inputs!$D$14*Inputs!$D$13/Hours_TB),(($I230+$P230)*Inputs!$D$14*Inputs!$D$13/Hours_TB),(($J230+$Q230)*Inputs!$D$14*Inputs!$D$13/Hours_TB),(($K230+$R230)*Inputs!$D$14*Inputs!$D$13/Hours_TB),(($L230+$S230)*Inputs!$D$14*Inputs!$D$13/Hours_TB),(($M230+$T230)*Inputs!$D$14*Inputs!$D$13/Hours_TB))</f>
        <v>0</v>
      </c>
      <c r="BB230" s="8">
        <f>SUM((($H230+$O230)*Inputs!$D$14*Inputs!$D$13/Hours_HIV),(($I230+$P230)*Inputs!$D$14*Inputs!$D$13/Hours_HIV),(($J230+$Q230)*Inputs!$D$14*Inputs!$D$13/Hours_HIV),(($K230+$R230)*Inputs!$D$14*Inputs!$D$13/Hours_HIV),(($L230+$S230)*Inputs!$D$14*Inputs!$D$13/Hours_HIV),(($M230+$T230)*Inputs!$D$14*Inputs!$D$13/Hours_HIV))</f>
        <v>0</v>
      </c>
      <c r="BC230" s="8">
        <f>SUM((($H230+$O230)*Inputs!$D$14*Inputs!$D$13/Hours_HPV),(($I230+$P230)*Inputs!$D$14*Inputs!$D$13/Hours_HPV),(($J230+$Q230)*Inputs!$D$14*Inputs!$D$13/Hours_HPV),(($K230+$R230)*Inputs!$D$14*Inputs!$D$13/Hours_HPV),(($L230+$S230)*Inputs!$D$14*Inputs!$D$13/Hours_HPV),(($M230+$T230)*Inputs!$D$14*Inputs!$D$13/Hours_HPV))</f>
        <v>0</v>
      </c>
      <c r="BD230" s="8">
        <f>SUM((($H230+$O230)*Inputs!$D$14*Inputs!$D$13/Hours_HCV),(($I230+$P230)*Inputs!$D$14*Inputs!$D$13/Hours_HCV),(($J230+$Q230)*Inputs!$D$14*Inputs!$D$13/Hours_HCV),(($K230+$R230)*Inputs!$D$14*Inputs!$D$13/Hours_HCV),(($L230+$S230)*Inputs!$D$14*Inputs!$D$13/Hours_HCV),(($M230+$T230)*Inputs!$D$14*Inputs!$D$13/Hours_HCV))</f>
        <v>0</v>
      </c>
      <c r="BE230" s="9"/>
      <c r="BF230" s="10" t="str">
        <f t="shared" si="393"/>
        <v/>
      </c>
      <c r="BG230" s="18" t="str">
        <f t="shared" si="394"/>
        <v>N/A</v>
      </c>
      <c r="BH230" s="10" t="str">
        <f t="shared" si="395"/>
        <v/>
      </c>
      <c r="BI230" s="10" t="str">
        <f t="shared" si="396"/>
        <v/>
      </c>
      <c r="BJ230" s="10" t="str">
        <f t="shared" si="315"/>
        <v/>
      </c>
      <c r="BK230" s="18" t="str">
        <f t="shared" si="397"/>
        <v>N/A</v>
      </c>
      <c r="BL230" s="367"/>
      <c r="BM230" s="10">
        <f t="shared" si="398"/>
        <v>0</v>
      </c>
      <c r="BN230" s="18" t="str">
        <f t="shared" si="399"/>
        <v>N/A</v>
      </c>
      <c r="BO230" s="10" t="str">
        <f t="shared" si="316"/>
        <v/>
      </c>
      <c r="BP230" s="10" t="str">
        <f t="shared" si="317"/>
        <v/>
      </c>
      <c r="BQ230" s="10" t="str">
        <f t="shared" si="318"/>
        <v/>
      </c>
      <c r="BR230" s="18" t="str">
        <f t="shared" si="319"/>
        <v>N/A</v>
      </c>
      <c r="BS230" s="367"/>
      <c r="BT230" s="10">
        <f t="shared" si="400"/>
        <v>0</v>
      </c>
      <c r="BU230" s="18" t="str">
        <f t="shared" si="401"/>
        <v>N/A</v>
      </c>
      <c r="BV230" s="10" t="str">
        <f t="shared" si="320"/>
        <v/>
      </c>
      <c r="BW230" s="10" t="str">
        <f t="shared" si="402"/>
        <v/>
      </c>
      <c r="BX230" s="10" t="str">
        <f t="shared" si="321"/>
        <v/>
      </c>
      <c r="BY230" s="18" t="str">
        <f t="shared" si="403"/>
        <v>N/A</v>
      </c>
      <c r="BZ230" s="367"/>
      <c r="CA230" s="10">
        <f t="shared" si="404"/>
        <v>0</v>
      </c>
      <c r="CB230" s="18" t="str">
        <f t="shared" si="405"/>
        <v>N/A</v>
      </c>
      <c r="CC230" s="10" t="str">
        <f t="shared" si="322"/>
        <v/>
      </c>
      <c r="CD230" s="10" t="str">
        <f t="shared" si="323"/>
        <v/>
      </c>
      <c r="CE230" s="10" t="str">
        <f t="shared" si="324"/>
        <v/>
      </c>
      <c r="CF230" s="18" t="str">
        <f t="shared" si="406"/>
        <v>N/A</v>
      </c>
      <c r="CG230" s="365"/>
      <c r="CH230" s="10">
        <f t="shared" si="407"/>
        <v>0</v>
      </c>
      <c r="CI230" s="18" t="str">
        <f t="shared" si="408"/>
        <v>N/A</v>
      </c>
      <c r="CJ230" s="10" t="str">
        <f t="shared" si="325"/>
        <v/>
      </c>
      <c r="CK230" s="10" t="str">
        <f t="shared" si="326"/>
        <v/>
      </c>
      <c r="CL230" s="10" t="str">
        <f t="shared" si="327"/>
        <v/>
      </c>
      <c r="CM230" s="18" t="str">
        <f t="shared" si="328"/>
        <v>N/A</v>
      </c>
      <c r="CN230" s="365"/>
      <c r="CO230" s="10">
        <f t="shared" si="409"/>
        <v>0</v>
      </c>
      <c r="CP230" s="18" t="str">
        <f t="shared" si="410"/>
        <v>N/A</v>
      </c>
      <c r="CQ230" s="10" t="str">
        <f t="shared" si="329"/>
        <v/>
      </c>
      <c r="CR230" s="10" t="str">
        <f t="shared" si="330"/>
        <v/>
      </c>
      <c r="CS230" s="10" t="str">
        <f t="shared" si="331"/>
        <v/>
      </c>
      <c r="CT230" s="18" t="str">
        <f t="shared" si="411"/>
        <v>N/A</v>
      </c>
      <c r="CU230" s="377"/>
      <c r="CV230" s="10">
        <f t="shared" si="412"/>
        <v>0</v>
      </c>
      <c r="CW230" s="18" t="str">
        <f t="shared" si="413"/>
        <v>N/A</v>
      </c>
      <c r="CX230" s="10" t="str">
        <f t="shared" si="332"/>
        <v/>
      </c>
      <c r="CY230" s="10" t="str">
        <f t="shared" si="333"/>
        <v/>
      </c>
      <c r="CZ230" s="10" t="str">
        <f t="shared" si="334"/>
        <v/>
      </c>
      <c r="DA230" s="18" t="str">
        <f t="shared" si="335"/>
        <v>N/A</v>
      </c>
      <c r="DB230" s="367"/>
      <c r="DC230" s="367"/>
      <c r="DD230" s="367"/>
      <c r="DE230" s="367"/>
      <c r="DF230" s="367"/>
      <c r="DG230" s="40" t="b">
        <f t="shared" si="336"/>
        <v>0</v>
      </c>
      <c r="DH230" s="40" t="b">
        <f t="shared" si="337"/>
        <v>0</v>
      </c>
      <c r="DI230" s="40" t="b">
        <f t="shared" si="338"/>
        <v>0</v>
      </c>
      <c r="DJ230" s="40" t="b">
        <f t="shared" si="339"/>
        <v>0</v>
      </c>
      <c r="DK230" s="367"/>
      <c r="DL230" s="40" t="b">
        <f t="shared" si="340"/>
        <v>0</v>
      </c>
      <c r="DM230" s="40" t="b">
        <f t="shared" si="341"/>
        <v>0</v>
      </c>
      <c r="DN230" s="40" t="b">
        <f t="shared" si="342"/>
        <v>0</v>
      </c>
      <c r="DO230" s="40" t="b">
        <f t="shared" si="343"/>
        <v>0</v>
      </c>
      <c r="DP230" s="367"/>
      <c r="DQ230" s="40" t="b">
        <f t="shared" si="344"/>
        <v>0</v>
      </c>
      <c r="DR230" s="40" t="b">
        <f t="shared" si="345"/>
        <v>0</v>
      </c>
      <c r="DS230" s="40" t="b">
        <f t="shared" si="346"/>
        <v>0</v>
      </c>
      <c r="DT230" s="40" t="b">
        <f t="shared" si="347"/>
        <v>0</v>
      </c>
      <c r="DU230" s="367"/>
      <c r="DV230" s="40" t="b">
        <f t="shared" si="348"/>
        <v>0</v>
      </c>
      <c r="DW230" s="40" t="b">
        <f t="shared" si="349"/>
        <v>0</v>
      </c>
      <c r="DX230" s="40" t="b">
        <f t="shared" si="350"/>
        <v>0</v>
      </c>
      <c r="DY230" s="40" t="b">
        <f t="shared" si="351"/>
        <v>0</v>
      </c>
      <c r="DZ230" s="367"/>
      <c r="EA230" s="40" t="b">
        <f t="shared" si="352"/>
        <v>0</v>
      </c>
      <c r="EB230" s="40" t="b">
        <f t="shared" si="353"/>
        <v>0</v>
      </c>
      <c r="EC230" s="40" t="b">
        <f t="shared" si="354"/>
        <v>0</v>
      </c>
      <c r="ED230" s="40" t="b">
        <f t="shared" si="355"/>
        <v>0</v>
      </c>
      <c r="EE230" s="367"/>
      <c r="EF230" s="40" t="b">
        <f t="shared" si="356"/>
        <v>0</v>
      </c>
      <c r="EG230" s="40" t="b">
        <f t="shared" si="357"/>
        <v>0</v>
      </c>
      <c r="EH230" s="40" t="b">
        <f t="shared" si="358"/>
        <v>0</v>
      </c>
      <c r="EI230" s="40" t="b">
        <f t="shared" si="359"/>
        <v>0</v>
      </c>
      <c r="EJ230" s="367"/>
      <c r="EK230" s="40" t="b">
        <f t="shared" si="360"/>
        <v>0</v>
      </c>
      <c r="EL230" s="40" t="b">
        <f t="shared" si="361"/>
        <v>0</v>
      </c>
      <c r="EM230" s="40" t="b">
        <f t="shared" si="362"/>
        <v>0</v>
      </c>
      <c r="EN230" s="40" t="b">
        <f t="shared" si="363"/>
        <v>0</v>
      </c>
      <c r="EO230" s="367"/>
      <c r="EP230" s="40" t="b">
        <f t="shared" si="364"/>
        <v>0</v>
      </c>
      <c r="EQ230" s="40" t="b">
        <f t="shared" si="365"/>
        <v>0</v>
      </c>
      <c r="ER230" s="40" t="b">
        <f t="shared" si="366"/>
        <v>0</v>
      </c>
      <c r="ES230" s="40" t="b">
        <f t="shared" si="367"/>
        <v>0</v>
      </c>
      <c r="ET230" s="367"/>
      <c r="EU230" s="40" t="b">
        <f t="shared" si="368"/>
        <v>0</v>
      </c>
      <c r="EV230" s="40" t="b">
        <f t="shared" si="369"/>
        <v>0</v>
      </c>
      <c r="EW230" s="40" t="b">
        <f t="shared" si="370"/>
        <v>0</v>
      </c>
      <c r="EX230" s="40" t="b">
        <f t="shared" si="371"/>
        <v>0</v>
      </c>
      <c r="EY230" s="365"/>
      <c r="EZ230" s="40" t="b">
        <f t="shared" si="372"/>
        <v>0</v>
      </c>
      <c r="FA230" s="40" t="b">
        <f t="shared" si="373"/>
        <v>0</v>
      </c>
      <c r="FB230" s="40" t="b">
        <f t="shared" si="374"/>
        <v>0</v>
      </c>
      <c r="FC230" s="40" t="b">
        <f t="shared" si="375"/>
        <v>0</v>
      </c>
      <c r="FD230" s="367"/>
      <c r="FE230" s="40" t="b">
        <f t="shared" si="376"/>
        <v>0</v>
      </c>
      <c r="FF230" s="40" t="b">
        <f t="shared" si="377"/>
        <v>0</v>
      </c>
      <c r="FG230" s="40" t="b">
        <f t="shared" si="378"/>
        <v>0</v>
      </c>
      <c r="FH230" s="40" t="b">
        <f t="shared" si="379"/>
        <v>0</v>
      </c>
      <c r="FI230" s="365"/>
      <c r="FJ230" s="40" t="b">
        <f t="shared" si="380"/>
        <v>0</v>
      </c>
      <c r="FK230" s="40" t="b">
        <f t="shared" si="381"/>
        <v>0</v>
      </c>
      <c r="FL230" s="40" t="b">
        <f t="shared" si="382"/>
        <v>0</v>
      </c>
      <c r="FM230" s="40" t="b">
        <f t="shared" si="383"/>
        <v>0</v>
      </c>
      <c r="FN230" s="367"/>
      <c r="FO230" s="40" t="b">
        <f t="shared" si="384"/>
        <v>0</v>
      </c>
      <c r="FP230" s="40" t="b">
        <f t="shared" si="385"/>
        <v>0</v>
      </c>
      <c r="FQ230" s="40" t="b">
        <f t="shared" si="386"/>
        <v>0</v>
      </c>
      <c r="FR230" s="40" t="b">
        <f t="shared" si="387"/>
        <v>0</v>
      </c>
      <c r="FS230" s="365"/>
      <c r="FT230" s="40" t="b">
        <f t="shared" si="388"/>
        <v>0</v>
      </c>
      <c r="FU230" s="40" t="b">
        <f t="shared" si="389"/>
        <v>0</v>
      </c>
      <c r="FV230" s="40" t="b">
        <f t="shared" si="390"/>
        <v>0</v>
      </c>
      <c r="FW230" s="40" t="b">
        <f t="shared" si="391"/>
        <v>0</v>
      </c>
    </row>
    <row r="231" spans="2:179">
      <c r="B231" s="365">
        <v>222</v>
      </c>
      <c r="C231" s="309"/>
      <c r="D231" s="196"/>
      <c r="E231" s="196"/>
      <c r="F231" s="196"/>
      <c r="G231" s="367"/>
      <c r="H231" s="197"/>
      <c r="I231" s="197"/>
      <c r="J231" s="197"/>
      <c r="K231" s="197"/>
      <c r="L231" s="197"/>
      <c r="M231" s="197"/>
      <c r="N231" s="9"/>
      <c r="O231" s="198"/>
      <c r="P231" s="198"/>
      <c r="Q231" s="198"/>
      <c r="R231" s="198"/>
      <c r="S231" s="198"/>
      <c r="T231" s="198"/>
      <c r="U231" s="9"/>
      <c r="V231" s="306"/>
      <c r="W231" s="306"/>
      <c r="X231" s="306"/>
      <c r="Y231" s="306"/>
      <c r="Z231" s="306"/>
      <c r="AA231" s="283">
        <f>IFERROR(Z231*Inputs!$D$59*Inputs!$D$60,"")</f>
        <v>0</v>
      </c>
      <c r="AB231" s="9"/>
      <c r="AC231" s="304"/>
      <c r="AD231" s="304"/>
      <c r="AE231" s="304"/>
      <c r="AF231" s="304"/>
      <c r="AG231" s="9"/>
      <c r="AH231" s="283" t="str">
        <f>IFERROR(IF(Analysis!AC231="","",Analysis!AC231*Inputs!$D$33),"")</f>
        <v/>
      </c>
      <c r="AI231" s="292" t="str">
        <f>IFERROR(IF(Analysis!AD231="","",Analysis!AD231*Inputs!$D$37),"")</f>
        <v/>
      </c>
      <c r="AJ231" s="292" t="str">
        <f>IFERROR(IF(Analysis!AE231="","",Analysis!AE231*Inputs!$D$41),"")</f>
        <v/>
      </c>
      <c r="AK231" s="292" t="str">
        <f>IFERROR(IF(Analysis!AE231="","",Analysis!AE231*Inputs!$D$48),"")</f>
        <v/>
      </c>
      <c r="AL231" s="293" t="str">
        <f>IFERROR(IF(Analysis!AD231="","",Analysis!AD231*Inputs!$D$49*Inputs!$D$48),"")</f>
        <v/>
      </c>
      <c r="AM231" s="292" t="str">
        <f>IFERROR(AK231*Inputs!$D$50,"")</f>
        <v/>
      </c>
      <c r="AN231" s="292" t="str">
        <f t="shared" si="392"/>
        <v/>
      </c>
      <c r="AO231" s="292" t="str">
        <f>IFERROR(IF(AN231="","",AN231*Inputs!$D$52),"")</f>
        <v/>
      </c>
      <c r="AP231" s="283" t="str">
        <f>IFERROR(IF(Analysis!AF231="","",Analysis!AF231*Inputs!$D$58),"")</f>
        <v/>
      </c>
      <c r="AQ231" s="293" t="str">
        <f>IFERROR(AP231*Inputs!$D$59,"")</f>
        <v/>
      </c>
      <c r="AR231" s="283" t="str">
        <f>IFERROR(AQ231*Inputs!$D$60,"")</f>
        <v/>
      </c>
      <c r="AS231" s="9"/>
      <c r="AT231" s="279" t="str">
        <f>IF(Analysis!V231&lt;&gt;"",Analysis!V231,Analysis!$AH231)</f>
        <v/>
      </c>
      <c r="AU231" s="279" t="str">
        <f>IF(Analysis!W231&lt;&gt;"",Analysis!W231,Analysis!AI231)</f>
        <v/>
      </c>
      <c r="AV231" s="279" t="str">
        <f>IF(Analysis!X231&lt;&gt;"",Analysis!X231,$AJ231)</f>
        <v/>
      </c>
      <c r="AW231" s="279" t="str">
        <f>IF(Analysis!Y231&lt;&gt;"",Analysis!Y231,Analysis!AO231)</f>
        <v/>
      </c>
      <c r="AX231" s="279" t="str">
        <f>IF(Analysis!Z231&lt;&gt;"",Analysis!Z231,Analysis!AP231)</f>
        <v/>
      </c>
      <c r="AY231" s="279" t="str">
        <f>IF(Analysis!AA231&gt;0,Analysis!AA231,Analysis!AR231)</f>
        <v/>
      </c>
      <c r="AZ231" s="9"/>
      <c r="BA231" s="8">
        <f>SUM((($H231+$O231)*Inputs!$D$14*Inputs!$D$13/Hours_TB),(($I231+$P231)*Inputs!$D$14*Inputs!$D$13/Hours_TB),(($J231+$Q231)*Inputs!$D$14*Inputs!$D$13/Hours_TB),(($K231+$R231)*Inputs!$D$14*Inputs!$D$13/Hours_TB),(($L231+$S231)*Inputs!$D$14*Inputs!$D$13/Hours_TB),(($M231+$T231)*Inputs!$D$14*Inputs!$D$13/Hours_TB))</f>
        <v>0</v>
      </c>
      <c r="BB231" s="8">
        <f>SUM((($H231+$O231)*Inputs!$D$14*Inputs!$D$13/Hours_HIV),(($I231+$P231)*Inputs!$D$14*Inputs!$D$13/Hours_HIV),(($J231+$Q231)*Inputs!$D$14*Inputs!$D$13/Hours_HIV),(($K231+$R231)*Inputs!$D$14*Inputs!$D$13/Hours_HIV),(($L231+$S231)*Inputs!$D$14*Inputs!$D$13/Hours_HIV),(($M231+$T231)*Inputs!$D$14*Inputs!$D$13/Hours_HIV))</f>
        <v>0</v>
      </c>
      <c r="BC231" s="8">
        <f>SUM((($H231+$O231)*Inputs!$D$14*Inputs!$D$13/Hours_HPV),(($I231+$P231)*Inputs!$D$14*Inputs!$D$13/Hours_HPV),(($J231+$Q231)*Inputs!$D$14*Inputs!$D$13/Hours_HPV),(($K231+$R231)*Inputs!$D$14*Inputs!$D$13/Hours_HPV),(($L231+$S231)*Inputs!$D$14*Inputs!$D$13/Hours_HPV),(($M231+$T231)*Inputs!$D$14*Inputs!$D$13/Hours_HPV))</f>
        <v>0</v>
      </c>
      <c r="BD231" s="8">
        <f>SUM((($H231+$O231)*Inputs!$D$14*Inputs!$D$13/Hours_HCV),(($I231+$P231)*Inputs!$D$14*Inputs!$D$13/Hours_HCV),(($J231+$Q231)*Inputs!$D$14*Inputs!$D$13/Hours_HCV),(($K231+$R231)*Inputs!$D$14*Inputs!$D$13/Hours_HCV),(($L231+$S231)*Inputs!$D$14*Inputs!$D$13/Hours_HCV),(($M231+$T231)*Inputs!$D$14*Inputs!$D$13/Hours_HCV))</f>
        <v>0</v>
      </c>
      <c r="BE231" s="9"/>
      <c r="BF231" s="10" t="str">
        <f t="shared" si="393"/>
        <v/>
      </c>
      <c r="BG231" s="18" t="str">
        <f t="shared" si="394"/>
        <v>N/A</v>
      </c>
      <c r="BH231" s="10" t="str">
        <f t="shared" si="395"/>
        <v/>
      </c>
      <c r="BI231" s="10" t="str">
        <f t="shared" si="396"/>
        <v/>
      </c>
      <c r="BJ231" s="10" t="str">
        <f t="shared" si="315"/>
        <v/>
      </c>
      <c r="BK231" s="18" t="str">
        <f t="shared" si="397"/>
        <v>N/A</v>
      </c>
      <c r="BL231" s="367"/>
      <c r="BM231" s="10">
        <f t="shared" si="398"/>
        <v>0</v>
      </c>
      <c r="BN231" s="18" t="str">
        <f t="shared" si="399"/>
        <v>N/A</v>
      </c>
      <c r="BO231" s="10" t="str">
        <f t="shared" si="316"/>
        <v/>
      </c>
      <c r="BP231" s="10" t="str">
        <f t="shared" si="317"/>
        <v/>
      </c>
      <c r="BQ231" s="10" t="str">
        <f t="shared" si="318"/>
        <v/>
      </c>
      <c r="BR231" s="18" t="str">
        <f t="shared" si="319"/>
        <v>N/A</v>
      </c>
      <c r="BS231" s="367"/>
      <c r="BT231" s="10">
        <f t="shared" si="400"/>
        <v>0</v>
      </c>
      <c r="BU231" s="18" t="str">
        <f t="shared" si="401"/>
        <v>N/A</v>
      </c>
      <c r="BV231" s="10" t="str">
        <f t="shared" si="320"/>
        <v/>
      </c>
      <c r="BW231" s="10" t="str">
        <f t="shared" si="402"/>
        <v/>
      </c>
      <c r="BX231" s="10" t="str">
        <f t="shared" si="321"/>
        <v/>
      </c>
      <c r="BY231" s="18" t="str">
        <f t="shared" si="403"/>
        <v>N/A</v>
      </c>
      <c r="BZ231" s="367"/>
      <c r="CA231" s="10">
        <f t="shared" si="404"/>
        <v>0</v>
      </c>
      <c r="CB231" s="18" t="str">
        <f t="shared" si="405"/>
        <v>N/A</v>
      </c>
      <c r="CC231" s="10" t="str">
        <f t="shared" si="322"/>
        <v/>
      </c>
      <c r="CD231" s="10" t="str">
        <f t="shared" si="323"/>
        <v/>
      </c>
      <c r="CE231" s="10" t="str">
        <f t="shared" si="324"/>
        <v/>
      </c>
      <c r="CF231" s="18" t="str">
        <f t="shared" si="406"/>
        <v>N/A</v>
      </c>
      <c r="CG231" s="365"/>
      <c r="CH231" s="10">
        <f t="shared" si="407"/>
        <v>0</v>
      </c>
      <c r="CI231" s="18" t="str">
        <f t="shared" si="408"/>
        <v>N/A</v>
      </c>
      <c r="CJ231" s="10" t="str">
        <f t="shared" si="325"/>
        <v/>
      </c>
      <c r="CK231" s="10" t="str">
        <f t="shared" si="326"/>
        <v/>
      </c>
      <c r="CL231" s="10" t="str">
        <f t="shared" si="327"/>
        <v/>
      </c>
      <c r="CM231" s="18" t="str">
        <f t="shared" si="328"/>
        <v>N/A</v>
      </c>
      <c r="CN231" s="365"/>
      <c r="CO231" s="10">
        <f t="shared" si="409"/>
        <v>0</v>
      </c>
      <c r="CP231" s="18" t="str">
        <f t="shared" si="410"/>
        <v>N/A</v>
      </c>
      <c r="CQ231" s="10" t="str">
        <f t="shared" si="329"/>
        <v/>
      </c>
      <c r="CR231" s="10" t="str">
        <f t="shared" si="330"/>
        <v/>
      </c>
      <c r="CS231" s="10" t="str">
        <f t="shared" si="331"/>
        <v/>
      </c>
      <c r="CT231" s="18" t="str">
        <f t="shared" si="411"/>
        <v>N/A</v>
      </c>
      <c r="CU231" s="377"/>
      <c r="CV231" s="10">
        <f t="shared" si="412"/>
        <v>0</v>
      </c>
      <c r="CW231" s="18" t="str">
        <f t="shared" si="413"/>
        <v>N/A</v>
      </c>
      <c r="CX231" s="10" t="str">
        <f t="shared" si="332"/>
        <v/>
      </c>
      <c r="CY231" s="10" t="str">
        <f t="shared" si="333"/>
        <v/>
      </c>
      <c r="CZ231" s="10" t="str">
        <f t="shared" si="334"/>
        <v/>
      </c>
      <c r="DA231" s="18" t="str">
        <f t="shared" si="335"/>
        <v>N/A</v>
      </c>
      <c r="DB231" s="367"/>
      <c r="DC231" s="367"/>
      <c r="DD231" s="367"/>
      <c r="DE231" s="367"/>
      <c r="DF231" s="367"/>
      <c r="DG231" s="40" t="b">
        <f t="shared" si="336"/>
        <v>0</v>
      </c>
      <c r="DH231" s="40" t="b">
        <f t="shared" si="337"/>
        <v>0</v>
      </c>
      <c r="DI231" s="40" t="b">
        <f t="shared" si="338"/>
        <v>0</v>
      </c>
      <c r="DJ231" s="40" t="b">
        <f t="shared" si="339"/>
        <v>0</v>
      </c>
      <c r="DK231" s="367"/>
      <c r="DL231" s="40" t="b">
        <f t="shared" si="340"/>
        <v>0</v>
      </c>
      <c r="DM231" s="40" t="b">
        <f t="shared" si="341"/>
        <v>0</v>
      </c>
      <c r="DN231" s="40" t="b">
        <f t="shared" si="342"/>
        <v>0</v>
      </c>
      <c r="DO231" s="40" t="b">
        <f t="shared" si="343"/>
        <v>0</v>
      </c>
      <c r="DP231" s="367"/>
      <c r="DQ231" s="40" t="b">
        <f t="shared" si="344"/>
        <v>0</v>
      </c>
      <c r="DR231" s="40" t="b">
        <f t="shared" si="345"/>
        <v>0</v>
      </c>
      <c r="DS231" s="40" t="b">
        <f t="shared" si="346"/>
        <v>0</v>
      </c>
      <c r="DT231" s="40" t="b">
        <f t="shared" si="347"/>
        <v>0</v>
      </c>
      <c r="DU231" s="367"/>
      <c r="DV231" s="40" t="b">
        <f t="shared" si="348"/>
        <v>0</v>
      </c>
      <c r="DW231" s="40" t="b">
        <f t="shared" si="349"/>
        <v>0</v>
      </c>
      <c r="DX231" s="40" t="b">
        <f t="shared" si="350"/>
        <v>0</v>
      </c>
      <c r="DY231" s="40" t="b">
        <f t="shared" si="351"/>
        <v>0</v>
      </c>
      <c r="DZ231" s="367"/>
      <c r="EA231" s="40" t="b">
        <f t="shared" si="352"/>
        <v>0</v>
      </c>
      <c r="EB231" s="40" t="b">
        <f t="shared" si="353"/>
        <v>0</v>
      </c>
      <c r="EC231" s="40" t="b">
        <f t="shared" si="354"/>
        <v>0</v>
      </c>
      <c r="ED231" s="40" t="b">
        <f t="shared" si="355"/>
        <v>0</v>
      </c>
      <c r="EE231" s="367"/>
      <c r="EF231" s="40" t="b">
        <f t="shared" si="356"/>
        <v>0</v>
      </c>
      <c r="EG231" s="40" t="b">
        <f t="shared" si="357"/>
        <v>0</v>
      </c>
      <c r="EH231" s="40" t="b">
        <f t="shared" si="358"/>
        <v>0</v>
      </c>
      <c r="EI231" s="40" t="b">
        <f t="shared" si="359"/>
        <v>0</v>
      </c>
      <c r="EJ231" s="367"/>
      <c r="EK231" s="40" t="b">
        <f t="shared" si="360"/>
        <v>0</v>
      </c>
      <c r="EL231" s="40" t="b">
        <f t="shared" si="361"/>
        <v>0</v>
      </c>
      <c r="EM231" s="40" t="b">
        <f t="shared" si="362"/>
        <v>0</v>
      </c>
      <c r="EN231" s="40" t="b">
        <f t="shared" si="363"/>
        <v>0</v>
      </c>
      <c r="EO231" s="367"/>
      <c r="EP231" s="40" t="b">
        <f t="shared" si="364"/>
        <v>0</v>
      </c>
      <c r="EQ231" s="40" t="b">
        <f t="shared" si="365"/>
        <v>0</v>
      </c>
      <c r="ER231" s="40" t="b">
        <f t="shared" si="366"/>
        <v>0</v>
      </c>
      <c r="ES231" s="40" t="b">
        <f t="shared" si="367"/>
        <v>0</v>
      </c>
      <c r="ET231" s="367"/>
      <c r="EU231" s="40" t="b">
        <f t="shared" si="368"/>
        <v>0</v>
      </c>
      <c r="EV231" s="40" t="b">
        <f t="shared" si="369"/>
        <v>0</v>
      </c>
      <c r="EW231" s="40" t="b">
        <f t="shared" si="370"/>
        <v>0</v>
      </c>
      <c r="EX231" s="40" t="b">
        <f t="shared" si="371"/>
        <v>0</v>
      </c>
      <c r="EY231" s="365"/>
      <c r="EZ231" s="40" t="b">
        <f t="shared" si="372"/>
        <v>0</v>
      </c>
      <c r="FA231" s="40" t="b">
        <f t="shared" si="373"/>
        <v>0</v>
      </c>
      <c r="FB231" s="40" t="b">
        <f t="shared" si="374"/>
        <v>0</v>
      </c>
      <c r="FC231" s="40" t="b">
        <f t="shared" si="375"/>
        <v>0</v>
      </c>
      <c r="FD231" s="367"/>
      <c r="FE231" s="40" t="b">
        <f t="shared" si="376"/>
        <v>0</v>
      </c>
      <c r="FF231" s="40" t="b">
        <f t="shared" si="377"/>
        <v>0</v>
      </c>
      <c r="FG231" s="40" t="b">
        <f t="shared" si="378"/>
        <v>0</v>
      </c>
      <c r="FH231" s="40" t="b">
        <f t="shared" si="379"/>
        <v>0</v>
      </c>
      <c r="FI231" s="365"/>
      <c r="FJ231" s="40" t="b">
        <f t="shared" si="380"/>
        <v>0</v>
      </c>
      <c r="FK231" s="40" t="b">
        <f t="shared" si="381"/>
        <v>0</v>
      </c>
      <c r="FL231" s="40" t="b">
        <f t="shared" si="382"/>
        <v>0</v>
      </c>
      <c r="FM231" s="40" t="b">
        <f t="shared" si="383"/>
        <v>0</v>
      </c>
      <c r="FN231" s="367"/>
      <c r="FO231" s="40" t="b">
        <f t="shared" si="384"/>
        <v>0</v>
      </c>
      <c r="FP231" s="40" t="b">
        <f t="shared" si="385"/>
        <v>0</v>
      </c>
      <c r="FQ231" s="40" t="b">
        <f t="shared" si="386"/>
        <v>0</v>
      </c>
      <c r="FR231" s="40" t="b">
        <f t="shared" si="387"/>
        <v>0</v>
      </c>
      <c r="FS231" s="365"/>
      <c r="FT231" s="40" t="b">
        <f t="shared" si="388"/>
        <v>0</v>
      </c>
      <c r="FU231" s="40" t="b">
        <f t="shared" si="389"/>
        <v>0</v>
      </c>
      <c r="FV231" s="40" t="b">
        <f t="shared" si="390"/>
        <v>0</v>
      </c>
      <c r="FW231" s="40" t="b">
        <f t="shared" si="391"/>
        <v>0</v>
      </c>
    </row>
    <row r="232" spans="2:179">
      <c r="B232" s="365">
        <v>223</v>
      </c>
      <c r="C232" s="309"/>
      <c r="D232" s="196"/>
      <c r="E232" s="196"/>
      <c r="F232" s="196"/>
      <c r="G232" s="367"/>
      <c r="H232" s="197"/>
      <c r="I232" s="197"/>
      <c r="J232" s="197"/>
      <c r="K232" s="197"/>
      <c r="L232" s="197"/>
      <c r="M232" s="197"/>
      <c r="N232" s="9"/>
      <c r="O232" s="198"/>
      <c r="P232" s="198"/>
      <c r="Q232" s="198"/>
      <c r="R232" s="198"/>
      <c r="S232" s="198"/>
      <c r="T232" s="198"/>
      <c r="U232" s="9"/>
      <c r="V232" s="306"/>
      <c r="W232" s="306"/>
      <c r="X232" s="306"/>
      <c r="Y232" s="306"/>
      <c r="Z232" s="306"/>
      <c r="AA232" s="283">
        <f>IFERROR(Z232*Inputs!$D$59*Inputs!$D$60,"")</f>
        <v>0</v>
      </c>
      <c r="AB232" s="9"/>
      <c r="AC232" s="304"/>
      <c r="AD232" s="304"/>
      <c r="AE232" s="304"/>
      <c r="AF232" s="304"/>
      <c r="AG232" s="9"/>
      <c r="AH232" s="283" t="str">
        <f>IFERROR(IF(Analysis!AC232="","",Analysis!AC232*Inputs!$D$33),"")</f>
        <v/>
      </c>
      <c r="AI232" s="292" t="str">
        <f>IFERROR(IF(Analysis!AD232="","",Analysis!AD232*Inputs!$D$37),"")</f>
        <v/>
      </c>
      <c r="AJ232" s="292" t="str">
        <f>IFERROR(IF(Analysis!AE232="","",Analysis!AE232*Inputs!$D$41),"")</f>
        <v/>
      </c>
      <c r="AK232" s="292" t="str">
        <f>IFERROR(IF(Analysis!AE232="","",Analysis!AE232*Inputs!$D$48),"")</f>
        <v/>
      </c>
      <c r="AL232" s="293" t="str">
        <f>IFERROR(IF(Analysis!AD232="","",Analysis!AD232*Inputs!$D$49*Inputs!$D$48),"")</f>
        <v/>
      </c>
      <c r="AM232" s="292" t="str">
        <f>IFERROR(AK232*Inputs!$D$50,"")</f>
        <v/>
      </c>
      <c r="AN232" s="292" t="str">
        <f t="shared" si="392"/>
        <v/>
      </c>
      <c r="AO232" s="292" t="str">
        <f>IFERROR(IF(AN232="","",AN232*Inputs!$D$52),"")</f>
        <v/>
      </c>
      <c r="AP232" s="283" t="str">
        <f>IFERROR(IF(Analysis!AF232="","",Analysis!AF232*Inputs!$D$58),"")</f>
        <v/>
      </c>
      <c r="AQ232" s="293" t="str">
        <f>IFERROR(AP232*Inputs!$D$59,"")</f>
        <v/>
      </c>
      <c r="AR232" s="283" t="str">
        <f>IFERROR(AQ232*Inputs!$D$60,"")</f>
        <v/>
      </c>
      <c r="AS232" s="9"/>
      <c r="AT232" s="279" t="str">
        <f>IF(Analysis!V232&lt;&gt;"",Analysis!V232,Analysis!$AH232)</f>
        <v/>
      </c>
      <c r="AU232" s="279" t="str">
        <f>IF(Analysis!W232&lt;&gt;"",Analysis!W232,Analysis!AI232)</f>
        <v/>
      </c>
      <c r="AV232" s="279" t="str">
        <f>IF(Analysis!X232&lt;&gt;"",Analysis!X232,$AJ232)</f>
        <v/>
      </c>
      <c r="AW232" s="279" t="str">
        <f>IF(Analysis!Y232&lt;&gt;"",Analysis!Y232,Analysis!AO232)</f>
        <v/>
      </c>
      <c r="AX232" s="279" t="str">
        <f>IF(Analysis!Z232&lt;&gt;"",Analysis!Z232,Analysis!AP232)</f>
        <v/>
      </c>
      <c r="AY232" s="279" t="str">
        <f>IF(Analysis!AA232&gt;0,Analysis!AA232,Analysis!AR232)</f>
        <v/>
      </c>
      <c r="AZ232" s="9"/>
      <c r="BA232" s="8">
        <f>SUM((($H232+$O232)*Inputs!$D$14*Inputs!$D$13/Hours_TB),(($I232+$P232)*Inputs!$D$14*Inputs!$D$13/Hours_TB),(($J232+$Q232)*Inputs!$D$14*Inputs!$D$13/Hours_TB),(($K232+$R232)*Inputs!$D$14*Inputs!$D$13/Hours_TB),(($L232+$S232)*Inputs!$D$14*Inputs!$D$13/Hours_TB),(($M232+$T232)*Inputs!$D$14*Inputs!$D$13/Hours_TB))</f>
        <v>0</v>
      </c>
      <c r="BB232" s="8">
        <f>SUM((($H232+$O232)*Inputs!$D$14*Inputs!$D$13/Hours_HIV),(($I232+$P232)*Inputs!$D$14*Inputs!$D$13/Hours_HIV),(($J232+$Q232)*Inputs!$D$14*Inputs!$D$13/Hours_HIV),(($K232+$R232)*Inputs!$D$14*Inputs!$D$13/Hours_HIV),(($L232+$S232)*Inputs!$D$14*Inputs!$D$13/Hours_HIV),(($M232+$T232)*Inputs!$D$14*Inputs!$D$13/Hours_HIV))</f>
        <v>0</v>
      </c>
      <c r="BC232" s="8">
        <f>SUM((($H232+$O232)*Inputs!$D$14*Inputs!$D$13/Hours_HPV),(($I232+$P232)*Inputs!$D$14*Inputs!$D$13/Hours_HPV),(($J232+$Q232)*Inputs!$D$14*Inputs!$D$13/Hours_HPV),(($K232+$R232)*Inputs!$D$14*Inputs!$D$13/Hours_HPV),(($L232+$S232)*Inputs!$D$14*Inputs!$D$13/Hours_HPV),(($M232+$T232)*Inputs!$D$14*Inputs!$D$13/Hours_HPV))</f>
        <v>0</v>
      </c>
      <c r="BD232" s="8">
        <f>SUM((($H232+$O232)*Inputs!$D$14*Inputs!$D$13/Hours_HCV),(($I232+$P232)*Inputs!$D$14*Inputs!$D$13/Hours_HCV),(($J232+$Q232)*Inputs!$D$14*Inputs!$D$13/Hours_HCV),(($K232+$R232)*Inputs!$D$14*Inputs!$D$13/Hours_HCV),(($L232+$S232)*Inputs!$D$14*Inputs!$D$13/Hours_HCV),(($M232+$T232)*Inputs!$D$14*Inputs!$D$13/Hours_HCV))</f>
        <v>0</v>
      </c>
      <c r="BE232" s="9"/>
      <c r="BF232" s="10" t="str">
        <f t="shared" si="393"/>
        <v/>
      </c>
      <c r="BG232" s="18" t="str">
        <f t="shared" si="394"/>
        <v>N/A</v>
      </c>
      <c r="BH232" s="10" t="str">
        <f t="shared" si="395"/>
        <v/>
      </c>
      <c r="BI232" s="10" t="str">
        <f t="shared" si="396"/>
        <v/>
      </c>
      <c r="BJ232" s="10" t="str">
        <f t="shared" si="315"/>
        <v/>
      </c>
      <c r="BK232" s="18" t="str">
        <f t="shared" si="397"/>
        <v>N/A</v>
      </c>
      <c r="BL232" s="367"/>
      <c r="BM232" s="10">
        <f t="shared" si="398"/>
        <v>0</v>
      </c>
      <c r="BN232" s="18" t="str">
        <f t="shared" si="399"/>
        <v>N/A</v>
      </c>
      <c r="BO232" s="10" t="str">
        <f t="shared" si="316"/>
        <v/>
      </c>
      <c r="BP232" s="10" t="str">
        <f t="shared" si="317"/>
        <v/>
      </c>
      <c r="BQ232" s="10" t="str">
        <f t="shared" si="318"/>
        <v/>
      </c>
      <c r="BR232" s="18" t="str">
        <f t="shared" si="319"/>
        <v>N/A</v>
      </c>
      <c r="BS232" s="367"/>
      <c r="BT232" s="10">
        <f t="shared" si="400"/>
        <v>0</v>
      </c>
      <c r="BU232" s="18" t="str">
        <f t="shared" si="401"/>
        <v>N/A</v>
      </c>
      <c r="BV232" s="10" t="str">
        <f t="shared" si="320"/>
        <v/>
      </c>
      <c r="BW232" s="10" t="str">
        <f t="shared" si="402"/>
        <v/>
      </c>
      <c r="BX232" s="10" t="str">
        <f t="shared" si="321"/>
        <v/>
      </c>
      <c r="BY232" s="18" t="str">
        <f t="shared" si="403"/>
        <v>N/A</v>
      </c>
      <c r="BZ232" s="367"/>
      <c r="CA232" s="10">
        <f t="shared" si="404"/>
        <v>0</v>
      </c>
      <c r="CB232" s="18" t="str">
        <f t="shared" si="405"/>
        <v>N/A</v>
      </c>
      <c r="CC232" s="10" t="str">
        <f t="shared" si="322"/>
        <v/>
      </c>
      <c r="CD232" s="10" t="str">
        <f t="shared" si="323"/>
        <v/>
      </c>
      <c r="CE232" s="10" t="str">
        <f t="shared" si="324"/>
        <v/>
      </c>
      <c r="CF232" s="18" t="str">
        <f t="shared" si="406"/>
        <v>N/A</v>
      </c>
      <c r="CG232" s="365"/>
      <c r="CH232" s="10">
        <f t="shared" si="407"/>
        <v>0</v>
      </c>
      <c r="CI232" s="18" t="str">
        <f t="shared" si="408"/>
        <v>N/A</v>
      </c>
      <c r="CJ232" s="10" t="str">
        <f t="shared" si="325"/>
        <v/>
      </c>
      <c r="CK232" s="10" t="str">
        <f t="shared" si="326"/>
        <v/>
      </c>
      <c r="CL232" s="10" t="str">
        <f t="shared" si="327"/>
        <v/>
      </c>
      <c r="CM232" s="18" t="str">
        <f t="shared" si="328"/>
        <v>N/A</v>
      </c>
      <c r="CN232" s="365"/>
      <c r="CO232" s="10">
        <f t="shared" si="409"/>
        <v>0</v>
      </c>
      <c r="CP232" s="18" t="str">
        <f t="shared" si="410"/>
        <v>N/A</v>
      </c>
      <c r="CQ232" s="10" t="str">
        <f t="shared" si="329"/>
        <v/>
      </c>
      <c r="CR232" s="10" t="str">
        <f t="shared" si="330"/>
        <v/>
      </c>
      <c r="CS232" s="10" t="str">
        <f t="shared" si="331"/>
        <v/>
      </c>
      <c r="CT232" s="18" t="str">
        <f t="shared" si="411"/>
        <v>N/A</v>
      </c>
      <c r="CU232" s="377"/>
      <c r="CV232" s="10">
        <f t="shared" si="412"/>
        <v>0</v>
      </c>
      <c r="CW232" s="18" t="str">
        <f t="shared" si="413"/>
        <v>N/A</v>
      </c>
      <c r="CX232" s="10" t="str">
        <f t="shared" si="332"/>
        <v/>
      </c>
      <c r="CY232" s="10" t="str">
        <f t="shared" si="333"/>
        <v/>
      </c>
      <c r="CZ232" s="10" t="str">
        <f t="shared" si="334"/>
        <v/>
      </c>
      <c r="DA232" s="18" t="str">
        <f t="shared" si="335"/>
        <v>N/A</v>
      </c>
      <c r="DB232" s="367"/>
      <c r="DC232" s="367"/>
      <c r="DD232" s="367"/>
      <c r="DE232" s="367"/>
      <c r="DF232" s="367"/>
      <c r="DG232" s="40" t="b">
        <f t="shared" si="336"/>
        <v>0</v>
      </c>
      <c r="DH232" s="40" t="b">
        <f t="shared" si="337"/>
        <v>0</v>
      </c>
      <c r="DI232" s="40" t="b">
        <f t="shared" si="338"/>
        <v>0</v>
      </c>
      <c r="DJ232" s="40" t="b">
        <f t="shared" si="339"/>
        <v>0</v>
      </c>
      <c r="DK232" s="367"/>
      <c r="DL232" s="40" t="b">
        <f t="shared" si="340"/>
        <v>0</v>
      </c>
      <c r="DM232" s="40" t="b">
        <f t="shared" si="341"/>
        <v>0</v>
      </c>
      <c r="DN232" s="40" t="b">
        <f t="shared" si="342"/>
        <v>0</v>
      </c>
      <c r="DO232" s="40" t="b">
        <f t="shared" si="343"/>
        <v>0</v>
      </c>
      <c r="DP232" s="367"/>
      <c r="DQ232" s="40" t="b">
        <f t="shared" si="344"/>
        <v>0</v>
      </c>
      <c r="DR232" s="40" t="b">
        <f t="shared" si="345"/>
        <v>0</v>
      </c>
      <c r="DS232" s="40" t="b">
        <f t="shared" si="346"/>
        <v>0</v>
      </c>
      <c r="DT232" s="40" t="b">
        <f t="shared" si="347"/>
        <v>0</v>
      </c>
      <c r="DU232" s="367"/>
      <c r="DV232" s="40" t="b">
        <f t="shared" si="348"/>
        <v>0</v>
      </c>
      <c r="DW232" s="40" t="b">
        <f t="shared" si="349"/>
        <v>0</v>
      </c>
      <c r="DX232" s="40" t="b">
        <f t="shared" si="350"/>
        <v>0</v>
      </c>
      <c r="DY232" s="40" t="b">
        <f t="shared" si="351"/>
        <v>0</v>
      </c>
      <c r="DZ232" s="367"/>
      <c r="EA232" s="40" t="b">
        <f t="shared" si="352"/>
        <v>0</v>
      </c>
      <c r="EB232" s="40" t="b">
        <f t="shared" si="353"/>
        <v>0</v>
      </c>
      <c r="EC232" s="40" t="b">
        <f t="shared" si="354"/>
        <v>0</v>
      </c>
      <c r="ED232" s="40" t="b">
        <f t="shared" si="355"/>
        <v>0</v>
      </c>
      <c r="EE232" s="367"/>
      <c r="EF232" s="40" t="b">
        <f t="shared" si="356"/>
        <v>0</v>
      </c>
      <c r="EG232" s="40" t="b">
        <f t="shared" si="357"/>
        <v>0</v>
      </c>
      <c r="EH232" s="40" t="b">
        <f t="shared" si="358"/>
        <v>0</v>
      </c>
      <c r="EI232" s="40" t="b">
        <f t="shared" si="359"/>
        <v>0</v>
      </c>
      <c r="EJ232" s="367"/>
      <c r="EK232" s="40" t="b">
        <f t="shared" si="360"/>
        <v>0</v>
      </c>
      <c r="EL232" s="40" t="b">
        <f t="shared" si="361"/>
        <v>0</v>
      </c>
      <c r="EM232" s="40" t="b">
        <f t="shared" si="362"/>
        <v>0</v>
      </c>
      <c r="EN232" s="40" t="b">
        <f t="shared" si="363"/>
        <v>0</v>
      </c>
      <c r="EO232" s="367"/>
      <c r="EP232" s="40" t="b">
        <f t="shared" si="364"/>
        <v>0</v>
      </c>
      <c r="EQ232" s="40" t="b">
        <f t="shared" si="365"/>
        <v>0</v>
      </c>
      <c r="ER232" s="40" t="b">
        <f t="shared" si="366"/>
        <v>0</v>
      </c>
      <c r="ES232" s="40" t="b">
        <f t="shared" si="367"/>
        <v>0</v>
      </c>
      <c r="ET232" s="367"/>
      <c r="EU232" s="40" t="b">
        <f t="shared" si="368"/>
        <v>0</v>
      </c>
      <c r="EV232" s="40" t="b">
        <f t="shared" si="369"/>
        <v>0</v>
      </c>
      <c r="EW232" s="40" t="b">
        <f t="shared" si="370"/>
        <v>0</v>
      </c>
      <c r="EX232" s="40" t="b">
        <f t="shared" si="371"/>
        <v>0</v>
      </c>
      <c r="EY232" s="365"/>
      <c r="EZ232" s="40" t="b">
        <f t="shared" si="372"/>
        <v>0</v>
      </c>
      <c r="FA232" s="40" t="b">
        <f t="shared" si="373"/>
        <v>0</v>
      </c>
      <c r="FB232" s="40" t="b">
        <f t="shared" si="374"/>
        <v>0</v>
      </c>
      <c r="FC232" s="40" t="b">
        <f t="shared" si="375"/>
        <v>0</v>
      </c>
      <c r="FD232" s="367"/>
      <c r="FE232" s="40" t="b">
        <f t="shared" si="376"/>
        <v>0</v>
      </c>
      <c r="FF232" s="40" t="b">
        <f t="shared" si="377"/>
        <v>0</v>
      </c>
      <c r="FG232" s="40" t="b">
        <f t="shared" si="378"/>
        <v>0</v>
      </c>
      <c r="FH232" s="40" t="b">
        <f t="shared" si="379"/>
        <v>0</v>
      </c>
      <c r="FI232" s="365"/>
      <c r="FJ232" s="40" t="b">
        <f t="shared" si="380"/>
        <v>0</v>
      </c>
      <c r="FK232" s="40" t="b">
        <f t="shared" si="381"/>
        <v>0</v>
      </c>
      <c r="FL232" s="40" t="b">
        <f t="shared" si="382"/>
        <v>0</v>
      </c>
      <c r="FM232" s="40" t="b">
        <f t="shared" si="383"/>
        <v>0</v>
      </c>
      <c r="FN232" s="367"/>
      <c r="FO232" s="40" t="b">
        <f t="shared" si="384"/>
        <v>0</v>
      </c>
      <c r="FP232" s="40" t="b">
        <f t="shared" si="385"/>
        <v>0</v>
      </c>
      <c r="FQ232" s="40" t="b">
        <f t="shared" si="386"/>
        <v>0</v>
      </c>
      <c r="FR232" s="40" t="b">
        <f t="shared" si="387"/>
        <v>0</v>
      </c>
      <c r="FS232" s="365"/>
      <c r="FT232" s="40" t="b">
        <f t="shared" si="388"/>
        <v>0</v>
      </c>
      <c r="FU232" s="40" t="b">
        <f t="shared" si="389"/>
        <v>0</v>
      </c>
      <c r="FV232" s="40" t="b">
        <f t="shared" si="390"/>
        <v>0</v>
      </c>
      <c r="FW232" s="40" t="b">
        <f t="shared" si="391"/>
        <v>0</v>
      </c>
    </row>
    <row r="233" spans="2:179">
      <c r="B233" s="365">
        <v>224</v>
      </c>
      <c r="C233" s="309"/>
      <c r="D233" s="196"/>
      <c r="E233" s="196"/>
      <c r="F233" s="196"/>
      <c r="G233" s="367"/>
      <c r="H233" s="197"/>
      <c r="I233" s="197"/>
      <c r="J233" s="197"/>
      <c r="K233" s="197"/>
      <c r="L233" s="197"/>
      <c r="M233" s="197"/>
      <c r="N233" s="9"/>
      <c r="O233" s="198"/>
      <c r="P233" s="198"/>
      <c r="Q233" s="198"/>
      <c r="R233" s="198"/>
      <c r="S233" s="198"/>
      <c r="T233" s="198"/>
      <c r="U233" s="9"/>
      <c r="V233" s="306"/>
      <c r="W233" s="306"/>
      <c r="X233" s="306"/>
      <c r="Y233" s="306"/>
      <c r="Z233" s="306"/>
      <c r="AA233" s="283">
        <f>IFERROR(Z233*Inputs!$D$59*Inputs!$D$60,"")</f>
        <v>0</v>
      </c>
      <c r="AB233" s="9"/>
      <c r="AC233" s="304"/>
      <c r="AD233" s="304"/>
      <c r="AE233" s="304"/>
      <c r="AF233" s="304"/>
      <c r="AG233" s="9"/>
      <c r="AH233" s="283" t="str">
        <f>IFERROR(IF(Analysis!AC233="","",Analysis!AC233*Inputs!$D$33),"")</f>
        <v/>
      </c>
      <c r="AI233" s="292" t="str">
        <f>IFERROR(IF(Analysis!AD233="","",Analysis!AD233*Inputs!$D$37),"")</f>
        <v/>
      </c>
      <c r="AJ233" s="292" t="str">
        <f>IFERROR(IF(Analysis!AE233="","",Analysis!AE233*Inputs!$D$41),"")</f>
        <v/>
      </c>
      <c r="AK233" s="292" t="str">
        <f>IFERROR(IF(Analysis!AE233="","",Analysis!AE233*Inputs!$D$48),"")</f>
        <v/>
      </c>
      <c r="AL233" s="293" t="str">
        <f>IFERROR(IF(Analysis!AD233="","",Analysis!AD233*Inputs!$D$49*Inputs!$D$48),"")</f>
        <v/>
      </c>
      <c r="AM233" s="292" t="str">
        <f>IFERROR(AK233*Inputs!$D$50,"")</f>
        <v/>
      </c>
      <c r="AN233" s="292" t="str">
        <f t="shared" si="392"/>
        <v/>
      </c>
      <c r="AO233" s="292" t="str">
        <f>IFERROR(IF(AN233="","",AN233*Inputs!$D$52),"")</f>
        <v/>
      </c>
      <c r="AP233" s="283" t="str">
        <f>IFERROR(IF(Analysis!AF233="","",Analysis!AF233*Inputs!$D$58),"")</f>
        <v/>
      </c>
      <c r="AQ233" s="293" t="str">
        <f>IFERROR(AP233*Inputs!$D$59,"")</f>
        <v/>
      </c>
      <c r="AR233" s="283" t="str">
        <f>IFERROR(AQ233*Inputs!$D$60,"")</f>
        <v/>
      </c>
      <c r="AS233" s="9"/>
      <c r="AT233" s="279" t="str">
        <f>IF(Analysis!V233&lt;&gt;"",Analysis!V233,Analysis!$AH233)</f>
        <v/>
      </c>
      <c r="AU233" s="279" t="str">
        <f>IF(Analysis!W233&lt;&gt;"",Analysis!W233,Analysis!AI233)</f>
        <v/>
      </c>
      <c r="AV233" s="279" t="str">
        <f>IF(Analysis!X233&lt;&gt;"",Analysis!X233,$AJ233)</f>
        <v/>
      </c>
      <c r="AW233" s="279" t="str">
        <f>IF(Analysis!Y233&lt;&gt;"",Analysis!Y233,Analysis!AO233)</f>
        <v/>
      </c>
      <c r="AX233" s="279" t="str">
        <f>IF(Analysis!Z233&lt;&gt;"",Analysis!Z233,Analysis!AP233)</f>
        <v/>
      </c>
      <c r="AY233" s="279" t="str">
        <f>IF(Analysis!AA233&gt;0,Analysis!AA233,Analysis!AR233)</f>
        <v/>
      </c>
      <c r="AZ233" s="9"/>
      <c r="BA233" s="8">
        <f>SUM((($H233+$O233)*Inputs!$D$14*Inputs!$D$13/Hours_TB),(($I233+$P233)*Inputs!$D$14*Inputs!$D$13/Hours_TB),(($J233+$Q233)*Inputs!$D$14*Inputs!$D$13/Hours_TB),(($K233+$R233)*Inputs!$D$14*Inputs!$D$13/Hours_TB),(($L233+$S233)*Inputs!$D$14*Inputs!$D$13/Hours_TB),(($M233+$T233)*Inputs!$D$14*Inputs!$D$13/Hours_TB))</f>
        <v>0</v>
      </c>
      <c r="BB233" s="8">
        <f>SUM((($H233+$O233)*Inputs!$D$14*Inputs!$D$13/Hours_HIV),(($I233+$P233)*Inputs!$D$14*Inputs!$D$13/Hours_HIV),(($J233+$Q233)*Inputs!$D$14*Inputs!$D$13/Hours_HIV),(($K233+$R233)*Inputs!$D$14*Inputs!$D$13/Hours_HIV),(($L233+$S233)*Inputs!$D$14*Inputs!$D$13/Hours_HIV),(($M233+$T233)*Inputs!$D$14*Inputs!$D$13/Hours_HIV))</f>
        <v>0</v>
      </c>
      <c r="BC233" s="8">
        <f>SUM((($H233+$O233)*Inputs!$D$14*Inputs!$D$13/Hours_HPV),(($I233+$P233)*Inputs!$D$14*Inputs!$D$13/Hours_HPV),(($J233+$Q233)*Inputs!$D$14*Inputs!$D$13/Hours_HPV),(($K233+$R233)*Inputs!$D$14*Inputs!$D$13/Hours_HPV),(($L233+$S233)*Inputs!$D$14*Inputs!$D$13/Hours_HPV),(($M233+$T233)*Inputs!$D$14*Inputs!$D$13/Hours_HPV))</f>
        <v>0</v>
      </c>
      <c r="BD233" s="8">
        <f>SUM((($H233+$O233)*Inputs!$D$14*Inputs!$D$13/Hours_HCV),(($I233+$P233)*Inputs!$D$14*Inputs!$D$13/Hours_HCV),(($J233+$Q233)*Inputs!$D$14*Inputs!$D$13/Hours_HCV),(($K233+$R233)*Inputs!$D$14*Inputs!$D$13/Hours_HCV),(($L233+$S233)*Inputs!$D$14*Inputs!$D$13/Hours_HCV),(($M233+$T233)*Inputs!$D$14*Inputs!$D$13/Hours_HCV))</f>
        <v>0</v>
      </c>
      <c r="BE233" s="9"/>
      <c r="BF233" s="10" t="str">
        <f t="shared" si="393"/>
        <v/>
      </c>
      <c r="BG233" s="18" t="str">
        <f t="shared" si="394"/>
        <v>N/A</v>
      </c>
      <c r="BH233" s="10" t="str">
        <f t="shared" si="395"/>
        <v/>
      </c>
      <c r="BI233" s="10" t="str">
        <f t="shared" si="396"/>
        <v/>
      </c>
      <c r="BJ233" s="10" t="str">
        <f t="shared" si="315"/>
        <v/>
      </c>
      <c r="BK233" s="18" t="str">
        <f t="shared" si="397"/>
        <v>N/A</v>
      </c>
      <c r="BL233" s="367"/>
      <c r="BM233" s="10">
        <f t="shared" si="398"/>
        <v>0</v>
      </c>
      <c r="BN233" s="18" t="str">
        <f t="shared" si="399"/>
        <v>N/A</v>
      </c>
      <c r="BO233" s="10" t="str">
        <f t="shared" si="316"/>
        <v/>
      </c>
      <c r="BP233" s="10" t="str">
        <f t="shared" si="317"/>
        <v/>
      </c>
      <c r="BQ233" s="10" t="str">
        <f t="shared" si="318"/>
        <v/>
      </c>
      <c r="BR233" s="18" t="str">
        <f t="shared" si="319"/>
        <v>N/A</v>
      </c>
      <c r="BS233" s="367"/>
      <c r="BT233" s="10">
        <f t="shared" si="400"/>
        <v>0</v>
      </c>
      <c r="BU233" s="18" t="str">
        <f t="shared" si="401"/>
        <v>N/A</v>
      </c>
      <c r="BV233" s="10" t="str">
        <f t="shared" si="320"/>
        <v/>
      </c>
      <c r="BW233" s="10" t="str">
        <f t="shared" si="402"/>
        <v/>
      </c>
      <c r="BX233" s="10" t="str">
        <f t="shared" si="321"/>
        <v/>
      </c>
      <c r="BY233" s="18" t="str">
        <f t="shared" si="403"/>
        <v>N/A</v>
      </c>
      <c r="BZ233" s="367"/>
      <c r="CA233" s="10">
        <f t="shared" si="404"/>
        <v>0</v>
      </c>
      <c r="CB233" s="18" t="str">
        <f t="shared" si="405"/>
        <v>N/A</v>
      </c>
      <c r="CC233" s="10" t="str">
        <f t="shared" si="322"/>
        <v/>
      </c>
      <c r="CD233" s="10" t="str">
        <f t="shared" si="323"/>
        <v/>
      </c>
      <c r="CE233" s="10" t="str">
        <f t="shared" si="324"/>
        <v/>
      </c>
      <c r="CF233" s="18" t="str">
        <f t="shared" si="406"/>
        <v>N/A</v>
      </c>
      <c r="CG233" s="365"/>
      <c r="CH233" s="10">
        <f t="shared" si="407"/>
        <v>0</v>
      </c>
      <c r="CI233" s="18" t="str">
        <f t="shared" si="408"/>
        <v>N/A</v>
      </c>
      <c r="CJ233" s="10" t="str">
        <f t="shared" si="325"/>
        <v/>
      </c>
      <c r="CK233" s="10" t="str">
        <f t="shared" si="326"/>
        <v/>
      </c>
      <c r="CL233" s="10" t="str">
        <f t="shared" si="327"/>
        <v/>
      </c>
      <c r="CM233" s="18" t="str">
        <f t="shared" si="328"/>
        <v>N/A</v>
      </c>
      <c r="CN233" s="365"/>
      <c r="CO233" s="10">
        <f t="shared" si="409"/>
        <v>0</v>
      </c>
      <c r="CP233" s="18" t="str">
        <f t="shared" si="410"/>
        <v>N/A</v>
      </c>
      <c r="CQ233" s="10" t="str">
        <f t="shared" si="329"/>
        <v/>
      </c>
      <c r="CR233" s="10" t="str">
        <f t="shared" si="330"/>
        <v/>
      </c>
      <c r="CS233" s="10" t="str">
        <f t="shared" si="331"/>
        <v/>
      </c>
      <c r="CT233" s="18" t="str">
        <f t="shared" si="411"/>
        <v>N/A</v>
      </c>
      <c r="CU233" s="377"/>
      <c r="CV233" s="10">
        <f t="shared" si="412"/>
        <v>0</v>
      </c>
      <c r="CW233" s="18" t="str">
        <f t="shared" si="413"/>
        <v>N/A</v>
      </c>
      <c r="CX233" s="10" t="str">
        <f t="shared" si="332"/>
        <v/>
      </c>
      <c r="CY233" s="10" t="str">
        <f t="shared" si="333"/>
        <v/>
      </c>
      <c r="CZ233" s="10" t="str">
        <f t="shared" si="334"/>
        <v/>
      </c>
      <c r="DA233" s="18" t="str">
        <f t="shared" si="335"/>
        <v>N/A</v>
      </c>
      <c r="DB233" s="367"/>
      <c r="DC233" s="367"/>
      <c r="DD233" s="367"/>
      <c r="DE233" s="367"/>
      <c r="DF233" s="367"/>
      <c r="DG233" s="40" t="b">
        <f t="shared" si="336"/>
        <v>0</v>
      </c>
      <c r="DH233" s="40" t="b">
        <f t="shared" si="337"/>
        <v>0</v>
      </c>
      <c r="DI233" s="40" t="b">
        <f t="shared" si="338"/>
        <v>0</v>
      </c>
      <c r="DJ233" s="40" t="b">
        <f t="shared" si="339"/>
        <v>0</v>
      </c>
      <c r="DK233" s="367"/>
      <c r="DL233" s="40" t="b">
        <f t="shared" si="340"/>
        <v>0</v>
      </c>
      <c r="DM233" s="40" t="b">
        <f t="shared" si="341"/>
        <v>0</v>
      </c>
      <c r="DN233" s="40" t="b">
        <f t="shared" si="342"/>
        <v>0</v>
      </c>
      <c r="DO233" s="40" t="b">
        <f t="shared" si="343"/>
        <v>0</v>
      </c>
      <c r="DP233" s="367"/>
      <c r="DQ233" s="40" t="b">
        <f t="shared" si="344"/>
        <v>0</v>
      </c>
      <c r="DR233" s="40" t="b">
        <f t="shared" si="345"/>
        <v>0</v>
      </c>
      <c r="DS233" s="40" t="b">
        <f t="shared" si="346"/>
        <v>0</v>
      </c>
      <c r="DT233" s="40" t="b">
        <f t="shared" si="347"/>
        <v>0</v>
      </c>
      <c r="DU233" s="367"/>
      <c r="DV233" s="40" t="b">
        <f t="shared" si="348"/>
        <v>0</v>
      </c>
      <c r="DW233" s="40" t="b">
        <f t="shared" si="349"/>
        <v>0</v>
      </c>
      <c r="DX233" s="40" t="b">
        <f t="shared" si="350"/>
        <v>0</v>
      </c>
      <c r="DY233" s="40" t="b">
        <f t="shared" si="351"/>
        <v>0</v>
      </c>
      <c r="DZ233" s="367"/>
      <c r="EA233" s="40" t="b">
        <f t="shared" si="352"/>
        <v>0</v>
      </c>
      <c r="EB233" s="40" t="b">
        <f t="shared" si="353"/>
        <v>0</v>
      </c>
      <c r="EC233" s="40" t="b">
        <f t="shared" si="354"/>
        <v>0</v>
      </c>
      <c r="ED233" s="40" t="b">
        <f t="shared" si="355"/>
        <v>0</v>
      </c>
      <c r="EE233" s="367"/>
      <c r="EF233" s="40" t="b">
        <f t="shared" si="356"/>
        <v>0</v>
      </c>
      <c r="EG233" s="40" t="b">
        <f t="shared" si="357"/>
        <v>0</v>
      </c>
      <c r="EH233" s="40" t="b">
        <f t="shared" si="358"/>
        <v>0</v>
      </c>
      <c r="EI233" s="40" t="b">
        <f t="shared" si="359"/>
        <v>0</v>
      </c>
      <c r="EJ233" s="367"/>
      <c r="EK233" s="40" t="b">
        <f t="shared" si="360"/>
        <v>0</v>
      </c>
      <c r="EL233" s="40" t="b">
        <f t="shared" si="361"/>
        <v>0</v>
      </c>
      <c r="EM233" s="40" t="b">
        <f t="shared" si="362"/>
        <v>0</v>
      </c>
      <c r="EN233" s="40" t="b">
        <f t="shared" si="363"/>
        <v>0</v>
      </c>
      <c r="EO233" s="367"/>
      <c r="EP233" s="40" t="b">
        <f t="shared" si="364"/>
        <v>0</v>
      </c>
      <c r="EQ233" s="40" t="b">
        <f t="shared" si="365"/>
        <v>0</v>
      </c>
      <c r="ER233" s="40" t="b">
        <f t="shared" si="366"/>
        <v>0</v>
      </c>
      <c r="ES233" s="40" t="b">
        <f t="shared" si="367"/>
        <v>0</v>
      </c>
      <c r="ET233" s="367"/>
      <c r="EU233" s="40" t="b">
        <f t="shared" si="368"/>
        <v>0</v>
      </c>
      <c r="EV233" s="40" t="b">
        <f t="shared" si="369"/>
        <v>0</v>
      </c>
      <c r="EW233" s="40" t="b">
        <f t="shared" si="370"/>
        <v>0</v>
      </c>
      <c r="EX233" s="40" t="b">
        <f t="shared" si="371"/>
        <v>0</v>
      </c>
      <c r="EY233" s="365"/>
      <c r="EZ233" s="40" t="b">
        <f t="shared" si="372"/>
        <v>0</v>
      </c>
      <c r="FA233" s="40" t="b">
        <f t="shared" si="373"/>
        <v>0</v>
      </c>
      <c r="FB233" s="40" t="b">
        <f t="shared" si="374"/>
        <v>0</v>
      </c>
      <c r="FC233" s="40" t="b">
        <f t="shared" si="375"/>
        <v>0</v>
      </c>
      <c r="FD233" s="367"/>
      <c r="FE233" s="40" t="b">
        <f t="shared" si="376"/>
        <v>0</v>
      </c>
      <c r="FF233" s="40" t="b">
        <f t="shared" si="377"/>
        <v>0</v>
      </c>
      <c r="FG233" s="40" t="b">
        <f t="shared" si="378"/>
        <v>0</v>
      </c>
      <c r="FH233" s="40" t="b">
        <f t="shared" si="379"/>
        <v>0</v>
      </c>
      <c r="FI233" s="365"/>
      <c r="FJ233" s="40" t="b">
        <f t="shared" si="380"/>
        <v>0</v>
      </c>
      <c r="FK233" s="40" t="b">
        <f t="shared" si="381"/>
        <v>0</v>
      </c>
      <c r="FL233" s="40" t="b">
        <f t="shared" si="382"/>
        <v>0</v>
      </c>
      <c r="FM233" s="40" t="b">
        <f t="shared" si="383"/>
        <v>0</v>
      </c>
      <c r="FN233" s="367"/>
      <c r="FO233" s="40" t="b">
        <f t="shared" si="384"/>
        <v>0</v>
      </c>
      <c r="FP233" s="40" t="b">
        <f t="shared" si="385"/>
        <v>0</v>
      </c>
      <c r="FQ233" s="40" t="b">
        <f t="shared" si="386"/>
        <v>0</v>
      </c>
      <c r="FR233" s="40" t="b">
        <f t="shared" si="387"/>
        <v>0</v>
      </c>
      <c r="FS233" s="365"/>
      <c r="FT233" s="40" t="b">
        <f t="shared" si="388"/>
        <v>0</v>
      </c>
      <c r="FU233" s="40" t="b">
        <f t="shared" si="389"/>
        <v>0</v>
      </c>
      <c r="FV233" s="40" t="b">
        <f t="shared" si="390"/>
        <v>0</v>
      </c>
      <c r="FW233" s="40" t="b">
        <f t="shared" si="391"/>
        <v>0</v>
      </c>
    </row>
    <row r="234" spans="2:179">
      <c r="B234" s="365">
        <v>225</v>
      </c>
      <c r="C234" s="309"/>
      <c r="D234" s="196"/>
      <c r="E234" s="196"/>
      <c r="F234" s="196"/>
      <c r="G234" s="367"/>
      <c r="H234" s="197"/>
      <c r="I234" s="197"/>
      <c r="J234" s="197"/>
      <c r="K234" s="197"/>
      <c r="L234" s="197"/>
      <c r="M234" s="197"/>
      <c r="N234" s="9"/>
      <c r="O234" s="198"/>
      <c r="P234" s="198"/>
      <c r="Q234" s="198"/>
      <c r="R234" s="198"/>
      <c r="S234" s="198"/>
      <c r="T234" s="198"/>
      <c r="U234" s="9"/>
      <c r="V234" s="306"/>
      <c r="W234" s="306"/>
      <c r="X234" s="306"/>
      <c r="Y234" s="306"/>
      <c r="Z234" s="306"/>
      <c r="AA234" s="283">
        <f>IFERROR(Z234*Inputs!$D$59*Inputs!$D$60,"")</f>
        <v>0</v>
      </c>
      <c r="AB234" s="9"/>
      <c r="AC234" s="304"/>
      <c r="AD234" s="304"/>
      <c r="AE234" s="304"/>
      <c r="AF234" s="304"/>
      <c r="AG234" s="9"/>
      <c r="AH234" s="283" t="str">
        <f>IFERROR(IF(Analysis!AC234="","",Analysis!AC234*Inputs!$D$33),"")</f>
        <v/>
      </c>
      <c r="AI234" s="292" t="str">
        <f>IFERROR(IF(Analysis!AD234="","",Analysis!AD234*Inputs!$D$37),"")</f>
        <v/>
      </c>
      <c r="AJ234" s="292" t="str">
        <f>IFERROR(IF(Analysis!AE234="","",Analysis!AE234*Inputs!$D$41),"")</f>
        <v/>
      </c>
      <c r="AK234" s="292" t="str">
        <f>IFERROR(IF(Analysis!AE234="","",Analysis!AE234*Inputs!$D$48),"")</f>
        <v/>
      </c>
      <c r="AL234" s="293" t="str">
        <f>IFERROR(IF(Analysis!AD234="","",Analysis!AD234*Inputs!$D$49*Inputs!$D$48),"")</f>
        <v/>
      </c>
      <c r="AM234" s="292" t="str">
        <f>IFERROR(AK234*Inputs!$D$50,"")</f>
        <v/>
      </c>
      <c r="AN234" s="292" t="str">
        <f t="shared" si="392"/>
        <v/>
      </c>
      <c r="AO234" s="292" t="str">
        <f>IFERROR(IF(AN234="","",AN234*Inputs!$D$52),"")</f>
        <v/>
      </c>
      <c r="AP234" s="283" t="str">
        <f>IFERROR(IF(Analysis!AF234="","",Analysis!AF234*Inputs!$D$58),"")</f>
        <v/>
      </c>
      <c r="AQ234" s="293" t="str">
        <f>IFERROR(AP234*Inputs!$D$59,"")</f>
        <v/>
      </c>
      <c r="AR234" s="283" t="str">
        <f>IFERROR(AQ234*Inputs!$D$60,"")</f>
        <v/>
      </c>
      <c r="AS234" s="9"/>
      <c r="AT234" s="279" t="str">
        <f>IF(Analysis!V234&lt;&gt;"",Analysis!V234,Analysis!$AH234)</f>
        <v/>
      </c>
      <c r="AU234" s="279" t="str">
        <f>IF(Analysis!W234&lt;&gt;"",Analysis!W234,Analysis!AI234)</f>
        <v/>
      </c>
      <c r="AV234" s="279" t="str">
        <f>IF(Analysis!X234&lt;&gt;"",Analysis!X234,$AJ234)</f>
        <v/>
      </c>
      <c r="AW234" s="279" t="str">
        <f>IF(Analysis!Y234&lt;&gt;"",Analysis!Y234,Analysis!AO234)</f>
        <v/>
      </c>
      <c r="AX234" s="279" t="str">
        <f>IF(Analysis!Z234&lt;&gt;"",Analysis!Z234,Analysis!AP234)</f>
        <v/>
      </c>
      <c r="AY234" s="279" t="str">
        <f>IF(Analysis!AA234&gt;0,Analysis!AA234,Analysis!AR234)</f>
        <v/>
      </c>
      <c r="AZ234" s="9"/>
      <c r="BA234" s="8">
        <f>SUM((($H234+$O234)*Inputs!$D$14*Inputs!$D$13/Hours_TB),(($I234+$P234)*Inputs!$D$14*Inputs!$D$13/Hours_TB),(($J234+$Q234)*Inputs!$D$14*Inputs!$D$13/Hours_TB),(($K234+$R234)*Inputs!$D$14*Inputs!$D$13/Hours_TB),(($L234+$S234)*Inputs!$D$14*Inputs!$D$13/Hours_TB),(($M234+$T234)*Inputs!$D$14*Inputs!$D$13/Hours_TB))</f>
        <v>0</v>
      </c>
      <c r="BB234" s="8">
        <f>SUM((($H234+$O234)*Inputs!$D$14*Inputs!$D$13/Hours_HIV),(($I234+$P234)*Inputs!$D$14*Inputs!$D$13/Hours_HIV),(($J234+$Q234)*Inputs!$D$14*Inputs!$D$13/Hours_HIV),(($K234+$R234)*Inputs!$D$14*Inputs!$D$13/Hours_HIV),(($L234+$S234)*Inputs!$D$14*Inputs!$D$13/Hours_HIV),(($M234+$T234)*Inputs!$D$14*Inputs!$D$13/Hours_HIV))</f>
        <v>0</v>
      </c>
      <c r="BC234" s="8">
        <f>SUM((($H234+$O234)*Inputs!$D$14*Inputs!$D$13/Hours_HPV),(($I234+$P234)*Inputs!$D$14*Inputs!$D$13/Hours_HPV),(($J234+$Q234)*Inputs!$D$14*Inputs!$D$13/Hours_HPV),(($K234+$R234)*Inputs!$D$14*Inputs!$D$13/Hours_HPV),(($L234+$S234)*Inputs!$D$14*Inputs!$D$13/Hours_HPV),(($M234+$T234)*Inputs!$D$14*Inputs!$D$13/Hours_HPV))</f>
        <v>0</v>
      </c>
      <c r="BD234" s="8">
        <f>SUM((($H234+$O234)*Inputs!$D$14*Inputs!$D$13/Hours_HCV),(($I234+$P234)*Inputs!$D$14*Inputs!$D$13/Hours_HCV),(($J234+$Q234)*Inputs!$D$14*Inputs!$D$13/Hours_HCV),(($K234+$R234)*Inputs!$D$14*Inputs!$D$13/Hours_HCV),(($L234+$S234)*Inputs!$D$14*Inputs!$D$13/Hours_HCV),(($M234+$T234)*Inputs!$D$14*Inputs!$D$13/Hours_HCV))</f>
        <v>0</v>
      </c>
      <c r="BE234" s="9"/>
      <c r="BF234" s="10" t="str">
        <f t="shared" si="393"/>
        <v/>
      </c>
      <c r="BG234" s="18" t="str">
        <f t="shared" si="394"/>
        <v>N/A</v>
      </c>
      <c r="BH234" s="10" t="str">
        <f t="shared" si="395"/>
        <v/>
      </c>
      <c r="BI234" s="10" t="str">
        <f t="shared" si="396"/>
        <v/>
      </c>
      <c r="BJ234" s="10" t="str">
        <f t="shared" si="315"/>
        <v/>
      </c>
      <c r="BK234" s="18" t="str">
        <f t="shared" si="397"/>
        <v>N/A</v>
      </c>
      <c r="BL234" s="367"/>
      <c r="BM234" s="10">
        <f t="shared" si="398"/>
        <v>0</v>
      </c>
      <c r="BN234" s="18" t="str">
        <f t="shared" si="399"/>
        <v>N/A</v>
      </c>
      <c r="BO234" s="10" t="str">
        <f t="shared" si="316"/>
        <v/>
      </c>
      <c r="BP234" s="10" t="str">
        <f t="shared" si="317"/>
        <v/>
      </c>
      <c r="BQ234" s="10" t="str">
        <f t="shared" si="318"/>
        <v/>
      </c>
      <c r="BR234" s="18" t="str">
        <f t="shared" si="319"/>
        <v>N/A</v>
      </c>
      <c r="BS234" s="367"/>
      <c r="BT234" s="10">
        <f t="shared" si="400"/>
        <v>0</v>
      </c>
      <c r="BU234" s="18" t="str">
        <f t="shared" si="401"/>
        <v>N/A</v>
      </c>
      <c r="BV234" s="10" t="str">
        <f t="shared" si="320"/>
        <v/>
      </c>
      <c r="BW234" s="10" t="str">
        <f t="shared" si="402"/>
        <v/>
      </c>
      <c r="BX234" s="10" t="str">
        <f t="shared" si="321"/>
        <v/>
      </c>
      <c r="BY234" s="18" t="str">
        <f t="shared" si="403"/>
        <v>N/A</v>
      </c>
      <c r="BZ234" s="367"/>
      <c r="CA234" s="10">
        <f t="shared" si="404"/>
        <v>0</v>
      </c>
      <c r="CB234" s="18" t="str">
        <f t="shared" si="405"/>
        <v>N/A</v>
      </c>
      <c r="CC234" s="10" t="str">
        <f t="shared" si="322"/>
        <v/>
      </c>
      <c r="CD234" s="10" t="str">
        <f t="shared" si="323"/>
        <v/>
      </c>
      <c r="CE234" s="10" t="str">
        <f t="shared" si="324"/>
        <v/>
      </c>
      <c r="CF234" s="18" t="str">
        <f t="shared" si="406"/>
        <v>N/A</v>
      </c>
      <c r="CG234" s="365"/>
      <c r="CH234" s="10">
        <f t="shared" si="407"/>
        <v>0</v>
      </c>
      <c r="CI234" s="18" t="str">
        <f t="shared" si="408"/>
        <v>N/A</v>
      </c>
      <c r="CJ234" s="10" t="str">
        <f t="shared" si="325"/>
        <v/>
      </c>
      <c r="CK234" s="10" t="str">
        <f t="shared" si="326"/>
        <v/>
      </c>
      <c r="CL234" s="10" t="str">
        <f t="shared" si="327"/>
        <v/>
      </c>
      <c r="CM234" s="18" t="str">
        <f t="shared" si="328"/>
        <v>N/A</v>
      </c>
      <c r="CN234" s="365"/>
      <c r="CO234" s="10">
        <f t="shared" si="409"/>
        <v>0</v>
      </c>
      <c r="CP234" s="18" t="str">
        <f t="shared" si="410"/>
        <v>N/A</v>
      </c>
      <c r="CQ234" s="10" t="str">
        <f t="shared" si="329"/>
        <v/>
      </c>
      <c r="CR234" s="10" t="str">
        <f t="shared" si="330"/>
        <v/>
      </c>
      <c r="CS234" s="10" t="str">
        <f t="shared" si="331"/>
        <v/>
      </c>
      <c r="CT234" s="18" t="str">
        <f t="shared" si="411"/>
        <v>N/A</v>
      </c>
      <c r="CU234" s="377"/>
      <c r="CV234" s="10">
        <f t="shared" si="412"/>
        <v>0</v>
      </c>
      <c r="CW234" s="18" t="str">
        <f t="shared" si="413"/>
        <v>N/A</v>
      </c>
      <c r="CX234" s="10" t="str">
        <f t="shared" si="332"/>
        <v/>
      </c>
      <c r="CY234" s="10" t="str">
        <f t="shared" si="333"/>
        <v/>
      </c>
      <c r="CZ234" s="10" t="str">
        <f t="shared" si="334"/>
        <v/>
      </c>
      <c r="DA234" s="18" t="str">
        <f t="shared" si="335"/>
        <v>N/A</v>
      </c>
      <c r="DB234" s="367"/>
      <c r="DC234" s="367"/>
      <c r="DD234" s="367"/>
      <c r="DE234" s="367"/>
      <c r="DF234" s="367"/>
      <c r="DG234" s="40" t="b">
        <f t="shared" si="336"/>
        <v>0</v>
      </c>
      <c r="DH234" s="40" t="b">
        <f t="shared" si="337"/>
        <v>0</v>
      </c>
      <c r="DI234" s="40" t="b">
        <f t="shared" si="338"/>
        <v>0</v>
      </c>
      <c r="DJ234" s="40" t="b">
        <f t="shared" si="339"/>
        <v>0</v>
      </c>
      <c r="DK234" s="367"/>
      <c r="DL234" s="40" t="b">
        <f t="shared" si="340"/>
        <v>0</v>
      </c>
      <c r="DM234" s="40" t="b">
        <f t="shared" si="341"/>
        <v>0</v>
      </c>
      <c r="DN234" s="40" t="b">
        <f t="shared" si="342"/>
        <v>0</v>
      </c>
      <c r="DO234" s="40" t="b">
        <f t="shared" si="343"/>
        <v>0</v>
      </c>
      <c r="DP234" s="367"/>
      <c r="DQ234" s="40" t="b">
        <f t="shared" si="344"/>
        <v>0</v>
      </c>
      <c r="DR234" s="40" t="b">
        <f t="shared" si="345"/>
        <v>0</v>
      </c>
      <c r="DS234" s="40" t="b">
        <f t="shared" si="346"/>
        <v>0</v>
      </c>
      <c r="DT234" s="40" t="b">
        <f t="shared" si="347"/>
        <v>0</v>
      </c>
      <c r="DU234" s="367"/>
      <c r="DV234" s="40" t="b">
        <f t="shared" si="348"/>
        <v>0</v>
      </c>
      <c r="DW234" s="40" t="b">
        <f t="shared" si="349"/>
        <v>0</v>
      </c>
      <c r="DX234" s="40" t="b">
        <f t="shared" si="350"/>
        <v>0</v>
      </c>
      <c r="DY234" s="40" t="b">
        <f t="shared" si="351"/>
        <v>0</v>
      </c>
      <c r="DZ234" s="367"/>
      <c r="EA234" s="40" t="b">
        <f t="shared" si="352"/>
        <v>0</v>
      </c>
      <c r="EB234" s="40" t="b">
        <f t="shared" si="353"/>
        <v>0</v>
      </c>
      <c r="EC234" s="40" t="b">
        <f t="shared" si="354"/>
        <v>0</v>
      </c>
      <c r="ED234" s="40" t="b">
        <f t="shared" si="355"/>
        <v>0</v>
      </c>
      <c r="EE234" s="367"/>
      <c r="EF234" s="40" t="b">
        <f t="shared" si="356"/>
        <v>0</v>
      </c>
      <c r="EG234" s="40" t="b">
        <f t="shared" si="357"/>
        <v>0</v>
      </c>
      <c r="EH234" s="40" t="b">
        <f t="shared" si="358"/>
        <v>0</v>
      </c>
      <c r="EI234" s="40" t="b">
        <f t="shared" si="359"/>
        <v>0</v>
      </c>
      <c r="EJ234" s="367"/>
      <c r="EK234" s="40" t="b">
        <f t="shared" si="360"/>
        <v>0</v>
      </c>
      <c r="EL234" s="40" t="b">
        <f t="shared" si="361"/>
        <v>0</v>
      </c>
      <c r="EM234" s="40" t="b">
        <f t="shared" si="362"/>
        <v>0</v>
      </c>
      <c r="EN234" s="40" t="b">
        <f t="shared" si="363"/>
        <v>0</v>
      </c>
      <c r="EO234" s="367"/>
      <c r="EP234" s="40" t="b">
        <f t="shared" si="364"/>
        <v>0</v>
      </c>
      <c r="EQ234" s="40" t="b">
        <f t="shared" si="365"/>
        <v>0</v>
      </c>
      <c r="ER234" s="40" t="b">
        <f t="shared" si="366"/>
        <v>0</v>
      </c>
      <c r="ES234" s="40" t="b">
        <f t="shared" si="367"/>
        <v>0</v>
      </c>
      <c r="ET234" s="367"/>
      <c r="EU234" s="40" t="b">
        <f t="shared" si="368"/>
        <v>0</v>
      </c>
      <c r="EV234" s="40" t="b">
        <f t="shared" si="369"/>
        <v>0</v>
      </c>
      <c r="EW234" s="40" t="b">
        <f t="shared" si="370"/>
        <v>0</v>
      </c>
      <c r="EX234" s="40" t="b">
        <f t="shared" si="371"/>
        <v>0</v>
      </c>
      <c r="EY234" s="365"/>
      <c r="EZ234" s="40" t="b">
        <f t="shared" si="372"/>
        <v>0</v>
      </c>
      <c r="FA234" s="40" t="b">
        <f t="shared" si="373"/>
        <v>0</v>
      </c>
      <c r="FB234" s="40" t="b">
        <f t="shared" si="374"/>
        <v>0</v>
      </c>
      <c r="FC234" s="40" t="b">
        <f t="shared" si="375"/>
        <v>0</v>
      </c>
      <c r="FD234" s="367"/>
      <c r="FE234" s="40" t="b">
        <f t="shared" si="376"/>
        <v>0</v>
      </c>
      <c r="FF234" s="40" t="b">
        <f t="shared" si="377"/>
        <v>0</v>
      </c>
      <c r="FG234" s="40" t="b">
        <f t="shared" si="378"/>
        <v>0</v>
      </c>
      <c r="FH234" s="40" t="b">
        <f t="shared" si="379"/>
        <v>0</v>
      </c>
      <c r="FI234" s="365"/>
      <c r="FJ234" s="40" t="b">
        <f t="shared" si="380"/>
        <v>0</v>
      </c>
      <c r="FK234" s="40" t="b">
        <f t="shared" si="381"/>
        <v>0</v>
      </c>
      <c r="FL234" s="40" t="b">
        <f t="shared" si="382"/>
        <v>0</v>
      </c>
      <c r="FM234" s="40" t="b">
        <f t="shared" si="383"/>
        <v>0</v>
      </c>
      <c r="FN234" s="367"/>
      <c r="FO234" s="40" t="b">
        <f t="shared" si="384"/>
        <v>0</v>
      </c>
      <c r="FP234" s="40" t="b">
        <f t="shared" si="385"/>
        <v>0</v>
      </c>
      <c r="FQ234" s="40" t="b">
        <f t="shared" si="386"/>
        <v>0</v>
      </c>
      <c r="FR234" s="40" t="b">
        <f t="shared" si="387"/>
        <v>0</v>
      </c>
      <c r="FS234" s="365"/>
      <c r="FT234" s="40" t="b">
        <f t="shared" si="388"/>
        <v>0</v>
      </c>
      <c r="FU234" s="40" t="b">
        <f t="shared" si="389"/>
        <v>0</v>
      </c>
      <c r="FV234" s="40" t="b">
        <f t="shared" si="390"/>
        <v>0</v>
      </c>
      <c r="FW234" s="40" t="b">
        <f t="shared" si="391"/>
        <v>0</v>
      </c>
    </row>
    <row r="235" spans="2:179">
      <c r="B235" s="365">
        <v>226</v>
      </c>
      <c r="C235" s="309"/>
      <c r="D235" s="196"/>
      <c r="E235" s="196"/>
      <c r="F235" s="195"/>
      <c r="G235" s="367"/>
      <c r="H235" s="197"/>
      <c r="I235" s="197"/>
      <c r="J235" s="197"/>
      <c r="K235" s="197"/>
      <c r="L235" s="197"/>
      <c r="M235" s="197"/>
      <c r="N235" s="9"/>
      <c r="O235" s="198"/>
      <c r="P235" s="198"/>
      <c r="Q235" s="198"/>
      <c r="R235" s="198"/>
      <c r="S235" s="198"/>
      <c r="T235" s="198"/>
      <c r="U235" s="9"/>
      <c r="V235" s="306"/>
      <c r="W235" s="306"/>
      <c r="X235" s="306"/>
      <c r="Y235" s="306"/>
      <c r="Z235" s="306"/>
      <c r="AA235" s="283">
        <f>IFERROR(Z235*Inputs!$D$59*Inputs!$D$60,"")</f>
        <v>0</v>
      </c>
      <c r="AB235" s="9"/>
      <c r="AC235" s="304"/>
      <c r="AD235" s="304"/>
      <c r="AE235" s="304"/>
      <c r="AF235" s="304"/>
      <c r="AG235" s="9"/>
      <c r="AH235" s="283" t="str">
        <f>IFERROR(IF(Analysis!AC235="","",Analysis!AC235*Inputs!$D$33),"")</f>
        <v/>
      </c>
      <c r="AI235" s="292" t="str">
        <f>IFERROR(IF(Analysis!AD235="","",Analysis!AD235*Inputs!$D$37),"")</f>
        <v/>
      </c>
      <c r="AJ235" s="292" t="str">
        <f>IFERROR(IF(Analysis!AE235="","",Analysis!AE235*Inputs!$D$41),"")</f>
        <v/>
      </c>
      <c r="AK235" s="292" t="str">
        <f>IFERROR(IF(Analysis!AE235="","",Analysis!AE235*Inputs!$D$48),"")</f>
        <v/>
      </c>
      <c r="AL235" s="293" t="str">
        <f>IFERROR(IF(Analysis!AD235="","",Analysis!AD235*Inputs!$D$49*Inputs!$D$48),"")</f>
        <v/>
      </c>
      <c r="AM235" s="292" t="str">
        <f>IFERROR(AK235*Inputs!$D$50,"")</f>
        <v/>
      </c>
      <c r="AN235" s="292" t="str">
        <f t="shared" si="392"/>
        <v/>
      </c>
      <c r="AO235" s="292" t="str">
        <f>IFERROR(IF(AN235="","",AN235*Inputs!$D$52),"")</f>
        <v/>
      </c>
      <c r="AP235" s="283" t="str">
        <f>IFERROR(IF(Analysis!AF235="","",Analysis!AF235*Inputs!$D$58),"")</f>
        <v/>
      </c>
      <c r="AQ235" s="293" t="str">
        <f>IFERROR(AP235*Inputs!$D$59,"")</f>
        <v/>
      </c>
      <c r="AR235" s="283" t="str">
        <f>IFERROR(AQ235*Inputs!$D$60,"")</f>
        <v/>
      </c>
      <c r="AS235" s="9"/>
      <c r="AT235" s="279" t="str">
        <f>IF(Analysis!V235&lt;&gt;"",Analysis!V235,Analysis!$AH235)</f>
        <v/>
      </c>
      <c r="AU235" s="279" t="str">
        <f>IF(Analysis!W235&lt;&gt;"",Analysis!W235,Analysis!AI235)</f>
        <v/>
      </c>
      <c r="AV235" s="279" t="str">
        <f>IF(Analysis!X235&lt;&gt;"",Analysis!X235,$AJ235)</f>
        <v/>
      </c>
      <c r="AW235" s="279" t="str">
        <f>IF(Analysis!Y235&lt;&gt;"",Analysis!Y235,Analysis!AO235)</f>
        <v/>
      </c>
      <c r="AX235" s="279" t="str">
        <f>IF(Analysis!Z235&lt;&gt;"",Analysis!Z235,Analysis!AP235)</f>
        <v/>
      </c>
      <c r="AY235" s="279" t="str">
        <f>IF(Analysis!AA235&gt;0,Analysis!AA235,Analysis!AR235)</f>
        <v/>
      </c>
      <c r="AZ235" s="9"/>
      <c r="BA235" s="8">
        <f>SUM((($H235+$O235)*Inputs!$D$14*Inputs!$D$13/Hours_TB),(($I235+$P235)*Inputs!$D$14*Inputs!$D$13/Hours_TB),(($J235+$Q235)*Inputs!$D$14*Inputs!$D$13/Hours_TB),(($K235+$R235)*Inputs!$D$14*Inputs!$D$13/Hours_TB),(($L235+$S235)*Inputs!$D$14*Inputs!$D$13/Hours_TB),(($M235+$T235)*Inputs!$D$14*Inputs!$D$13/Hours_TB))</f>
        <v>0</v>
      </c>
      <c r="BB235" s="8">
        <f>SUM((($H235+$O235)*Inputs!$D$14*Inputs!$D$13/Hours_HIV),(($I235+$P235)*Inputs!$D$14*Inputs!$D$13/Hours_HIV),(($J235+$Q235)*Inputs!$D$14*Inputs!$D$13/Hours_HIV),(($K235+$R235)*Inputs!$D$14*Inputs!$D$13/Hours_HIV),(($L235+$S235)*Inputs!$D$14*Inputs!$D$13/Hours_HIV),(($M235+$T235)*Inputs!$D$14*Inputs!$D$13/Hours_HIV))</f>
        <v>0</v>
      </c>
      <c r="BC235" s="8">
        <f>SUM((($H235+$O235)*Inputs!$D$14*Inputs!$D$13/Hours_HPV),(($I235+$P235)*Inputs!$D$14*Inputs!$D$13/Hours_HPV),(($J235+$Q235)*Inputs!$D$14*Inputs!$D$13/Hours_HPV),(($K235+$R235)*Inputs!$D$14*Inputs!$D$13/Hours_HPV),(($L235+$S235)*Inputs!$D$14*Inputs!$D$13/Hours_HPV),(($M235+$T235)*Inputs!$D$14*Inputs!$D$13/Hours_HPV))</f>
        <v>0</v>
      </c>
      <c r="BD235" s="8">
        <f>SUM((($H235+$O235)*Inputs!$D$14*Inputs!$D$13/Hours_HCV),(($I235+$P235)*Inputs!$D$14*Inputs!$D$13/Hours_HCV),(($J235+$Q235)*Inputs!$D$14*Inputs!$D$13/Hours_HCV),(($K235+$R235)*Inputs!$D$14*Inputs!$D$13/Hours_HCV),(($L235+$S235)*Inputs!$D$14*Inputs!$D$13/Hours_HCV),(($M235+$T235)*Inputs!$D$14*Inputs!$D$13/Hours_HCV))</f>
        <v>0</v>
      </c>
      <c r="BE235" s="9"/>
      <c r="BF235" s="10" t="str">
        <f t="shared" si="393"/>
        <v/>
      </c>
      <c r="BG235" s="18" t="str">
        <f t="shared" si="394"/>
        <v>N/A</v>
      </c>
      <c r="BH235" s="10" t="str">
        <f t="shared" si="395"/>
        <v/>
      </c>
      <c r="BI235" s="10" t="str">
        <f t="shared" si="396"/>
        <v/>
      </c>
      <c r="BJ235" s="10" t="str">
        <f t="shared" si="315"/>
        <v/>
      </c>
      <c r="BK235" s="18" t="str">
        <f t="shared" si="397"/>
        <v>N/A</v>
      </c>
      <c r="BL235" s="367"/>
      <c r="BM235" s="10">
        <f t="shared" si="398"/>
        <v>0</v>
      </c>
      <c r="BN235" s="18" t="str">
        <f t="shared" si="399"/>
        <v>N/A</v>
      </c>
      <c r="BO235" s="10" t="str">
        <f t="shared" si="316"/>
        <v/>
      </c>
      <c r="BP235" s="10" t="str">
        <f t="shared" si="317"/>
        <v/>
      </c>
      <c r="BQ235" s="10" t="str">
        <f t="shared" si="318"/>
        <v/>
      </c>
      <c r="BR235" s="18" t="str">
        <f t="shared" si="319"/>
        <v>N/A</v>
      </c>
      <c r="BS235" s="367"/>
      <c r="BT235" s="10">
        <f t="shared" si="400"/>
        <v>0</v>
      </c>
      <c r="BU235" s="18" t="str">
        <f t="shared" si="401"/>
        <v>N/A</v>
      </c>
      <c r="BV235" s="10" t="str">
        <f t="shared" si="320"/>
        <v/>
      </c>
      <c r="BW235" s="10" t="str">
        <f t="shared" si="402"/>
        <v/>
      </c>
      <c r="BX235" s="10" t="str">
        <f t="shared" si="321"/>
        <v/>
      </c>
      <c r="BY235" s="18" t="str">
        <f t="shared" si="403"/>
        <v>N/A</v>
      </c>
      <c r="BZ235" s="367"/>
      <c r="CA235" s="10">
        <f t="shared" si="404"/>
        <v>0</v>
      </c>
      <c r="CB235" s="18" t="str">
        <f t="shared" si="405"/>
        <v>N/A</v>
      </c>
      <c r="CC235" s="10" t="str">
        <f t="shared" si="322"/>
        <v/>
      </c>
      <c r="CD235" s="10" t="str">
        <f t="shared" si="323"/>
        <v/>
      </c>
      <c r="CE235" s="10" t="str">
        <f t="shared" si="324"/>
        <v/>
      </c>
      <c r="CF235" s="18" t="str">
        <f t="shared" si="406"/>
        <v>N/A</v>
      </c>
      <c r="CG235" s="365"/>
      <c r="CH235" s="10">
        <f t="shared" si="407"/>
        <v>0</v>
      </c>
      <c r="CI235" s="18" t="str">
        <f t="shared" si="408"/>
        <v>N/A</v>
      </c>
      <c r="CJ235" s="10" t="str">
        <f t="shared" si="325"/>
        <v/>
      </c>
      <c r="CK235" s="10" t="str">
        <f t="shared" si="326"/>
        <v/>
      </c>
      <c r="CL235" s="10" t="str">
        <f t="shared" si="327"/>
        <v/>
      </c>
      <c r="CM235" s="18" t="str">
        <f t="shared" si="328"/>
        <v>N/A</v>
      </c>
      <c r="CN235" s="365"/>
      <c r="CO235" s="10">
        <f t="shared" si="409"/>
        <v>0</v>
      </c>
      <c r="CP235" s="18" t="str">
        <f t="shared" si="410"/>
        <v>N/A</v>
      </c>
      <c r="CQ235" s="10" t="str">
        <f t="shared" si="329"/>
        <v/>
      </c>
      <c r="CR235" s="10" t="str">
        <f t="shared" si="330"/>
        <v/>
      </c>
      <c r="CS235" s="10" t="str">
        <f t="shared" si="331"/>
        <v/>
      </c>
      <c r="CT235" s="18" t="str">
        <f t="shared" si="411"/>
        <v>N/A</v>
      </c>
      <c r="CU235" s="377"/>
      <c r="CV235" s="10">
        <f t="shared" si="412"/>
        <v>0</v>
      </c>
      <c r="CW235" s="18" t="str">
        <f t="shared" si="413"/>
        <v>N/A</v>
      </c>
      <c r="CX235" s="10" t="str">
        <f t="shared" si="332"/>
        <v/>
      </c>
      <c r="CY235" s="10" t="str">
        <f t="shared" si="333"/>
        <v/>
      </c>
      <c r="CZ235" s="10" t="str">
        <f t="shared" si="334"/>
        <v/>
      </c>
      <c r="DA235" s="18" t="str">
        <f t="shared" si="335"/>
        <v>N/A</v>
      </c>
      <c r="DB235" s="367"/>
      <c r="DC235" s="367"/>
      <c r="DD235" s="367"/>
      <c r="DE235" s="367"/>
      <c r="DF235" s="367"/>
      <c r="DG235" s="40" t="b">
        <f t="shared" si="336"/>
        <v>0</v>
      </c>
      <c r="DH235" s="40" t="b">
        <f t="shared" si="337"/>
        <v>0</v>
      </c>
      <c r="DI235" s="40" t="b">
        <f t="shared" si="338"/>
        <v>0</v>
      </c>
      <c r="DJ235" s="40" t="b">
        <f t="shared" si="339"/>
        <v>0</v>
      </c>
      <c r="DK235" s="367"/>
      <c r="DL235" s="40" t="b">
        <f t="shared" si="340"/>
        <v>0</v>
      </c>
      <c r="DM235" s="40" t="b">
        <f t="shared" si="341"/>
        <v>0</v>
      </c>
      <c r="DN235" s="40" t="b">
        <f t="shared" si="342"/>
        <v>0</v>
      </c>
      <c r="DO235" s="40" t="b">
        <f t="shared" si="343"/>
        <v>0</v>
      </c>
      <c r="DP235" s="367"/>
      <c r="DQ235" s="40" t="b">
        <f t="shared" si="344"/>
        <v>0</v>
      </c>
      <c r="DR235" s="40" t="b">
        <f t="shared" si="345"/>
        <v>0</v>
      </c>
      <c r="DS235" s="40" t="b">
        <f t="shared" si="346"/>
        <v>0</v>
      </c>
      <c r="DT235" s="40" t="b">
        <f t="shared" si="347"/>
        <v>0</v>
      </c>
      <c r="DU235" s="367"/>
      <c r="DV235" s="40" t="b">
        <f t="shared" si="348"/>
        <v>0</v>
      </c>
      <c r="DW235" s="40" t="b">
        <f t="shared" si="349"/>
        <v>0</v>
      </c>
      <c r="DX235" s="40" t="b">
        <f t="shared" si="350"/>
        <v>0</v>
      </c>
      <c r="DY235" s="40" t="b">
        <f t="shared" si="351"/>
        <v>0</v>
      </c>
      <c r="DZ235" s="367"/>
      <c r="EA235" s="40" t="b">
        <f t="shared" si="352"/>
        <v>0</v>
      </c>
      <c r="EB235" s="40" t="b">
        <f t="shared" si="353"/>
        <v>0</v>
      </c>
      <c r="EC235" s="40" t="b">
        <f t="shared" si="354"/>
        <v>0</v>
      </c>
      <c r="ED235" s="40" t="b">
        <f t="shared" si="355"/>
        <v>0</v>
      </c>
      <c r="EE235" s="367"/>
      <c r="EF235" s="40" t="b">
        <f t="shared" si="356"/>
        <v>0</v>
      </c>
      <c r="EG235" s="40" t="b">
        <f t="shared" si="357"/>
        <v>0</v>
      </c>
      <c r="EH235" s="40" t="b">
        <f t="shared" si="358"/>
        <v>0</v>
      </c>
      <c r="EI235" s="40" t="b">
        <f t="shared" si="359"/>
        <v>0</v>
      </c>
      <c r="EJ235" s="367"/>
      <c r="EK235" s="40" t="b">
        <f t="shared" si="360"/>
        <v>0</v>
      </c>
      <c r="EL235" s="40" t="b">
        <f t="shared" si="361"/>
        <v>0</v>
      </c>
      <c r="EM235" s="40" t="b">
        <f t="shared" si="362"/>
        <v>0</v>
      </c>
      <c r="EN235" s="40" t="b">
        <f t="shared" si="363"/>
        <v>0</v>
      </c>
      <c r="EO235" s="367"/>
      <c r="EP235" s="40" t="b">
        <f t="shared" si="364"/>
        <v>0</v>
      </c>
      <c r="EQ235" s="40" t="b">
        <f t="shared" si="365"/>
        <v>0</v>
      </c>
      <c r="ER235" s="40" t="b">
        <f t="shared" si="366"/>
        <v>0</v>
      </c>
      <c r="ES235" s="40" t="b">
        <f t="shared" si="367"/>
        <v>0</v>
      </c>
      <c r="ET235" s="367"/>
      <c r="EU235" s="40" t="b">
        <f t="shared" si="368"/>
        <v>0</v>
      </c>
      <c r="EV235" s="40" t="b">
        <f t="shared" si="369"/>
        <v>0</v>
      </c>
      <c r="EW235" s="40" t="b">
        <f t="shared" si="370"/>
        <v>0</v>
      </c>
      <c r="EX235" s="40" t="b">
        <f t="shared" si="371"/>
        <v>0</v>
      </c>
      <c r="EY235" s="365"/>
      <c r="EZ235" s="40" t="b">
        <f t="shared" si="372"/>
        <v>0</v>
      </c>
      <c r="FA235" s="40" t="b">
        <f t="shared" si="373"/>
        <v>0</v>
      </c>
      <c r="FB235" s="40" t="b">
        <f t="shared" si="374"/>
        <v>0</v>
      </c>
      <c r="FC235" s="40" t="b">
        <f t="shared" si="375"/>
        <v>0</v>
      </c>
      <c r="FD235" s="367"/>
      <c r="FE235" s="40" t="b">
        <f t="shared" si="376"/>
        <v>0</v>
      </c>
      <c r="FF235" s="40" t="b">
        <f t="shared" si="377"/>
        <v>0</v>
      </c>
      <c r="FG235" s="40" t="b">
        <f t="shared" si="378"/>
        <v>0</v>
      </c>
      <c r="FH235" s="40" t="b">
        <f t="shared" si="379"/>
        <v>0</v>
      </c>
      <c r="FI235" s="365"/>
      <c r="FJ235" s="40" t="b">
        <f t="shared" si="380"/>
        <v>0</v>
      </c>
      <c r="FK235" s="40" t="b">
        <f t="shared" si="381"/>
        <v>0</v>
      </c>
      <c r="FL235" s="40" t="b">
        <f t="shared" si="382"/>
        <v>0</v>
      </c>
      <c r="FM235" s="40" t="b">
        <f t="shared" si="383"/>
        <v>0</v>
      </c>
      <c r="FN235" s="367"/>
      <c r="FO235" s="40" t="b">
        <f t="shared" si="384"/>
        <v>0</v>
      </c>
      <c r="FP235" s="40" t="b">
        <f t="shared" si="385"/>
        <v>0</v>
      </c>
      <c r="FQ235" s="40" t="b">
        <f t="shared" si="386"/>
        <v>0</v>
      </c>
      <c r="FR235" s="40" t="b">
        <f t="shared" si="387"/>
        <v>0</v>
      </c>
      <c r="FS235" s="365"/>
      <c r="FT235" s="40" t="b">
        <f t="shared" si="388"/>
        <v>0</v>
      </c>
      <c r="FU235" s="40" t="b">
        <f t="shared" si="389"/>
        <v>0</v>
      </c>
      <c r="FV235" s="40" t="b">
        <f t="shared" si="390"/>
        <v>0</v>
      </c>
      <c r="FW235" s="40" t="b">
        <f t="shared" si="391"/>
        <v>0</v>
      </c>
    </row>
    <row r="236" spans="2:179">
      <c r="B236" s="365">
        <v>227</v>
      </c>
      <c r="C236" s="309"/>
      <c r="D236" s="196"/>
      <c r="E236" s="196"/>
      <c r="F236" s="195"/>
      <c r="G236" s="367"/>
      <c r="H236" s="197"/>
      <c r="I236" s="197"/>
      <c r="J236" s="197"/>
      <c r="K236" s="197"/>
      <c r="L236" s="197"/>
      <c r="M236" s="197"/>
      <c r="N236" s="9"/>
      <c r="O236" s="198"/>
      <c r="P236" s="198"/>
      <c r="Q236" s="198"/>
      <c r="R236" s="198"/>
      <c r="S236" s="198"/>
      <c r="T236" s="198"/>
      <c r="U236" s="9"/>
      <c r="V236" s="306"/>
      <c r="W236" s="306"/>
      <c r="X236" s="306"/>
      <c r="Y236" s="306"/>
      <c r="Z236" s="306"/>
      <c r="AA236" s="283">
        <f>IFERROR(Z236*Inputs!$D$59*Inputs!$D$60,"")</f>
        <v>0</v>
      </c>
      <c r="AB236" s="9"/>
      <c r="AC236" s="304"/>
      <c r="AD236" s="304"/>
      <c r="AE236" s="304"/>
      <c r="AF236" s="304"/>
      <c r="AG236" s="9"/>
      <c r="AH236" s="283" t="str">
        <f>IFERROR(IF(Analysis!AC236="","",Analysis!AC236*Inputs!$D$33),"")</f>
        <v/>
      </c>
      <c r="AI236" s="292" t="str">
        <f>IFERROR(IF(Analysis!AD236="","",Analysis!AD236*Inputs!$D$37),"")</f>
        <v/>
      </c>
      <c r="AJ236" s="292" t="str">
        <f>IFERROR(IF(Analysis!AE236="","",Analysis!AE236*Inputs!$D$41),"")</f>
        <v/>
      </c>
      <c r="AK236" s="292" t="str">
        <f>IFERROR(IF(Analysis!AE236="","",Analysis!AE236*Inputs!$D$48),"")</f>
        <v/>
      </c>
      <c r="AL236" s="293" t="str">
        <f>IFERROR(IF(Analysis!AD236="","",Analysis!AD236*Inputs!$D$49*Inputs!$D$48),"")</f>
        <v/>
      </c>
      <c r="AM236" s="292" t="str">
        <f>IFERROR(AK236*Inputs!$D$50,"")</f>
        <v/>
      </c>
      <c r="AN236" s="292" t="str">
        <f t="shared" si="392"/>
        <v/>
      </c>
      <c r="AO236" s="292" t="str">
        <f>IFERROR(IF(AN236="","",AN236*Inputs!$D$52),"")</f>
        <v/>
      </c>
      <c r="AP236" s="283" t="str">
        <f>IFERROR(IF(Analysis!AF236="","",Analysis!AF236*Inputs!$D$58),"")</f>
        <v/>
      </c>
      <c r="AQ236" s="293" t="str">
        <f>IFERROR(AP236*Inputs!$D$59,"")</f>
        <v/>
      </c>
      <c r="AR236" s="283" t="str">
        <f>IFERROR(AQ236*Inputs!$D$60,"")</f>
        <v/>
      </c>
      <c r="AS236" s="9"/>
      <c r="AT236" s="279" t="str">
        <f>IF(Analysis!V236&lt;&gt;"",Analysis!V236,Analysis!$AH236)</f>
        <v/>
      </c>
      <c r="AU236" s="279" t="str">
        <f>IF(Analysis!W236&lt;&gt;"",Analysis!W236,Analysis!AI236)</f>
        <v/>
      </c>
      <c r="AV236" s="279" t="str">
        <f>IF(Analysis!X236&lt;&gt;"",Analysis!X236,$AJ236)</f>
        <v/>
      </c>
      <c r="AW236" s="279" t="str">
        <f>IF(Analysis!Y236&lt;&gt;"",Analysis!Y236,Analysis!AO236)</f>
        <v/>
      </c>
      <c r="AX236" s="279" t="str">
        <f>IF(Analysis!Z236&lt;&gt;"",Analysis!Z236,Analysis!AP236)</f>
        <v/>
      </c>
      <c r="AY236" s="279" t="str">
        <f>IF(Analysis!AA236&gt;0,Analysis!AA236,Analysis!AR236)</f>
        <v/>
      </c>
      <c r="AZ236" s="9"/>
      <c r="BA236" s="8">
        <f>SUM((($H236+$O236)*Inputs!$D$14*Inputs!$D$13/Hours_TB),(($I236+$P236)*Inputs!$D$14*Inputs!$D$13/Hours_TB),(($J236+$Q236)*Inputs!$D$14*Inputs!$D$13/Hours_TB),(($K236+$R236)*Inputs!$D$14*Inputs!$D$13/Hours_TB),(($L236+$S236)*Inputs!$D$14*Inputs!$D$13/Hours_TB),(($M236+$T236)*Inputs!$D$14*Inputs!$D$13/Hours_TB))</f>
        <v>0</v>
      </c>
      <c r="BB236" s="8">
        <f>SUM((($H236+$O236)*Inputs!$D$14*Inputs!$D$13/Hours_HIV),(($I236+$P236)*Inputs!$D$14*Inputs!$D$13/Hours_HIV),(($J236+$Q236)*Inputs!$D$14*Inputs!$D$13/Hours_HIV),(($K236+$R236)*Inputs!$D$14*Inputs!$D$13/Hours_HIV),(($L236+$S236)*Inputs!$D$14*Inputs!$D$13/Hours_HIV),(($M236+$T236)*Inputs!$D$14*Inputs!$D$13/Hours_HIV))</f>
        <v>0</v>
      </c>
      <c r="BC236" s="8">
        <f>SUM((($H236+$O236)*Inputs!$D$14*Inputs!$D$13/Hours_HPV),(($I236+$P236)*Inputs!$D$14*Inputs!$D$13/Hours_HPV),(($J236+$Q236)*Inputs!$D$14*Inputs!$D$13/Hours_HPV),(($K236+$R236)*Inputs!$D$14*Inputs!$D$13/Hours_HPV),(($L236+$S236)*Inputs!$D$14*Inputs!$D$13/Hours_HPV),(($M236+$T236)*Inputs!$D$14*Inputs!$D$13/Hours_HPV))</f>
        <v>0</v>
      </c>
      <c r="BD236" s="8">
        <f>SUM((($H236+$O236)*Inputs!$D$14*Inputs!$D$13/Hours_HCV),(($I236+$P236)*Inputs!$D$14*Inputs!$D$13/Hours_HCV),(($J236+$Q236)*Inputs!$D$14*Inputs!$D$13/Hours_HCV),(($K236+$R236)*Inputs!$D$14*Inputs!$D$13/Hours_HCV),(($L236+$S236)*Inputs!$D$14*Inputs!$D$13/Hours_HCV),(($M236+$T236)*Inputs!$D$14*Inputs!$D$13/Hours_HCV))</f>
        <v>0</v>
      </c>
      <c r="BE236" s="9"/>
      <c r="BF236" s="10" t="str">
        <f t="shared" si="393"/>
        <v/>
      </c>
      <c r="BG236" s="18" t="str">
        <f t="shared" si="394"/>
        <v>N/A</v>
      </c>
      <c r="BH236" s="10" t="str">
        <f t="shared" si="395"/>
        <v/>
      </c>
      <c r="BI236" s="10" t="str">
        <f t="shared" si="396"/>
        <v/>
      </c>
      <c r="BJ236" s="10" t="str">
        <f t="shared" si="315"/>
        <v/>
      </c>
      <c r="BK236" s="18" t="str">
        <f t="shared" si="397"/>
        <v>N/A</v>
      </c>
      <c r="BL236" s="367"/>
      <c r="BM236" s="10">
        <f t="shared" si="398"/>
        <v>0</v>
      </c>
      <c r="BN236" s="18" t="str">
        <f t="shared" si="399"/>
        <v>N/A</v>
      </c>
      <c r="BO236" s="10" t="str">
        <f t="shared" si="316"/>
        <v/>
      </c>
      <c r="BP236" s="10" t="str">
        <f t="shared" si="317"/>
        <v/>
      </c>
      <c r="BQ236" s="10" t="str">
        <f t="shared" si="318"/>
        <v/>
      </c>
      <c r="BR236" s="18" t="str">
        <f t="shared" si="319"/>
        <v>N/A</v>
      </c>
      <c r="BS236" s="367"/>
      <c r="BT236" s="10">
        <f t="shared" si="400"/>
        <v>0</v>
      </c>
      <c r="BU236" s="18" t="str">
        <f t="shared" si="401"/>
        <v>N/A</v>
      </c>
      <c r="BV236" s="10" t="str">
        <f t="shared" si="320"/>
        <v/>
      </c>
      <c r="BW236" s="10" t="str">
        <f t="shared" si="402"/>
        <v/>
      </c>
      <c r="BX236" s="10" t="str">
        <f t="shared" si="321"/>
        <v/>
      </c>
      <c r="BY236" s="18" t="str">
        <f t="shared" si="403"/>
        <v>N/A</v>
      </c>
      <c r="BZ236" s="367"/>
      <c r="CA236" s="10">
        <f t="shared" si="404"/>
        <v>0</v>
      </c>
      <c r="CB236" s="18" t="str">
        <f t="shared" si="405"/>
        <v>N/A</v>
      </c>
      <c r="CC236" s="10" t="str">
        <f t="shared" si="322"/>
        <v/>
      </c>
      <c r="CD236" s="10" t="str">
        <f t="shared" si="323"/>
        <v/>
      </c>
      <c r="CE236" s="10" t="str">
        <f t="shared" si="324"/>
        <v/>
      </c>
      <c r="CF236" s="18" t="str">
        <f t="shared" si="406"/>
        <v>N/A</v>
      </c>
      <c r="CG236" s="365"/>
      <c r="CH236" s="10">
        <f t="shared" si="407"/>
        <v>0</v>
      </c>
      <c r="CI236" s="18" t="str">
        <f t="shared" si="408"/>
        <v>N/A</v>
      </c>
      <c r="CJ236" s="10" t="str">
        <f t="shared" si="325"/>
        <v/>
      </c>
      <c r="CK236" s="10" t="str">
        <f t="shared" si="326"/>
        <v/>
      </c>
      <c r="CL236" s="10" t="str">
        <f t="shared" si="327"/>
        <v/>
      </c>
      <c r="CM236" s="18" t="str">
        <f t="shared" si="328"/>
        <v>N/A</v>
      </c>
      <c r="CN236" s="365"/>
      <c r="CO236" s="10">
        <f t="shared" si="409"/>
        <v>0</v>
      </c>
      <c r="CP236" s="18" t="str">
        <f t="shared" si="410"/>
        <v>N/A</v>
      </c>
      <c r="CQ236" s="10" t="str">
        <f t="shared" si="329"/>
        <v/>
      </c>
      <c r="CR236" s="10" t="str">
        <f t="shared" si="330"/>
        <v/>
      </c>
      <c r="CS236" s="10" t="str">
        <f t="shared" si="331"/>
        <v/>
      </c>
      <c r="CT236" s="18" t="str">
        <f t="shared" si="411"/>
        <v>N/A</v>
      </c>
      <c r="CU236" s="377"/>
      <c r="CV236" s="10">
        <f t="shared" si="412"/>
        <v>0</v>
      </c>
      <c r="CW236" s="18" t="str">
        <f t="shared" si="413"/>
        <v>N/A</v>
      </c>
      <c r="CX236" s="10" t="str">
        <f t="shared" si="332"/>
        <v/>
      </c>
      <c r="CY236" s="10" t="str">
        <f t="shared" si="333"/>
        <v/>
      </c>
      <c r="CZ236" s="10" t="str">
        <f t="shared" si="334"/>
        <v/>
      </c>
      <c r="DA236" s="18" t="str">
        <f t="shared" si="335"/>
        <v>N/A</v>
      </c>
      <c r="DB236" s="367"/>
      <c r="DC236" s="367"/>
      <c r="DD236" s="367"/>
      <c r="DE236" s="367"/>
      <c r="DF236" s="367"/>
      <c r="DG236" s="40" t="b">
        <f t="shared" si="336"/>
        <v>0</v>
      </c>
      <c r="DH236" s="40" t="b">
        <f t="shared" si="337"/>
        <v>0</v>
      </c>
      <c r="DI236" s="40" t="b">
        <f t="shared" si="338"/>
        <v>0</v>
      </c>
      <c r="DJ236" s="40" t="b">
        <f t="shared" si="339"/>
        <v>0</v>
      </c>
      <c r="DK236" s="367"/>
      <c r="DL236" s="40" t="b">
        <f t="shared" si="340"/>
        <v>0</v>
      </c>
      <c r="DM236" s="40" t="b">
        <f t="shared" si="341"/>
        <v>0</v>
      </c>
      <c r="DN236" s="40" t="b">
        <f t="shared" si="342"/>
        <v>0</v>
      </c>
      <c r="DO236" s="40" t="b">
        <f t="shared" si="343"/>
        <v>0</v>
      </c>
      <c r="DP236" s="367"/>
      <c r="DQ236" s="40" t="b">
        <f t="shared" si="344"/>
        <v>0</v>
      </c>
      <c r="DR236" s="40" t="b">
        <f t="shared" si="345"/>
        <v>0</v>
      </c>
      <c r="DS236" s="40" t="b">
        <f t="shared" si="346"/>
        <v>0</v>
      </c>
      <c r="DT236" s="40" t="b">
        <f t="shared" si="347"/>
        <v>0</v>
      </c>
      <c r="DU236" s="367"/>
      <c r="DV236" s="40" t="b">
        <f t="shared" si="348"/>
        <v>0</v>
      </c>
      <c r="DW236" s="40" t="b">
        <f t="shared" si="349"/>
        <v>0</v>
      </c>
      <c r="DX236" s="40" t="b">
        <f t="shared" si="350"/>
        <v>0</v>
      </c>
      <c r="DY236" s="40" t="b">
        <f t="shared" si="351"/>
        <v>0</v>
      </c>
      <c r="DZ236" s="367"/>
      <c r="EA236" s="40" t="b">
        <f t="shared" si="352"/>
        <v>0</v>
      </c>
      <c r="EB236" s="40" t="b">
        <f t="shared" si="353"/>
        <v>0</v>
      </c>
      <c r="EC236" s="40" t="b">
        <f t="shared" si="354"/>
        <v>0</v>
      </c>
      <c r="ED236" s="40" t="b">
        <f t="shared" si="355"/>
        <v>0</v>
      </c>
      <c r="EE236" s="367"/>
      <c r="EF236" s="40" t="b">
        <f t="shared" si="356"/>
        <v>0</v>
      </c>
      <c r="EG236" s="40" t="b">
        <f t="shared" si="357"/>
        <v>0</v>
      </c>
      <c r="EH236" s="40" t="b">
        <f t="shared" si="358"/>
        <v>0</v>
      </c>
      <c r="EI236" s="40" t="b">
        <f t="shared" si="359"/>
        <v>0</v>
      </c>
      <c r="EJ236" s="367"/>
      <c r="EK236" s="40" t="b">
        <f t="shared" si="360"/>
        <v>0</v>
      </c>
      <c r="EL236" s="40" t="b">
        <f t="shared" si="361"/>
        <v>0</v>
      </c>
      <c r="EM236" s="40" t="b">
        <f t="shared" si="362"/>
        <v>0</v>
      </c>
      <c r="EN236" s="40" t="b">
        <f t="shared" si="363"/>
        <v>0</v>
      </c>
      <c r="EO236" s="367"/>
      <c r="EP236" s="40" t="b">
        <f t="shared" si="364"/>
        <v>0</v>
      </c>
      <c r="EQ236" s="40" t="b">
        <f t="shared" si="365"/>
        <v>0</v>
      </c>
      <c r="ER236" s="40" t="b">
        <f t="shared" si="366"/>
        <v>0</v>
      </c>
      <c r="ES236" s="40" t="b">
        <f t="shared" si="367"/>
        <v>0</v>
      </c>
      <c r="ET236" s="367"/>
      <c r="EU236" s="40" t="b">
        <f t="shared" si="368"/>
        <v>0</v>
      </c>
      <c r="EV236" s="40" t="b">
        <f t="shared" si="369"/>
        <v>0</v>
      </c>
      <c r="EW236" s="40" t="b">
        <f t="shared" si="370"/>
        <v>0</v>
      </c>
      <c r="EX236" s="40" t="b">
        <f t="shared" si="371"/>
        <v>0</v>
      </c>
      <c r="EY236" s="365"/>
      <c r="EZ236" s="40" t="b">
        <f t="shared" si="372"/>
        <v>0</v>
      </c>
      <c r="FA236" s="40" t="b">
        <f t="shared" si="373"/>
        <v>0</v>
      </c>
      <c r="FB236" s="40" t="b">
        <f t="shared" si="374"/>
        <v>0</v>
      </c>
      <c r="FC236" s="40" t="b">
        <f t="shared" si="375"/>
        <v>0</v>
      </c>
      <c r="FD236" s="367"/>
      <c r="FE236" s="40" t="b">
        <f t="shared" si="376"/>
        <v>0</v>
      </c>
      <c r="FF236" s="40" t="b">
        <f t="shared" si="377"/>
        <v>0</v>
      </c>
      <c r="FG236" s="40" t="b">
        <f t="shared" si="378"/>
        <v>0</v>
      </c>
      <c r="FH236" s="40" t="b">
        <f t="shared" si="379"/>
        <v>0</v>
      </c>
      <c r="FI236" s="365"/>
      <c r="FJ236" s="40" t="b">
        <f t="shared" si="380"/>
        <v>0</v>
      </c>
      <c r="FK236" s="40" t="b">
        <f t="shared" si="381"/>
        <v>0</v>
      </c>
      <c r="FL236" s="40" t="b">
        <f t="shared" si="382"/>
        <v>0</v>
      </c>
      <c r="FM236" s="40" t="b">
        <f t="shared" si="383"/>
        <v>0</v>
      </c>
      <c r="FN236" s="367"/>
      <c r="FO236" s="40" t="b">
        <f t="shared" si="384"/>
        <v>0</v>
      </c>
      <c r="FP236" s="40" t="b">
        <f t="shared" si="385"/>
        <v>0</v>
      </c>
      <c r="FQ236" s="40" t="b">
        <f t="shared" si="386"/>
        <v>0</v>
      </c>
      <c r="FR236" s="40" t="b">
        <f t="shared" si="387"/>
        <v>0</v>
      </c>
      <c r="FS236" s="365"/>
      <c r="FT236" s="40" t="b">
        <f t="shared" si="388"/>
        <v>0</v>
      </c>
      <c r="FU236" s="40" t="b">
        <f t="shared" si="389"/>
        <v>0</v>
      </c>
      <c r="FV236" s="40" t="b">
        <f t="shared" si="390"/>
        <v>0</v>
      </c>
      <c r="FW236" s="40" t="b">
        <f t="shared" si="391"/>
        <v>0</v>
      </c>
    </row>
    <row r="237" spans="2:179">
      <c r="B237" s="365">
        <v>228</v>
      </c>
      <c r="C237" s="309"/>
      <c r="D237" s="196"/>
      <c r="E237" s="196"/>
      <c r="F237" s="195"/>
      <c r="G237" s="367"/>
      <c r="H237" s="197"/>
      <c r="I237" s="197"/>
      <c r="J237" s="197"/>
      <c r="K237" s="197"/>
      <c r="L237" s="197"/>
      <c r="M237" s="197"/>
      <c r="N237" s="9"/>
      <c r="O237" s="198"/>
      <c r="P237" s="198"/>
      <c r="Q237" s="198"/>
      <c r="R237" s="198"/>
      <c r="S237" s="198"/>
      <c r="T237" s="198"/>
      <c r="U237" s="9"/>
      <c r="V237" s="306"/>
      <c r="W237" s="306"/>
      <c r="X237" s="306"/>
      <c r="Y237" s="306"/>
      <c r="Z237" s="306"/>
      <c r="AA237" s="283">
        <f>IFERROR(Z237*Inputs!$D$59*Inputs!$D$60,"")</f>
        <v>0</v>
      </c>
      <c r="AB237" s="9"/>
      <c r="AC237" s="304"/>
      <c r="AD237" s="304"/>
      <c r="AE237" s="304"/>
      <c r="AF237" s="304"/>
      <c r="AG237" s="9"/>
      <c r="AH237" s="283" t="str">
        <f>IFERROR(IF(Analysis!AC237="","",Analysis!AC237*Inputs!$D$33),"")</f>
        <v/>
      </c>
      <c r="AI237" s="292" t="str">
        <f>IFERROR(IF(Analysis!AD237="","",Analysis!AD237*Inputs!$D$37),"")</f>
        <v/>
      </c>
      <c r="AJ237" s="292" t="str">
        <f>IFERROR(IF(Analysis!AE237="","",Analysis!AE237*Inputs!$D$41),"")</f>
        <v/>
      </c>
      <c r="AK237" s="292" t="str">
        <f>IFERROR(IF(Analysis!AE237="","",Analysis!AE237*Inputs!$D$48),"")</f>
        <v/>
      </c>
      <c r="AL237" s="293" t="str">
        <f>IFERROR(IF(Analysis!AD237="","",Analysis!AD237*Inputs!$D$49*Inputs!$D$48),"")</f>
        <v/>
      </c>
      <c r="AM237" s="292" t="str">
        <f>IFERROR(AK237*Inputs!$D$50,"")</f>
        <v/>
      </c>
      <c r="AN237" s="292" t="str">
        <f t="shared" si="392"/>
        <v/>
      </c>
      <c r="AO237" s="292" t="str">
        <f>IFERROR(IF(AN237="","",AN237*Inputs!$D$52),"")</f>
        <v/>
      </c>
      <c r="AP237" s="283" t="str">
        <f>IFERROR(IF(Analysis!AF237="","",Analysis!AF237*Inputs!$D$58),"")</f>
        <v/>
      </c>
      <c r="AQ237" s="293" t="str">
        <f>IFERROR(AP237*Inputs!$D$59,"")</f>
        <v/>
      </c>
      <c r="AR237" s="283" t="str">
        <f>IFERROR(AQ237*Inputs!$D$60,"")</f>
        <v/>
      </c>
      <c r="AS237" s="9"/>
      <c r="AT237" s="279" t="str">
        <f>IF(Analysis!V237&lt;&gt;"",Analysis!V237,Analysis!$AH237)</f>
        <v/>
      </c>
      <c r="AU237" s="279" t="str">
        <f>IF(Analysis!W237&lt;&gt;"",Analysis!W237,Analysis!AI237)</f>
        <v/>
      </c>
      <c r="AV237" s="279" t="str">
        <f>IF(Analysis!X237&lt;&gt;"",Analysis!X237,$AJ237)</f>
        <v/>
      </c>
      <c r="AW237" s="279" t="str">
        <f>IF(Analysis!Y237&lt;&gt;"",Analysis!Y237,Analysis!AO237)</f>
        <v/>
      </c>
      <c r="AX237" s="279" t="str">
        <f>IF(Analysis!Z237&lt;&gt;"",Analysis!Z237,Analysis!AP237)</f>
        <v/>
      </c>
      <c r="AY237" s="279" t="str">
        <f>IF(Analysis!AA237&gt;0,Analysis!AA237,Analysis!AR237)</f>
        <v/>
      </c>
      <c r="AZ237" s="9"/>
      <c r="BA237" s="8">
        <f>SUM((($H237+$O237)*Inputs!$D$14*Inputs!$D$13/Hours_TB),(($I237+$P237)*Inputs!$D$14*Inputs!$D$13/Hours_TB),(($J237+$Q237)*Inputs!$D$14*Inputs!$D$13/Hours_TB),(($K237+$R237)*Inputs!$D$14*Inputs!$D$13/Hours_TB),(($L237+$S237)*Inputs!$D$14*Inputs!$D$13/Hours_TB),(($M237+$T237)*Inputs!$D$14*Inputs!$D$13/Hours_TB))</f>
        <v>0</v>
      </c>
      <c r="BB237" s="8">
        <f>SUM((($H237+$O237)*Inputs!$D$14*Inputs!$D$13/Hours_HIV),(($I237+$P237)*Inputs!$D$14*Inputs!$D$13/Hours_HIV),(($J237+$Q237)*Inputs!$D$14*Inputs!$D$13/Hours_HIV),(($K237+$R237)*Inputs!$D$14*Inputs!$D$13/Hours_HIV),(($L237+$S237)*Inputs!$D$14*Inputs!$D$13/Hours_HIV),(($M237+$T237)*Inputs!$D$14*Inputs!$D$13/Hours_HIV))</f>
        <v>0</v>
      </c>
      <c r="BC237" s="8">
        <f>SUM((($H237+$O237)*Inputs!$D$14*Inputs!$D$13/Hours_HPV),(($I237+$P237)*Inputs!$D$14*Inputs!$D$13/Hours_HPV),(($J237+$Q237)*Inputs!$D$14*Inputs!$D$13/Hours_HPV),(($K237+$R237)*Inputs!$D$14*Inputs!$D$13/Hours_HPV),(($L237+$S237)*Inputs!$D$14*Inputs!$D$13/Hours_HPV),(($M237+$T237)*Inputs!$D$14*Inputs!$D$13/Hours_HPV))</f>
        <v>0</v>
      </c>
      <c r="BD237" s="8">
        <f>SUM((($H237+$O237)*Inputs!$D$14*Inputs!$D$13/Hours_HCV),(($I237+$P237)*Inputs!$D$14*Inputs!$D$13/Hours_HCV),(($J237+$Q237)*Inputs!$D$14*Inputs!$D$13/Hours_HCV),(($K237+$R237)*Inputs!$D$14*Inputs!$D$13/Hours_HCV),(($L237+$S237)*Inputs!$D$14*Inputs!$D$13/Hours_HCV),(($M237+$T237)*Inputs!$D$14*Inputs!$D$13/Hours_HCV))</f>
        <v>0</v>
      </c>
      <c r="BE237" s="9"/>
      <c r="BF237" s="10" t="str">
        <f t="shared" si="393"/>
        <v/>
      </c>
      <c r="BG237" s="18" t="str">
        <f t="shared" si="394"/>
        <v>N/A</v>
      </c>
      <c r="BH237" s="10" t="str">
        <f t="shared" si="395"/>
        <v/>
      </c>
      <c r="BI237" s="10" t="str">
        <f t="shared" si="396"/>
        <v/>
      </c>
      <c r="BJ237" s="10" t="str">
        <f t="shared" si="315"/>
        <v/>
      </c>
      <c r="BK237" s="18" t="str">
        <f t="shared" si="397"/>
        <v>N/A</v>
      </c>
      <c r="BL237" s="367"/>
      <c r="BM237" s="10">
        <f t="shared" si="398"/>
        <v>0</v>
      </c>
      <c r="BN237" s="18" t="str">
        <f t="shared" si="399"/>
        <v>N/A</v>
      </c>
      <c r="BO237" s="10" t="str">
        <f t="shared" si="316"/>
        <v/>
      </c>
      <c r="BP237" s="10" t="str">
        <f t="shared" si="317"/>
        <v/>
      </c>
      <c r="BQ237" s="10" t="str">
        <f t="shared" si="318"/>
        <v/>
      </c>
      <c r="BR237" s="18" t="str">
        <f t="shared" si="319"/>
        <v>N/A</v>
      </c>
      <c r="BS237" s="367"/>
      <c r="BT237" s="10">
        <f t="shared" si="400"/>
        <v>0</v>
      </c>
      <c r="BU237" s="18" t="str">
        <f t="shared" si="401"/>
        <v>N/A</v>
      </c>
      <c r="BV237" s="10" t="str">
        <f t="shared" si="320"/>
        <v/>
      </c>
      <c r="BW237" s="10" t="str">
        <f t="shared" si="402"/>
        <v/>
      </c>
      <c r="BX237" s="10" t="str">
        <f t="shared" si="321"/>
        <v/>
      </c>
      <c r="BY237" s="18" t="str">
        <f t="shared" si="403"/>
        <v>N/A</v>
      </c>
      <c r="BZ237" s="367"/>
      <c r="CA237" s="10">
        <f t="shared" si="404"/>
        <v>0</v>
      </c>
      <c r="CB237" s="18" t="str">
        <f t="shared" si="405"/>
        <v>N/A</v>
      </c>
      <c r="CC237" s="10" t="str">
        <f t="shared" si="322"/>
        <v/>
      </c>
      <c r="CD237" s="10" t="str">
        <f t="shared" si="323"/>
        <v/>
      </c>
      <c r="CE237" s="10" t="str">
        <f t="shared" si="324"/>
        <v/>
      </c>
      <c r="CF237" s="18" t="str">
        <f t="shared" si="406"/>
        <v>N/A</v>
      </c>
      <c r="CG237" s="365"/>
      <c r="CH237" s="10">
        <f t="shared" si="407"/>
        <v>0</v>
      </c>
      <c r="CI237" s="18" t="str">
        <f t="shared" si="408"/>
        <v>N/A</v>
      </c>
      <c r="CJ237" s="10" t="str">
        <f t="shared" si="325"/>
        <v/>
      </c>
      <c r="CK237" s="10" t="str">
        <f t="shared" si="326"/>
        <v/>
      </c>
      <c r="CL237" s="10" t="str">
        <f t="shared" si="327"/>
        <v/>
      </c>
      <c r="CM237" s="18" t="str">
        <f t="shared" si="328"/>
        <v>N/A</v>
      </c>
      <c r="CN237" s="365"/>
      <c r="CO237" s="10">
        <f t="shared" si="409"/>
        <v>0</v>
      </c>
      <c r="CP237" s="18" t="str">
        <f t="shared" si="410"/>
        <v>N/A</v>
      </c>
      <c r="CQ237" s="10" t="str">
        <f t="shared" si="329"/>
        <v/>
      </c>
      <c r="CR237" s="10" t="str">
        <f t="shared" si="330"/>
        <v/>
      </c>
      <c r="CS237" s="10" t="str">
        <f t="shared" si="331"/>
        <v/>
      </c>
      <c r="CT237" s="18" t="str">
        <f t="shared" si="411"/>
        <v>N/A</v>
      </c>
      <c r="CU237" s="377"/>
      <c r="CV237" s="10">
        <f t="shared" si="412"/>
        <v>0</v>
      </c>
      <c r="CW237" s="18" t="str">
        <f t="shared" si="413"/>
        <v>N/A</v>
      </c>
      <c r="CX237" s="10" t="str">
        <f t="shared" si="332"/>
        <v/>
      </c>
      <c r="CY237" s="10" t="str">
        <f t="shared" si="333"/>
        <v/>
      </c>
      <c r="CZ237" s="10" t="str">
        <f t="shared" si="334"/>
        <v/>
      </c>
      <c r="DA237" s="18" t="str">
        <f t="shared" si="335"/>
        <v>N/A</v>
      </c>
      <c r="DB237" s="367"/>
      <c r="DC237" s="367"/>
      <c r="DD237" s="367"/>
      <c r="DE237" s="367"/>
      <c r="DF237" s="367"/>
      <c r="DG237" s="40" t="b">
        <f t="shared" si="336"/>
        <v>0</v>
      </c>
      <c r="DH237" s="40" t="b">
        <f t="shared" si="337"/>
        <v>0</v>
      </c>
      <c r="DI237" s="40" t="b">
        <f t="shared" si="338"/>
        <v>0</v>
      </c>
      <c r="DJ237" s="40" t="b">
        <f t="shared" si="339"/>
        <v>0</v>
      </c>
      <c r="DK237" s="367"/>
      <c r="DL237" s="40" t="b">
        <f t="shared" si="340"/>
        <v>0</v>
      </c>
      <c r="DM237" s="40" t="b">
        <f t="shared" si="341"/>
        <v>0</v>
      </c>
      <c r="DN237" s="40" t="b">
        <f t="shared" si="342"/>
        <v>0</v>
      </c>
      <c r="DO237" s="40" t="b">
        <f t="shared" si="343"/>
        <v>0</v>
      </c>
      <c r="DP237" s="367"/>
      <c r="DQ237" s="40" t="b">
        <f t="shared" si="344"/>
        <v>0</v>
      </c>
      <c r="DR237" s="40" t="b">
        <f t="shared" si="345"/>
        <v>0</v>
      </c>
      <c r="DS237" s="40" t="b">
        <f t="shared" si="346"/>
        <v>0</v>
      </c>
      <c r="DT237" s="40" t="b">
        <f t="shared" si="347"/>
        <v>0</v>
      </c>
      <c r="DU237" s="367"/>
      <c r="DV237" s="40" t="b">
        <f t="shared" si="348"/>
        <v>0</v>
      </c>
      <c r="DW237" s="40" t="b">
        <f t="shared" si="349"/>
        <v>0</v>
      </c>
      <c r="DX237" s="40" t="b">
        <f t="shared" si="350"/>
        <v>0</v>
      </c>
      <c r="DY237" s="40" t="b">
        <f t="shared" si="351"/>
        <v>0</v>
      </c>
      <c r="DZ237" s="367"/>
      <c r="EA237" s="40" t="b">
        <f t="shared" si="352"/>
        <v>0</v>
      </c>
      <c r="EB237" s="40" t="b">
        <f t="shared" si="353"/>
        <v>0</v>
      </c>
      <c r="EC237" s="40" t="b">
        <f t="shared" si="354"/>
        <v>0</v>
      </c>
      <c r="ED237" s="40" t="b">
        <f t="shared" si="355"/>
        <v>0</v>
      </c>
      <c r="EE237" s="367"/>
      <c r="EF237" s="40" t="b">
        <f t="shared" si="356"/>
        <v>0</v>
      </c>
      <c r="EG237" s="40" t="b">
        <f t="shared" si="357"/>
        <v>0</v>
      </c>
      <c r="EH237" s="40" t="b">
        <f t="shared" si="358"/>
        <v>0</v>
      </c>
      <c r="EI237" s="40" t="b">
        <f t="shared" si="359"/>
        <v>0</v>
      </c>
      <c r="EJ237" s="367"/>
      <c r="EK237" s="40" t="b">
        <f t="shared" si="360"/>
        <v>0</v>
      </c>
      <c r="EL237" s="40" t="b">
        <f t="shared" si="361"/>
        <v>0</v>
      </c>
      <c r="EM237" s="40" t="b">
        <f t="shared" si="362"/>
        <v>0</v>
      </c>
      <c r="EN237" s="40" t="b">
        <f t="shared" si="363"/>
        <v>0</v>
      </c>
      <c r="EO237" s="367"/>
      <c r="EP237" s="40" t="b">
        <f t="shared" si="364"/>
        <v>0</v>
      </c>
      <c r="EQ237" s="40" t="b">
        <f t="shared" si="365"/>
        <v>0</v>
      </c>
      <c r="ER237" s="40" t="b">
        <f t="shared" si="366"/>
        <v>0</v>
      </c>
      <c r="ES237" s="40" t="b">
        <f t="shared" si="367"/>
        <v>0</v>
      </c>
      <c r="ET237" s="367"/>
      <c r="EU237" s="40" t="b">
        <f t="shared" si="368"/>
        <v>0</v>
      </c>
      <c r="EV237" s="40" t="b">
        <f t="shared" si="369"/>
        <v>0</v>
      </c>
      <c r="EW237" s="40" t="b">
        <f t="shared" si="370"/>
        <v>0</v>
      </c>
      <c r="EX237" s="40" t="b">
        <f t="shared" si="371"/>
        <v>0</v>
      </c>
      <c r="EY237" s="365"/>
      <c r="EZ237" s="40" t="b">
        <f t="shared" si="372"/>
        <v>0</v>
      </c>
      <c r="FA237" s="40" t="b">
        <f t="shared" si="373"/>
        <v>0</v>
      </c>
      <c r="FB237" s="40" t="b">
        <f t="shared" si="374"/>
        <v>0</v>
      </c>
      <c r="FC237" s="40" t="b">
        <f t="shared" si="375"/>
        <v>0</v>
      </c>
      <c r="FD237" s="367"/>
      <c r="FE237" s="40" t="b">
        <f t="shared" si="376"/>
        <v>0</v>
      </c>
      <c r="FF237" s="40" t="b">
        <f t="shared" si="377"/>
        <v>0</v>
      </c>
      <c r="FG237" s="40" t="b">
        <f t="shared" si="378"/>
        <v>0</v>
      </c>
      <c r="FH237" s="40" t="b">
        <f t="shared" si="379"/>
        <v>0</v>
      </c>
      <c r="FI237" s="365"/>
      <c r="FJ237" s="40" t="b">
        <f t="shared" si="380"/>
        <v>0</v>
      </c>
      <c r="FK237" s="40" t="b">
        <f t="shared" si="381"/>
        <v>0</v>
      </c>
      <c r="FL237" s="40" t="b">
        <f t="shared" si="382"/>
        <v>0</v>
      </c>
      <c r="FM237" s="40" t="b">
        <f t="shared" si="383"/>
        <v>0</v>
      </c>
      <c r="FN237" s="367"/>
      <c r="FO237" s="40" t="b">
        <f t="shared" si="384"/>
        <v>0</v>
      </c>
      <c r="FP237" s="40" t="b">
        <f t="shared" si="385"/>
        <v>0</v>
      </c>
      <c r="FQ237" s="40" t="b">
        <f t="shared" si="386"/>
        <v>0</v>
      </c>
      <c r="FR237" s="40" t="b">
        <f t="shared" si="387"/>
        <v>0</v>
      </c>
      <c r="FS237" s="365"/>
      <c r="FT237" s="40" t="b">
        <f t="shared" si="388"/>
        <v>0</v>
      </c>
      <c r="FU237" s="40" t="b">
        <f t="shared" si="389"/>
        <v>0</v>
      </c>
      <c r="FV237" s="40" t="b">
        <f t="shared" si="390"/>
        <v>0</v>
      </c>
      <c r="FW237" s="40" t="b">
        <f t="shared" si="391"/>
        <v>0</v>
      </c>
    </row>
    <row r="238" spans="2:179">
      <c r="B238" s="365">
        <v>229</v>
      </c>
      <c r="C238" s="309"/>
      <c r="D238" s="196"/>
      <c r="E238" s="196"/>
      <c r="F238" s="195"/>
      <c r="G238" s="367"/>
      <c r="H238" s="197"/>
      <c r="I238" s="197"/>
      <c r="J238" s="197"/>
      <c r="K238" s="197"/>
      <c r="L238" s="197"/>
      <c r="M238" s="197"/>
      <c r="N238" s="9"/>
      <c r="O238" s="198"/>
      <c r="P238" s="198"/>
      <c r="Q238" s="198"/>
      <c r="R238" s="198"/>
      <c r="S238" s="198"/>
      <c r="T238" s="198"/>
      <c r="U238" s="9"/>
      <c r="V238" s="306"/>
      <c r="W238" s="306"/>
      <c r="X238" s="306"/>
      <c r="Y238" s="306"/>
      <c r="Z238" s="306"/>
      <c r="AA238" s="283">
        <f>IFERROR(Z238*Inputs!$D$59*Inputs!$D$60,"")</f>
        <v>0</v>
      </c>
      <c r="AB238" s="9"/>
      <c r="AC238" s="304"/>
      <c r="AD238" s="304"/>
      <c r="AE238" s="304"/>
      <c r="AF238" s="304"/>
      <c r="AG238" s="9"/>
      <c r="AH238" s="283" t="str">
        <f>IFERROR(IF(Analysis!AC238="","",Analysis!AC238*Inputs!$D$33),"")</f>
        <v/>
      </c>
      <c r="AI238" s="292" t="str">
        <f>IFERROR(IF(Analysis!AD238="","",Analysis!AD238*Inputs!$D$37),"")</f>
        <v/>
      </c>
      <c r="AJ238" s="292" t="str">
        <f>IFERROR(IF(Analysis!AE238="","",Analysis!AE238*Inputs!$D$41),"")</f>
        <v/>
      </c>
      <c r="AK238" s="292" t="str">
        <f>IFERROR(IF(Analysis!AE238="","",Analysis!AE238*Inputs!$D$48),"")</f>
        <v/>
      </c>
      <c r="AL238" s="293" t="str">
        <f>IFERROR(IF(Analysis!AD238="","",Analysis!AD238*Inputs!$D$49*Inputs!$D$48),"")</f>
        <v/>
      </c>
      <c r="AM238" s="292" t="str">
        <f>IFERROR(AK238*Inputs!$D$50,"")</f>
        <v/>
      </c>
      <c r="AN238" s="292" t="str">
        <f t="shared" si="392"/>
        <v/>
      </c>
      <c r="AO238" s="292" t="str">
        <f>IFERROR(IF(AN238="","",AN238*Inputs!$D$52),"")</f>
        <v/>
      </c>
      <c r="AP238" s="283" t="str">
        <f>IFERROR(IF(Analysis!AF238="","",Analysis!AF238*Inputs!$D$58),"")</f>
        <v/>
      </c>
      <c r="AQ238" s="293" t="str">
        <f>IFERROR(AP238*Inputs!$D$59,"")</f>
        <v/>
      </c>
      <c r="AR238" s="283" t="str">
        <f>IFERROR(AQ238*Inputs!$D$60,"")</f>
        <v/>
      </c>
      <c r="AS238" s="9"/>
      <c r="AT238" s="279" t="str">
        <f>IF(Analysis!V238&lt;&gt;"",Analysis!V238,Analysis!$AH238)</f>
        <v/>
      </c>
      <c r="AU238" s="279" t="str">
        <f>IF(Analysis!W238&lt;&gt;"",Analysis!W238,Analysis!AI238)</f>
        <v/>
      </c>
      <c r="AV238" s="279" t="str">
        <f>IF(Analysis!X238&lt;&gt;"",Analysis!X238,$AJ238)</f>
        <v/>
      </c>
      <c r="AW238" s="279" t="str">
        <f>IF(Analysis!Y238&lt;&gt;"",Analysis!Y238,Analysis!AO238)</f>
        <v/>
      </c>
      <c r="AX238" s="279" t="str">
        <f>IF(Analysis!Z238&lt;&gt;"",Analysis!Z238,Analysis!AP238)</f>
        <v/>
      </c>
      <c r="AY238" s="279" t="str">
        <f>IF(Analysis!AA238&gt;0,Analysis!AA238,Analysis!AR238)</f>
        <v/>
      </c>
      <c r="AZ238" s="9"/>
      <c r="BA238" s="8">
        <f>SUM((($H238+$O238)*Inputs!$D$14*Inputs!$D$13/Hours_TB),(($I238+$P238)*Inputs!$D$14*Inputs!$D$13/Hours_TB),(($J238+$Q238)*Inputs!$D$14*Inputs!$D$13/Hours_TB),(($K238+$R238)*Inputs!$D$14*Inputs!$D$13/Hours_TB),(($L238+$S238)*Inputs!$D$14*Inputs!$D$13/Hours_TB),(($M238+$T238)*Inputs!$D$14*Inputs!$D$13/Hours_TB))</f>
        <v>0</v>
      </c>
      <c r="BB238" s="8">
        <f>SUM((($H238+$O238)*Inputs!$D$14*Inputs!$D$13/Hours_HIV),(($I238+$P238)*Inputs!$D$14*Inputs!$D$13/Hours_HIV),(($J238+$Q238)*Inputs!$D$14*Inputs!$D$13/Hours_HIV),(($K238+$R238)*Inputs!$D$14*Inputs!$D$13/Hours_HIV),(($L238+$S238)*Inputs!$D$14*Inputs!$D$13/Hours_HIV),(($M238+$T238)*Inputs!$D$14*Inputs!$D$13/Hours_HIV))</f>
        <v>0</v>
      </c>
      <c r="BC238" s="8">
        <f>SUM((($H238+$O238)*Inputs!$D$14*Inputs!$D$13/Hours_HPV),(($I238+$P238)*Inputs!$D$14*Inputs!$D$13/Hours_HPV),(($J238+$Q238)*Inputs!$D$14*Inputs!$D$13/Hours_HPV),(($K238+$R238)*Inputs!$D$14*Inputs!$D$13/Hours_HPV),(($L238+$S238)*Inputs!$D$14*Inputs!$D$13/Hours_HPV),(($M238+$T238)*Inputs!$D$14*Inputs!$D$13/Hours_HPV))</f>
        <v>0</v>
      </c>
      <c r="BD238" s="8">
        <f>SUM((($H238+$O238)*Inputs!$D$14*Inputs!$D$13/Hours_HCV),(($I238+$P238)*Inputs!$D$14*Inputs!$D$13/Hours_HCV),(($J238+$Q238)*Inputs!$D$14*Inputs!$D$13/Hours_HCV),(($K238+$R238)*Inputs!$D$14*Inputs!$D$13/Hours_HCV),(($L238+$S238)*Inputs!$D$14*Inputs!$D$13/Hours_HCV),(($M238+$T238)*Inputs!$D$14*Inputs!$D$13/Hours_HCV))</f>
        <v>0</v>
      </c>
      <c r="BE238" s="9"/>
      <c r="BF238" s="10" t="str">
        <f t="shared" si="393"/>
        <v/>
      </c>
      <c r="BG238" s="18" t="str">
        <f t="shared" si="394"/>
        <v>N/A</v>
      </c>
      <c r="BH238" s="10" t="str">
        <f t="shared" si="395"/>
        <v/>
      </c>
      <c r="BI238" s="10" t="str">
        <f t="shared" si="396"/>
        <v/>
      </c>
      <c r="BJ238" s="10" t="str">
        <f t="shared" si="315"/>
        <v/>
      </c>
      <c r="BK238" s="18" t="str">
        <f t="shared" si="397"/>
        <v>N/A</v>
      </c>
      <c r="BL238" s="367"/>
      <c r="BM238" s="10">
        <f t="shared" si="398"/>
        <v>0</v>
      </c>
      <c r="BN238" s="18" t="str">
        <f t="shared" si="399"/>
        <v>N/A</v>
      </c>
      <c r="BO238" s="10" t="str">
        <f t="shared" si="316"/>
        <v/>
      </c>
      <c r="BP238" s="10" t="str">
        <f t="shared" si="317"/>
        <v/>
      </c>
      <c r="BQ238" s="10" t="str">
        <f t="shared" si="318"/>
        <v/>
      </c>
      <c r="BR238" s="18" t="str">
        <f t="shared" si="319"/>
        <v>N/A</v>
      </c>
      <c r="BS238" s="367"/>
      <c r="BT238" s="10">
        <f t="shared" si="400"/>
        <v>0</v>
      </c>
      <c r="BU238" s="18" t="str">
        <f t="shared" si="401"/>
        <v>N/A</v>
      </c>
      <c r="BV238" s="10" t="str">
        <f t="shared" si="320"/>
        <v/>
      </c>
      <c r="BW238" s="10" t="str">
        <f t="shared" si="402"/>
        <v/>
      </c>
      <c r="BX238" s="10" t="str">
        <f t="shared" si="321"/>
        <v/>
      </c>
      <c r="BY238" s="18" t="str">
        <f t="shared" si="403"/>
        <v>N/A</v>
      </c>
      <c r="BZ238" s="367"/>
      <c r="CA238" s="10">
        <f t="shared" si="404"/>
        <v>0</v>
      </c>
      <c r="CB238" s="18" t="str">
        <f t="shared" si="405"/>
        <v>N/A</v>
      </c>
      <c r="CC238" s="10" t="str">
        <f t="shared" si="322"/>
        <v/>
      </c>
      <c r="CD238" s="10" t="str">
        <f t="shared" si="323"/>
        <v/>
      </c>
      <c r="CE238" s="10" t="str">
        <f t="shared" si="324"/>
        <v/>
      </c>
      <c r="CF238" s="18" t="str">
        <f t="shared" si="406"/>
        <v>N/A</v>
      </c>
      <c r="CG238" s="365"/>
      <c r="CH238" s="10">
        <f t="shared" si="407"/>
        <v>0</v>
      </c>
      <c r="CI238" s="18" t="str">
        <f t="shared" si="408"/>
        <v>N/A</v>
      </c>
      <c r="CJ238" s="10" t="str">
        <f t="shared" si="325"/>
        <v/>
      </c>
      <c r="CK238" s="10" t="str">
        <f t="shared" si="326"/>
        <v/>
      </c>
      <c r="CL238" s="10" t="str">
        <f t="shared" si="327"/>
        <v/>
      </c>
      <c r="CM238" s="18" t="str">
        <f t="shared" si="328"/>
        <v>N/A</v>
      </c>
      <c r="CN238" s="365"/>
      <c r="CO238" s="10">
        <f t="shared" si="409"/>
        <v>0</v>
      </c>
      <c r="CP238" s="18" t="str">
        <f t="shared" si="410"/>
        <v>N/A</v>
      </c>
      <c r="CQ238" s="10" t="str">
        <f t="shared" si="329"/>
        <v/>
      </c>
      <c r="CR238" s="10" t="str">
        <f t="shared" si="330"/>
        <v/>
      </c>
      <c r="CS238" s="10" t="str">
        <f t="shared" si="331"/>
        <v/>
      </c>
      <c r="CT238" s="18" t="str">
        <f t="shared" si="411"/>
        <v>N/A</v>
      </c>
      <c r="CU238" s="377"/>
      <c r="CV238" s="10">
        <f t="shared" si="412"/>
        <v>0</v>
      </c>
      <c r="CW238" s="18" t="str">
        <f t="shared" si="413"/>
        <v>N/A</v>
      </c>
      <c r="CX238" s="10" t="str">
        <f t="shared" si="332"/>
        <v/>
      </c>
      <c r="CY238" s="10" t="str">
        <f t="shared" si="333"/>
        <v/>
      </c>
      <c r="CZ238" s="10" t="str">
        <f t="shared" si="334"/>
        <v/>
      </c>
      <c r="DA238" s="18" t="str">
        <f t="shared" si="335"/>
        <v>N/A</v>
      </c>
      <c r="DB238" s="367"/>
      <c r="DC238" s="367"/>
      <c r="DD238" s="367"/>
      <c r="DE238" s="367"/>
      <c r="DF238" s="367"/>
      <c r="DG238" s="40" t="b">
        <f t="shared" si="336"/>
        <v>0</v>
      </c>
      <c r="DH238" s="40" t="b">
        <f t="shared" si="337"/>
        <v>0</v>
      </c>
      <c r="DI238" s="40" t="b">
        <f t="shared" si="338"/>
        <v>0</v>
      </c>
      <c r="DJ238" s="40" t="b">
        <f t="shared" si="339"/>
        <v>0</v>
      </c>
      <c r="DK238" s="367"/>
      <c r="DL238" s="40" t="b">
        <f t="shared" si="340"/>
        <v>0</v>
      </c>
      <c r="DM238" s="40" t="b">
        <f t="shared" si="341"/>
        <v>0</v>
      </c>
      <c r="DN238" s="40" t="b">
        <f t="shared" si="342"/>
        <v>0</v>
      </c>
      <c r="DO238" s="40" t="b">
        <f t="shared" si="343"/>
        <v>0</v>
      </c>
      <c r="DP238" s="367"/>
      <c r="DQ238" s="40" t="b">
        <f t="shared" si="344"/>
        <v>0</v>
      </c>
      <c r="DR238" s="40" t="b">
        <f t="shared" si="345"/>
        <v>0</v>
      </c>
      <c r="DS238" s="40" t="b">
        <f t="shared" si="346"/>
        <v>0</v>
      </c>
      <c r="DT238" s="40" t="b">
        <f t="shared" si="347"/>
        <v>0</v>
      </c>
      <c r="DU238" s="367"/>
      <c r="DV238" s="40" t="b">
        <f t="shared" si="348"/>
        <v>0</v>
      </c>
      <c r="DW238" s="40" t="b">
        <f t="shared" si="349"/>
        <v>0</v>
      </c>
      <c r="DX238" s="40" t="b">
        <f t="shared" si="350"/>
        <v>0</v>
      </c>
      <c r="DY238" s="40" t="b">
        <f t="shared" si="351"/>
        <v>0</v>
      </c>
      <c r="DZ238" s="367"/>
      <c r="EA238" s="40" t="b">
        <f t="shared" si="352"/>
        <v>0</v>
      </c>
      <c r="EB238" s="40" t="b">
        <f t="shared" si="353"/>
        <v>0</v>
      </c>
      <c r="EC238" s="40" t="b">
        <f t="shared" si="354"/>
        <v>0</v>
      </c>
      <c r="ED238" s="40" t="b">
        <f t="shared" si="355"/>
        <v>0</v>
      </c>
      <c r="EE238" s="367"/>
      <c r="EF238" s="40" t="b">
        <f t="shared" si="356"/>
        <v>0</v>
      </c>
      <c r="EG238" s="40" t="b">
        <f t="shared" si="357"/>
        <v>0</v>
      </c>
      <c r="EH238" s="40" t="b">
        <f t="shared" si="358"/>
        <v>0</v>
      </c>
      <c r="EI238" s="40" t="b">
        <f t="shared" si="359"/>
        <v>0</v>
      </c>
      <c r="EJ238" s="367"/>
      <c r="EK238" s="40" t="b">
        <f t="shared" si="360"/>
        <v>0</v>
      </c>
      <c r="EL238" s="40" t="b">
        <f t="shared" si="361"/>
        <v>0</v>
      </c>
      <c r="EM238" s="40" t="b">
        <f t="shared" si="362"/>
        <v>0</v>
      </c>
      <c r="EN238" s="40" t="b">
        <f t="shared" si="363"/>
        <v>0</v>
      </c>
      <c r="EO238" s="367"/>
      <c r="EP238" s="40" t="b">
        <f t="shared" si="364"/>
        <v>0</v>
      </c>
      <c r="EQ238" s="40" t="b">
        <f t="shared" si="365"/>
        <v>0</v>
      </c>
      <c r="ER238" s="40" t="b">
        <f t="shared" si="366"/>
        <v>0</v>
      </c>
      <c r="ES238" s="40" t="b">
        <f t="shared" si="367"/>
        <v>0</v>
      </c>
      <c r="ET238" s="367"/>
      <c r="EU238" s="40" t="b">
        <f t="shared" si="368"/>
        <v>0</v>
      </c>
      <c r="EV238" s="40" t="b">
        <f t="shared" si="369"/>
        <v>0</v>
      </c>
      <c r="EW238" s="40" t="b">
        <f t="shared" si="370"/>
        <v>0</v>
      </c>
      <c r="EX238" s="40" t="b">
        <f t="shared" si="371"/>
        <v>0</v>
      </c>
      <c r="EY238" s="365"/>
      <c r="EZ238" s="40" t="b">
        <f t="shared" si="372"/>
        <v>0</v>
      </c>
      <c r="FA238" s="40" t="b">
        <f t="shared" si="373"/>
        <v>0</v>
      </c>
      <c r="FB238" s="40" t="b">
        <f t="shared" si="374"/>
        <v>0</v>
      </c>
      <c r="FC238" s="40" t="b">
        <f t="shared" si="375"/>
        <v>0</v>
      </c>
      <c r="FD238" s="367"/>
      <c r="FE238" s="40" t="b">
        <f t="shared" si="376"/>
        <v>0</v>
      </c>
      <c r="FF238" s="40" t="b">
        <f t="shared" si="377"/>
        <v>0</v>
      </c>
      <c r="FG238" s="40" t="b">
        <f t="shared" si="378"/>
        <v>0</v>
      </c>
      <c r="FH238" s="40" t="b">
        <f t="shared" si="379"/>
        <v>0</v>
      </c>
      <c r="FI238" s="365"/>
      <c r="FJ238" s="40" t="b">
        <f t="shared" si="380"/>
        <v>0</v>
      </c>
      <c r="FK238" s="40" t="b">
        <f t="shared" si="381"/>
        <v>0</v>
      </c>
      <c r="FL238" s="40" t="b">
        <f t="shared" si="382"/>
        <v>0</v>
      </c>
      <c r="FM238" s="40" t="b">
        <f t="shared" si="383"/>
        <v>0</v>
      </c>
      <c r="FN238" s="367"/>
      <c r="FO238" s="40" t="b">
        <f t="shared" si="384"/>
        <v>0</v>
      </c>
      <c r="FP238" s="40" t="b">
        <f t="shared" si="385"/>
        <v>0</v>
      </c>
      <c r="FQ238" s="40" t="b">
        <f t="shared" si="386"/>
        <v>0</v>
      </c>
      <c r="FR238" s="40" t="b">
        <f t="shared" si="387"/>
        <v>0</v>
      </c>
      <c r="FS238" s="365"/>
      <c r="FT238" s="40" t="b">
        <f t="shared" si="388"/>
        <v>0</v>
      </c>
      <c r="FU238" s="40" t="b">
        <f t="shared" si="389"/>
        <v>0</v>
      </c>
      <c r="FV238" s="40" t="b">
        <f t="shared" si="390"/>
        <v>0</v>
      </c>
      <c r="FW238" s="40" t="b">
        <f t="shared" si="391"/>
        <v>0</v>
      </c>
    </row>
    <row r="239" spans="2:179">
      <c r="B239" s="365">
        <v>230</v>
      </c>
      <c r="C239" s="309"/>
      <c r="D239" s="196"/>
      <c r="E239" s="196"/>
      <c r="F239" s="195"/>
      <c r="G239" s="367"/>
      <c r="H239" s="197"/>
      <c r="I239" s="197"/>
      <c r="J239" s="197"/>
      <c r="K239" s="197"/>
      <c r="L239" s="197"/>
      <c r="M239" s="197"/>
      <c r="N239" s="9"/>
      <c r="O239" s="198"/>
      <c r="P239" s="198"/>
      <c r="Q239" s="198"/>
      <c r="R239" s="198"/>
      <c r="S239" s="198"/>
      <c r="T239" s="198"/>
      <c r="U239" s="9"/>
      <c r="V239" s="306"/>
      <c r="W239" s="306"/>
      <c r="X239" s="306"/>
      <c r="Y239" s="306"/>
      <c r="Z239" s="306"/>
      <c r="AA239" s="283">
        <f>IFERROR(Z239*Inputs!$D$59*Inputs!$D$60,"")</f>
        <v>0</v>
      </c>
      <c r="AB239" s="9"/>
      <c r="AC239" s="304"/>
      <c r="AD239" s="304"/>
      <c r="AE239" s="304"/>
      <c r="AF239" s="304"/>
      <c r="AG239" s="9"/>
      <c r="AH239" s="283" t="str">
        <f>IFERROR(IF(Analysis!AC239="","",Analysis!AC239*Inputs!$D$33),"")</f>
        <v/>
      </c>
      <c r="AI239" s="292" t="str">
        <f>IFERROR(IF(Analysis!AD239="","",Analysis!AD239*Inputs!$D$37),"")</f>
        <v/>
      </c>
      <c r="AJ239" s="292" t="str">
        <f>IFERROR(IF(Analysis!AE239="","",Analysis!AE239*Inputs!$D$41),"")</f>
        <v/>
      </c>
      <c r="AK239" s="292" t="str">
        <f>IFERROR(IF(Analysis!AE239="","",Analysis!AE239*Inputs!$D$48),"")</f>
        <v/>
      </c>
      <c r="AL239" s="293" t="str">
        <f>IFERROR(IF(Analysis!AD239="","",Analysis!AD239*Inputs!$D$49*Inputs!$D$48),"")</f>
        <v/>
      </c>
      <c r="AM239" s="292" t="str">
        <f>IFERROR(AK239*Inputs!$D$50,"")</f>
        <v/>
      </c>
      <c r="AN239" s="292" t="str">
        <f t="shared" si="392"/>
        <v/>
      </c>
      <c r="AO239" s="292" t="str">
        <f>IFERROR(IF(AN239="","",AN239*Inputs!$D$52),"")</f>
        <v/>
      </c>
      <c r="AP239" s="283" t="str">
        <f>IFERROR(IF(Analysis!AF239="","",Analysis!AF239*Inputs!$D$58),"")</f>
        <v/>
      </c>
      <c r="AQ239" s="293" t="str">
        <f>IFERROR(AP239*Inputs!$D$59,"")</f>
        <v/>
      </c>
      <c r="AR239" s="283" t="str">
        <f>IFERROR(AQ239*Inputs!$D$60,"")</f>
        <v/>
      </c>
      <c r="AS239" s="9"/>
      <c r="AT239" s="279" t="str">
        <f>IF(Analysis!V239&lt;&gt;"",Analysis!V239,Analysis!$AH239)</f>
        <v/>
      </c>
      <c r="AU239" s="279" t="str">
        <f>IF(Analysis!W239&lt;&gt;"",Analysis!W239,Analysis!AI239)</f>
        <v/>
      </c>
      <c r="AV239" s="279" t="str">
        <f>IF(Analysis!X239&lt;&gt;"",Analysis!X239,$AJ239)</f>
        <v/>
      </c>
      <c r="AW239" s="279" t="str">
        <f>IF(Analysis!Y239&lt;&gt;"",Analysis!Y239,Analysis!AO239)</f>
        <v/>
      </c>
      <c r="AX239" s="279" t="str">
        <f>IF(Analysis!Z239&lt;&gt;"",Analysis!Z239,Analysis!AP239)</f>
        <v/>
      </c>
      <c r="AY239" s="279" t="str">
        <f>IF(Analysis!AA239&gt;0,Analysis!AA239,Analysis!AR239)</f>
        <v/>
      </c>
      <c r="AZ239" s="9"/>
      <c r="BA239" s="8">
        <f>SUM((($H239+$O239)*Inputs!$D$14*Inputs!$D$13/Hours_TB),(($I239+$P239)*Inputs!$D$14*Inputs!$D$13/Hours_TB),(($J239+$Q239)*Inputs!$D$14*Inputs!$D$13/Hours_TB),(($K239+$R239)*Inputs!$D$14*Inputs!$D$13/Hours_TB),(($L239+$S239)*Inputs!$D$14*Inputs!$D$13/Hours_TB),(($M239+$T239)*Inputs!$D$14*Inputs!$D$13/Hours_TB))</f>
        <v>0</v>
      </c>
      <c r="BB239" s="8">
        <f>SUM((($H239+$O239)*Inputs!$D$14*Inputs!$D$13/Hours_HIV),(($I239+$P239)*Inputs!$D$14*Inputs!$D$13/Hours_HIV),(($J239+$Q239)*Inputs!$D$14*Inputs!$D$13/Hours_HIV),(($K239+$R239)*Inputs!$D$14*Inputs!$D$13/Hours_HIV),(($L239+$S239)*Inputs!$D$14*Inputs!$D$13/Hours_HIV),(($M239+$T239)*Inputs!$D$14*Inputs!$D$13/Hours_HIV))</f>
        <v>0</v>
      </c>
      <c r="BC239" s="8">
        <f>SUM((($H239+$O239)*Inputs!$D$14*Inputs!$D$13/Hours_HPV),(($I239+$P239)*Inputs!$D$14*Inputs!$D$13/Hours_HPV),(($J239+$Q239)*Inputs!$D$14*Inputs!$D$13/Hours_HPV),(($K239+$R239)*Inputs!$D$14*Inputs!$D$13/Hours_HPV),(($L239+$S239)*Inputs!$D$14*Inputs!$D$13/Hours_HPV),(($M239+$T239)*Inputs!$D$14*Inputs!$D$13/Hours_HPV))</f>
        <v>0</v>
      </c>
      <c r="BD239" s="8">
        <f>SUM((($H239+$O239)*Inputs!$D$14*Inputs!$D$13/Hours_HCV),(($I239+$P239)*Inputs!$D$14*Inputs!$D$13/Hours_HCV),(($J239+$Q239)*Inputs!$D$14*Inputs!$D$13/Hours_HCV),(($K239+$R239)*Inputs!$D$14*Inputs!$D$13/Hours_HCV),(($L239+$S239)*Inputs!$D$14*Inputs!$D$13/Hours_HCV),(($M239+$T239)*Inputs!$D$14*Inputs!$D$13/Hours_HCV))</f>
        <v>0</v>
      </c>
      <c r="BE239" s="9"/>
      <c r="BF239" s="10" t="str">
        <f t="shared" si="393"/>
        <v/>
      </c>
      <c r="BG239" s="18" t="str">
        <f t="shared" si="394"/>
        <v>N/A</v>
      </c>
      <c r="BH239" s="10" t="str">
        <f t="shared" si="395"/>
        <v/>
      </c>
      <c r="BI239" s="10" t="str">
        <f t="shared" si="396"/>
        <v/>
      </c>
      <c r="BJ239" s="10" t="str">
        <f t="shared" si="315"/>
        <v/>
      </c>
      <c r="BK239" s="18" t="str">
        <f t="shared" si="397"/>
        <v>N/A</v>
      </c>
      <c r="BL239" s="367"/>
      <c r="BM239" s="10">
        <f t="shared" si="398"/>
        <v>0</v>
      </c>
      <c r="BN239" s="18" t="str">
        <f t="shared" si="399"/>
        <v>N/A</v>
      </c>
      <c r="BO239" s="10" t="str">
        <f t="shared" si="316"/>
        <v/>
      </c>
      <c r="BP239" s="10" t="str">
        <f t="shared" si="317"/>
        <v/>
      </c>
      <c r="BQ239" s="10" t="str">
        <f t="shared" si="318"/>
        <v/>
      </c>
      <c r="BR239" s="18" t="str">
        <f t="shared" si="319"/>
        <v>N/A</v>
      </c>
      <c r="BS239" s="367"/>
      <c r="BT239" s="10">
        <f t="shared" si="400"/>
        <v>0</v>
      </c>
      <c r="BU239" s="18" t="str">
        <f t="shared" si="401"/>
        <v>N/A</v>
      </c>
      <c r="BV239" s="10" t="str">
        <f t="shared" si="320"/>
        <v/>
      </c>
      <c r="BW239" s="10" t="str">
        <f t="shared" si="402"/>
        <v/>
      </c>
      <c r="BX239" s="10" t="str">
        <f t="shared" si="321"/>
        <v/>
      </c>
      <c r="BY239" s="18" t="str">
        <f t="shared" si="403"/>
        <v>N/A</v>
      </c>
      <c r="BZ239" s="367"/>
      <c r="CA239" s="10">
        <f t="shared" si="404"/>
        <v>0</v>
      </c>
      <c r="CB239" s="18" t="str">
        <f t="shared" si="405"/>
        <v>N/A</v>
      </c>
      <c r="CC239" s="10" t="str">
        <f t="shared" si="322"/>
        <v/>
      </c>
      <c r="CD239" s="10" t="str">
        <f t="shared" si="323"/>
        <v/>
      </c>
      <c r="CE239" s="10" t="str">
        <f t="shared" si="324"/>
        <v/>
      </c>
      <c r="CF239" s="18" t="str">
        <f t="shared" si="406"/>
        <v>N/A</v>
      </c>
      <c r="CG239" s="365"/>
      <c r="CH239" s="10">
        <f t="shared" si="407"/>
        <v>0</v>
      </c>
      <c r="CI239" s="18" t="str">
        <f t="shared" si="408"/>
        <v>N/A</v>
      </c>
      <c r="CJ239" s="10" t="str">
        <f t="shared" si="325"/>
        <v/>
      </c>
      <c r="CK239" s="10" t="str">
        <f t="shared" si="326"/>
        <v/>
      </c>
      <c r="CL239" s="10" t="str">
        <f t="shared" si="327"/>
        <v/>
      </c>
      <c r="CM239" s="18" t="str">
        <f t="shared" si="328"/>
        <v>N/A</v>
      </c>
      <c r="CN239" s="365"/>
      <c r="CO239" s="10">
        <f t="shared" si="409"/>
        <v>0</v>
      </c>
      <c r="CP239" s="18" t="str">
        <f t="shared" si="410"/>
        <v>N/A</v>
      </c>
      <c r="CQ239" s="10" t="str">
        <f t="shared" si="329"/>
        <v/>
      </c>
      <c r="CR239" s="10" t="str">
        <f t="shared" si="330"/>
        <v/>
      </c>
      <c r="CS239" s="10" t="str">
        <f t="shared" si="331"/>
        <v/>
      </c>
      <c r="CT239" s="18" t="str">
        <f t="shared" si="411"/>
        <v>N/A</v>
      </c>
      <c r="CU239" s="377"/>
      <c r="CV239" s="10">
        <f t="shared" si="412"/>
        <v>0</v>
      </c>
      <c r="CW239" s="18" t="str">
        <f t="shared" si="413"/>
        <v>N/A</v>
      </c>
      <c r="CX239" s="10" t="str">
        <f t="shared" si="332"/>
        <v/>
      </c>
      <c r="CY239" s="10" t="str">
        <f t="shared" si="333"/>
        <v/>
      </c>
      <c r="CZ239" s="10" t="str">
        <f t="shared" si="334"/>
        <v/>
      </c>
      <c r="DA239" s="18" t="str">
        <f t="shared" si="335"/>
        <v>N/A</v>
      </c>
      <c r="DB239" s="367"/>
      <c r="DC239" s="367"/>
      <c r="DD239" s="367"/>
      <c r="DE239" s="367"/>
      <c r="DF239" s="367"/>
      <c r="DG239" s="40" t="b">
        <f t="shared" si="336"/>
        <v>0</v>
      </c>
      <c r="DH239" s="40" t="b">
        <f t="shared" si="337"/>
        <v>0</v>
      </c>
      <c r="DI239" s="40" t="b">
        <f t="shared" si="338"/>
        <v>0</v>
      </c>
      <c r="DJ239" s="40" t="b">
        <f t="shared" si="339"/>
        <v>0</v>
      </c>
      <c r="DK239" s="367"/>
      <c r="DL239" s="40" t="b">
        <f t="shared" si="340"/>
        <v>0</v>
      </c>
      <c r="DM239" s="40" t="b">
        <f t="shared" si="341"/>
        <v>0</v>
      </c>
      <c r="DN239" s="40" t="b">
        <f t="shared" si="342"/>
        <v>0</v>
      </c>
      <c r="DO239" s="40" t="b">
        <f t="shared" si="343"/>
        <v>0</v>
      </c>
      <c r="DP239" s="367"/>
      <c r="DQ239" s="40" t="b">
        <f t="shared" si="344"/>
        <v>0</v>
      </c>
      <c r="DR239" s="40" t="b">
        <f t="shared" si="345"/>
        <v>0</v>
      </c>
      <c r="DS239" s="40" t="b">
        <f t="shared" si="346"/>
        <v>0</v>
      </c>
      <c r="DT239" s="40" t="b">
        <f t="shared" si="347"/>
        <v>0</v>
      </c>
      <c r="DU239" s="367"/>
      <c r="DV239" s="40" t="b">
        <f t="shared" si="348"/>
        <v>0</v>
      </c>
      <c r="DW239" s="40" t="b">
        <f t="shared" si="349"/>
        <v>0</v>
      </c>
      <c r="DX239" s="40" t="b">
        <f t="shared" si="350"/>
        <v>0</v>
      </c>
      <c r="DY239" s="40" t="b">
        <f t="shared" si="351"/>
        <v>0</v>
      </c>
      <c r="DZ239" s="367"/>
      <c r="EA239" s="40" t="b">
        <f t="shared" si="352"/>
        <v>0</v>
      </c>
      <c r="EB239" s="40" t="b">
        <f t="shared" si="353"/>
        <v>0</v>
      </c>
      <c r="EC239" s="40" t="b">
        <f t="shared" si="354"/>
        <v>0</v>
      </c>
      <c r="ED239" s="40" t="b">
        <f t="shared" si="355"/>
        <v>0</v>
      </c>
      <c r="EE239" s="367"/>
      <c r="EF239" s="40" t="b">
        <f t="shared" si="356"/>
        <v>0</v>
      </c>
      <c r="EG239" s="40" t="b">
        <f t="shared" si="357"/>
        <v>0</v>
      </c>
      <c r="EH239" s="40" t="b">
        <f t="shared" si="358"/>
        <v>0</v>
      </c>
      <c r="EI239" s="40" t="b">
        <f t="shared" si="359"/>
        <v>0</v>
      </c>
      <c r="EJ239" s="367"/>
      <c r="EK239" s="40" t="b">
        <f t="shared" si="360"/>
        <v>0</v>
      </c>
      <c r="EL239" s="40" t="b">
        <f t="shared" si="361"/>
        <v>0</v>
      </c>
      <c r="EM239" s="40" t="b">
        <f t="shared" si="362"/>
        <v>0</v>
      </c>
      <c r="EN239" s="40" t="b">
        <f t="shared" si="363"/>
        <v>0</v>
      </c>
      <c r="EO239" s="367"/>
      <c r="EP239" s="40" t="b">
        <f t="shared" si="364"/>
        <v>0</v>
      </c>
      <c r="EQ239" s="40" t="b">
        <f t="shared" si="365"/>
        <v>0</v>
      </c>
      <c r="ER239" s="40" t="b">
        <f t="shared" si="366"/>
        <v>0</v>
      </c>
      <c r="ES239" s="40" t="b">
        <f t="shared" si="367"/>
        <v>0</v>
      </c>
      <c r="ET239" s="367"/>
      <c r="EU239" s="40" t="b">
        <f t="shared" si="368"/>
        <v>0</v>
      </c>
      <c r="EV239" s="40" t="b">
        <f t="shared" si="369"/>
        <v>0</v>
      </c>
      <c r="EW239" s="40" t="b">
        <f t="shared" si="370"/>
        <v>0</v>
      </c>
      <c r="EX239" s="40" t="b">
        <f t="shared" si="371"/>
        <v>0</v>
      </c>
      <c r="EY239" s="365"/>
      <c r="EZ239" s="40" t="b">
        <f t="shared" si="372"/>
        <v>0</v>
      </c>
      <c r="FA239" s="40" t="b">
        <f t="shared" si="373"/>
        <v>0</v>
      </c>
      <c r="FB239" s="40" t="b">
        <f t="shared" si="374"/>
        <v>0</v>
      </c>
      <c r="FC239" s="40" t="b">
        <f t="shared" si="375"/>
        <v>0</v>
      </c>
      <c r="FD239" s="367"/>
      <c r="FE239" s="40" t="b">
        <f t="shared" si="376"/>
        <v>0</v>
      </c>
      <c r="FF239" s="40" t="b">
        <f t="shared" si="377"/>
        <v>0</v>
      </c>
      <c r="FG239" s="40" t="b">
        <f t="shared" si="378"/>
        <v>0</v>
      </c>
      <c r="FH239" s="40" t="b">
        <f t="shared" si="379"/>
        <v>0</v>
      </c>
      <c r="FI239" s="365"/>
      <c r="FJ239" s="40" t="b">
        <f t="shared" si="380"/>
        <v>0</v>
      </c>
      <c r="FK239" s="40" t="b">
        <f t="shared" si="381"/>
        <v>0</v>
      </c>
      <c r="FL239" s="40" t="b">
        <f t="shared" si="382"/>
        <v>0</v>
      </c>
      <c r="FM239" s="40" t="b">
        <f t="shared" si="383"/>
        <v>0</v>
      </c>
      <c r="FN239" s="367"/>
      <c r="FO239" s="40" t="b">
        <f t="shared" si="384"/>
        <v>0</v>
      </c>
      <c r="FP239" s="40" t="b">
        <f t="shared" si="385"/>
        <v>0</v>
      </c>
      <c r="FQ239" s="40" t="b">
        <f t="shared" si="386"/>
        <v>0</v>
      </c>
      <c r="FR239" s="40" t="b">
        <f t="shared" si="387"/>
        <v>0</v>
      </c>
      <c r="FS239" s="365"/>
      <c r="FT239" s="40" t="b">
        <f t="shared" si="388"/>
        <v>0</v>
      </c>
      <c r="FU239" s="40" t="b">
        <f t="shared" si="389"/>
        <v>0</v>
      </c>
      <c r="FV239" s="40" t="b">
        <f t="shared" si="390"/>
        <v>0</v>
      </c>
      <c r="FW239" s="40" t="b">
        <f t="shared" si="391"/>
        <v>0</v>
      </c>
    </row>
    <row r="240" spans="2:179">
      <c r="B240" s="365">
        <v>231</v>
      </c>
      <c r="C240" s="309"/>
      <c r="D240" s="196"/>
      <c r="E240" s="196"/>
      <c r="F240" s="195"/>
      <c r="G240" s="367"/>
      <c r="H240" s="197"/>
      <c r="I240" s="197"/>
      <c r="J240" s="197"/>
      <c r="K240" s="197"/>
      <c r="L240" s="197"/>
      <c r="M240" s="197"/>
      <c r="N240" s="9"/>
      <c r="O240" s="198"/>
      <c r="P240" s="198"/>
      <c r="Q240" s="198"/>
      <c r="R240" s="198"/>
      <c r="S240" s="198"/>
      <c r="T240" s="198"/>
      <c r="U240" s="9"/>
      <c r="V240" s="306"/>
      <c r="W240" s="306"/>
      <c r="X240" s="306"/>
      <c r="Y240" s="306"/>
      <c r="Z240" s="306"/>
      <c r="AA240" s="283">
        <f>IFERROR(Z240*Inputs!$D$59*Inputs!$D$60,"")</f>
        <v>0</v>
      </c>
      <c r="AB240" s="9"/>
      <c r="AC240" s="304"/>
      <c r="AD240" s="304"/>
      <c r="AE240" s="304"/>
      <c r="AF240" s="304"/>
      <c r="AG240" s="9"/>
      <c r="AH240" s="283" t="str">
        <f>IFERROR(IF(Analysis!AC240="","",Analysis!AC240*Inputs!$D$33),"")</f>
        <v/>
      </c>
      <c r="AI240" s="292" t="str">
        <f>IFERROR(IF(Analysis!AD240="","",Analysis!AD240*Inputs!$D$37),"")</f>
        <v/>
      </c>
      <c r="AJ240" s="292" t="str">
        <f>IFERROR(IF(Analysis!AE240="","",Analysis!AE240*Inputs!$D$41),"")</f>
        <v/>
      </c>
      <c r="AK240" s="292" t="str">
        <f>IFERROR(IF(Analysis!AE240="","",Analysis!AE240*Inputs!$D$48),"")</f>
        <v/>
      </c>
      <c r="AL240" s="293" t="str">
        <f>IFERROR(IF(Analysis!AD240="","",Analysis!AD240*Inputs!$D$49*Inputs!$D$48),"")</f>
        <v/>
      </c>
      <c r="AM240" s="292" t="str">
        <f>IFERROR(AK240*Inputs!$D$50,"")</f>
        <v/>
      </c>
      <c r="AN240" s="292" t="str">
        <f t="shared" si="392"/>
        <v/>
      </c>
      <c r="AO240" s="292" t="str">
        <f>IFERROR(IF(AN240="","",AN240*Inputs!$D$52),"")</f>
        <v/>
      </c>
      <c r="AP240" s="283" t="str">
        <f>IFERROR(IF(Analysis!AF240="","",Analysis!AF240*Inputs!$D$58),"")</f>
        <v/>
      </c>
      <c r="AQ240" s="293" t="str">
        <f>IFERROR(AP240*Inputs!$D$59,"")</f>
        <v/>
      </c>
      <c r="AR240" s="283" t="str">
        <f>IFERROR(AQ240*Inputs!$D$60,"")</f>
        <v/>
      </c>
      <c r="AS240" s="9"/>
      <c r="AT240" s="279" t="str">
        <f>IF(Analysis!V240&lt;&gt;"",Analysis!V240,Analysis!$AH240)</f>
        <v/>
      </c>
      <c r="AU240" s="279" t="str">
        <f>IF(Analysis!W240&lt;&gt;"",Analysis!W240,Analysis!AI240)</f>
        <v/>
      </c>
      <c r="AV240" s="279" t="str">
        <f>IF(Analysis!X240&lt;&gt;"",Analysis!X240,$AJ240)</f>
        <v/>
      </c>
      <c r="AW240" s="279" t="str">
        <f>IF(Analysis!Y240&lt;&gt;"",Analysis!Y240,Analysis!AO240)</f>
        <v/>
      </c>
      <c r="AX240" s="279" t="str">
        <f>IF(Analysis!Z240&lt;&gt;"",Analysis!Z240,Analysis!AP240)</f>
        <v/>
      </c>
      <c r="AY240" s="279" t="str">
        <f>IF(Analysis!AA240&gt;0,Analysis!AA240,Analysis!AR240)</f>
        <v/>
      </c>
      <c r="AZ240" s="9"/>
      <c r="BA240" s="8">
        <f>SUM((($H240+$O240)*Inputs!$D$14*Inputs!$D$13/Hours_TB),(($I240+$P240)*Inputs!$D$14*Inputs!$D$13/Hours_TB),(($J240+$Q240)*Inputs!$D$14*Inputs!$D$13/Hours_TB),(($K240+$R240)*Inputs!$D$14*Inputs!$D$13/Hours_TB),(($L240+$S240)*Inputs!$D$14*Inputs!$D$13/Hours_TB),(($M240+$T240)*Inputs!$D$14*Inputs!$D$13/Hours_TB))</f>
        <v>0</v>
      </c>
      <c r="BB240" s="8">
        <f>SUM((($H240+$O240)*Inputs!$D$14*Inputs!$D$13/Hours_HIV),(($I240+$P240)*Inputs!$D$14*Inputs!$D$13/Hours_HIV),(($J240+$Q240)*Inputs!$D$14*Inputs!$D$13/Hours_HIV),(($K240+$R240)*Inputs!$D$14*Inputs!$D$13/Hours_HIV),(($L240+$S240)*Inputs!$D$14*Inputs!$D$13/Hours_HIV),(($M240+$T240)*Inputs!$D$14*Inputs!$D$13/Hours_HIV))</f>
        <v>0</v>
      </c>
      <c r="BC240" s="8">
        <f>SUM((($H240+$O240)*Inputs!$D$14*Inputs!$D$13/Hours_HPV),(($I240+$P240)*Inputs!$D$14*Inputs!$D$13/Hours_HPV),(($J240+$Q240)*Inputs!$D$14*Inputs!$D$13/Hours_HPV),(($K240+$R240)*Inputs!$D$14*Inputs!$D$13/Hours_HPV),(($L240+$S240)*Inputs!$D$14*Inputs!$D$13/Hours_HPV),(($M240+$T240)*Inputs!$D$14*Inputs!$D$13/Hours_HPV))</f>
        <v>0</v>
      </c>
      <c r="BD240" s="8">
        <f>SUM((($H240+$O240)*Inputs!$D$14*Inputs!$D$13/Hours_HCV),(($I240+$P240)*Inputs!$D$14*Inputs!$D$13/Hours_HCV),(($J240+$Q240)*Inputs!$D$14*Inputs!$D$13/Hours_HCV),(($K240+$R240)*Inputs!$D$14*Inputs!$D$13/Hours_HCV),(($L240+$S240)*Inputs!$D$14*Inputs!$D$13/Hours_HCV),(($M240+$T240)*Inputs!$D$14*Inputs!$D$13/Hours_HCV))</f>
        <v>0</v>
      </c>
      <c r="BE240" s="9"/>
      <c r="BF240" s="10" t="str">
        <f t="shared" si="393"/>
        <v/>
      </c>
      <c r="BG240" s="18" t="str">
        <f t="shared" si="394"/>
        <v>N/A</v>
      </c>
      <c r="BH240" s="10" t="str">
        <f t="shared" si="395"/>
        <v/>
      </c>
      <c r="BI240" s="10" t="str">
        <f t="shared" si="396"/>
        <v/>
      </c>
      <c r="BJ240" s="10" t="str">
        <f t="shared" si="315"/>
        <v/>
      </c>
      <c r="BK240" s="18" t="str">
        <f t="shared" si="397"/>
        <v>N/A</v>
      </c>
      <c r="BL240" s="367"/>
      <c r="BM240" s="10">
        <f t="shared" si="398"/>
        <v>0</v>
      </c>
      <c r="BN240" s="18" t="str">
        <f t="shared" si="399"/>
        <v>N/A</v>
      </c>
      <c r="BO240" s="10" t="str">
        <f t="shared" si="316"/>
        <v/>
      </c>
      <c r="BP240" s="10" t="str">
        <f t="shared" si="317"/>
        <v/>
      </c>
      <c r="BQ240" s="10" t="str">
        <f t="shared" si="318"/>
        <v/>
      </c>
      <c r="BR240" s="18" t="str">
        <f t="shared" si="319"/>
        <v>N/A</v>
      </c>
      <c r="BS240" s="367"/>
      <c r="BT240" s="10">
        <f t="shared" si="400"/>
        <v>0</v>
      </c>
      <c r="BU240" s="18" t="str">
        <f t="shared" si="401"/>
        <v>N/A</v>
      </c>
      <c r="BV240" s="10" t="str">
        <f t="shared" si="320"/>
        <v/>
      </c>
      <c r="BW240" s="10" t="str">
        <f t="shared" si="402"/>
        <v/>
      </c>
      <c r="BX240" s="10" t="str">
        <f t="shared" si="321"/>
        <v/>
      </c>
      <c r="BY240" s="18" t="str">
        <f t="shared" si="403"/>
        <v>N/A</v>
      </c>
      <c r="BZ240" s="367"/>
      <c r="CA240" s="10">
        <f t="shared" si="404"/>
        <v>0</v>
      </c>
      <c r="CB240" s="18" t="str">
        <f t="shared" si="405"/>
        <v>N/A</v>
      </c>
      <c r="CC240" s="10" t="str">
        <f t="shared" si="322"/>
        <v/>
      </c>
      <c r="CD240" s="10" t="str">
        <f t="shared" si="323"/>
        <v/>
      </c>
      <c r="CE240" s="10" t="str">
        <f t="shared" si="324"/>
        <v/>
      </c>
      <c r="CF240" s="18" t="str">
        <f t="shared" si="406"/>
        <v>N/A</v>
      </c>
      <c r="CG240" s="365"/>
      <c r="CH240" s="10">
        <f t="shared" si="407"/>
        <v>0</v>
      </c>
      <c r="CI240" s="18" t="str">
        <f t="shared" si="408"/>
        <v>N/A</v>
      </c>
      <c r="CJ240" s="10" t="str">
        <f t="shared" si="325"/>
        <v/>
      </c>
      <c r="CK240" s="10" t="str">
        <f t="shared" si="326"/>
        <v/>
      </c>
      <c r="CL240" s="10" t="str">
        <f t="shared" si="327"/>
        <v/>
      </c>
      <c r="CM240" s="18" t="str">
        <f t="shared" si="328"/>
        <v>N/A</v>
      </c>
      <c r="CN240" s="365"/>
      <c r="CO240" s="10">
        <f t="shared" si="409"/>
        <v>0</v>
      </c>
      <c r="CP240" s="18" t="str">
        <f t="shared" si="410"/>
        <v>N/A</v>
      </c>
      <c r="CQ240" s="10" t="str">
        <f t="shared" si="329"/>
        <v/>
      </c>
      <c r="CR240" s="10" t="str">
        <f t="shared" si="330"/>
        <v/>
      </c>
      <c r="CS240" s="10" t="str">
        <f t="shared" si="331"/>
        <v/>
      </c>
      <c r="CT240" s="18" t="str">
        <f t="shared" si="411"/>
        <v>N/A</v>
      </c>
      <c r="CU240" s="377"/>
      <c r="CV240" s="10">
        <f t="shared" si="412"/>
        <v>0</v>
      </c>
      <c r="CW240" s="18" t="str">
        <f t="shared" si="413"/>
        <v>N/A</v>
      </c>
      <c r="CX240" s="10" t="str">
        <f t="shared" si="332"/>
        <v/>
      </c>
      <c r="CY240" s="10" t="str">
        <f t="shared" si="333"/>
        <v/>
      </c>
      <c r="CZ240" s="10" t="str">
        <f t="shared" si="334"/>
        <v/>
      </c>
      <c r="DA240" s="18" t="str">
        <f t="shared" si="335"/>
        <v>N/A</v>
      </c>
      <c r="DB240" s="367"/>
      <c r="DC240" s="367"/>
      <c r="DD240" s="367"/>
      <c r="DE240" s="367"/>
      <c r="DF240" s="367"/>
      <c r="DG240" s="40" t="b">
        <f t="shared" si="336"/>
        <v>0</v>
      </c>
      <c r="DH240" s="40" t="b">
        <f t="shared" si="337"/>
        <v>0</v>
      </c>
      <c r="DI240" s="40" t="b">
        <f t="shared" si="338"/>
        <v>0</v>
      </c>
      <c r="DJ240" s="40" t="b">
        <f t="shared" si="339"/>
        <v>0</v>
      </c>
      <c r="DK240" s="367"/>
      <c r="DL240" s="40" t="b">
        <f t="shared" si="340"/>
        <v>0</v>
      </c>
      <c r="DM240" s="40" t="b">
        <f t="shared" si="341"/>
        <v>0</v>
      </c>
      <c r="DN240" s="40" t="b">
        <f t="shared" si="342"/>
        <v>0</v>
      </c>
      <c r="DO240" s="40" t="b">
        <f t="shared" si="343"/>
        <v>0</v>
      </c>
      <c r="DP240" s="367"/>
      <c r="DQ240" s="40" t="b">
        <f t="shared" si="344"/>
        <v>0</v>
      </c>
      <c r="DR240" s="40" t="b">
        <f t="shared" si="345"/>
        <v>0</v>
      </c>
      <c r="DS240" s="40" t="b">
        <f t="shared" si="346"/>
        <v>0</v>
      </c>
      <c r="DT240" s="40" t="b">
        <f t="shared" si="347"/>
        <v>0</v>
      </c>
      <c r="DU240" s="367"/>
      <c r="DV240" s="40" t="b">
        <f t="shared" si="348"/>
        <v>0</v>
      </c>
      <c r="DW240" s="40" t="b">
        <f t="shared" si="349"/>
        <v>0</v>
      </c>
      <c r="DX240" s="40" t="b">
        <f t="shared" si="350"/>
        <v>0</v>
      </c>
      <c r="DY240" s="40" t="b">
        <f t="shared" si="351"/>
        <v>0</v>
      </c>
      <c r="DZ240" s="367"/>
      <c r="EA240" s="40" t="b">
        <f t="shared" si="352"/>
        <v>0</v>
      </c>
      <c r="EB240" s="40" t="b">
        <f t="shared" si="353"/>
        <v>0</v>
      </c>
      <c r="EC240" s="40" t="b">
        <f t="shared" si="354"/>
        <v>0</v>
      </c>
      <c r="ED240" s="40" t="b">
        <f t="shared" si="355"/>
        <v>0</v>
      </c>
      <c r="EE240" s="367"/>
      <c r="EF240" s="40" t="b">
        <f t="shared" si="356"/>
        <v>0</v>
      </c>
      <c r="EG240" s="40" t="b">
        <f t="shared" si="357"/>
        <v>0</v>
      </c>
      <c r="EH240" s="40" t="b">
        <f t="shared" si="358"/>
        <v>0</v>
      </c>
      <c r="EI240" s="40" t="b">
        <f t="shared" si="359"/>
        <v>0</v>
      </c>
      <c r="EJ240" s="367"/>
      <c r="EK240" s="40" t="b">
        <f t="shared" si="360"/>
        <v>0</v>
      </c>
      <c r="EL240" s="40" t="b">
        <f t="shared" si="361"/>
        <v>0</v>
      </c>
      <c r="EM240" s="40" t="b">
        <f t="shared" si="362"/>
        <v>0</v>
      </c>
      <c r="EN240" s="40" t="b">
        <f t="shared" si="363"/>
        <v>0</v>
      </c>
      <c r="EO240" s="367"/>
      <c r="EP240" s="40" t="b">
        <f t="shared" si="364"/>
        <v>0</v>
      </c>
      <c r="EQ240" s="40" t="b">
        <f t="shared" si="365"/>
        <v>0</v>
      </c>
      <c r="ER240" s="40" t="b">
        <f t="shared" si="366"/>
        <v>0</v>
      </c>
      <c r="ES240" s="40" t="b">
        <f t="shared" si="367"/>
        <v>0</v>
      </c>
      <c r="ET240" s="367"/>
      <c r="EU240" s="40" t="b">
        <f t="shared" si="368"/>
        <v>0</v>
      </c>
      <c r="EV240" s="40" t="b">
        <f t="shared" si="369"/>
        <v>0</v>
      </c>
      <c r="EW240" s="40" t="b">
        <f t="shared" si="370"/>
        <v>0</v>
      </c>
      <c r="EX240" s="40" t="b">
        <f t="shared" si="371"/>
        <v>0</v>
      </c>
      <c r="EY240" s="365"/>
      <c r="EZ240" s="40" t="b">
        <f t="shared" si="372"/>
        <v>0</v>
      </c>
      <c r="FA240" s="40" t="b">
        <f t="shared" si="373"/>
        <v>0</v>
      </c>
      <c r="FB240" s="40" t="b">
        <f t="shared" si="374"/>
        <v>0</v>
      </c>
      <c r="FC240" s="40" t="b">
        <f t="shared" si="375"/>
        <v>0</v>
      </c>
      <c r="FD240" s="367"/>
      <c r="FE240" s="40" t="b">
        <f t="shared" si="376"/>
        <v>0</v>
      </c>
      <c r="FF240" s="40" t="b">
        <f t="shared" si="377"/>
        <v>0</v>
      </c>
      <c r="FG240" s="40" t="b">
        <f t="shared" si="378"/>
        <v>0</v>
      </c>
      <c r="FH240" s="40" t="b">
        <f t="shared" si="379"/>
        <v>0</v>
      </c>
      <c r="FI240" s="365"/>
      <c r="FJ240" s="40" t="b">
        <f t="shared" si="380"/>
        <v>0</v>
      </c>
      <c r="FK240" s="40" t="b">
        <f t="shared" si="381"/>
        <v>0</v>
      </c>
      <c r="FL240" s="40" t="b">
        <f t="shared" si="382"/>
        <v>0</v>
      </c>
      <c r="FM240" s="40" t="b">
        <f t="shared" si="383"/>
        <v>0</v>
      </c>
      <c r="FN240" s="367"/>
      <c r="FO240" s="40" t="b">
        <f t="shared" si="384"/>
        <v>0</v>
      </c>
      <c r="FP240" s="40" t="b">
        <f t="shared" si="385"/>
        <v>0</v>
      </c>
      <c r="FQ240" s="40" t="b">
        <f t="shared" si="386"/>
        <v>0</v>
      </c>
      <c r="FR240" s="40" t="b">
        <f t="shared" si="387"/>
        <v>0</v>
      </c>
      <c r="FS240" s="365"/>
      <c r="FT240" s="40" t="b">
        <f t="shared" si="388"/>
        <v>0</v>
      </c>
      <c r="FU240" s="40" t="b">
        <f t="shared" si="389"/>
        <v>0</v>
      </c>
      <c r="FV240" s="40" t="b">
        <f t="shared" si="390"/>
        <v>0</v>
      </c>
      <c r="FW240" s="40" t="b">
        <f t="shared" si="391"/>
        <v>0</v>
      </c>
    </row>
    <row r="241" spans="2:179">
      <c r="B241" s="365">
        <v>232</v>
      </c>
      <c r="C241" s="309"/>
      <c r="D241" s="196"/>
      <c r="E241" s="196"/>
      <c r="F241" s="195"/>
      <c r="G241" s="367"/>
      <c r="H241" s="197"/>
      <c r="I241" s="197"/>
      <c r="J241" s="197"/>
      <c r="K241" s="197"/>
      <c r="L241" s="197"/>
      <c r="M241" s="197"/>
      <c r="N241" s="9"/>
      <c r="O241" s="198"/>
      <c r="P241" s="198"/>
      <c r="Q241" s="198"/>
      <c r="R241" s="198"/>
      <c r="S241" s="198"/>
      <c r="T241" s="198"/>
      <c r="U241" s="9"/>
      <c r="V241" s="306"/>
      <c r="W241" s="306"/>
      <c r="X241" s="306"/>
      <c r="Y241" s="306"/>
      <c r="Z241" s="306"/>
      <c r="AA241" s="283">
        <f>IFERROR(Z241*Inputs!$D$59*Inputs!$D$60,"")</f>
        <v>0</v>
      </c>
      <c r="AB241" s="9"/>
      <c r="AC241" s="304"/>
      <c r="AD241" s="304"/>
      <c r="AE241" s="304"/>
      <c r="AF241" s="304"/>
      <c r="AG241" s="9"/>
      <c r="AH241" s="283" t="str">
        <f>IFERROR(IF(Analysis!AC241="","",Analysis!AC241*Inputs!$D$33),"")</f>
        <v/>
      </c>
      <c r="AI241" s="292" t="str">
        <f>IFERROR(IF(Analysis!AD241="","",Analysis!AD241*Inputs!$D$37),"")</f>
        <v/>
      </c>
      <c r="AJ241" s="292" t="str">
        <f>IFERROR(IF(Analysis!AE241="","",Analysis!AE241*Inputs!$D$41),"")</f>
        <v/>
      </c>
      <c r="AK241" s="292" t="str">
        <f>IFERROR(IF(Analysis!AE241="","",Analysis!AE241*Inputs!$D$48),"")</f>
        <v/>
      </c>
      <c r="AL241" s="293" t="str">
        <f>IFERROR(IF(Analysis!AD241="","",Analysis!AD241*Inputs!$D$49*Inputs!$D$48),"")</f>
        <v/>
      </c>
      <c r="AM241" s="292" t="str">
        <f>IFERROR(AK241*Inputs!$D$50,"")</f>
        <v/>
      </c>
      <c r="AN241" s="292" t="str">
        <f t="shared" si="392"/>
        <v/>
      </c>
      <c r="AO241" s="292" t="str">
        <f>IFERROR(IF(AN241="","",AN241*Inputs!$D$52),"")</f>
        <v/>
      </c>
      <c r="AP241" s="283" t="str">
        <f>IFERROR(IF(Analysis!AF241="","",Analysis!AF241*Inputs!$D$58),"")</f>
        <v/>
      </c>
      <c r="AQ241" s="293" t="str">
        <f>IFERROR(AP241*Inputs!$D$59,"")</f>
        <v/>
      </c>
      <c r="AR241" s="283" t="str">
        <f>IFERROR(AQ241*Inputs!$D$60,"")</f>
        <v/>
      </c>
      <c r="AS241" s="9"/>
      <c r="AT241" s="279" t="str">
        <f>IF(Analysis!V241&lt;&gt;"",Analysis!V241,Analysis!$AH241)</f>
        <v/>
      </c>
      <c r="AU241" s="279" t="str">
        <f>IF(Analysis!W241&lt;&gt;"",Analysis!W241,Analysis!AI241)</f>
        <v/>
      </c>
      <c r="AV241" s="279" t="str">
        <f>IF(Analysis!X241&lt;&gt;"",Analysis!X241,$AJ241)</f>
        <v/>
      </c>
      <c r="AW241" s="279" t="str">
        <f>IF(Analysis!Y241&lt;&gt;"",Analysis!Y241,Analysis!AO241)</f>
        <v/>
      </c>
      <c r="AX241" s="279" t="str">
        <f>IF(Analysis!Z241&lt;&gt;"",Analysis!Z241,Analysis!AP241)</f>
        <v/>
      </c>
      <c r="AY241" s="279" t="str">
        <f>IF(Analysis!AA241&gt;0,Analysis!AA241,Analysis!AR241)</f>
        <v/>
      </c>
      <c r="AZ241" s="9"/>
      <c r="BA241" s="8">
        <f>SUM((($H241+$O241)*Inputs!$D$14*Inputs!$D$13/Hours_TB),(($I241+$P241)*Inputs!$D$14*Inputs!$D$13/Hours_TB),(($J241+$Q241)*Inputs!$D$14*Inputs!$D$13/Hours_TB),(($K241+$R241)*Inputs!$D$14*Inputs!$D$13/Hours_TB),(($L241+$S241)*Inputs!$D$14*Inputs!$D$13/Hours_TB),(($M241+$T241)*Inputs!$D$14*Inputs!$D$13/Hours_TB))</f>
        <v>0</v>
      </c>
      <c r="BB241" s="8">
        <f>SUM((($H241+$O241)*Inputs!$D$14*Inputs!$D$13/Hours_HIV),(($I241+$P241)*Inputs!$D$14*Inputs!$D$13/Hours_HIV),(($J241+$Q241)*Inputs!$D$14*Inputs!$D$13/Hours_HIV),(($K241+$R241)*Inputs!$D$14*Inputs!$D$13/Hours_HIV),(($L241+$S241)*Inputs!$D$14*Inputs!$D$13/Hours_HIV),(($M241+$T241)*Inputs!$D$14*Inputs!$D$13/Hours_HIV))</f>
        <v>0</v>
      </c>
      <c r="BC241" s="8">
        <f>SUM((($H241+$O241)*Inputs!$D$14*Inputs!$D$13/Hours_HPV),(($I241+$P241)*Inputs!$D$14*Inputs!$D$13/Hours_HPV),(($J241+$Q241)*Inputs!$D$14*Inputs!$D$13/Hours_HPV),(($K241+$R241)*Inputs!$D$14*Inputs!$D$13/Hours_HPV),(($L241+$S241)*Inputs!$D$14*Inputs!$D$13/Hours_HPV),(($M241+$T241)*Inputs!$D$14*Inputs!$D$13/Hours_HPV))</f>
        <v>0</v>
      </c>
      <c r="BD241" s="8">
        <f>SUM((($H241+$O241)*Inputs!$D$14*Inputs!$D$13/Hours_HCV),(($I241+$P241)*Inputs!$D$14*Inputs!$D$13/Hours_HCV),(($J241+$Q241)*Inputs!$D$14*Inputs!$D$13/Hours_HCV),(($K241+$R241)*Inputs!$D$14*Inputs!$D$13/Hours_HCV),(($L241+$S241)*Inputs!$D$14*Inputs!$D$13/Hours_HCV),(($M241+$T241)*Inputs!$D$14*Inputs!$D$13/Hours_HCV))</f>
        <v>0</v>
      </c>
      <c r="BE241" s="9"/>
      <c r="BF241" s="10" t="str">
        <f t="shared" si="393"/>
        <v/>
      </c>
      <c r="BG241" s="18" t="str">
        <f t="shared" si="394"/>
        <v>N/A</v>
      </c>
      <c r="BH241" s="10" t="str">
        <f t="shared" si="395"/>
        <v/>
      </c>
      <c r="BI241" s="10" t="str">
        <f t="shared" si="396"/>
        <v/>
      </c>
      <c r="BJ241" s="10" t="str">
        <f t="shared" si="315"/>
        <v/>
      </c>
      <c r="BK241" s="18" t="str">
        <f t="shared" si="397"/>
        <v>N/A</v>
      </c>
      <c r="BL241" s="367"/>
      <c r="BM241" s="10">
        <f t="shared" si="398"/>
        <v>0</v>
      </c>
      <c r="BN241" s="18" t="str">
        <f t="shared" si="399"/>
        <v>N/A</v>
      </c>
      <c r="BO241" s="10" t="str">
        <f t="shared" si="316"/>
        <v/>
      </c>
      <c r="BP241" s="10" t="str">
        <f t="shared" si="317"/>
        <v/>
      </c>
      <c r="BQ241" s="10" t="str">
        <f t="shared" si="318"/>
        <v/>
      </c>
      <c r="BR241" s="18" t="str">
        <f t="shared" si="319"/>
        <v>N/A</v>
      </c>
      <c r="BS241" s="367"/>
      <c r="BT241" s="10">
        <f t="shared" si="400"/>
        <v>0</v>
      </c>
      <c r="BU241" s="18" t="str">
        <f t="shared" si="401"/>
        <v>N/A</v>
      </c>
      <c r="BV241" s="10" t="str">
        <f t="shared" si="320"/>
        <v/>
      </c>
      <c r="BW241" s="10" t="str">
        <f t="shared" si="402"/>
        <v/>
      </c>
      <c r="BX241" s="10" t="str">
        <f t="shared" si="321"/>
        <v/>
      </c>
      <c r="BY241" s="18" t="str">
        <f t="shared" si="403"/>
        <v>N/A</v>
      </c>
      <c r="BZ241" s="367"/>
      <c r="CA241" s="10">
        <f t="shared" si="404"/>
        <v>0</v>
      </c>
      <c r="CB241" s="18" t="str">
        <f t="shared" si="405"/>
        <v>N/A</v>
      </c>
      <c r="CC241" s="10" t="str">
        <f t="shared" si="322"/>
        <v/>
      </c>
      <c r="CD241" s="10" t="str">
        <f t="shared" si="323"/>
        <v/>
      </c>
      <c r="CE241" s="10" t="str">
        <f t="shared" si="324"/>
        <v/>
      </c>
      <c r="CF241" s="18" t="str">
        <f t="shared" si="406"/>
        <v>N/A</v>
      </c>
      <c r="CG241" s="365"/>
      <c r="CH241" s="10">
        <f t="shared" si="407"/>
        <v>0</v>
      </c>
      <c r="CI241" s="18" t="str">
        <f t="shared" si="408"/>
        <v>N/A</v>
      </c>
      <c r="CJ241" s="10" t="str">
        <f t="shared" si="325"/>
        <v/>
      </c>
      <c r="CK241" s="10" t="str">
        <f t="shared" si="326"/>
        <v/>
      </c>
      <c r="CL241" s="10" t="str">
        <f t="shared" si="327"/>
        <v/>
      </c>
      <c r="CM241" s="18" t="str">
        <f t="shared" si="328"/>
        <v>N/A</v>
      </c>
      <c r="CN241" s="365"/>
      <c r="CO241" s="10">
        <f t="shared" si="409"/>
        <v>0</v>
      </c>
      <c r="CP241" s="18" t="str">
        <f t="shared" si="410"/>
        <v>N/A</v>
      </c>
      <c r="CQ241" s="10" t="str">
        <f t="shared" si="329"/>
        <v/>
      </c>
      <c r="CR241" s="10" t="str">
        <f t="shared" si="330"/>
        <v/>
      </c>
      <c r="CS241" s="10" t="str">
        <f t="shared" si="331"/>
        <v/>
      </c>
      <c r="CT241" s="18" t="str">
        <f t="shared" si="411"/>
        <v>N/A</v>
      </c>
      <c r="CU241" s="377"/>
      <c r="CV241" s="10">
        <f t="shared" si="412"/>
        <v>0</v>
      </c>
      <c r="CW241" s="18" t="str">
        <f t="shared" si="413"/>
        <v>N/A</v>
      </c>
      <c r="CX241" s="10" t="str">
        <f t="shared" si="332"/>
        <v/>
      </c>
      <c r="CY241" s="10" t="str">
        <f t="shared" si="333"/>
        <v/>
      </c>
      <c r="CZ241" s="10" t="str">
        <f t="shared" si="334"/>
        <v/>
      </c>
      <c r="DA241" s="18" t="str">
        <f t="shared" si="335"/>
        <v>N/A</v>
      </c>
      <c r="DB241" s="367"/>
      <c r="DC241" s="367"/>
      <c r="DD241" s="367"/>
      <c r="DE241" s="367"/>
      <c r="DF241" s="367"/>
      <c r="DG241" s="40" t="b">
        <f t="shared" si="336"/>
        <v>0</v>
      </c>
      <c r="DH241" s="40" t="b">
        <f t="shared" si="337"/>
        <v>0</v>
      </c>
      <c r="DI241" s="40" t="b">
        <f t="shared" si="338"/>
        <v>0</v>
      </c>
      <c r="DJ241" s="40" t="b">
        <f t="shared" si="339"/>
        <v>0</v>
      </c>
      <c r="DK241" s="367"/>
      <c r="DL241" s="40" t="b">
        <f t="shared" si="340"/>
        <v>0</v>
      </c>
      <c r="DM241" s="40" t="b">
        <f t="shared" si="341"/>
        <v>0</v>
      </c>
      <c r="DN241" s="40" t="b">
        <f t="shared" si="342"/>
        <v>0</v>
      </c>
      <c r="DO241" s="40" t="b">
        <f t="shared" si="343"/>
        <v>0</v>
      </c>
      <c r="DP241" s="367"/>
      <c r="DQ241" s="40" t="b">
        <f t="shared" si="344"/>
        <v>0</v>
      </c>
      <c r="DR241" s="40" t="b">
        <f t="shared" si="345"/>
        <v>0</v>
      </c>
      <c r="DS241" s="40" t="b">
        <f t="shared" si="346"/>
        <v>0</v>
      </c>
      <c r="DT241" s="40" t="b">
        <f t="shared" si="347"/>
        <v>0</v>
      </c>
      <c r="DU241" s="367"/>
      <c r="DV241" s="40" t="b">
        <f t="shared" si="348"/>
        <v>0</v>
      </c>
      <c r="DW241" s="40" t="b">
        <f t="shared" si="349"/>
        <v>0</v>
      </c>
      <c r="DX241" s="40" t="b">
        <f t="shared" si="350"/>
        <v>0</v>
      </c>
      <c r="DY241" s="40" t="b">
        <f t="shared" si="351"/>
        <v>0</v>
      </c>
      <c r="DZ241" s="367"/>
      <c r="EA241" s="40" t="b">
        <f t="shared" si="352"/>
        <v>0</v>
      </c>
      <c r="EB241" s="40" t="b">
        <f t="shared" si="353"/>
        <v>0</v>
      </c>
      <c r="EC241" s="40" t="b">
        <f t="shared" si="354"/>
        <v>0</v>
      </c>
      <c r="ED241" s="40" t="b">
        <f t="shared" si="355"/>
        <v>0</v>
      </c>
      <c r="EE241" s="367"/>
      <c r="EF241" s="40" t="b">
        <f t="shared" si="356"/>
        <v>0</v>
      </c>
      <c r="EG241" s="40" t="b">
        <f t="shared" si="357"/>
        <v>0</v>
      </c>
      <c r="EH241" s="40" t="b">
        <f t="shared" si="358"/>
        <v>0</v>
      </c>
      <c r="EI241" s="40" t="b">
        <f t="shared" si="359"/>
        <v>0</v>
      </c>
      <c r="EJ241" s="367"/>
      <c r="EK241" s="40" t="b">
        <f t="shared" si="360"/>
        <v>0</v>
      </c>
      <c r="EL241" s="40" t="b">
        <f t="shared" si="361"/>
        <v>0</v>
      </c>
      <c r="EM241" s="40" t="b">
        <f t="shared" si="362"/>
        <v>0</v>
      </c>
      <c r="EN241" s="40" t="b">
        <f t="shared" si="363"/>
        <v>0</v>
      </c>
      <c r="EO241" s="367"/>
      <c r="EP241" s="40" t="b">
        <f t="shared" si="364"/>
        <v>0</v>
      </c>
      <c r="EQ241" s="40" t="b">
        <f t="shared" si="365"/>
        <v>0</v>
      </c>
      <c r="ER241" s="40" t="b">
        <f t="shared" si="366"/>
        <v>0</v>
      </c>
      <c r="ES241" s="40" t="b">
        <f t="shared" si="367"/>
        <v>0</v>
      </c>
      <c r="ET241" s="367"/>
      <c r="EU241" s="40" t="b">
        <f t="shared" si="368"/>
        <v>0</v>
      </c>
      <c r="EV241" s="40" t="b">
        <f t="shared" si="369"/>
        <v>0</v>
      </c>
      <c r="EW241" s="40" t="b">
        <f t="shared" si="370"/>
        <v>0</v>
      </c>
      <c r="EX241" s="40" t="b">
        <f t="shared" si="371"/>
        <v>0</v>
      </c>
      <c r="EY241" s="365"/>
      <c r="EZ241" s="40" t="b">
        <f t="shared" si="372"/>
        <v>0</v>
      </c>
      <c r="FA241" s="40" t="b">
        <f t="shared" si="373"/>
        <v>0</v>
      </c>
      <c r="FB241" s="40" t="b">
        <f t="shared" si="374"/>
        <v>0</v>
      </c>
      <c r="FC241" s="40" t="b">
        <f t="shared" si="375"/>
        <v>0</v>
      </c>
      <c r="FD241" s="367"/>
      <c r="FE241" s="40" t="b">
        <f t="shared" si="376"/>
        <v>0</v>
      </c>
      <c r="FF241" s="40" t="b">
        <f t="shared" si="377"/>
        <v>0</v>
      </c>
      <c r="FG241" s="40" t="b">
        <f t="shared" si="378"/>
        <v>0</v>
      </c>
      <c r="FH241" s="40" t="b">
        <f t="shared" si="379"/>
        <v>0</v>
      </c>
      <c r="FI241" s="365"/>
      <c r="FJ241" s="40" t="b">
        <f t="shared" si="380"/>
        <v>0</v>
      </c>
      <c r="FK241" s="40" t="b">
        <f t="shared" si="381"/>
        <v>0</v>
      </c>
      <c r="FL241" s="40" t="b">
        <f t="shared" si="382"/>
        <v>0</v>
      </c>
      <c r="FM241" s="40" t="b">
        <f t="shared" si="383"/>
        <v>0</v>
      </c>
      <c r="FN241" s="367"/>
      <c r="FO241" s="40" t="b">
        <f t="shared" si="384"/>
        <v>0</v>
      </c>
      <c r="FP241" s="40" t="b">
        <f t="shared" si="385"/>
        <v>0</v>
      </c>
      <c r="FQ241" s="40" t="b">
        <f t="shared" si="386"/>
        <v>0</v>
      </c>
      <c r="FR241" s="40" t="b">
        <f t="shared" si="387"/>
        <v>0</v>
      </c>
      <c r="FS241" s="365"/>
      <c r="FT241" s="40" t="b">
        <f t="shared" si="388"/>
        <v>0</v>
      </c>
      <c r="FU241" s="40" t="b">
        <f t="shared" si="389"/>
        <v>0</v>
      </c>
      <c r="FV241" s="40" t="b">
        <f t="shared" si="390"/>
        <v>0</v>
      </c>
      <c r="FW241" s="40" t="b">
        <f t="shared" si="391"/>
        <v>0</v>
      </c>
    </row>
    <row r="242" spans="2:179">
      <c r="B242" s="365">
        <v>233</v>
      </c>
      <c r="C242" s="309"/>
      <c r="D242" s="196"/>
      <c r="E242" s="196"/>
      <c r="F242" s="195"/>
      <c r="G242" s="367"/>
      <c r="H242" s="197"/>
      <c r="I242" s="197"/>
      <c r="J242" s="197"/>
      <c r="K242" s="197"/>
      <c r="L242" s="197"/>
      <c r="M242" s="197"/>
      <c r="N242" s="9"/>
      <c r="O242" s="198"/>
      <c r="P242" s="198"/>
      <c r="Q242" s="198"/>
      <c r="R242" s="198"/>
      <c r="S242" s="198"/>
      <c r="T242" s="198"/>
      <c r="U242" s="9"/>
      <c r="V242" s="306"/>
      <c r="W242" s="306"/>
      <c r="X242" s="306"/>
      <c r="Y242" s="306"/>
      <c r="Z242" s="306"/>
      <c r="AA242" s="283">
        <f>IFERROR(Z242*Inputs!$D$59*Inputs!$D$60,"")</f>
        <v>0</v>
      </c>
      <c r="AB242" s="9"/>
      <c r="AC242" s="304"/>
      <c r="AD242" s="304"/>
      <c r="AE242" s="304"/>
      <c r="AF242" s="304"/>
      <c r="AG242" s="9"/>
      <c r="AH242" s="283" t="str">
        <f>IFERROR(IF(Analysis!AC242="","",Analysis!AC242*Inputs!$D$33),"")</f>
        <v/>
      </c>
      <c r="AI242" s="292" t="str">
        <f>IFERROR(IF(Analysis!AD242="","",Analysis!AD242*Inputs!$D$37),"")</f>
        <v/>
      </c>
      <c r="AJ242" s="292" t="str">
        <f>IFERROR(IF(Analysis!AE242="","",Analysis!AE242*Inputs!$D$41),"")</f>
        <v/>
      </c>
      <c r="AK242" s="292" t="str">
        <f>IFERROR(IF(Analysis!AE242="","",Analysis!AE242*Inputs!$D$48),"")</f>
        <v/>
      </c>
      <c r="AL242" s="293" t="str">
        <f>IFERROR(IF(Analysis!AD242="","",Analysis!AD242*Inputs!$D$49*Inputs!$D$48),"")</f>
        <v/>
      </c>
      <c r="AM242" s="292" t="str">
        <f>IFERROR(AK242*Inputs!$D$50,"")</f>
        <v/>
      </c>
      <c r="AN242" s="292" t="str">
        <f t="shared" si="392"/>
        <v/>
      </c>
      <c r="AO242" s="292" t="str">
        <f>IFERROR(IF(AN242="","",AN242*Inputs!$D$52),"")</f>
        <v/>
      </c>
      <c r="AP242" s="283" t="str">
        <f>IFERROR(IF(Analysis!AF242="","",Analysis!AF242*Inputs!$D$58),"")</f>
        <v/>
      </c>
      <c r="AQ242" s="293" t="str">
        <f>IFERROR(AP242*Inputs!$D$59,"")</f>
        <v/>
      </c>
      <c r="AR242" s="283" t="str">
        <f>IFERROR(AQ242*Inputs!$D$60,"")</f>
        <v/>
      </c>
      <c r="AS242" s="9"/>
      <c r="AT242" s="279" t="str">
        <f>IF(Analysis!V242&lt;&gt;"",Analysis!V242,Analysis!$AH242)</f>
        <v/>
      </c>
      <c r="AU242" s="279" t="str">
        <f>IF(Analysis!W242&lt;&gt;"",Analysis!W242,Analysis!AI242)</f>
        <v/>
      </c>
      <c r="AV242" s="279" t="str">
        <f>IF(Analysis!X242&lt;&gt;"",Analysis!X242,$AJ242)</f>
        <v/>
      </c>
      <c r="AW242" s="279" t="str">
        <f>IF(Analysis!Y242&lt;&gt;"",Analysis!Y242,Analysis!AO242)</f>
        <v/>
      </c>
      <c r="AX242" s="279" t="str">
        <f>IF(Analysis!Z242&lt;&gt;"",Analysis!Z242,Analysis!AP242)</f>
        <v/>
      </c>
      <c r="AY242" s="279" t="str">
        <f>IF(Analysis!AA242&gt;0,Analysis!AA242,Analysis!AR242)</f>
        <v/>
      </c>
      <c r="AZ242" s="9"/>
      <c r="BA242" s="8">
        <f>SUM((($H242+$O242)*Inputs!$D$14*Inputs!$D$13/Hours_TB),(($I242+$P242)*Inputs!$D$14*Inputs!$D$13/Hours_TB),(($J242+$Q242)*Inputs!$D$14*Inputs!$D$13/Hours_TB),(($K242+$R242)*Inputs!$D$14*Inputs!$D$13/Hours_TB),(($L242+$S242)*Inputs!$D$14*Inputs!$D$13/Hours_TB),(($M242+$T242)*Inputs!$D$14*Inputs!$D$13/Hours_TB))</f>
        <v>0</v>
      </c>
      <c r="BB242" s="8">
        <f>SUM((($H242+$O242)*Inputs!$D$14*Inputs!$D$13/Hours_HIV),(($I242+$P242)*Inputs!$D$14*Inputs!$D$13/Hours_HIV),(($J242+$Q242)*Inputs!$D$14*Inputs!$D$13/Hours_HIV),(($K242+$R242)*Inputs!$D$14*Inputs!$D$13/Hours_HIV),(($L242+$S242)*Inputs!$D$14*Inputs!$D$13/Hours_HIV),(($M242+$T242)*Inputs!$D$14*Inputs!$D$13/Hours_HIV))</f>
        <v>0</v>
      </c>
      <c r="BC242" s="8">
        <f>SUM((($H242+$O242)*Inputs!$D$14*Inputs!$D$13/Hours_HPV),(($I242+$P242)*Inputs!$D$14*Inputs!$D$13/Hours_HPV),(($J242+$Q242)*Inputs!$D$14*Inputs!$D$13/Hours_HPV),(($K242+$R242)*Inputs!$D$14*Inputs!$D$13/Hours_HPV),(($L242+$S242)*Inputs!$D$14*Inputs!$D$13/Hours_HPV),(($M242+$T242)*Inputs!$D$14*Inputs!$D$13/Hours_HPV))</f>
        <v>0</v>
      </c>
      <c r="BD242" s="8">
        <f>SUM((($H242+$O242)*Inputs!$D$14*Inputs!$D$13/Hours_HCV),(($I242+$P242)*Inputs!$D$14*Inputs!$D$13/Hours_HCV),(($J242+$Q242)*Inputs!$D$14*Inputs!$D$13/Hours_HCV),(($K242+$R242)*Inputs!$D$14*Inputs!$D$13/Hours_HCV),(($L242+$S242)*Inputs!$D$14*Inputs!$D$13/Hours_HCV),(($M242+$T242)*Inputs!$D$14*Inputs!$D$13/Hours_HCV))</f>
        <v>0</v>
      </c>
      <c r="BE242" s="9"/>
      <c r="BF242" s="10" t="str">
        <f t="shared" si="393"/>
        <v/>
      </c>
      <c r="BG242" s="18" t="str">
        <f t="shared" si="394"/>
        <v>N/A</v>
      </c>
      <c r="BH242" s="10" t="str">
        <f t="shared" si="395"/>
        <v/>
      </c>
      <c r="BI242" s="10" t="str">
        <f t="shared" si="396"/>
        <v/>
      </c>
      <c r="BJ242" s="10" t="str">
        <f t="shared" si="315"/>
        <v/>
      </c>
      <c r="BK242" s="18" t="str">
        <f t="shared" si="397"/>
        <v>N/A</v>
      </c>
      <c r="BL242" s="367"/>
      <c r="BM242" s="10">
        <f t="shared" si="398"/>
        <v>0</v>
      </c>
      <c r="BN242" s="18" t="str">
        <f t="shared" si="399"/>
        <v>N/A</v>
      </c>
      <c r="BO242" s="10" t="str">
        <f t="shared" si="316"/>
        <v/>
      </c>
      <c r="BP242" s="10" t="str">
        <f t="shared" si="317"/>
        <v/>
      </c>
      <c r="BQ242" s="10" t="str">
        <f t="shared" si="318"/>
        <v/>
      </c>
      <c r="BR242" s="18" t="str">
        <f t="shared" si="319"/>
        <v>N/A</v>
      </c>
      <c r="BS242" s="367"/>
      <c r="BT242" s="10">
        <f t="shared" si="400"/>
        <v>0</v>
      </c>
      <c r="BU242" s="18" t="str">
        <f t="shared" si="401"/>
        <v>N/A</v>
      </c>
      <c r="BV242" s="10" t="str">
        <f t="shared" si="320"/>
        <v/>
      </c>
      <c r="BW242" s="10" t="str">
        <f t="shared" si="402"/>
        <v/>
      </c>
      <c r="BX242" s="10" t="str">
        <f t="shared" si="321"/>
        <v/>
      </c>
      <c r="BY242" s="18" t="str">
        <f t="shared" si="403"/>
        <v>N/A</v>
      </c>
      <c r="BZ242" s="367"/>
      <c r="CA242" s="10">
        <f t="shared" si="404"/>
        <v>0</v>
      </c>
      <c r="CB242" s="18" t="str">
        <f t="shared" si="405"/>
        <v>N/A</v>
      </c>
      <c r="CC242" s="10" t="str">
        <f t="shared" si="322"/>
        <v/>
      </c>
      <c r="CD242" s="10" t="str">
        <f t="shared" si="323"/>
        <v/>
      </c>
      <c r="CE242" s="10" t="str">
        <f t="shared" si="324"/>
        <v/>
      </c>
      <c r="CF242" s="18" t="str">
        <f t="shared" si="406"/>
        <v>N/A</v>
      </c>
      <c r="CG242" s="365"/>
      <c r="CH242" s="10">
        <f t="shared" si="407"/>
        <v>0</v>
      </c>
      <c r="CI242" s="18" t="str">
        <f t="shared" si="408"/>
        <v>N/A</v>
      </c>
      <c r="CJ242" s="10" t="str">
        <f t="shared" si="325"/>
        <v/>
      </c>
      <c r="CK242" s="10" t="str">
        <f t="shared" si="326"/>
        <v/>
      </c>
      <c r="CL242" s="10" t="str">
        <f t="shared" si="327"/>
        <v/>
      </c>
      <c r="CM242" s="18" t="str">
        <f t="shared" si="328"/>
        <v>N/A</v>
      </c>
      <c r="CN242" s="365"/>
      <c r="CO242" s="10">
        <f t="shared" si="409"/>
        <v>0</v>
      </c>
      <c r="CP242" s="18" t="str">
        <f t="shared" si="410"/>
        <v>N/A</v>
      </c>
      <c r="CQ242" s="10" t="str">
        <f t="shared" si="329"/>
        <v/>
      </c>
      <c r="CR242" s="10" t="str">
        <f t="shared" si="330"/>
        <v/>
      </c>
      <c r="CS242" s="10" t="str">
        <f t="shared" si="331"/>
        <v/>
      </c>
      <c r="CT242" s="18" t="str">
        <f t="shared" si="411"/>
        <v>N/A</v>
      </c>
      <c r="CU242" s="377"/>
      <c r="CV242" s="10">
        <f t="shared" si="412"/>
        <v>0</v>
      </c>
      <c r="CW242" s="18" t="str">
        <f t="shared" si="413"/>
        <v>N/A</v>
      </c>
      <c r="CX242" s="10" t="str">
        <f t="shared" si="332"/>
        <v/>
      </c>
      <c r="CY242" s="10" t="str">
        <f t="shared" si="333"/>
        <v/>
      </c>
      <c r="CZ242" s="10" t="str">
        <f t="shared" si="334"/>
        <v/>
      </c>
      <c r="DA242" s="18" t="str">
        <f t="shared" si="335"/>
        <v>N/A</v>
      </c>
      <c r="DB242" s="367"/>
      <c r="DC242" s="367"/>
      <c r="DD242" s="367"/>
      <c r="DE242" s="367"/>
      <c r="DF242" s="367"/>
      <c r="DG242" s="40" t="b">
        <f t="shared" si="336"/>
        <v>0</v>
      </c>
      <c r="DH242" s="40" t="b">
        <f t="shared" si="337"/>
        <v>0</v>
      </c>
      <c r="DI242" s="40" t="b">
        <f t="shared" si="338"/>
        <v>0</v>
      </c>
      <c r="DJ242" s="40" t="b">
        <f t="shared" si="339"/>
        <v>0</v>
      </c>
      <c r="DK242" s="367"/>
      <c r="DL242" s="40" t="b">
        <f t="shared" si="340"/>
        <v>0</v>
      </c>
      <c r="DM242" s="40" t="b">
        <f t="shared" si="341"/>
        <v>0</v>
      </c>
      <c r="DN242" s="40" t="b">
        <f t="shared" si="342"/>
        <v>0</v>
      </c>
      <c r="DO242" s="40" t="b">
        <f t="shared" si="343"/>
        <v>0</v>
      </c>
      <c r="DP242" s="367"/>
      <c r="DQ242" s="40" t="b">
        <f t="shared" si="344"/>
        <v>0</v>
      </c>
      <c r="DR242" s="40" t="b">
        <f t="shared" si="345"/>
        <v>0</v>
      </c>
      <c r="DS242" s="40" t="b">
        <f t="shared" si="346"/>
        <v>0</v>
      </c>
      <c r="DT242" s="40" t="b">
        <f t="shared" si="347"/>
        <v>0</v>
      </c>
      <c r="DU242" s="367"/>
      <c r="DV242" s="40" t="b">
        <f t="shared" si="348"/>
        <v>0</v>
      </c>
      <c r="DW242" s="40" t="b">
        <f t="shared" si="349"/>
        <v>0</v>
      </c>
      <c r="DX242" s="40" t="b">
        <f t="shared" si="350"/>
        <v>0</v>
      </c>
      <c r="DY242" s="40" t="b">
        <f t="shared" si="351"/>
        <v>0</v>
      </c>
      <c r="DZ242" s="367"/>
      <c r="EA242" s="40" t="b">
        <f t="shared" si="352"/>
        <v>0</v>
      </c>
      <c r="EB242" s="40" t="b">
        <f t="shared" si="353"/>
        <v>0</v>
      </c>
      <c r="EC242" s="40" t="b">
        <f t="shared" si="354"/>
        <v>0</v>
      </c>
      <c r="ED242" s="40" t="b">
        <f t="shared" si="355"/>
        <v>0</v>
      </c>
      <c r="EE242" s="367"/>
      <c r="EF242" s="40" t="b">
        <f t="shared" si="356"/>
        <v>0</v>
      </c>
      <c r="EG242" s="40" t="b">
        <f t="shared" si="357"/>
        <v>0</v>
      </c>
      <c r="EH242" s="40" t="b">
        <f t="shared" si="358"/>
        <v>0</v>
      </c>
      <c r="EI242" s="40" t="b">
        <f t="shared" si="359"/>
        <v>0</v>
      </c>
      <c r="EJ242" s="367"/>
      <c r="EK242" s="40" t="b">
        <f t="shared" si="360"/>
        <v>0</v>
      </c>
      <c r="EL242" s="40" t="b">
        <f t="shared" si="361"/>
        <v>0</v>
      </c>
      <c r="EM242" s="40" t="b">
        <f t="shared" si="362"/>
        <v>0</v>
      </c>
      <c r="EN242" s="40" t="b">
        <f t="shared" si="363"/>
        <v>0</v>
      </c>
      <c r="EO242" s="367"/>
      <c r="EP242" s="40" t="b">
        <f t="shared" si="364"/>
        <v>0</v>
      </c>
      <c r="EQ242" s="40" t="b">
        <f t="shared" si="365"/>
        <v>0</v>
      </c>
      <c r="ER242" s="40" t="b">
        <f t="shared" si="366"/>
        <v>0</v>
      </c>
      <c r="ES242" s="40" t="b">
        <f t="shared" si="367"/>
        <v>0</v>
      </c>
      <c r="ET242" s="367"/>
      <c r="EU242" s="40" t="b">
        <f t="shared" si="368"/>
        <v>0</v>
      </c>
      <c r="EV242" s="40" t="b">
        <f t="shared" si="369"/>
        <v>0</v>
      </c>
      <c r="EW242" s="40" t="b">
        <f t="shared" si="370"/>
        <v>0</v>
      </c>
      <c r="EX242" s="40" t="b">
        <f t="shared" si="371"/>
        <v>0</v>
      </c>
      <c r="EY242" s="365"/>
      <c r="EZ242" s="40" t="b">
        <f t="shared" si="372"/>
        <v>0</v>
      </c>
      <c r="FA242" s="40" t="b">
        <f t="shared" si="373"/>
        <v>0</v>
      </c>
      <c r="FB242" s="40" t="b">
        <f t="shared" si="374"/>
        <v>0</v>
      </c>
      <c r="FC242" s="40" t="b">
        <f t="shared" si="375"/>
        <v>0</v>
      </c>
      <c r="FD242" s="367"/>
      <c r="FE242" s="40" t="b">
        <f t="shared" si="376"/>
        <v>0</v>
      </c>
      <c r="FF242" s="40" t="b">
        <f t="shared" si="377"/>
        <v>0</v>
      </c>
      <c r="FG242" s="40" t="b">
        <f t="shared" si="378"/>
        <v>0</v>
      </c>
      <c r="FH242" s="40" t="b">
        <f t="shared" si="379"/>
        <v>0</v>
      </c>
      <c r="FI242" s="365"/>
      <c r="FJ242" s="40" t="b">
        <f t="shared" si="380"/>
        <v>0</v>
      </c>
      <c r="FK242" s="40" t="b">
        <f t="shared" si="381"/>
        <v>0</v>
      </c>
      <c r="FL242" s="40" t="b">
        <f t="shared" si="382"/>
        <v>0</v>
      </c>
      <c r="FM242" s="40" t="b">
        <f t="shared" si="383"/>
        <v>0</v>
      </c>
      <c r="FN242" s="367"/>
      <c r="FO242" s="40" t="b">
        <f t="shared" si="384"/>
        <v>0</v>
      </c>
      <c r="FP242" s="40" t="b">
        <f t="shared" si="385"/>
        <v>0</v>
      </c>
      <c r="FQ242" s="40" t="b">
        <f t="shared" si="386"/>
        <v>0</v>
      </c>
      <c r="FR242" s="40" t="b">
        <f t="shared" si="387"/>
        <v>0</v>
      </c>
      <c r="FS242" s="365"/>
      <c r="FT242" s="40" t="b">
        <f t="shared" si="388"/>
        <v>0</v>
      </c>
      <c r="FU242" s="40" t="b">
        <f t="shared" si="389"/>
        <v>0</v>
      </c>
      <c r="FV242" s="40" t="b">
        <f t="shared" si="390"/>
        <v>0</v>
      </c>
      <c r="FW242" s="40" t="b">
        <f t="shared" si="391"/>
        <v>0</v>
      </c>
    </row>
    <row r="243" spans="2:179">
      <c r="B243" s="365">
        <v>234</v>
      </c>
      <c r="C243" s="309"/>
      <c r="D243" s="196"/>
      <c r="E243" s="196"/>
      <c r="F243" s="195"/>
      <c r="G243" s="367"/>
      <c r="H243" s="197"/>
      <c r="I243" s="197"/>
      <c r="J243" s="197"/>
      <c r="K243" s="197"/>
      <c r="L243" s="197"/>
      <c r="M243" s="197"/>
      <c r="N243" s="9"/>
      <c r="O243" s="198"/>
      <c r="P243" s="198"/>
      <c r="Q243" s="198"/>
      <c r="R243" s="198"/>
      <c r="S243" s="198"/>
      <c r="T243" s="198"/>
      <c r="U243" s="9"/>
      <c r="V243" s="306"/>
      <c r="W243" s="306"/>
      <c r="X243" s="306"/>
      <c r="Y243" s="306"/>
      <c r="Z243" s="306"/>
      <c r="AA243" s="283">
        <f>IFERROR(Z243*Inputs!$D$59*Inputs!$D$60,"")</f>
        <v>0</v>
      </c>
      <c r="AB243" s="9"/>
      <c r="AC243" s="304"/>
      <c r="AD243" s="304"/>
      <c r="AE243" s="304"/>
      <c r="AF243" s="304"/>
      <c r="AG243" s="9"/>
      <c r="AH243" s="283" t="str">
        <f>IFERROR(IF(Analysis!AC243="","",Analysis!AC243*Inputs!$D$33),"")</f>
        <v/>
      </c>
      <c r="AI243" s="292" t="str">
        <f>IFERROR(IF(Analysis!AD243="","",Analysis!AD243*Inputs!$D$37),"")</f>
        <v/>
      </c>
      <c r="AJ243" s="292" t="str">
        <f>IFERROR(IF(Analysis!AE243="","",Analysis!AE243*Inputs!$D$41),"")</f>
        <v/>
      </c>
      <c r="AK243" s="292" t="str">
        <f>IFERROR(IF(Analysis!AE243="","",Analysis!AE243*Inputs!$D$48),"")</f>
        <v/>
      </c>
      <c r="AL243" s="293" t="str">
        <f>IFERROR(IF(Analysis!AD243="","",Analysis!AD243*Inputs!$D$49*Inputs!$D$48),"")</f>
        <v/>
      </c>
      <c r="AM243" s="292" t="str">
        <f>IFERROR(AK243*Inputs!$D$50,"")</f>
        <v/>
      </c>
      <c r="AN243" s="292" t="str">
        <f t="shared" si="392"/>
        <v/>
      </c>
      <c r="AO243" s="292" t="str">
        <f>IFERROR(IF(AN243="","",AN243*Inputs!$D$52),"")</f>
        <v/>
      </c>
      <c r="AP243" s="283" t="str">
        <f>IFERROR(IF(Analysis!AF243="","",Analysis!AF243*Inputs!$D$58),"")</f>
        <v/>
      </c>
      <c r="AQ243" s="293" t="str">
        <f>IFERROR(AP243*Inputs!$D$59,"")</f>
        <v/>
      </c>
      <c r="AR243" s="283" t="str">
        <f>IFERROR(AQ243*Inputs!$D$60,"")</f>
        <v/>
      </c>
      <c r="AS243" s="9"/>
      <c r="AT243" s="279" t="str">
        <f>IF(Analysis!V243&lt;&gt;"",Analysis!V243,Analysis!$AH243)</f>
        <v/>
      </c>
      <c r="AU243" s="279" t="str">
        <f>IF(Analysis!W243&lt;&gt;"",Analysis!W243,Analysis!AI243)</f>
        <v/>
      </c>
      <c r="AV243" s="279" t="str">
        <f>IF(Analysis!X243&lt;&gt;"",Analysis!X243,$AJ243)</f>
        <v/>
      </c>
      <c r="AW243" s="279" t="str">
        <f>IF(Analysis!Y243&lt;&gt;"",Analysis!Y243,Analysis!AO243)</f>
        <v/>
      </c>
      <c r="AX243" s="279" t="str">
        <f>IF(Analysis!Z243&lt;&gt;"",Analysis!Z243,Analysis!AP243)</f>
        <v/>
      </c>
      <c r="AY243" s="279" t="str">
        <f>IF(Analysis!AA243&gt;0,Analysis!AA243,Analysis!AR243)</f>
        <v/>
      </c>
      <c r="AZ243" s="9"/>
      <c r="BA243" s="8">
        <f>SUM((($H243+$O243)*Inputs!$D$14*Inputs!$D$13/Hours_TB),(($I243+$P243)*Inputs!$D$14*Inputs!$D$13/Hours_TB),(($J243+$Q243)*Inputs!$D$14*Inputs!$D$13/Hours_TB),(($K243+$R243)*Inputs!$D$14*Inputs!$D$13/Hours_TB),(($L243+$S243)*Inputs!$D$14*Inputs!$D$13/Hours_TB),(($M243+$T243)*Inputs!$D$14*Inputs!$D$13/Hours_TB))</f>
        <v>0</v>
      </c>
      <c r="BB243" s="8">
        <f>SUM((($H243+$O243)*Inputs!$D$14*Inputs!$D$13/Hours_HIV),(($I243+$P243)*Inputs!$D$14*Inputs!$D$13/Hours_HIV),(($J243+$Q243)*Inputs!$D$14*Inputs!$D$13/Hours_HIV),(($K243+$R243)*Inputs!$D$14*Inputs!$D$13/Hours_HIV),(($L243+$S243)*Inputs!$D$14*Inputs!$D$13/Hours_HIV),(($M243+$T243)*Inputs!$D$14*Inputs!$D$13/Hours_HIV))</f>
        <v>0</v>
      </c>
      <c r="BC243" s="8">
        <f>SUM((($H243+$O243)*Inputs!$D$14*Inputs!$D$13/Hours_HPV),(($I243+$P243)*Inputs!$D$14*Inputs!$D$13/Hours_HPV),(($J243+$Q243)*Inputs!$D$14*Inputs!$D$13/Hours_HPV),(($K243+$R243)*Inputs!$D$14*Inputs!$D$13/Hours_HPV),(($L243+$S243)*Inputs!$D$14*Inputs!$D$13/Hours_HPV),(($M243+$T243)*Inputs!$D$14*Inputs!$D$13/Hours_HPV))</f>
        <v>0</v>
      </c>
      <c r="BD243" s="8">
        <f>SUM((($H243+$O243)*Inputs!$D$14*Inputs!$D$13/Hours_HCV),(($I243+$P243)*Inputs!$D$14*Inputs!$D$13/Hours_HCV),(($J243+$Q243)*Inputs!$D$14*Inputs!$D$13/Hours_HCV),(($K243+$R243)*Inputs!$D$14*Inputs!$D$13/Hours_HCV),(($L243+$S243)*Inputs!$D$14*Inputs!$D$13/Hours_HCV),(($M243+$T243)*Inputs!$D$14*Inputs!$D$13/Hours_HCV))</f>
        <v>0</v>
      </c>
      <c r="BE243" s="9"/>
      <c r="BF243" s="10" t="str">
        <f t="shared" si="393"/>
        <v/>
      </c>
      <c r="BG243" s="18" t="str">
        <f t="shared" si="394"/>
        <v>N/A</v>
      </c>
      <c r="BH243" s="10" t="str">
        <f t="shared" si="395"/>
        <v/>
      </c>
      <c r="BI243" s="10" t="str">
        <f t="shared" si="396"/>
        <v/>
      </c>
      <c r="BJ243" s="10" t="str">
        <f t="shared" si="315"/>
        <v/>
      </c>
      <c r="BK243" s="18" t="str">
        <f t="shared" si="397"/>
        <v>N/A</v>
      </c>
      <c r="BL243" s="367"/>
      <c r="BM243" s="10">
        <f t="shared" si="398"/>
        <v>0</v>
      </c>
      <c r="BN243" s="18" t="str">
        <f t="shared" si="399"/>
        <v>N/A</v>
      </c>
      <c r="BO243" s="10" t="str">
        <f t="shared" si="316"/>
        <v/>
      </c>
      <c r="BP243" s="10" t="str">
        <f t="shared" si="317"/>
        <v/>
      </c>
      <c r="BQ243" s="10" t="str">
        <f t="shared" si="318"/>
        <v/>
      </c>
      <c r="BR243" s="18" t="str">
        <f t="shared" si="319"/>
        <v>N/A</v>
      </c>
      <c r="BS243" s="367"/>
      <c r="BT243" s="10">
        <f t="shared" si="400"/>
        <v>0</v>
      </c>
      <c r="BU243" s="18" t="str">
        <f t="shared" si="401"/>
        <v>N/A</v>
      </c>
      <c r="BV243" s="10" t="str">
        <f t="shared" si="320"/>
        <v/>
      </c>
      <c r="BW243" s="10" t="str">
        <f t="shared" si="402"/>
        <v/>
      </c>
      <c r="BX243" s="10" t="str">
        <f t="shared" si="321"/>
        <v/>
      </c>
      <c r="BY243" s="18" t="str">
        <f t="shared" si="403"/>
        <v>N/A</v>
      </c>
      <c r="BZ243" s="367"/>
      <c r="CA243" s="10">
        <f t="shared" si="404"/>
        <v>0</v>
      </c>
      <c r="CB243" s="18" t="str">
        <f t="shared" si="405"/>
        <v>N/A</v>
      </c>
      <c r="CC243" s="10" t="str">
        <f t="shared" si="322"/>
        <v/>
      </c>
      <c r="CD243" s="10" t="str">
        <f t="shared" si="323"/>
        <v/>
      </c>
      <c r="CE243" s="10" t="str">
        <f t="shared" si="324"/>
        <v/>
      </c>
      <c r="CF243" s="18" t="str">
        <f t="shared" si="406"/>
        <v>N/A</v>
      </c>
      <c r="CG243" s="365"/>
      <c r="CH243" s="10">
        <f t="shared" si="407"/>
        <v>0</v>
      </c>
      <c r="CI243" s="18" t="str">
        <f t="shared" si="408"/>
        <v>N/A</v>
      </c>
      <c r="CJ243" s="10" t="str">
        <f t="shared" si="325"/>
        <v/>
      </c>
      <c r="CK243" s="10" t="str">
        <f t="shared" si="326"/>
        <v/>
      </c>
      <c r="CL243" s="10" t="str">
        <f t="shared" si="327"/>
        <v/>
      </c>
      <c r="CM243" s="18" t="str">
        <f t="shared" si="328"/>
        <v>N/A</v>
      </c>
      <c r="CN243" s="365"/>
      <c r="CO243" s="10">
        <f t="shared" si="409"/>
        <v>0</v>
      </c>
      <c r="CP243" s="18" t="str">
        <f t="shared" si="410"/>
        <v>N/A</v>
      </c>
      <c r="CQ243" s="10" t="str">
        <f t="shared" si="329"/>
        <v/>
      </c>
      <c r="CR243" s="10" t="str">
        <f t="shared" si="330"/>
        <v/>
      </c>
      <c r="CS243" s="10" t="str">
        <f t="shared" si="331"/>
        <v/>
      </c>
      <c r="CT243" s="18" t="str">
        <f t="shared" si="411"/>
        <v>N/A</v>
      </c>
      <c r="CU243" s="377"/>
      <c r="CV243" s="10">
        <f t="shared" si="412"/>
        <v>0</v>
      </c>
      <c r="CW243" s="18" t="str">
        <f t="shared" si="413"/>
        <v>N/A</v>
      </c>
      <c r="CX243" s="10" t="str">
        <f t="shared" si="332"/>
        <v/>
      </c>
      <c r="CY243" s="10" t="str">
        <f t="shared" si="333"/>
        <v/>
      </c>
      <c r="CZ243" s="10" t="str">
        <f t="shared" si="334"/>
        <v/>
      </c>
      <c r="DA243" s="18" t="str">
        <f t="shared" si="335"/>
        <v>N/A</v>
      </c>
      <c r="DB243" s="367"/>
      <c r="DC243" s="367"/>
      <c r="DD243" s="367"/>
      <c r="DE243" s="367"/>
      <c r="DF243" s="367"/>
      <c r="DG243" s="40" t="b">
        <f t="shared" si="336"/>
        <v>0</v>
      </c>
      <c r="DH243" s="40" t="b">
        <f t="shared" si="337"/>
        <v>0</v>
      </c>
      <c r="DI243" s="40" t="b">
        <f t="shared" si="338"/>
        <v>0</v>
      </c>
      <c r="DJ243" s="40" t="b">
        <f t="shared" si="339"/>
        <v>0</v>
      </c>
      <c r="DK243" s="367"/>
      <c r="DL243" s="40" t="b">
        <f t="shared" si="340"/>
        <v>0</v>
      </c>
      <c r="DM243" s="40" t="b">
        <f t="shared" si="341"/>
        <v>0</v>
      </c>
      <c r="DN243" s="40" t="b">
        <f t="shared" si="342"/>
        <v>0</v>
      </c>
      <c r="DO243" s="40" t="b">
        <f t="shared" si="343"/>
        <v>0</v>
      </c>
      <c r="DP243" s="367"/>
      <c r="DQ243" s="40" t="b">
        <f t="shared" si="344"/>
        <v>0</v>
      </c>
      <c r="DR243" s="40" t="b">
        <f t="shared" si="345"/>
        <v>0</v>
      </c>
      <c r="DS243" s="40" t="b">
        <f t="shared" si="346"/>
        <v>0</v>
      </c>
      <c r="DT243" s="40" t="b">
        <f t="shared" si="347"/>
        <v>0</v>
      </c>
      <c r="DU243" s="367"/>
      <c r="DV243" s="40" t="b">
        <f t="shared" si="348"/>
        <v>0</v>
      </c>
      <c r="DW243" s="40" t="b">
        <f t="shared" si="349"/>
        <v>0</v>
      </c>
      <c r="DX243" s="40" t="b">
        <f t="shared" si="350"/>
        <v>0</v>
      </c>
      <c r="DY243" s="40" t="b">
        <f t="shared" si="351"/>
        <v>0</v>
      </c>
      <c r="DZ243" s="367"/>
      <c r="EA243" s="40" t="b">
        <f t="shared" si="352"/>
        <v>0</v>
      </c>
      <c r="EB243" s="40" t="b">
        <f t="shared" si="353"/>
        <v>0</v>
      </c>
      <c r="EC243" s="40" t="b">
        <f t="shared" si="354"/>
        <v>0</v>
      </c>
      <c r="ED243" s="40" t="b">
        <f t="shared" si="355"/>
        <v>0</v>
      </c>
      <c r="EE243" s="367"/>
      <c r="EF243" s="40" t="b">
        <f t="shared" si="356"/>
        <v>0</v>
      </c>
      <c r="EG243" s="40" t="b">
        <f t="shared" si="357"/>
        <v>0</v>
      </c>
      <c r="EH243" s="40" t="b">
        <f t="shared" si="358"/>
        <v>0</v>
      </c>
      <c r="EI243" s="40" t="b">
        <f t="shared" si="359"/>
        <v>0</v>
      </c>
      <c r="EJ243" s="367"/>
      <c r="EK243" s="40" t="b">
        <f t="shared" si="360"/>
        <v>0</v>
      </c>
      <c r="EL243" s="40" t="b">
        <f t="shared" si="361"/>
        <v>0</v>
      </c>
      <c r="EM243" s="40" t="b">
        <f t="shared" si="362"/>
        <v>0</v>
      </c>
      <c r="EN243" s="40" t="b">
        <f t="shared" si="363"/>
        <v>0</v>
      </c>
      <c r="EO243" s="367"/>
      <c r="EP243" s="40" t="b">
        <f t="shared" si="364"/>
        <v>0</v>
      </c>
      <c r="EQ243" s="40" t="b">
        <f t="shared" si="365"/>
        <v>0</v>
      </c>
      <c r="ER243" s="40" t="b">
        <f t="shared" si="366"/>
        <v>0</v>
      </c>
      <c r="ES243" s="40" t="b">
        <f t="shared" si="367"/>
        <v>0</v>
      </c>
      <c r="ET243" s="367"/>
      <c r="EU243" s="40" t="b">
        <f t="shared" si="368"/>
        <v>0</v>
      </c>
      <c r="EV243" s="40" t="b">
        <f t="shared" si="369"/>
        <v>0</v>
      </c>
      <c r="EW243" s="40" t="b">
        <f t="shared" si="370"/>
        <v>0</v>
      </c>
      <c r="EX243" s="40" t="b">
        <f t="shared" si="371"/>
        <v>0</v>
      </c>
      <c r="EY243" s="365"/>
      <c r="EZ243" s="40" t="b">
        <f t="shared" si="372"/>
        <v>0</v>
      </c>
      <c r="FA243" s="40" t="b">
        <f t="shared" si="373"/>
        <v>0</v>
      </c>
      <c r="FB243" s="40" t="b">
        <f t="shared" si="374"/>
        <v>0</v>
      </c>
      <c r="FC243" s="40" t="b">
        <f t="shared" si="375"/>
        <v>0</v>
      </c>
      <c r="FD243" s="367"/>
      <c r="FE243" s="40" t="b">
        <f t="shared" si="376"/>
        <v>0</v>
      </c>
      <c r="FF243" s="40" t="b">
        <f t="shared" si="377"/>
        <v>0</v>
      </c>
      <c r="FG243" s="40" t="b">
        <f t="shared" si="378"/>
        <v>0</v>
      </c>
      <c r="FH243" s="40" t="b">
        <f t="shared" si="379"/>
        <v>0</v>
      </c>
      <c r="FI243" s="365"/>
      <c r="FJ243" s="40" t="b">
        <f t="shared" si="380"/>
        <v>0</v>
      </c>
      <c r="FK243" s="40" t="b">
        <f t="shared" si="381"/>
        <v>0</v>
      </c>
      <c r="FL243" s="40" t="b">
        <f t="shared" si="382"/>
        <v>0</v>
      </c>
      <c r="FM243" s="40" t="b">
        <f t="shared" si="383"/>
        <v>0</v>
      </c>
      <c r="FN243" s="367"/>
      <c r="FO243" s="40" t="b">
        <f t="shared" si="384"/>
        <v>0</v>
      </c>
      <c r="FP243" s="40" t="b">
        <f t="shared" si="385"/>
        <v>0</v>
      </c>
      <c r="FQ243" s="40" t="b">
        <f t="shared" si="386"/>
        <v>0</v>
      </c>
      <c r="FR243" s="40" t="b">
        <f t="shared" si="387"/>
        <v>0</v>
      </c>
      <c r="FS243" s="365"/>
      <c r="FT243" s="40" t="b">
        <f t="shared" si="388"/>
        <v>0</v>
      </c>
      <c r="FU243" s="40" t="b">
        <f t="shared" si="389"/>
        <v>0</v>
      </c>
      <c r="FV243" s="40" t="b">
        <f t="shared" si="390"/>
        <v>0</v>
      </c>
      <c r="FW243" s="40" t="b">
        <f t="shared" si="391"/>
        <v>0</v>
      </c>
    </row>
    <row r="244" spans="2:179">
      <c r="B244" s="365">
        <v>235</v>
      </c>
      <c r="C244" s="309"/>
      <c r="D244" s="196"/>
      <c r="E244" s="196"/>
      <c r="F244" s="195"/>
      <c r="G244" s="367"/>
      <c r="H244" s="197"/>
      <c r="I244" s="197"/>
      <c r="J244" s="197"/>
      <c r="K244" s="197"/>
      <c r="L244" s="197"/>
      <c r="M244" s="197"/>
      <c r="N244" s="9"/>
      <c r="O244" s="198"/>
      <c r="P244" s="198"/>
      <c r="Q244" s="198"/>
      <c r="R244" s="198"/>
      <c r="S244" s="198"/>
      <c r="T244" s="198"/>
      <c r="U244" s="9"/>
      <c r="V244" s="306"/>
      <c r="W244" s="306"/>
      <c r="X244" s="306"/>
      <c r="Y244" s="306"/>
      <c r="Z244" s="306"/>
      <c r="AA244" s="283">
        <f>IFERROR(Z244*Inputs!$D$59*Inputs!$D$60,"")</f>
        <v>0</v>
      </c>
      <c r="AB244" s="9"/>
      <c r="AC244" s="304"/>
      <c r="AD244" s="304"/>
      <c r="AE244" s="304"/>
      <c r="AF244" s="304"/>
      <c r="AG244" s="9"/>
      <c r="AH244" s="283" t="str">
        <f>IFERROR(IF(Analysis!AC244="","",Analysis!AC244*Inputs!$D$33),"")</f>
        <v/>
      </c>
      <c r="AI244" s="292" t="str">
        <f>IFERROR(IF(Analysis!AD244="","",Analysis!AD244*Inputs!$D$37),"")</f>
        <v/>
      </c>
      <c r="AJ244" s="292" t="str">
        <f>IFERROR(IF(Analysis!AE244="","",Analysis!AE244*Inputs!$D$41),"")</f>
        <v/>
      </c>
      <c r="AK244" s="292" t="str">
        <f>IFERROR(IF(Analysis!AE244="","",Analysis!AE244*Inputs!$D$48),"")</f>
        <v/>
      </c>
      <c r="AL244" s="293" t="str">
        <f>IFERROR(IF(Analysis!AD244="","",Analysis!AD244*Inputs!$D$49*Inputs!$D$48),"")</f>
        <v/>
      </c>
      <c r="AM244" s="292" t="str">
        <f>IFERROR(AK244*Inputs!$D$50,"")</f>
        <v/>
      </c>
      <c r="AN244" s="292" t="str">
        <f t="shared" si="392"/>
        <v/>
      </c>
      <c r="AO244" s="292" t="str">
        <f>IFERROR(IF(AN244="","",AN244*Inputs!$D$52),"")</f>
        <v/>
      </c>
      <c r="AP244" s="283" t="str">
        <f>IFERROR(IF(Analysis!AF244="","",Analysis!AF244*Inputs!$D$58),"")</f>
        <v/>
      </c>
      <c r="AQ244" s="293" t="str">
        <f>IFERROR(AP244*Inputs!$D$59,"")</f>
        <v/>
      </c>
      <c r="AR244" s="283" t="str">
        <f>IFERROR(AQ244*Inputs!$D$60,"")</f>
        <v/>
      </c>
      <c r="AS244" s="9"/>
      <c r="AT244" s="279" t="str">
        <f>IF(Analysis!V244&lt;&gt;"",Analysis!V244,Analysis!$AH244)</f>
        <v/>
      </c>
      <c r="AU244" s="279" t="str">
        <f>IF(Analysis!W244&lt;&gt;"",Analysis!W244,Analysis!AI244)</f>
        <v/>
      </c>
      <c r="AV244" s="279" t="str">
        <f>IF(Analysis!X244&lt;&gt;"",Analysis!X244,$AJ244)</f>
        <v/>
      </c>
      <c r="AW244" s="279" t="str">
        <f>IF(Analysis!Y244&lt;&gt;"",Analysis!Y244,Analysis!AO244)</f>
        <v/>
      </c>
      <c r="AX244" s="279" t="str">
        <f>IF(Analysis!Z244&lt;&gt;"",Analysis!Z244,Analysis!AP244)</f>
        <v/>
      </c>
      <c r="AY244" s="279" t="str">
        <f>IF(Analysis!AA244&gt;0,Analysis!AA244,Analysis!AR244)</f>
        <v/>
      </c>
      <c r="AZ244" s="9"/>
      <c r="BA244" s="8">
        <f>SUM((($H244+$O244)*Inputs!$D$14*Inputs!$D$13/Hours_TB),(($I244+$P244)*Inputs!$D$14*Inputs!$D$13/Hours_TB),(($J244+$Q244)*Inputs!$D$14*Inputs!$D$13/Hours_TB),(($K244+$R244)*Inputs!$D$14*Inputs!$D$13/Hours_TB),(($L244+$S244)*Inputs!$D$14*Inputs!$D$13/Hours_TB),(($M244+$T244)*Inputs!$D$14*Inputs!$D$13/Hours_TB))</f>
        <v>0</v>
      </c>
      <c r="BB244" s="8">
        <f>SUM((($H244+$O244)*Inputs!$D$14*Inputs!$D$13/Hours_HIV),(($I244+$P244)*Inputs!$D$14*Inputs!$D$13/Hours_HIV),(($J244+$Q244)*Inputs!$D$14*Inputs!$D$13/Hours_HIV),(($K244+$R244)*Inputs!$D$14*Inputs!$D$13/Hours_HIV),(($L244+$S244)*Inputs!$D$14*Inputs!$D$13/Hours_HIV),(($M244+$T244)*Inputs!$D$14*Inputs!$D$13/Hours_HIV))</f>
        <v>0</v>
      </c>
      <c r="BC244" s="8">
        <f>SUM((($H244+$O244)*Inputs!$D$14*Inputs!$D$13/Hours_HPV),(($I244+$P244)*Inputs!$D$14*Inputs!$D$13/Hours_HPV),(($J244+$Q244)*Inputs!$D$14*Inputs!$D$13/Hours_HPV),(($K244+$R244)*Inputs!$D$14*Inputs!$D$13/Hours_HPV),(($L244+$S244)*Inputs!$D$14*Inputs!$D$13/Hours_HPV),(($M244+$T244)*Inputs!$D$14*Inputs!$D$13/Hours_HPV))</f>
        <v>0</v>
      </c>
      <c r="BD244" s="8">
        <f>SUM((($H244+$O244)*Inputs!$D$14*Inputs!$D$13/Hours_HCV),(($I244+$P244)*Inputs!$D$14*Inputs!$D$13/Hours_HCV),(($J244+$Q244)*Inputs!$D$14*Inputs!$D$13/Hours_HCV),(($K244+$R244)*Inputs!$D$14*Inputs!$D$13/Hours_HCV),(($L244+$S244)*Inputs!$D$14*Inputs!$D$13/Hours_HCV),(($M244+$T244)*Inputs!$D$14*Inputs!$D$13/Hours_HCV))</f>
        <v>0</v>
      </c>
      <c r="BE244" s="9"/>
      <c r="BF244" s="10" t="str">
        <f t="shared" si="393"/>
        <v/>
      </c>
      <c r="BG244" s="18" t="str">
        <f t="shared" si="394"/>
        <v>N/A</v>
      </c>
      <c r="BH244" s="10" t="str">
        <f t="shared" si="395"/>
        <v/>
      </c>
      <c r="BI244" s="10" t="str">
        <f t="shared" si="396"/>
        <v/>
      </c>
      <c r="BJ244" s="10" t="str">
        <f t="shared" si="315"/>
        <v/>
      </c>
      <c r="BK244" s="18" t="str">
        <f t="shared" si="397"/>
        <v>N/A</v>
      </c>
      <c r="BL244" s="367"/>
      <c r="BM244" s="10">
        <f t="shared" si="398"/>
        <v>0</v>
      </c>
      <c r="BN244" s="18" t="str">
        <f t="shared" si="399"/>
        <v>N/A</v>
      </c>
      <c r="BO244" s="10" t="str">
        <f t="shared" si="316"/>
        <v/>
      </c>
      <c r="BP244" s="10" t="str">
        <f t="shared" si="317"/>
        <v/>
      </c>
      <c r="BQ244" s="10" t="str">
        <f t="shared" si="318"/>
        <v/>
      </c>
      <c r="BR244" s="18" t="str">
        <f t="shared" si="319"/>
        <v>N/A</v>
      </c>
      <c r="BS244" s="367"/>
      <c r="BT244" s="10">
        <f t="shared" si="400"/>
        <v>0</v>
      </c>
      <c r="BU244" s="18" t="str">
        <f t="shared" si="401"/>
        <v>N/A</v>
      </c>
      <c r="BV244" s="10" t="str">
        <f t="shared" si="320"/>
        <v/>
      </c>
      <c r="BW244" s="10" t="str">
        <f t="shared" si="402"/>
        <v/>
      </c>
      <c r="BX244" s="10" t="str">
        <f t="shared" si="321"/>
        <v/>
      </c>
      <c r="BY244" s="18" t="str">
        <f t="shared" si="403"/>
        <v>N/A</v>
      </c>
      <c r="BZ244" s="367"/>
      <c r="CA244" s="10">
        <f t="shared" si="404"/>
        <v>0</v>
      </c>
      <c r="CB244" s="18" t="str">
        <f t="shared" si="405"/>
        <v>N/A</v>
      </c>
      <c r="CC244" s="10" t="str">
        <f t="shared" si="322"/>
        <v/>
      </c>
      <c r="CD244" s="10" t="str">
        <f t="shared" si="323"/>
        <v/>
      </c>
      <c r="CE244" s="10" t="str">
        <f t="shared" si="324"/>
        <v/>
      </c>
      <c r="CF244" s="18" t="str">
        <f t="shared" si="406"/>
        <v>N/A</v>
      </c>
      <c r="CG244" s="365"/>
      <c r="CH244" s="10">
        <f t="shared" si="407"/>
        <v>0</v>
      </c>
      <c r="CI244" s="18" t="str">
        <f t="shared" si="408"/>
        <v>N/A</v>
      </c>
      <c r="CJ244" s="10" t="str">
        <f t="shared" si="325"/>
        <v/>
      </c>
      <c r="CK244" s="10" t="str">
        <f t="shared" si="326"/>
        <v/>
      </c>
      <c r="CL244" s="10" t="str">
        <f t="shared" si="327"/>
        <v/>
      </c>
      <c r="CM244" s="18" t="str">
        <f t="shared" si="328"/>
        <v>N/A</v>
      </c>
      <c r="CN244" s="365"/>
      <c r="CO244" s="10">
        <f t="shared" si="409"/>
        <v>0</v>
      </c>
      <c r="CP244" s="18" t="str">
        <f t="shared" si="410"/>
        <v>N/A</v>
      </c>
      <c r="CQ244" s="10" t="str">
        <f t="shared" si="329"/>
        <v/>
      </c>
      <c r="CR244" s="10" t="str">
        <f t="shared" si="330"/>
        <v/>
      </c>
      <c r="CS244" s="10" t="str">
        <f t="shared" si="331"/>
        <v/>
      </c>
      <c r="CT244" s="18" t="str">
        <f t="shared" si="411"/>
        <v>N/A</v>
      </c>
      <c r="CU244" s="377"/>
      <c r="CV244" s="10">
        <f t="shared" si="412"/>
        <v>0</v>
      </c>
      <c r="CW244" s="18" t="str">
        <f t="shared" si="413"/>
        <v>N/A</v>
      </c>
      <c r="CX244" s="10" t="str">
        <f t="shared" si="332"/>
        <v/>
      </c>
      <c r="CY244" s="10" t="str">
        <f t="shared" si="333"/>
        <v/>
      </c>
      <c r="CZ244" s="10" t="str">
        <f t="shared" si="334"/>
        <v/>
      </c>
      <c r="DA244" s="18" t="str">
        <f t="shared" si="335"/>
        <v>N/A</v>
      </c>
      <c r="DB244" s="367"/>
      <c r="DC244" s="367"/>
      <c r="DD244" s="367"/>
      <c r="DE244" s="367"/>
      <c r="DF244" s="367"/>
      <c r="DG244" s="40" t="b">
        <f t="shared" si="336"/>
        <v>0</v>
      </c>
      <c r="DH244" s="40" t="b">
        <f t="shared" si="337"/>
        <v>0</v>
      </c>
      <c r="DI244" s="40" t="b">
        <f t="shared" si="338"/>
        <v>0</v>
      </c>
      <c r="DJ244" s="40" t="b">
        <f t="shared" si="339"/>
        <v>0</v>
      </c>
      <c r="DK244" s="367"/>
      <c r="DL244" s="40" t="b">
        <f t="shared" si="340"/>
        <v>0</v>
      </c>
      <c r="DM244" s="40" t="b">
        <f t="shared" si="341"/>
        <v>0</v>
      </c>
      <c r="DN244" s="40" t="b">
        <f t="shared" si="342"/>
        <v>0</v>
      </c>
      <c r="DO244" s="40" t="b">
        <f t="shared" si="343"/>
        <v>0</v>
      </c>
      <c r="DP244" s="367"/>
      <c r="DQ244" s="40" t="b">
        <f t="shared" si="344"/>
        <v>0</v>
      </c>
      <c r="DR244" s="40" t="b">
        <f t="shared" si="345"/>
        <v>0</v>
      </c>
      <c r="DS244" s="40" t="b">
        <f t="shared" si="346"/>
        <v>0</v>
      </c>
      <c r="DT244" s="40" t="b">
        <f t="shared" si="347"/>
        <v>0</v>
      </c>
      <c r="DU244" s="367"/>
      <c r="DV244" s="40" t="b">
        <f t="shared" si="348"/>
        <v>0</v>
      </c>
      <c r="DW244" s="40" t="b">
        <f t="shared" si="349"/>
        <v>0</v>
      </c>
      <c r="DX244" s="40" t="b">
        <f t="shared" si="350"/>
        <v>0</v>
      </c>
      <c r="DY244" s="40" t="b">
        <f t="shared" si="351"/>
        <v>0</v>
      </c>
      <c r="DZ244" s="367"/>
      <c r="EA244" s="40" t="b">
        <f t="shared" si="352"/>
        <v>0</v>
      </c>
      <c r="EB244" s="40" t="b">
        <f t="shared" si="353"/>
        <v>0</v>
      </c>
      <c r="EC244" s="40" t="b">
        <f t="shared" si="354"/>
        <v>0</v>
      </c>
      <c r="ED244" s="40" t="b">
        <f t="shared" si="355"/>
        <v>0</v>
      </c>
      <c r="EE244" s="367"/>
      <c r="EF244" s="40" t="b">
        <f t="shared" si="356"/>
        <v>0</v>
      </c>
      <c r="EG244" s="40" t="b">
        <f t="shared" si="357"/>
        <v>0</v>
      </c>
      <c r="EH244" s="40" t="b">
        <f t="shared" si="358"/>
        <v>0</v>
      </c>
      <c r="EI244" s="40" t="b">
        <f t="shared" si="359"/>
        <v>0</v>
      </c>
      <c r="EJ244" s="367"/>
      <c r="EK244" s="40" t="b">
        <f t="shared" si="360"/>
        <v>0</v>
      </c>
      <c r="EL244" s="40" t="b">
        <f t="shared" si="361"/>
        <v>0</v>
      </c>
      <c r="EM244" s="40" t="b">
        <f t="shared" si="362"/>
        <v>0</v>
      </c>
      <c r="EN244" s="40" t="b">
        <f t="shared" si="363"/>
        <v>0</v>
      </c>
      <c r="EO244" s="367"/>
      <c r="EP244" s="40" t="b">
        <f t="shared" si="364"/>
        <v>0</v>
      </c>
      <c r="EQ244" s="40" t="b">
        <f t="shared" si="365"/>
        <v>0</v>
      </c>
      <c r="ER244" s="40" t="b">
        <f t="shared" si="366"/>
        <v>0</v>
      </c>
      <c r="ES244" s="40" t="b">
        <f t="shared" si="367"/>
        <v>0</v>
      </c>
      <c r="ET244" s="367"/>
      <c r="EU244" s="40" t="b">
        <f t="shared" si="368"/>
        <v>0</v>
      </c>
      <c r="EV244" s="40" t="b">
        <f t="shared" si="369"/>
        <v>0</v>
      </c>
      <c r="EW244" s="40" t="b">
        <f t="shared" si="370"/>
        <v>0</v>
      </c>
      <c r="EX244" s="40" t="b">
        <f t="shared" si="371"/>
        <v>0</v>
      </c>
      <c r="EY244" s="365"/>
      <c r="EZ244" s="40" t="b">
        <f t="shared" si="372"/>
        <v>0</v>
      </c>
      <c r="FA244" s="40" t="b">
        <f t="shared" si="373"/>
        <v>0</v>
      </c>
      <c r="FB244" s="40" t="b">
        <f t="shared" si="374"/>
        <v>0</v>
      </c>
      <c r="FC244" s="40" t="b">
        <f t="shared" si="375"/>
        <v>0</v>
      </c>
      <c r="FD244" s="367"/>
      <c r="FE244" s="40" t="b">
        <f t="shared" si="376"/>
        <v>0</v>
      </c>
      <c r="FF244" s="40" t="b">
        <f t="shared" si="377"/>
        <v>0</v>
      </c>
      <c r="FG244" s="40" t="b">
        <f t="shared" si="378"/>
        <v>0</v>
      </c>
      <c r="FH244" s="40" t="b">
        <f t="shared" si="379"/>
        <v>0</v>
      </c>
      <c r="FI244" s="365"/>
      <c r="FJ244" s="40" t="b">
        <f t="shared" si="380"/>
        <v>0</v>
      </c>
      <c r="FK244" s="40" t="b">
        <f t="shared" si="381"/>
        <v>0</v>
      </c>
      <c r="FL244" s="40" t="b">
        <f t="shared" si="382"/>
        <v>0</v>
      </c>
      <c r="FM244" s="40" t="b">
        <f t="shared" si="383"/>
        <v>0</v>
      </c>
      <c r="FN244" s="367"/>
      <c r="FO244" s="40" t="b">
        <f t="shared" si="384"/>
        <v>0</v>
      </c>
      <c r="FP244" s="40" t="b">
        <f t="shared" si="385"/>
        <v>0</v>
      </c>
      <c r="FQ244" s="40" t="b">
        <f t="shared" si="386"/>
        <v>0</v>
      </c>
      <c r="FR244" s="40" t="b">
        <f t="shared" si="387"/>
        <v>0</v>
      </c>
      <c r="FS244" s="365"/>
      <c r="FT244" s="40" t="b">
        <f t="shared" si="388"/>
        <v>0</v>
      </c>
      <c r="FU244" s="40" t="b">
        <f t="shared" si="389"/>
        <v>0</v>
      </c>
      <c r="FV244" s="40" t="b">
        <f t="shared" si="390"/>
        <v>0</v>
      </c>
      <c r="FW244" s="40" t="b">
        <f t="shared" si="391"/>
        <v>0</v>
      </c>
    </row>
    <row r="245" spans="2:179">
      <c r="B245" s="365">
        <v>236</v>
      </c>
      <c r="C245" s="309"/>
      <c r="D245" s="196"/>
      <c r="E245" s="196"/>
      <c r="F245" s="195"/>
      <c r="G245" s="367"/>
      <c r="H245" s="197"/>
      <c r="I245" s="197"/>
      <c r="J245" s="197"/>
      <c r="K245" s="197"/>
      <c r="L245" s="197"/>
      <c r="M245" s="197"/>
      <c r="N245" s="9"/>
      <c r="O245" s="198"/>
      <c r="P245" s="198"/>
      <c r="Q245" s="198"/>
      <c r="R245" s="198"/>
      <c r="S245" s="198"/>
      <c r="T245" s="198"/>
      <c r="U245" s="9"/>
      <c r="V245" s="306"/>
      <c r="W245" s="306"/>
      <c r="X245" s="306"/>
      <c r="Y245" s="306"/>
      <c r="Z245" s="306"/>
      <c r="AA245" s="283">
        <f>IFERROR(Z245*Inputs!$D$59*Inputs!$D$60,"")</f>
        <v>0</v>
      </c>
      <c r="AB245" s="9"/>
      <c r="AC245" s="304"/>
      <c r="AD245" s="304"/>
      <c r="AE245" s="304"/>
      <c r="AF245" s="304"/>
      <c r="AG245" s="9"/>
      <c r="AH245" s="283" t="str">
        <f>IFERROR(IF(Analysis!AC245="","",Analysis!AC245*Inputs!$D$33),"")</f>
        <v/>
      </c>
      <c r="AI245" s="292" t="str">
        <f>IFERROR(IF(Analysis!AD245="","",Analysis!AD245*Inputs!$D$37),"")</f>
        <v/>
      </c>
      <c r="AJ245" s="292" t="str">
        <f>IFERROR(IF(Analysis!AE245="","",Analysis!AE245*Inputs!$D$41),"")</f>
        <v/>
      </c>
      <c r="AK245" s="292" t="str">
        <f>IFERROR(IF(Analysis!AE245="","",Analysis!AE245*Inputs!$D$48),"")</f>
        <v/>
      </c>
      <c r="AL245" s="293" t="str">
        <f>IFERROR(IF(Analysis!AD245="","",Analysis!AD245*Inputs!$D$49*Inputs!$D$48),"")</f>
        <v/>
      </c>
      <c r="AM245" s="292" t="str">
        <f>IFERROR(AK245*Inputs!$D$50,"")</f>
        <v/>
      </c>
      <c r="AN245" s="292" t="str">
        <f t="shared" si="392"/>
        <v/>
      </c>
      <c r="AO245" s="292" t="str">
        <f>IFERROR(IF(AN245="","",AN245*Inputs!$D$52),"")</f>
        <v/>
      </c>
      <c r="AP245" s="283" t="str">
        <f>IFERROR(IF(Analysis!AF245="","",Analysis!AF245*Inputs!$D$58),"")</f>
        <v/>
      </c>
      <c r="AQ245" s="293" t="str">
        <f>IFERROR(AP245*Inputs!$D$59,"")</f>
        <v/>
      </c>
      <c r="AR245" s="283" t="str">
        <f>IFERROR(AQ245*Inputs!$D$60,"")</f>
        <v/>
      </c>
      <c r="AS245" s="9"/>
      <c r="AT245" s="279" t="str">
        <f>IF(Analysis!V245&lt;&gt;"",Analysis!V245,Analysis!$AH245)</f>
        <v/>
      </c>
      <c r="AU245" s="279" t="str">
        <f>IF(Analysis!W245&lt;&gt;"",Analysis!W245,Analysis!AI245)</f>
        <v/>
      </c>
      <c r="AV245" s="279" t="str">
        <f>IF(Analysis!X245&lt;&gt;"",Analysis!X245,$AJ245)</f>
        <v/>
      </c>
      <c r="AW245" s="279" t="str">
        <f>IF(Analysis!Y245&lt;&gt;"",Analysis!Y245,Analysis!AO245)</f>
        <v/>
      </c>
      <c r="AX245" s="279" t="str">
        <f>IF(Analysis!Z245&lt;&gt;"",Analysis!Z245,Analysis!AP245)</f>
        <v/>
      </c>
      <c r="AY245" s="279" t="str">
        <f>IF(Analysis!AA245&gt;0,Analysis!AA245,Analysis!AR245)</f>
        <v/>
      </c>
      <c r="AZ245" s="9"/>
      <c r="BA245" s="8">
        <f>SUM((($H245+$O245)*Inputs!$D$14*Inputs!$D$13/Hours_TB),(($I245+$P245)*Inputs!$D$14*Inputs!$D$13/Hours_TB),(($J245+$Q245)*Inputs!$D$14*Inputs!$D$13/Hours_TB),(($K245+$R245)*Inputs!$D$14*Inputs!$D$13/Hours_TB),(($L245+$S245)*Inputs!$D$14*Inputs!$D$13/Hours_TB),(($M245+$T245)*Inputs!$D$14*Inputs!$D$13/Hours_TB))</f>
        <v>0</v>
      </c>
      <c r="BB245" s="8">
        <f>SUM((($H245+$O245)*Inputs!$D$14*Inputs!$D$13/Hours_HIV),(($I245+$P245)*Inputs!$D$14*Inputs!$D$13/Hours_HIV),(($J245+$Q245)*Inputs!$D$14*Inputs!$D$13/Hours_HIV),(($K245+$R245)*Inputs!$D$14*Inputs!$D$13/Hours_HIV),(($L245+$S245)*Inputs!$D$14*Inputs!$D$13/Hours_HIV),(($M245+$T245)*Inputs!$D$14*Inputs!$D$13/Hours_HIV))</f>
        <v>0</v>
      </c>
      <c r="BC245" s="8">
        <f>SUM((($H245+$O245)*Inputs!$D$14*Inputs!$D$13/Hours_HPV),(($I245+$P245)*Inputs!$D$14*Inputs!$D$13/Hours_HPV),(($J245+$Q245)*Inputs!$D$14*Inputs!$D$13/Hours_HPV),(($K245+$R245)*Inputs!$D$14*Inputs!$D$13/Hours_HPV),(($L245+$S245)*Inputs!$D$14*Inputs!$D$13/Hours_HPV),(($M245+$T245)*Inputs!$D$14*Inputs!$D$13/Hours_HPV))</f>
        <v>0</v>
      </c>
      <c r="BD245" s="8">
        <f>SUM((($H245+$O245)*Inputs!$D$14*Inputs!$D$13/Hours_HCV),(($I245+$P245)*Inputs!$D$14*Inputs!$D$13/Hours_HCV),(($J245+$Q245)*Inputs!$D$14*Inputs!$D$13/Hours_HCV),(($K245+$R245)*Inputs!$D$14*Inputs!$D$13/Hours_HCV),(($L245+$S245)*Inputs!$D$14*Inputs!$D$13/Hours_HCV),(($M245+$T245)*Inputs!$D$14*Inputs!$D$13/Hours_HCV))</f>
        <v>0</v>
      </c>
      <c r="BE245" s="9"/>
      <c r="BF245" s="10" t="str">
        <f t="shared" si="393"/>
        <v/>
      </c>
      <c r="BG245" s="18" t="str">
        <f t="shared" si="394"/>
        <v>N/A</v>
      </c>
      <c r="BH245" s="10" t="str">
        <f t="shared" si="395"/>
        <v/>
      </c>
      <c r="BI245" s="10" t="str">
        <f t="shared" si="396"/>
        <v/>
      </c>
      <c r="BJ245" s="10" t="str">
        <f t="shared" si="315"/>
        <v/>
      </c>
      <c r="BK245" s="18" t="str">
        <f t="shared" si="397"/>
        <v>N/A</v>
      </c>
      <c r="BL245" s="367"/>
      <c r="BM245" s="10">
        <f t="shared" si="398"/>
        <v>0</v>
      </c>
      <c r="BN245" s="18" t="str">
        <f t="shared" si="399"/>
        <v>N/A</v>
      </c>
      <c r="BO245" s="10" t="str">
        <f t="shared" si="316"/>
        <v/>
      </c>
      <c r="BP245" s="10" t="str">
        <f t="shared" si="317"/>
        <v/>
      </c>
      <c r="BQ245" s="10" t="str">
        <f t="shared" si="318"/>
        <v/>
      </c>
      <c r="BR245" s="18" t="str">
        <f t="shared" si="319"/>
        <v>N/A</v>
      </c>
      <c r="BS245" s="367"/>
      <c r="BT245" s="10">
        <f t="shared" si="400"/>
        <v>0</v>
      </c>
      <c r="BU245" s="18" t="str">
        <f t="shared" si="401"/>
        <v>N/A</v>
      </c>
      <c r="BV245" s="10" t="str">
        <f t="shared" si="320"/>
        <v/>
      </c>
      <c r="BW245" s="10" t="str">
        <f t="shared" si="402"/>
        <v/>
      </c>
      <c r="BX245" s="10" t="str">
        <f t="shared" si="321"/>
        <v/>
      </c>
      <c r="BY245" s="18" t="str">
        <f t="shared" si="403"/>
        <v>N/A</v>
      </c>
      <c r="BZ245" s="367"/>
      <c r="CA245" s="10">
        <f t="shared" si="404"/>
        <v>0</v>
      </c>
      <c r="CB245" s="18" t="str">
        <f t="shared" si="405"/>
        <v>N/A</v>
      </c>
      <c r="CC245" s="10" t="str">
        <f t="shared" si="322"/>
        <v/>
      </c>
      <c r="CD245" s="10" t="str">
        <f t="shared" si="323"/>
        <v/>
      </c>
      <c r="CE245" s="10" t="str">
        <f t="shared" si="324"/>
        <v/>
      </c>
      <c r="CF245" s="18" t="str">
        <f t="shared" si="406"/>
        <v>N/A</v>
      </c>
      <c r="CG245" s="365"/>
      <c r="CH245" s="10">
        <f t="shared" si="407"/>
        <v>0</v>
      </c>
      <c r="CI245" s="18" t="str">
        <f t="shared" si="408"/>
        <v>N/A</v>
      </c>
      <c r="CJ245" s="10" t="str">
        <f t="shared" si="325"/>
        <v/>
      </c>
      <c r="CK245" s="10" t="str">
        <f t="shared" si="326"/>
        <v/>
      </c>
      <c r="CL245" s="10" t="str">
        <f t="shared" si="327"/>
        <v/>
      </c>
      <c r="CM245" s="18" t="str">
        <f t="shared" si="328"/>
        <v>N/A</v>
      </c>
      <c r="CN245" s="365"/>
      <c r="CO245" s="10">
        <f t="shared" si="409"/>
        <v>0</v>
      </c>
      <c r="CP245" s="18" t="str">
        <f t="shared" si="410"/>
        <v>N/A</v>
      </c>
      <c r="CQ245" s="10" t="str">
        <f t="shared" si="329"/>
        <v/>
      </c>
      <c r="CR245" s="10" t="str">
        <f t="shared" si="330"/>
        <v/>
      </c>
      <c r="CS245" s="10" t="str">
        <f t="shared" si="331"/>
        <v/>
      </c>
      <c r="CT245" s="18" t="str">
        <f t="shared" si="411"/>
        <v>N/A</v>
      </c>
      <c r="CU245" s="377"/>
      <c r="CV245" s="10">
        <f t="shared" si="412"/>
        <v>0</v>
      </c>
      <c r="CW245" s="18" t="str">
        <f t="shared" si="413"/>
        <v>N/A</v>
      </c>
      <c r="CX245" s="10" t="str">
        <f t="shared" si="332"/>
        <v/>
      </c>
      <c r="CY245" s="10" t="str">
        <f t="shared" si="333"/>
        <v/>
      </c>
      <c r="CZ245" s="10" t="str">
        <f t="shared" si="334"/>
        <v/>
      </c>
      <c r="DA245" s="18" t="str">
        <f t="shared" si="335"/>
        <v>N/A</v>
      </c>
      <c r="DB245" s="367"/>
      <c r="DC245" s="367"/>
      <c r="DD245" s="367"/>
      <c r="DE245" s="367"/>
      <c r="DF245" s="367"/>
      <c r="DG245" s="40" t="b">
        <f t="shared" si="336"/>
        <v>0</v>
      </c>
      <c r="DH245" s="40" t="b">
        <f t="shared" si="337"/>
        <v>0</v>
      </c>
      <c r="DI245" s="40" t="b">
        <f t="shared" si="338"/>
        <v>0</v>
      </c>
      <c r="DJ245" s="40" t="b">
        <f t="shared" si="339"/>
        <v>0</v>
      </c>
      <c r="DK245" s="367"/>
      <c r="DL245" s="40" t="b">
        <f t="shared" si="340"/>
        <v>0</v>
      </c>
      <c r="DM245" s="40" t="b">
        <f t="shared" si="341"/>
        <v>0</v>
      </c>
      <c r="DN245" s="40" t="b">
        <f t="shared" si="342"/>
        <v>0</v>
      </c>
      <c r="DO245" s="40" t="b">
        <f t="shared" si="343"/>
        <v>0</v>
      </c>
      <c r="DP245" s="367"/>
      <c r="DQ245" s="40" t="b">
        <f t="shared" si="344"/>
        <v>0</v>
      </c>
      <c r="DR245" s="40" t="b">
        <f t="shared" si="345"/>
        <v>0</v>
      </c>
      <c r="DS245" s="40" t="b">
        <f t="shared" si="346"/>
        <v>0</v>
      </c>
      <c r="DT245" s="40" t="b">
        <f t="shared" si="347"/>
        <v>0</v>
      </c>
      <c r="DU245" s="367"/>
      <c r="DV245" s="40" t="b">
        <f t="shared" si="348"/>
        <v>0</v>
      </c>
      <c r="DW245" s="40" t="b">
        <f t="shared" si="349"/>
        <v>0</v>
      </c>
      <c r="DX245" s="40" t="b">
        <f t="shared" si="350"/>
        <v>0</v>
      </c>
      <c r="DY245" s="40" t="b">
        <f t="shared" si="351"/>
        <v>0</v>
      </c>
      <c r="DZ245" s="367"/>
      <c r="EA245" s="40" t="b">
        <f t="shared" si="352"/>
        <v>0</v>
      </c>
      <c r="EB245" s="40" t="b">
        <f t="shared" si="353"/>
        <v>0</v>
      </c>
      <c r="EC245" s="40" t="b">
        <f t="shared" si="354"/>
        <v>0</v>
      </c>
      <c r="ED245" s="40" t="b">
        <f t="shared" si="355"/>
        <v>0</v>
      </c>
      <c r="EE245" s="367"/>
      <c r="EF245" s="40" t="b">
        <f t="shared" si="356"/>
        <v>0</v>
      </c>
      <c r="EG245" s="40" t="b">
        <f t="shared" si="357"/>
        <v>0</v>
      </c>
      <c r="EH245" s="40" t="b">
        <f t="shared" si="358"/>
        <v>0</v>
      </c>
      <c r="EI245" s="40" t="b">
        <f t="shared" si="359"/>
        <v>0</v>
      </c>
      <c r="EJ245" s="367"/>
      <c r="EK245" s="40" t="b">
        <f t="shared" si="360"/>
        <v>0</v>
      </c>
      <c r="EL245" s="40" t="b">
        <f t="shared" si="361"/>
        <v>0</v>
      </c>
      <c r="EM245" s="40" t="b">
        <f t="shared" si="362"/>
        <v>0</v>
      </c>
      <c r="EN245" s="40" t="b">
        <f t="shared" si="363"/>
        <v>0</v>
      </c>
      <c r="EO245" s="367"/>
      <c r="EP245" s="40" t="b">
        <f t="shared" si="364"/>
        <v>0</v>
      </c>
      <c r="EQ245" s="40" t="b">
        <f t="shared" si="365"/>
        <v>0</v>
      </c>
      <c r="ER245" s="40" t="b">
        <f t="shared" si="366"/>
        <v>0</v>
      </c>
      <c r="ES245" s="40" t="b">
        <f t="shared" si="367"/>
        <v>0</v>
      </c>
      <c r="ET245" s="367"/>
      <c r="EU245" s="40" t="b">
        <f t="shared" si="368"/>
        <v>0</v>
      </c>
      <c r="EV245" s="40" t="b">
        <f t="shared" si="369"/>
        <v>0</v>
      </c>
      <c r="EW245" s="40" t="b">
        <f t="shared" si="370"/>
        <v>0</v>
      </c>
      <c r="EX245" s="40" t="b">
        <f t="shared" si="371"/>
        <v>0</v>
      </c>
      <c r="EY245" s="365"/>
      <c r="EZ245" s="40" t="b">
        <f t="shared" si="372"/>
        <v>0</v>
      </c>
      <c r="FA245" s="40" t="b">
        <f t="shared" si="373"/>
        <v>0</v>
      </c>
      <c r="FB245" s="40" t="b">
        <f t="shared" si="374"/>
        <v>0</v>
      </c>
      <c r="FC245" s="40" t="b">
        <f t="shared" si="375"/>
        <v>0</v>
      </c>
      <c r="FD245" s="367"/>
      <c r="FE245" s="40" t="b">
        <f t="shared" si="376"/>
        <v>0</v>
      </c>
      <c r="FF245" s="40" t="b">
        <f t="shared" si="377"/>
        <v>0</v>
      </c>
      <c r="FG245" s="40" t="b">
        <f t="shared" si="378"/>
        <v>0</v>
      </c>
      <c r="FH245" s="40" t="b">
        <f t="shared" si="379"/>
        <v>0</v>
      </c>
      <c r="FI245" s="365"/>
      <c r="FJ245" s="40" t="b">
        <f t="shared" si="380"/>
        <v>0</v>
      </c>
      <c r="FK245" s="40" t="b">
        <f t="shared" si="381"/>
        <v>0</v>
      </c>
      <c r="FL245" s="40" t="b">
        <f t="shared" si="382"/>
        <v>0</v>
      </c>
      <c r="FM245" s="40" t="b">
        <f t="shared" si="383"/>
        <v>0</v>
      </c>
      <c r="FN245" s="367"/>
      <c r="FO245" s="40" t="b">
        <f t="shared" si="384"/>
        <v>0</v>
      </c>
      <c r="FP245" s="40" t="b">
        <f t="shared" si="385"/>
        <v>0</v>
      </c>
      <c r="FQ245" s="40" t="b">
        <f t="shared" si="386"/>
        <v>0</v>
      </c>
      <c r="FR245" s="40" t="b">
        <f t="shared" si="387"/>
        <v>0</v>
      </c>
      <c r="FS245" s="365"/>
      <c r="FT245" s="40" t="b">
        <f t="shared" si="388"/>
        <v>0</v>
      </c>
      <c r="FU245" s="40" t="b">
        <f t="shared" si="389"/>
        <v>0</v>
      </c>
      <c r="FV245" s="40" t="b">
        <f t="shared" si="390"/>
        <v>0</v>
      </c>
      <c r="FW245" s="40" t="b">
        <f t="shared" si="391"/>
        <v>0</v>
      </c>
    </row>
    <row r="246" spans="2:179">
      <c r="B246" s="365">
        <v>237</v>
      </c>
      <c r="C246" s="309"/>
      <c r="D246" s="196"/>
      <c r="E246" s="196"/>
      <c r="F246" s="195"/>
      <c r="G246" s="367"/>
      <c r="H246" s="197"/>
      <c r="I246" s="197"/>
      <c r="J246" s="197"/>
      <c r="K246" s="197"/>
      <c r="L246" s="197"/>
      <c r="M246" s="197"/>
      <c r="N246" s="9"/>
      <c r="O246" s="198"/>
      <c r="P246" s="198"/>
      <c r="Q246" s="198"/>
      <c r="R246" s="198"/>
      <c r="S246" s="198"/>
      <c r="T246" s="198"/>
      <c r="U246" s="9"/>
      <c r="V246" s="306"/>
      <c r="W246" s="306"/>
      <c r="X246" s="306"/>
      <c r="Y246" s="306"/>
      <c r="Z246" s="306"/>
      <c r="AA246" s="283">
        <f>IFERROR(Z246*Inputs!$D$59*Inputs!$D$60,"")</f>
        <v>0</v>
      </c>
      <c r="AB246" s="9"/>
      <c r="AC246" s="304"/>
      <c r="AD246" s="304"/>
      <c r="AE246" s="304"/>
      <c r="AF246" s="304"/>
      <c r="AG246" s="9"/>
      <c r="AH246" s="283" t="str">
        <f>IFERROR(IF(Analysis!AC246="","",Analysis!AC246*Inputs!$D$33),"")</f>
        <v/>
      </c>
      <c r="AI246" s="292" t="str">
        <f>IFERROR(IF(Analysis!AD246="","",Analysis!AD246*Inputs!$D$37),"")</f>
        <v/>
      </c>
      <c r="AJ246" s="292" t="str">
        <f>IFERROR(IF(Analysis!AE246="","",Analysis!AE246*Inputs!$D$41),"")</f>
        <v/>
      </c>
      <c r="AK246" s="292" t="str">
        <f>IFERROR(IF(Analysis!AE246="","",Analysis!AE246*Inputs!$D$48),"")</f>
        <v/>
      </c>
      <c r="AL246" s="293" t="str">
        <f>IFERROR(IF(Analysis!AD246="","",Analysis!AD246*Inputs!$D$49*Inputs!$D$48),"")</f>
        <v/>
      </c>
      <c r="AM246" s="292" t="str">
        <f>IFERROR(AK246*Inputs!$D$50,"")</f>
        <v/>
      </c>
      <c r="AN246" s="292" t="str">
        <f t="shared" si="392"/>
        <v/>
      </c>
      <c r="AO246" s="292" t="str">
        <f>IFERROR(IF(AN246="","",AN246*Inputs!$D$52),"")</f>
        <v/>
      </c>
      <c r="AP246" s="283" t="str">
        <f>IFERROR(IF(Analysis!AF246="","",Analysis!AF246*Inputs!$D$58),"")</f>
        <v/>
      </c>
      <c r="AQ246" s="293" t="str">
        <f>IFERROR(AP246*Inputs!$D$59,"")</f>
        <v/>
      </c>
      <c r="AR246" s="283" t="str">
        <f>IFERROR(AQ246*Inputs!$D$60,"")</f>
        <v/>
      </c>
      <c r="AS246" s="9"/>
      <c r="AT246" s="279" t="str">
        <f>IF(Analysis!V246&lt;&gt;"",Analysis!V246,Analysis!$AH246)</f>
        <v/>
      </c>
      <c r="AU246" s="279" t="str">
        <f>IF(Analysis!W246&lt;&gt;"",Analysis!W246,Analysis!AI246)</f>
        <v/>
      </c>
      <c r="AV246" s="279" t="str">
        <f>IF(Analysis!X246&lt;&gt;"",Analysis!X246,$AJ246)</f>
        <v/>
      </c>
      <c r="AW246" s="279" t="str">
        <f>IF(Analysis!Y246&lt;&gt;"",Analysis!Y246,Analysis!AO246)</f>
        <v/>
      </c>
      <c r="AX246" s="279" t="str">
        <f>IF(Analysis!Z246&lt;&gt;"",Analysis!Z246,Analysis!AP246)</f>
        <v/>
      </c>
      <c r="AY246" s="279" t="str">
        <f>IF(Analysis!AA246&gt;0,Analysis!AA246,Analysis!AR246)</f>
        <v/>
      </c>
      <c r="AZ246" s="9"/>
      <c r="BA246" s="8">
        <f>SUM((($H246+$O246)*Inputs!$D$14*Inputs!$D$13/Hours_TB),(($I246+$P246)*Inputs!$D$14*Inputs!$D$13/Hours_TB),(($J246+$Q246)*Inputs!$D$14*Inputs!$D$13/Hours_TB),(($K246+$R246)*Inputs!$D$14*Inputs!$D$13/Hours_TB),(($L246+$S246)*Inputs!$D$14*Inputs!$D$13/Hours_TB),(($M246+$T246)*Inputs!$D$14*Inputs!$D$13/Hours_TB))</f>
        <v>0</v>
      </c>
      <c r="BB246" s="8">
        <f>SUM((($H246+$O246)*Inputs!$D$14*Inputs!$D$13/Hours_HIV),(($I246+$P246)*Inputs!$D$14*Inputs!$D$13/Hours_HIV),(($J246+$Q246)*Inputs!$D$14*Inputs!$D$13/Hours_HIV),(($K246+$R246)*Inputs!$D$14*Inputs!$D$13/Hours_HIV),(($L246+$S246)*Inputs!$D$14*Inputs!$D$13/Hours_HIV),(($M246+$T246)*Inputs!$D$14*Inputs!$D$13/Hours_HIV))</f>
        <v>0</v>
      </c>
      <c r="BC246" s="8">
        <f>SUM((($H246+$O246)*Inputs!$D$14*Inputs!$D$13/Hours_HPV),(($I246+$P246)*Inputs!$D$14*Inputs!$D$13/Hours_HPV),(($J246+$Q246)*Inputs!$D$14*Inputs!$D$13/Hours_HPV),(($K246+$R246)*Inputs!$D$14*Inputs!$D$13/Hours_HPV),(($L246+$S246)*Inputs!$D$14*Inputs!$D$13/Hours_HPV),(($M246+$T246)*Inputs!$D$14*Inputs!$D$13/Hours_HPV))</f>
        <v>0</v>
      </c>
      <c r="BD246" s="8">
        <f>SUM((($H246+$O246)*Inputs!$D$14*Inputs!$D$13/Hours_HCV),(($I246+$P246)*Inputs!$D$14*Inputs!$D$13/Hours_HCV),(($J246+$Q246)*Inputs!$D$14*Inputs!$D$13/Hours_HCV),(($K246+$R246)*Inputs!$D$14*Inputs!$D$13/Hours_HCV),(($L246+$S246)*Inputs!$D$14*Inputs!$D$13/Hours_HCV),(($M246+$T246)*Inputs!$D$14*Inputs!$D$13/Hours_HCV))</f>
        <v>0</v>
      </c>
      <c r="BE246" s="9"/>
      <c r="BF246" s="10" t="str">
        <f t="shared" si="393"/>
        <v/>
      </c>
      <c r="BG246" s="18" t="str">
        <f t="shared" si="394"/>
        <v>N/A</v>
      </c>
      <c r="BH246" s="10" t="str">
        <f t="shared" si="395"/>
        <v/>
      </c>
      <c r="BI246" s="10" t="str">
        <f t="shared" si="396"/>
        <v/>
      </c>
      <c r="BJ246" s="10" t="str">
        <f t="shared" si="315"/>
        <v/>
      </c>
      <c r="BK246" s="18" t="str">
        <f t="shared" si="397"/>
        <v>N/A</v>
      </c>
      <c r="BL246" s="367"/>
      <c r="BM246" s="10">
        <f t="shared" si="398"/>
        <v>0</v>
      </c>
      <c r="BN246" s="18" t="str">
        <f t="shared" si="399"/>
        <v>N/A</v>
      </c>
      <c r="BO246" s="10" t="str">
        <f t="shared" si="316"/>
        <v/>
      </c>
      <c r="BP246" s="10" t="str">
        <f t="shared" si="317"/>
        <v/>
      </c>
      <c r="BQ246" s="10" t="str">
        <f t="shared" si="318"/>
        <v/>
      </c>
      <c r="BR246" s="18" t="str">
        <f t="shared" si="319"/>
        <v>N/A</v>
      </c>
      <c r="BS246" s="367"/>
      <c r="BT246" s="10">
        <f t="shared" si="400"/>
        <v>0</v>
      </c>
      <c r="BU246" s="18" t="str">
        <f t="shared" si="401"/>
        <v>N/A</v>
      </c>
      <c r="BV246" s="10" t="str">
        <f t="shared" si="320"/>
        <v/>
      </c>
      <c r="BW246" s="10" t="str">
        <f t="shared" si="402"/>
        <v/>
      </c>
      <c r="BX246" s="10" t="str">
        <f t="shared" si="321"/>
        <v/>
      </c>
      <c r="BY246" s="18" t="str">
        <f t="shared" si="403"/>
        <v>N/A</v>
      </c>
      <c r="BZ246" s="367"/>
      <c r="CA246" s="10">
        <f t="shared" si="404"/>
        <v>0</v>
      </c>
      <c r="CB246" s="18" t="str">
        <f t="shared" si="405"/>
        <v>N/A</v>
      </c>
      <c r="CC246" s="10" t="str">
        <f t="shared" si="322"/>
        <v/>
      </c>
      <c r="CD246" s="10" t="str">
        <f t="shared" si="323"/>
        <v/>
      </c>
      <c r="CE246" s="10" t="str">
        <f t="shared" si="324"/>
        <v/>
      </c>
      <c r="CF246" s="18" t="str">
        <f t="shared" si="406"/>
        <v>N/A</v>
      </c>
      <c r="CG246" s="365"/>
      <c r="CH246" s="10">
        <f t="shared" si="407"/>
        <v>0</v>
      </c>
      <c r="CI246" s="18" t="str">
        <f t="shared" si="408"/>
        <v>N/A</v>
      </c>
      <c r="CJ246" s="10" t="str">
        <f t="shared" si="325"/>
        <v/>
      </c>
      <c r="CK246" s="10" t="str">
        <f t="shared" si="326"/>
        <v/>
      </c>
      <c r="CL246" s="10" t="str">
        <f t="shared" si="327"/>
        <v/>
      </c>
      <c r="CM246" s="18" t="str">
        <f t="shared" si="328"/>
        <v>N/A</v>
      </c>
      <c r="CN246" s="365"/>
      <c r="CO246" s="10">
        <f t="shared" si="409"/>
        <v>0</v>
      </c>
      <c r="CP246" s="18" t="str">
        <f t="shared" si="410"/>
        <v>N/A</v>
      </c>
      <c r="CQ246" s="10" t="str">
        <f t="shared" si="329"/>
        <v/>
      </c>
      <c r="CR246" s="10" t="str">
        <f t="shared" si="330"/>
        <v/>
      </c>
      <c r="CS246" s="10" t="str">
        <f t="shared" si="331"/>
        <v/>
      </c>
      <c r="CT246" s="18" t="str">
        <f t="shared" si="411"/>
        <v>N/A</v>
      </c>
      <c r="CU246" s="377"/>
      <c r="CV246" s="10">
        <f t="shared" si="412"/>
        <v>0</v>
      </c>
      <c r="CW246" s="18" t="str">
        <f t="shared" si="413"/>
        <v>N/A</v>
      </c>
      <c r="CX246" s="10" t="str">
        <f t="shared" si="332"/>
        <v/>
      </c>
      <c r="CY246" s="10" t="str">
        <f t="shared" si="333"/>
        <v/>
      </c>
      <c r="CZ246" s="10" t="str">
        <f t="shared" si="334"/>
        <v/>
      </c>
      <c r="DA246" s="18" t="str">
        <f t="shared" si="335"/>
        <v>N/A</v>
      </c>
      <c r="DB246" s="367"/>
      <c r="DC246" s="367"/>
      <c r="DD246" s="367"/>
      <c r="DE246" s="367"/>
      <c r="DF246" s="367"/>
      <c r="DG246" s="40" t="b">
        <f t="shared" si="336"/>
        <v>0</v>
      </c>
      <c r="DH246" s="40" t="b">
        <f t="shared" si="337"/>
        <v>0</v>
      </c>
      <c r="DI246" s="40" t="b">
        <f t="shared" si="338"/>
        <v>0</v>
      </c>
      <c r="DJ246" s="40" t="b">
        <f t="shared" si="339"/>
        <v>0</v>
      </c>
      <c r="DK246" s="367"/>
      <c r="DL246" s="40" t="b">
        <f t="shared" si="340"/>
        <v>0</v>
      </c>
      <c r="DM246" s="40" t="b">
        <f t="shared" si="341"/>
        <v>0</v>
      </c>
      <c r="DN246" s="40" t="b">
        <f t="shared" si="342"/>
        <v>0</v>
      </c>
      <c r="DO246" s="40" t="b">
        <f t="shared" si="343"/>
        <v>0</v>
      </c>
      <c r="DP246" s="367"/>
      <c r="DQ246" s="40" t="b">
        <f t="shared" si="344"/>
        <v>0</v>
      </c>
      <c r="DR246" s="40" t="b">
        <f t="shared" si="345"/>
        <v>0</v>
      </c>
      <c r="DS246" s="40" t="b">
        <f t="shared" si="346"/>
        <v>0</v>
      </c>
      <c r="DT246" s="40" t="b">
        <f t="shared" si="347"/>
        <v>0</v>
      </c>
      <c r="DU246" s="367"/>
      <c r="DV246" s="40" t="b">
        <f t="shared" si="348"/>
        <v>0</v>
      </c>
      <c r="DW246" s="40" t="b">
        <f t="shared" si="349"/>
        <v>0</v>
      </c>
      <c r="DX246" s="40" t="b">
        <f t="shared" si="350"/>
        <v>0</v>
      </c>
      <c r="DY246" s="40" t="b">
        <f t="shared" si="351"/>
        <v>0</v>
      </c>
      <c r="DZ246" s="367"/>
      <c r="EA246" s="40" t="b">
        <f t="shared" si="352"/>
        <v>0</v>
      </c>
      <c r="EB246" s="40" t="b">
        <f t="shared" si="353"/>
        <v>0</v>
      </c>
      <c r="EC246" s="40" t="b">
        <f t="shared" si="354"/>
        <v>0</v>
      </c>
      <c r="ED246" s="40" t="b">
        <f t="shared" si="355"/>
        <v>0</v>
      </c>
      <c r="EE246" s="367"/>
      <c r="EF246" s="40" t="b">
        <f t="shared" si="356"/>
        <v>0</v>
      </c>
      <c r="EG246" s="40" t="b">
        <f t="shared" si="357"/>
        <v>0</v>
      </c>
      <c r="EH246" s="40" t="b">
        <f t="shared" si="358"/>
        <v>0</v>
      </c>
      <c r="EI246" s="40" t="b">
        <f t="shared" si="359"/>
        <v>0</v>
      </c>
      <c r="EJ246" s="367"/>
      <c r="EK246" s="40" t="b">
        <f t="shared" si="360"/>
        <v>0</v>
      </c>
      <c r="EL246" s="40" t="b">
        <f t="shared" si="361"/>
        <v>0</v>
      </c>
      <c r="EM246" s="40" t="b">
        <f t="shared" si="362"/>
        <v>0</v>
      </c>
      <c r="EN246" s="40" t="b">
        <f t="shared" si="363"/>
        <v>0</v>
      </c>
      <c r="EO246" s="367"/>
      <c r="EP246" s="40" t="b">
        <f t="shared" si="364"/>
        <v>0</v>
      </c>
      <c r="EQ246" s="40" t="b">
        <f t="shared" si="365"/>
        <v>0</v>
      </c>
      <c r="ER246" s="40" t="b">
        <f t="shared" si="366"/>
        <v>0</v>
      </c>
      <c r="ES246" s="40" t="b">
        <f t="shared" si="367"/>
        <v>0</v>
      </c>
      <c r="ET246" s="367"/>
      <c r="EU246" s="40" t="b">
        <f t="shared" si="368"/>
        <v>0</v>
      </c>
      <c r="EV246" s="40" t="b">
        <f t="shared" si="369"/>
        <v>0</v>
      </c>
      <c r="EW246" s="40" t="b">
        <f t="shared" si="370"/>
        <v>0</v>
      </c>
      <c r="EX246" s="40" t="b">
        <f t="shared" si="371"/>
        <v>0</v>
      </c>
      <c r="EY246" s="365"/>
      <c r="EZ246" s="40" t="b">
        <f t="shared" si="372"/>
        <v>0</v>
      </c>
      <c r="FA246" s="40" t="b">
        <f t="shared" si="373"/>
        <v>0</v>
      </c>
      <c r="FB246" s="40" t="b">
        <f t="shared" si="374"/>
        <v>0</v>
      </c>
      <c r="FC246" s="40" t="b">
        <f t="shared" si="375"/>
        <v>0</v>
      </c>
      <c r="FD246" s="367"/>
      <c r="FE246" s="40" t="b">
        <f t="shared" si="376"/>
        <v>0</v>
      </c>
      <c r="FF246" s="40" t="b">
        <f t="shared" si="377"/>
        <v>0</v>
      </c>
      <c r="FG246" s="40" t="b">
        <f t="shared" si="378"/>
        <v>0</v>
      </c>
      <c r="FH246" s="40" t="b">
        <f t="shared" si="379"/>
        <v>0</v>
      </c>
      <c r="FI246" s="365"/>
      <c r="FJ246" s="40" t="b">
        <f t="shared" si="380"/>
        <v>0</v>
      </c>
      <c r="FK246" s="40" t="b">
        <f t="shared" si="381"/>
        <v>0</v>
      </c>
      <c r="FL246" s="40" t="b">
        <f t="shared" si="382"/>
        <v>0</v>
      </c>
      <c r="FM246" s="40" t="b">
        <f t="shared" si="383"/>
        <v>0</v>
      </c>
      <c r="FN246" s="367"/>
      <c r="FO246" s="40" t="b">
        <f t="shared" si="384"/>
        <v>0</v>
      </c>
      <c r="FP246" s="40" t="b">
        <f t="shared" si="385"/>
        <v>0</v>
      </c>
      <c r="FQ246" s="40" t="b">
        <f t="shared" si="386"/>
        <v>0</v>
      </c>
      <c r="FR246" s="40" t="b">
        <f t="shared" si="387"/>
        <v>0</v>
      </c>
      <c r="FS246" s="365"/>
      <c r="FT246" s="40" t="b">
        <f t="shared" si="388"/>
        <v>0</v>
      </c>
      <c r="FU246" s="40" t="b">
        <f t="shared" si="389"/>
        <v>0</v>
      </c>
      <c r="FV246" s="40" t="b">
        <f t="shared" si="390"/>
        <v>0</v>
      </c>
      <c r="FW246" s="40" t="b">
        <f t="shared" si="391"/>
        <v>0</v>
      </c>
    </row>
    <row r="247" spans="2:179">
      <c r="B247" s="365">
        <v>238</v>
      </c>
      <c r="C247" s="309"/>
      <c r="D247" s="196"/>
      <c r="E247" s="196"/>
      <c r="F247" s="195"/>
      <c r="G247" s="367"/>
      <c r="H247" s="197"/>
      <c r="I247" s="197"/>
      <c r="J247" s="197"/>
      <c r="K247" s="197"/>
      <c r="L247" s="197"/>
      <c r="M247" s="197"/>
      <c r="N247" s="9"/>
      <c r="O247" s="198"/>
      <c r="P247" s="198"/>
      <c r="Q247" s="198"/>
      <c r="R247" s="198"/>
      <c r="S247" s="198"/>
      <c r="T247" s="198"/>
      <c r="U247" s="9"/>
      <c r="V247" s="306"/>
      <c r="W247" s="306"/>
      <c r="X247" s="306"/>
      <c r="Y247" s="306"/>
      <c r="Z247" s="306"/>
      <c r="AA247" s="283">
        <f>IFERROR(Z247*Inputs!$D$59*Inputs!$D$60,"")</f>
        <v>0</v>
      </c>
      <c r="AB247" s="9"/>
      <c r="AC247" s="304"/>
      <c r="AD247" s="304"/>
      <c r="AE247" s="304"/>
      <c r="AF247" s="304"/>
      <c r="AG247" s="9"/>
      <c r="AH247" s="283" t="str">
        <f>IFERROR(IF(Analysis!AC247="","",Analysis!AC247*Inputs!$D$33),"")</f>
        <v/>
      </c>
      <c r="AI247" s="292" t="str">
        <f>IFERROR(IF(Analysis!AD247="","",Analysis!AD247*Inputs!$D$37),"")</f>
        <v/>
      </c>
      <c r="AJ247" s="292" t="str">
        <f>IFERROR(IF(Analysis!AE247="","",Analysis!AE247*Inputs!$D$41),"")</f>
        <v/>
      </c>
      <c r="AK247" s="292" t="str">
        <f>IFERROR(IF(Analysis!AE247="","",Analysis!AE247*Inputs!$D$48),"")</f>
        <v/>
      </c>
      <c r="AL247" s="293" t="str">
        <f>IFERROR(IF(Analysis!AD247="","",Analysis!AD247*Inputs!$D$49*Inputs!$D$48),"")</f>
        <v/>
      </c>
      <c r="AM247" s="292" t="str">
        <f>IFERROR(AK247*Inputs!$D$50,"")</f>
        <v/>
      </c>
      <c r="AN247" s="292" t="str">
        <f t="shared" si="392"/>
        <v/>
      </c>
      <c r="AO247" s="292" t="str">
        <f>IFERROR(IF(AN247="","",AN247*Inputs!$D$52),"")</f>
        <v/>
      </c>
      <c r="AP247" s="283" t="str">
        <f>IFERROR(IF(Analysis!AF247="","",Analysis!AF247*Inputs!$D$58),"")</f>
        <v/>
      </c>
      <c r="AQ247" s="293" t="str">
        <f>IFERROR(AP247*Inputs!$D$59,"")</f>
        <v/>
      </c>
      <c r="AR247" s="283" t="str">
        <f>IFERROR(AQ247*Inputs!$D$60,"")</f>
        <v/>
      </c>
      <c r="AS247" s="9"/>
      <c r="AT247" s="279" t="str">
        <f>IF(Analysis!V247&lt;&gt;"",Analysis!V247,Analysis!$AH247)</f>
        <v/>
      </c>
      <c r="AU247" s="279" t="str">
        <f>IF(Analysis!W247&lt;&gt;"",Analysis!W247,Analysis!AI247)</f>
        <v/>
      </c>
      <c r="AV247" s="279" t="str">
        <f>IF(Analysis!X247&lt;&gt;"",Analysis!X247,$AJ247)</f>
        <v/>
      </c>
      <c r="AW247" s="279" t="str">
        <f>IF(Analysis!Y247&lt;&gt;"",Analysis!Y247,Analysis!AO247)</f>
        <v/>
      </c>
      <c r="AX247" s="279" t="str">
        <f>IF(Analysis!Z247&lt;&gt;"",Analysis!Z247,Analysis!AP247)</f>
        <v/>
      </c>
      <c r="AY247" s="279" t="str">
        <f>IF(Analysis!AA247&gt;0,Analysis!AA247,Analysis!AR247)</f>
        <v/>
      </c>
      <c r="AZ247" s="9"/>
      <c r="BA247" s="8">
        <f>SUM((($H247+$O247)*Inputs!$D$14*Inputs!$D$13/Hours_TB),(($I247+$P247)*Inputs!$D$14*Inputs!$D$13/Hours_TB),(($J247+$Q247)*Inputs!$D$14*Inputs!$D$13/Hours_TB),(($K247+$R247)*Inputs!$D$14*Inputs!$D$13/Hours_TB),(($L247+$S247)*Inputs!$D$14*Inputs!$D$13/Hours_TB),(($M247+$T247)*Inputs!$D$14*Inputs!$D$13/Hours_TB))</f>
        <v>0</v>
      </c>
      <c r="BB247" s="8">
        <f>SUM((($H247+$O247)*Inputs!$D$14*Inputs!$D$13/Hours_HIV),(($I247+$P247)*Inputs!$D$14*Inputs!$D$13/Hours_HIV),(($J247+$Q247)*Inputs!$D$14*Inputs!$D$13/Hours_HIV),(($K247+$R247)*Inputs!$D$14*Inputs!$D$13/Hours_HIV),(($L247+$S247)*Inputs!$D$14*Inputs!$D$13/Hours_HIV),(($M247+$T247)*Inputs!$D$14*Inputs!$D$13/Hours_HIV))</f>
        <v>0</v>
      </c>
      <c r="BC247" s="8">
        <f>SUM((($H247+$O247)*Inputs!$D$14*Inputs!$D$13/Hours_HPV),(($I247+$P247)*Inputs!$D$14*Inputs!$D$13/Hours_HPV),(($J247+$Q247)*Inputs!$D$14*Inputs!$D$13/Hours_HPV),(($K247+$R247)*Inputs!$D$14*Inputs!$D$13/Hours_HPV),(($L247+$S247)*Inputs!$D$14*Inputs!$D$13/Hours_HPV),(($M247+$T247)*Inputs!$D$14*Inputs!$D$13/Hours_HPV))</f>
        <v>0</v>
      </c>
      <c r="BD247" s="8">
        <f>SUM((($H247+$O247)*Inputs!$D$14*Inputs!$D$13/Hours_HCV),(($I247+$P247)*Inputs!$D$14*Inputs!$D$13/Hours_HCV),(($J247+$Q247)*Inputs!$D$14*Inputs!$D$13/Hours_HCV),(($K247+$R247)*Inputs!$D$14*Inputs!$D$13/Hours_HCV),(($L247+$S247)*Inputs!$D$14*Inputs!$D$13/Hours_HCV),(($M247+$T247)*Inputs!$D$14*Inputs!$D$13/Hours_HCV))</f>
        <v>0</v>
      </c>
      <c r="BE247" s="9"/>
      <c r="BF247" s="10" t="str">
        <f t="shared" si="393"/>
        <v/>
      </c>
      <c r="BG247" s="18" t="str">
        <f t="shared" si="394"/>
        <v>N/A</v>
      </c>
      <c r="BH247" s="10" t="str">
        <f t="shared" si="395"/>
        <v/>
      </c>
      <c r="BI247" s="10" t="str">
        <f t="shared" si="396"/>
        <v/>
      </c>
      <c r="BJ247" s="10" t="str">
        <f t="shared" si="315"/>
        <v/>
      </c>
      <c r="BK247" s="18" t="str">
        <f t="shared" si="397"/>
        <v>N/A</v>
      </c>
      <c r="BL247" s="367"/>
      <c r="BM247" s="10">
        <f t="shared" si="398"/>
        <v>0</v>
      </c>
      <c r="BN247" s="18" t="str">
        <f t="shared" si="399"/>
        <v>N/A</v>
      </c>
      <c r="BO247" s="10" t="str">
        <f t="shared" si="316"/>
        <v/>
      </c>
      <c r="BP247" s="10" t="str">
        <f t="shared" si="317"/>
        <v/>
      </c>
      <c r="BQ247" s="10" t="str">
        <f t="shared" si="318"/>
        <v/>
      </c>
      <c r="BR247" s="18" t="str">
        <f t="shared" si="319"/>
        <v>N/A</v>
      </c>
      <c r="BS247" s="367"/>
      <c r="BT247" s="10">
        <f t="shared" si="400"/>
        <v>0</v>
      </c>
      <c r="BU247" s="18" t="str">
        <f t="shared" si="401"/>
        <v>N/A</v>
      </c>
      <c r="BV247" s="10" t="str">
        <f t="shared" si="320"/>
        <v/>
      </c>
      <c r="BW247" s="10" t="str">
        <f t="shared" si="402"/>
        <v/>
      </c>
      <c r="BX247" s="10" t="str">
        <f t="shared" si="321"/>
        <v/>
      </c>
      <c r="BY247" s="18" t="str">
        <f t="shared" si="403"/>
        <v>N/A</v>
      </c>
      <c r="BZ247" s="367"/>
      <c r="CA247" s="10">
        <f t="shared" si="404"/>
        <v>0</v>
      </c>
      <c r="CB247" s="18" t="str">
        <f t="shared" si="405"/>
        <v>N/A</v>
      </c>
      <c r="CC247" s="10" t="str">
        <f t="shared" si="322"/>
        <v/>
      </c>
      <c r="CD247" s="10" t="str">
        <f t="shared" si="323"/>
        <v/>
      </c>
      <c r="CE247" s="10" t="str">
        <f t="shared" si="324"/>
        <v/>
      </c>
      <c r="CF247" s="18" t="str">
        <f t="shared" si="406"/>
        <v>N/A</v>
      </c>
      <c r="CG247" s="365"/>
      <c r="CH247" s="10">
        <f t="shared" si="407"/>
        <v>0</v>
      </c>
      <c r="CI247" s="18" t="str">
        <f t="shared" si="408"/>
        <v>N/A</v>
      </c>
      <c r="CJ247" s="10" t="str">
        <f t="shared" si="325"/>
        <v/>
      </c>
      <c r="CK247" s="10" t="str">
        <f t="shared" si="326"/>
        <v/>
      </c>
      <c r="CL247" s="10" t="str">
        <f t="shared" si="327"/>
        <v/>
      </c>
      <c r="CM247" s="18" t="str">
        <f t="shared" si="328"/>
        <v>N/A</v>
      </c>
      <c r="CN247" s="365"/>
      <c r="CO247" s="10">
        <f t="shared" si="409"/>
        <v>0</v>
      </c>
      <c r="CP247" s="18" t="str">
        <f t="shared" si="410"/>
        <v>N/A</v>
      </c>
      <c r="CQ247" s="10" t="str">
        <f t="shared" si="329"/>
        <v/>
      </c>
      <c r="CR247" s="10" t="str">
        <f t="shared" si="330"/>
        <v/>
      </c>
      <c r="CS247" s="10" t="str">
        <f t="shared" si="331"/>
        <v/>
      </c>
      <c r="CT247" s="18" t="str">
        <f t="shared" si="411"/>
        <v>N/A</v>
      </c>
      <c r="CU247" s="377"/>
      <c r="CV247" s="10">
        <f t="shared" si="412"/>
        <v>0</v>
      </c>
      <c r="CW247" s="18" t="str">
        <f t="shared" si="413"/>
        <v>N/A</v>
      </c>
      <c r="CX247" s="10" t="str">
        <f t="shared" si="332"/>
        <v/>
      </c>
      <c r="CY247" s="10" t="str">
        <f t="shared" si="333"/>
        <v/>
      </c>
      <c r="CZ247" s="10" t="str">
        <f t="shared" si="334"/>
        <v/>
      </c>
      <c r="DA247" s="18" t="str">
        <f t="shared" si="335"/>
        <v>N/A</v>
      </c>
      <c r="DB247" s="367"/>
      <c r="DC247" s="367"/>
      <c r="DD247" s="367"/>
      <c r="DE247" s="367"/>
      <c r="DF247" s="367"/>
      <c r="DG247" s="40" t="b">
        <f t="shared" si="336"/>
        <v>0</v>
      </c>
      <c r="DH247" s="40" t="b">
        <f t="shared" si="337"/>
        <v>0</v>
      </c>
      <c r="DI247" s="40" t="b">
        <f t="shared" si="338"/>
        <v>0</v>
      </c>
      <c r="DJ247" s="40" t="b">
        <f t="shared" si="339"/>
        <v>0</v>
      </c>
      <c r="DK247" s="367"/>
      <c r="DL247" s="40" t="b">
        <f t="shared" si="340"/>
        <v>0</v>
      </c>
      <c r="DM247" s="40" t="b">
        <f t="shared" si="341"/>
        <v>0</v>
      </c>
      <c r="DN247" s="40" t="b">
        <f t="shared" si="342"/>
        <v>0</v>
      </c>
      <c r="DO247" s="40" t="b">
        <f t="shared" si="343"/>
        <v>0</v>
      </c>
      <c r="DP247" s="367"/>
      <c r="DQ247" s="40" t="b">
        <f t="shared" si="344"/>
        <v>0</v>
      </c>
      <c r="DR247" s="40" t="b">
        <f t="shared" si="345"/>
        <v>0</v>
      </c>
      <c r="DS247" s="40" t="b">
        <f t="shared" si="346"/>
        <v>0</v>
      </c>
      <c r="DT247" s="40" t="b">
        <f t="shared" si="347"/>
        <v>0</v>
      </c>
      <c r="DU247" s="367"/>
      <c r="DV247" s="40" t="b">
        <f t="shared" si="348"/>
        <v>0</v>
      </c>
      <c r="DW247" s="40" t="b">
        <f t="shared" si="349"/>
        <v>0</v>
      </c>
      <c r="DX247" s="40" t="b">
        <f t="shared" si="350"/>
        <v>0</v>
      </c>
      <c r="DY247" s="40" t="b">
        <f t="shared" si="351"/>
        <v>0</v>
      </c>
      <c r="DZ247" s="367"/>
      <c r="EA247" s="40" t="b">
        <f t="shared" si="352"/>
        <v>0</v>
      </c>
      <c r="EB247" s="40" t="b">
        <f t="shared" si="353"/>
        <v>0</v>
      </c>
      <c r="EC247" s="40" t="b">
        <f t="shared" si="354"/>
        <v>0</v>
      </c>
      <c r="ED247" s="40" t="b">
        <f t="shared" si="355"/>
        <v>0</v>
      </c>
      <c r="EE247" s="367"/>
      <c r="EF247" s="40" t="b">
        <f t="shared" si="356"/>
        <v>0</v>
      </c>
      <c r="EG247" s="40" t="b">
        <f t="shared" si="357"/>
        <v>0</v>
      </c>
      <c r="EH247" s="40" t="b">
        <f t="shared" si="358"/>
        <v>0</v>
      </c>
      <c r="EI247" s="40" t="b">
        <f t="shared" si="359"/>
        <v>0</v>
      </c>
      <c r="EJ247" s="367"/>
      <c r="EK247" s="40" t="b">
        <f t="shared" si="360"/>
        <v>0</v>
      </c>
      <c r="EL247" s="40" t="b">
        <f t="shared" si="361"/>
        <v>0</v>
      </c>
      <c r="EM247" s="40" t="b">
        <f t="shared" si="362"/>
        <v>0</v>
      </c>
      <c r="EN247" s="40" t="b">
        <f t="shared" si="363"/>
        <v>0</v>
      </c>
      <c r="EO247" s="367"/>
      <c r="EP247" s="40" t="b">
        <f t="shared" si="364"/>
        <v>0</v>
      </c>
      <c r="EQ247" s="40" t="b">
        <f t="shared" si="365"/>
        <v>0</v>
      </c>
      <c r="ER247" s="40" t="b">
        <f t="shared" si="366"/>
        <v>0</v>
      </c>
      <c r="ES247" s="40" t="b">
        <f t="shared" si="367"/>
        <v>0</v>
      </c>
      <c r="ET247" s="367"/>
      <c r="EU247" s="40" t="b">
        <f t="shared" si="368"/>
        <v>0</v>
      </c>
      <c r="EV247" s="40" t="b">
        <f t="shared" si="369"/>
        <v>0</v>
      </c>
      <c r="EW247" s="40" t="b">
        <f t="shared" si="370"/>
        <v>0</v>
      </c>
      <c r="EX247" s="40" t="b">
        <f t="shared" si="371"/>
        <v>0</v>
      </c>
      <c r="EY247" s="365"/>
      <c r="EZ247" s="40" t="b">
        <f t="shared" si="372"/>
        <v>0</v>
      </c>
      <c r="FA247" s="40" t="b">
        <f t="shared" si="373"/>
        <v>0</v>
      </c>
      <c r="FB247" s="40" t="b">
        <f t="shared" si="374"/>
        <v>0</v>
      </c>
      <c r="FC247" s="40" t="b">
        <f t="shared" si="375"/>
        <v>0</v>
      </c>
      <c r="FD247" s="367"/>
      <c r="FE247" s="40" t="b">
        <f t="shared" si="376"/>
        <v>0</v>
      </c>
      <c r="FF247" s="40" t="b">
        <f t="shared" si="377"/>
        <v>0</v>
      </c>
      <c r="FG247" s="40" t="b">
        <f t="shared" si="378"/>
        <v>0</v>
      </c>
      <c r="FH247" s="40" t="b">
        <f t="shared" si="379"/>
        <v>0</v>
      </c>
      <c r="FI247" s="365"/>
      <c r="FJ247" s="40" t="b">
        <f t="shared" si="380"/>
        <v>0</v>
      </c>
      <c r="FK247" s="40" t="b">
        <f t="shared" si="381"/>
        <v>0</v>
      </c>
      <c r="FL247" s="40" t="b">
        <f t="shared" si="382"/>
        <v>0</v>
      </c>
      <c r="FM247" s="40" t="b">
        <f t="shared" si="383"/>
        <v>0</v>
      </c>
      <c r="FN247" s="367"/>
      <c r="FO247" s="40" t="b">
        <f t="shared" si="384"/>
        <v>0</v>
      </c>
      <c r="FP247" s="40" t="b">
        <f t="shared" si="385"/>
        <v>0</v>
      </c>
      <c r="FQ247" s="40" t="b">
        <f t="shared" si="386"/>
        <v>0</v>
      </c>
      <c r="FR247" s="40" t="b">
        <f t="shared" si="387"/>
        <v>0</v>
      </c>
      <c r="FS247" s="365"/>
      <c r="FT247" s="40" t="b">
        <f t="shared" si="388"/>
        <v>0</v>
      </c>
      <c r="FU247" s="40" t="b">
        <f t="shared" si="389"/>
        <v>0</v>
      </c>
      <c r="FV247" s="40" t="b">
        <f t="shared" si="390"/>
        <v>0</v>
      </c>
      <c r="FW247" s="40" t="b">
        <f t="shared" si="391"/>
        <v>0</v>
      </c>
    </row>
    <row r="248" spans="2:179">
      <c r="B248" s="365">
        <v>239</v>
      </c>
      <c r="C248" s="309"/>
      <c r="D248" s="196"/>
      <c r="E248" s="196"/>
      <c r="F248" s="195"/>
      <c r="G248" s="367"/>
      <c r="H248" s="197"/>
      <c r="I248" s="197"/>
      <c r="J248" s="197"/>
      <c r="K248" s="197"/>
      <c r="L248" s="197"/>
      <c r="M248" s="197"/>
      <c r="N248" s="9"/>
      <c r="O248" s="198"/>
      <c r="P248" s="198"/>
      <c r="Q248" s="198"/>
      <c r="R248" s="198"/>
      <c r="S248" s="198"/>
      <c r="T248" s="198"/>
      <c r="U248" s="9"/>
      <c r="V248" s="306"/>
      <c r="W248" s="306"/>
      <c r="X248" s="306"/>
      <c r="Y248" s="306"/>
      <c r="Z248" s="306"/>
      <c r="AA248" s="283">
        <f>IFERROR(Z248*Inputs!$D$59*Inputs!$D$60,"")</f>
        <v>0</v>
      </c>
      <c r="AB248" s="9"/>
      <c r="AC248" s="304"/>
      <c r="AD248" s="304"/>
      <c r="AE248" s="304"/>
      <c r="AF248" s="304"/>
      <c r="AG248" s="9"/>
      <c r="AH248" s="283" t="str">
        <f>IFERROR(IF(Analysis!AC248="","",Analysis!AC248*Inputs!$D$33),"")</f>
        <v/>
      </c>
      <c r="AI248" s="292" t="str">
        <f>IFERROR(IF(Analysis!AD248="","",Analysis!AD248*Inputs!$D$37),"")</f>
        <v/>
      </c>
      <c r="AJ248" s="292" t="str">
        <f>IFERROR(IF(Analysis!AE248="","",Analysis!AE248*Inputs!$D$41),"")</f>
        <v/>
      </c>
      <c r="AK248" s="292" t="str">
        <f>IFERROR(IF(Analysis!AE248="","",Analysis!AE248*Inputs!$D$48),"")</f>
        <v/>
      </c>
      <c r="AL248" s="293" t="str">
        <f>IFERROR(IF(Analysis!AD248="","",Analysis!AD248*Inputs!$D$49*Inputs!$D$48),"")</f>
        <v/>
      </c>
      <c r="AM248" s="292" t="str">
        <f>IFERROR(AK248*Inputs!$D$50,"")</f>
        <v/>
      </c>
      <c r="AN248" s="292" t="str">
        <f t="shared" si="392"/>
        <v/>
      </c>
      <c r="AO248" s="292" t="str">
        <f>IFERROR(IF(AN248="","",AN248*Inputs!$D$52),"")</f>
        <v/>
      </c>
      <c r="AP248" s="283" t="str">
        <f>IFERROR(IF(Analysis!AF248="","",Analysis!AF248*Inputs!$D$58),"")</f>
        <v/>
      </c>
      <c r="AQ248" s="293" t="str">
        <f>IFERROR(AP248*Inputs!$D$59,"")</f>
        <v/>
      </c>
      <c r="AR248" s="283" t="str">
        <f>IFERROR(AQ248*Inputs!$D$60,"")</f>
        <v/>
      </c>
      <c r="AS248" s="9"/>
      <c r="AT248" s="279" t="str">
        <f>IF(Analysis!V248&lt;&gt;"",Analysis!V248,Analysis!$AH248)</f>
        <v/>
      </c>
      <c r="AU248" s="279" t="str">
        <f>IF(Analysis!W248&lt;&gt;"",Analysis!W248,Analysis!AI248)</f>
        <v/>
      </c>
      <c r="AV248" s="279" t="str">
        <f>IF(Analysis!X248&lt;&gt;"",Analysis!X248,$AJ248)</f>
        <v/>
      </c>
      <c r="AW248" s="279" t="str">
        <f>IF(Analysis!Y248&lt;&gt;"",Analysis!Y248,Analysis!AO248)</f>
        <v/>
      </c>
      <c r="AX248" s="279" t="str">
        <f>IF(Analysis!Z248&lt;&gt;"",Analysis!Z248,Analysis!AP248)</f>
        <v/>
      </c>
      <c r="AY248" s="279" t="str">
        <f>IF(Analysis!AA248&gt;0,Analysis!AA248,Analysis!AR248)</f>
        <v/>
      </c>
      <c r="AZ248" s="9"/>
      <c r="BA248" s="8">
        <f>SUM((($H248+$O248)*Inputs!$D$14*Inputs!$D$13/Hours_TB),(($I248+$P248)*Inputs!$D$14*Inputs!$D$13/Hours_TB),(($J248+$Q248)*Inputs!$D$14*Inputs!$D$13/Hours_TB),(($K248+$R248)*Inputs!$D$14*Inputs!$D$13/Hours_TB),(($L248+$S248)*Inputs!$D$14*Inputs!$D$13/Hours_TB),(($M248+$T248)*Inputs!$D$14*Inputs!$D$13/Hours_TB))</f>
        <v>0</v>
      </c>
      <c r="BB248" s="8">
        <f>SUM((($H248+$O248)*Inputs!$D$14*Inputs!$D$13/Hours_HIV),(($I248+$P248)*Inputs!$D$14*Inputs!$D$13/Hours_HIV),(($J248+$Q248)*Inputs!$D$14*Inputs!$D$13/Hours_HIV),(($K248+$R248)*Inputs!$D$14*Inputs!$D$13/Hours_HIV),(($L248+$S248)*Inputs!$D$14*Inputs!$D$13/Hours_HIV),(($M248+$T248)*Inputs!$D$14*Inputs!$D$13/Hours_HIV))</f>
        <v>0</v>
      </c>
      <c r="BC248" s="8">
        <f>SUM((($H248+$O248)*Inputs!$D$14*Inputs!$D$13/Hours_HPV),(($I248+$P248)*Inputs!$D$14*Inputs!$D$13/Hours_HPV),(($J248+$Q248)*Inputs!$D$14*Inputs!$D$13/Hours_HPV),(($K248+$R248)*Inputs!$D$14*Inputs!$D$13/Hours_HPV),(($L248+$S248)*Inputs!$D$14*Inputs!$D$13/Hours_HPV),(($M248+$T248)*Inputs!$D$14*Inputs!$D$13/Hours_HPV))</f>
        <v>0</v>
      </c>
      <c r="BD248" s="8">
        <f>SUM((($H248+$O248)*Inputs!$D$14*Inputs!$D$13/Hours_HCV),(($I248+$P248)*Inputs!$D$14*Inputs!$D$13/Hours_HCV),(($J248+$Q248)*Inputs!$D$14*Inputs!$D$13/Hours_HCV),(($K248+$R248)*Inputs!$D$14*Inputs!$D$13/Hours_HCV),(($L248+$S248)*Inputs!$D$14*Inputs!$D$13/Hours_HCV),(($M248+$T248)*Inputs!$D$14*Inputs!$D$13/Hours_HCV))</f>
        <v>0</v>
      </c>
      <c r="BE248" s="9"/>
      <c r="BF248" s="10" t="str">
        <f t="shared" si="393"/>
        <v/>
      </c>
      <c r="BG248" s="18" t="str">
        <f t="shared" si="394"/>
        <v>N/A</v>
      </c>
      <c r="BH248" s="10" t="str">
        <f t="shared" si="395"/>
        <v/>
      </c>
      <c r="BI248" s="10" t="str">
        <f t="shared" si="396"/>
        <v/>
      </c>
      <c r="BJ248" s="10" t="str">
        <f t="shared" si="315"/>
        <v/>
      </c>
      <c r="BK248" s="18" t="str">
        <f t="shared" si="397"/>
        <v>N/A</v>
      </c>
      <c r="BL248" s="367"/>
      <c r="BM248" s="10">
        <f t="shared" si="398"/>
        <v>0</v>
      </c>
      <c r="BN248" s="18" t="str">
        <f t="shared" si="399"/>
        <v>N/A</v>
      </c>
      <c r="BO248" s="10" t="str">
        <f t="shared" si="316"/>
        <v/>
      </c>
      <c r="BP248" s="10" t="str">
        <f t="shared" si="317"/>
        <v/>
      </c>
      <c r="BQ248" s="10" t="str">
        <f t="shared" si="318"/>
        <v/>
      </c>
      <c r="BR248" s="18" t="str">
        <f t="shared" si="319"/>
        <v>N/A</v>
      </c>
      <c r="BS248" s="367"/>
      <c r="BT248" s="10">
        <f t="shared" si="400"/>
        <v>0</v>
      </c>
      <c r="BU248" s="18" t="str">
        <f t="shared" si="401"/>
        <v>N/A</v>
      </c>
      <c r="BV248" s="10" t="str">
        <f t="shared" si="320"/>
        <v/>
      </c>
      <c r="BW248" s="10" t="str">
        <f t="shared" si="402"/>
        <v/>
      </c>
      <c r="BX248" s="10" t="str">
        <f t="shared" si="321"/>
        <v/>
      </c>
      <c r="BY248" s="18" t="str">
        <f t="shared" si="403"/>
        <v>N/A</v>
      </c>
      <c r="BZ248" s="367"/>
      <c r="CA248" s="10">
        <f t="shared" si="404"/>
        <v>0</v>
      </c>
      <c r="CB248" s="18" t="str">
        <f t="shared" si="405"/>
        <v>N/A</v>
      </c>
      <c r="CC248" s="10" t="str">
        <f t="shared" si="322"/>
        <v/>
      </c>
      <c r="CD248" s="10" t="str">
        <f t="shared" si="323"/>
        <v/>
      </c>
      <c r="CE248" s="10" t="str">
        <f t="shared" si="324"/>
        <v/>
      </c>
      <c r="CF248" s="18" t="str">
        <f t="shared" si="406"/>
        <v>N/A</v>
      </c>
      <c r="CG248" s="365"/>
      <c r="CH248" s="10">
        <f t="shared" si="407"/>
        <v>0</v>
      </c>
      <c r="CI248" s="18" t="str">
        <f t="shared" si="408"/>
        <v>N/A</v>
      </c>
      <c r="CJ248" s="10" t="str">
        <f t="shared" si="325"/>
        <v/>
      </c>
      <c r="CK248" s="10" t="str">
        <f t="shared" si="326"/>
        <v/>
      </c>
      <c r="CL248" s="10" t="str">
        <f t="shared" si="327"/>
        <v/>
      </c>
      <c r="CM248" s="18" t="str">
        <f t="shared" si="328"/>
        <v>N/A</v>
      </c>
      <c r="CN248" s="365"/>
      <c r="CO248" s="10">
        <f t="shared" si="409"/>
        <v>0</v>
      </c>
      <c r="CP248" s="18" t="str">
        <f t="shared" si="410"/>
        <v>N/A</v>
      </c>
      <c r="CQ248" s="10" t="str">
        <f t="shared" si="329"/>
        <v/>
      </c>
      <c r="CR248" s="10" t="str">
        <f t="shared" si="330"/>
        <v/>
      </c>
      <c r="CS248" s="10" t="str">
        <f t="shared" si="331"/>
        <v/>
      </c>
      <c r="CT248" s="18" t="str">
        <f t="shared" si="411"/>
        <v>N/A</v>
      </c>
      <c r="CU248" s="377"/>
      <c r="CV248" s="10">
        <f t="shared" si="412"/>
        <v>0</v>
      </c>
      <c r="CW248" s="18" t="str">
        <f t="shared" si="413"/>
        <v>N/A</v>
      </c>
      <c r="CX248" s="10" t="str">
        <f t="shared" si="332"/>
        <v/>
      </c>
      <c r="CY248" s="10" t="str">
        <f t="shared" si="333"/>
        <v/>
      </c>
      <c r="CZ248" s="10" t="str">
        <f t="shared" si="334"/>
        <v/>
      </c>
      <c r="DA248" s="18" t="str">
        <f t="shared" si="335"/>
        <v>N/A</v>
      </c>
      <c r="DB248" s="367"/>
      <c r="DC248" s="367"/>
      <c r="DD248" s="367"/>
      <c r="DE248" s="367"/>
      <c r="DF248" s="367"/>
      <c r="DG248" s="40" t="b">
        <f t="shared" si="336"/>
        <v>0</v>
      </c>
      <c r="DH248" s="40" t="b">
        <f t="shared" si="337"/>
        <v>0</v>
      </c>
      <c r="DI248" s="40" t="b">
        <f t="shared" si="338"/>
        <v>0</v>
      </c>
      <c r="DJ248" s="40" t="b">
        <f t="shared" si="339"/>
        <v>0</v>
      </c>
      <c r="DK248" s="367"/>
      <c r="DL248" s="40" t="b">
        <f t="shared" si="340"/>
        <v>0</v>
      </c>
      <c r="DM248" s="40" t="b">
        <f t="shared" si="341"/>
        <v>0</v>
      </c>
      <c r="DN248" s="40" t="b">
        <f t="shared" si="342"/>
        <v>0</v>
      </c>
      <c r="DO248" s="40" t="b">
        <f t="shared" si="343"/>
        <v>0</v>
      </c>
      <c r="DP248" s="367"/>
      <c r="DQ248" s="40" t="b">
        <f t="shared" si="344"/>
        <v>0</v>
      </c>
      <c r="DR248" s="40" t="b">
        <f t="shared" si="345"/>
        <v>0</v>
      </c>
      <c r="DS248" s="40" t="b">
        <f t="shared" si="346"/>
        <v>0</v>
      </c>
      <c r="DT248" s="40" t="b">
        <f t="shared" si="347"/>
        <v>0</v>
      </c>
      <c r="DU248" s="367"/>
      <c r="DV248" s="40" t="b">
        <f t="shared" si="348"/>
        <v>0</v>
      </c>
      <c r="DW248" s="40" t="b">
        <f t="shared" si="349"/>
        <v>0</v>
      </c>
      <c r="DX248" s="40" t="b">
        <f t="shared" si="350"/>
        <v>0</v>
      </c>
      <c r="DY248" s="40" t="b">
        <f t="shared" si="351"/>
        <v>0</v>
      </c>
      <c r="DZ248" s="367"/>
      <c r="EA248" s="40" t="b">
        <f t="shared" si="352"/>
        <v>0</v>
      </c>
      <c r="EB248" s="40" t="b">
        <f t="shared" si="353"/>
        <v>0</v>
      </c>
      <c r="EC248" s="40" t="b">
        <f t="shared" si="354"/>
        <v>0</v>
      </c>
      <c r="ED248" s="40" t="b">
        <f t="shared" si="355"/>
        <v>0</v>
      </c>
      <c r="EE248" s="367"/>
      <c r="EF248" s="40" t="b">
        <f t="shared" si="356"/>
        <v>0</v>
      </c>
      <c r="EG248" s="40" t="b">
        <f t="shared" si="357"/>
        <v>0</v>
      </c>
      <c r="EH248" s="40" t="b">
        <f t="shared" si="358"/>
        <v>0</v>
      </c>
      <c r="EI248" s="40" t="b">
        <f t="shared" si="359"/>
        <v>0</v>
      </c>
      <c r="EJ248" s="367"/>
      <c r="EK248" s="40" t="b">
        <f t="shared" si="360"/>
        <v>0</v>
      </c>
      <c r="EL248" s="40" t="b">
        <f t="shared" si="361"/>
        <v>0</v>
      </c>
      <c r="EM248" s="40" t="b">
        <f t="shared" si="362"/>
        <v>0</v>
      </c>
      <c r="EN248" s="40" t="b">
        <f t="shared" si="363"/>
        <v>0</v>
      </c>
      <c r="EO248" s="367"/>
      <c r="EP248" s="40" t="b">
        <f t="shared" si="364"/>
        <v>0</v>
      </c>
      <c r="EQ248" s="40" t="b">
        <f t="shared" si="365"/>
        <v>0</v>
      </c>
      <c r="ER248" s="40" t="b">
        <f t="shared" si="366"/>
        <v>0</v>
      </c>
      <c r="ES248" s="40" t="b">
        <f t="shared" si="367"/>
        <v>0</v>
      </c>
      <c r="ET248" s="367"/>
      <c r="EU248" s="40" t="b">
        <f t="shared" si="368"/>
        <v>0</v>
      </c>
      <c r="EV248" s="40" t="b">
        <f t="shared" si="369"/>
        <v>0</v>
      </c>
      <c r="EW248" s="40" t="b">
        <f t="shared" si="370"/>
        <v>0</v>
      </c>
      <c r="EX248" s="40" t="b">
        <f t="shared" si="371"/>
        <v>0</v>
      </c>
      <c r="EY248" s="365"/>
      <c r="EZ248" s="40" t="b">
        <f t="shared" si="372"/>
        <v>0</v>
      </c>
      <c r="FA248" s="40" t="b">
        <f t="shared" si="373"/>
        <v>0</v>
      </c>
      <c r="FB248" s="40" t="b">
        <f t="shared" si="374"/>
        <v>0</v>
      </c>
      <c r="FC248" s="40" t="b">
        <f t="shared" si="375"/>
        <v>0</v>
      </c>
      <c r="FD248" s="367"/>
      <c r="FE248" s="40" t="b">
        <f t="shared" si="376"/>
        <v>0</v>
      </c>
      <c r="FF248" s="40" t="b">
        <f t="shared" si="377"/>
        <v>0</v>
      </c>
      <c r="FG248" s="40" t="b">
        <f t="shared" si="378"/>
        <v>0</v>
      </c>
      <c r="FH248" s="40" t="b">
        <f t="shared" si="379"/>
        <v>0</v>
      </c>
      <c r="FI248" s="365"/>
      <c r="FJ248" s="40" t="b">
        <f t="shared" si="380"/>
        <v>0</v>
      </c>
      <c r="FK248" s="40" t="b">
        <f t="shared" si="381"/>
        <v>0</v>
      </c>
      <c r="FL248" s="40" t="b">
        <f t="shared" si="382"/>
        <v>0</v>
      </c>
      <c r="FM248" s="40" t="b">
        <f t="shared" si="383"/>
        <v>0</v>
      </c>
      <c r="FN248" s="367"/>
      <c r="FO248" s="40" t="b">
        <f t="shared" si="384"/>
        <v>0</v>
      </c>
      <c r="FP248" s="40" t="b">
        <f t="shared" si="385"/>
        <v>0</v>
      </c>
      <c r="FQ248" s="40" t="b">
        <f t="shared" si="386"/>
        <v>0</v>
      </c>
      <c r="FR248" s="40" t="b">
        <f t="shared" si="387"/>
        <v>0</v>
      </c>
      <c r="FS248" s="365"/>
      <c r="FT248" s="40" t="b">
        <f t="shared" si="388"/>
        <v>0</v>
      </c>
      <c r="FU248" s="40" t="b">
        <f t="shared" si="389"/>
        <v>0</v>
      </c>
      <c r="FV248" s="40" t="b">
        <f t="shared" si="390"/>
        <v>0</v>
      </c>
      <c r="FW248" s="40" t="b">
        <f t="shared" si="391"/>
        <v>0</v>
      </c>
    </row>
    <row r="249" spans="2:179">
      <c r="B249" s="365">
        <v>240</v>
      </c>
      <c r="C249" s="309"/>
      <c r="D249" s="196"/>
      <c r="E249" s="196"/>
      <c r="F249" s="195"/>
      <c r="G249" s="367"/>
      <c r="H249" s="197"/>
      <c r="I249" s="197"/>
      <c r="J249" s="197"/>
      <c r="K249" s="197"/>
      <c r="L249" s="197"/>
      <c r="M249" s="197"/>
      <c r="N249" s="9"/>
      <c r="O249" s="198"/>
      <c r="P249" s="198"/>
      <c r="Q249" s="198"/>
      <c r="R249" s="198"/>
      <c r="S249" s="198"/>
      <c r="T249" s="198"/>
      <c r="U249" s="9"/>
      <c r="V249" s="306"/>
      <c r="W249" s="306"/>
      <c r="X249" s="306"/>
      <c r="Y249" s="306"/>
      <c r="Z249" s="306"/>
      <c r="AA249" s="283">
        <f>IFERROR(Z249*Inputs!$D$59*Inputs!$D$60,"")</f>
        <v>0</v>
      </c>
      <c r="AB249" s="9"/>
      <c r="AC249" s="304"/>
      <c r="AD249" s="304"/>
      <c r="AE249" s="304"/>
      <c r="AF249" s="304"/>
      <c r="AG249" s="9"/>
      <c r="AH249" s="283" t="str">
        <f>IFERROR(IF(Analysis!AC249="","",Analysis!AC249*Inputs!$D$33),"")</f>
        <v/>
      </c>
      <c r="AI249" s="292" t="str">
        <f>IFERROR(IF(Analysis!AD249="","",Analysis!AD249*Inputs!$D$37),"")</f>
        <v/>
      </c>
      <c r="AJ249" s="292" t="str">
        <f>IFERROR(IF(Analysis!AE249="","",Analysis!AE249*Inputs!$D$41),"")</f>
        <v/>
      </c>
      <c r="AK249" s="292" t="str">
        <f>IFERROR(IF(Analysis!AE249="","",Analysis!AE249*Inputs!$D$48),"")</f>
        <v/>
      </c>
      <c r="AL249" s="293" t="str">
        <f>IFERROR(IF(Analysis!AD249="","",Analysis!AD249*Inputs!$D$49*Inputs!$D$48),"")</f>
        <v/>
      </c>
      <c r="AM249" s="292" t="str">
        <f>IFERROR(AK249*Inputs!$D$50,"")</f>
        <v/>
      </c>
      <c r="AN249" s="292" t="str">
        <f t="shared" si="392"/>
        <v/>
      </c>
      <c r="AO249" s="292" t="str">
        <f>IFERROR(IF(AN249="","",AN249*Inputs!$D$52),"")</f>
        <v/>
      </c>
      <c r="AP249" s="283" t="str">
        <f>IFERROR(IF(Analysis!AF249="","",Analysis!AF249*Inputs!$D$58),"")</f>
        <v/>
      </c>
      <c r="AQ249" s="293" t="str">
        <f>IFERROR(AP249*Inputs!$D$59,"")</f>
        <v/>
      </c>
      <c r="AR249" s="283" t="str">
        <f>IFERROR(AQ249*Inputs!$D$60,"")</f>
        <v/>
      </c>
      <c r="AS249" s="9"/>
      <c r="AT249" s="279" t="str">
        <f>IF(Analysis!V249&lt;&gt;"",Analysis!V249,Analysis!$AH249)</f>
        <v/>
      </c>
      <c r="AU249" s="279" t="str">
        <f>IF(Analysis!W249&lt;&gt;"",Analysis!W249,Analysis!AI249)</f>
        <v/>
      </c>
      <c r="AV249" s="279" t="str">
        <f>IF(Analysis!X249&lt;&gt;"",Analysis!X249,$AJ249)</f>
        <v/>
      </c>
      <c r="AW249" s="279" t="str">
        <f>IF(Analysis!Y249&lt;&gt;"",Analysis!Y249,Analysis!AO249)</f>
        <v/>
      </c>
      <c r="AX249" s="279" t="str">
        <f>IF(Analysis!Z249&lt;&gt;"",Analysis!Z249,Analysis!AP249)</f>
        <v/>
      </c>
      <c r="AY249" s="279" t="str">
        <f>IF(Analysis!AA249&gt;0,Analysis!AA249,Analysis!AR249)</f>
        <v/>
      </c>
      <c r="AZ249" s="9"/>
      <c r="BA249" s="8">
        <f>SUM((($H249+$O249)*Inputs!$D$14*Inputs!$D$13/Hours_TB),(($I249+$P249)*Inputs!$D$14*Inputs!$D$13/Hours_TB),(($J249+$Q249)*Inputs!$D$14*Inputs!$D$13/Hours_TB),(($K249+$R249)*Inputs!$D$14*Inputs!$D$13/Hours_TB),(($L249+$S249)*Inputs!$D$14*Inputs!$D$13/Hours_TB),(($M249+$T249)*Inputs!$D$14*Inputs!$D$13/Hours_TB))</f>
        <v>0</v>
      </c>
      <c r="BB249" s="8">
        <f>SUM((($H249+$O249)*Inputs!$D$14*Inputs!$D$13/Hours_HIV),(($I249+$P249)*Inputs!$D$14*Inputs!$D$13/Hours_HIV),(($J249+$Q249)*Inputs!$D$14*Inputs!$D$13/Hours_HIV),(($K249+$R249)*Inputs!$D$14*Inputs!$D$13/Hours_HIV),(($L249+$S249)*Inputs!$D$14*Inputs!$D$13/Hours_HIV),(($M249+$T249)*Inputs!$D$14*Inputs!$D$13/Hours_HIV))</f>
        <v>0</v>
      </c>
      <c r="BC249" s="8">
        <f>SUM((($H249+$O249)*Inputs!$D$14*Inputs!$D$13/Hours_HPV),(($I249+$P249)*Inputs!$D$14*Inputs!$D$13/Hours_HPV),(($J249+$Q249)*Inputs!$D$14*Inputs!$D$13/Hours_HPV),(($K249+$R249)*Inputs!$D$14*Inputs!$D$13/Hours_HPV),(($L249+$S249)*Inputs!$D$14*Inputs!$D$13/Hours_HPV),(($M249+$T249)*Inputs!$D$14*Inputs!$D$13/Hours_HPV))</f>
        <v>0</v>
      </c>
      <c r="BD249" s="8">
        <f>SUM((($H249+$O249)*Inputs!$D$14*Inputs!$D$13/Hours_HCV),(($I249+$P249)*Inputs!$D$14*Inputs!$D$13/Hours_HCV),(($J249+$Q249)*Inputs!$D$14*Inputs!$D$13/Hours_HCV),(($K249+$R249)*Inputs!$D$14*Inputs!$D$13/Hours_HCV),(($L249+$S249)*Inputs!$D$14*Inputs!$D$13/Hours_HCV),(($M249+$T249)*Inputs!$D$14*Inputs!$D$13/Hours_HCV))</f>
        <v>0</v>
      </c>
      <c r="BE249" s="9"/>
      <c r="BF249" s="10" t="str">
        <f t="shared" si="393"/>
        <v/>
      </c>
      <c r="BG249" s="18" t="str">
        <f t="shared" si="394"/>
        <v>N/A</v>
      </c>
      <c r="BH249" s="10" t="str">
        <f t="shared" si="395"/>
        <v/>
      </c>
      <c r="BI249" s="10" t="str">
        <f t="shared" si="396"/>
        <v/>
      </c>
      <c r="BJ249" s="10" t="str">
        <f t="shared" si="315"/>
        <v/>
      </c>
      <c r="BK249" s="18" t="str">
        <f t="shared" si="397"/>
        <v>N/A</v>
      </c>
      <c r="BL249" s="367"/>
      <c r="BM249" s="10">
        <f t="shared" si="398"/>
        <v>0</v>
      </c>
      <c r="BN249" s="18" t="str">
        <f t="shared" si="399"/>
        <v>N/A</v>
      </c>
      <c r="BO249" s="10" t="str">
        <f t="shared" si="316"/>
        <v/>
      </c>
      <c r="BP249" s="10" t="str">
        <f t="shared" si="317"/>
        <v/>
      </c>
      <c r="BQ249" s="10" t="str">
        <f t="shared" si="318"/>
        <v/>
      </c>
      <c r="BR249" s="18" t="str">
        <f t="shared" si="319"/>
        <v>N/A</v>
      </c>
      <c r="BS249" s="367"/>
      <c r="BT249" s="10">
        <f t="shared" si="400"/>
        <v>0</v>
      </c>
      <c r="BU249" s="18" t="str">
        <f t="shared" si="401"/>
        <v>N/A</v>
      </c>
      <c r="BV249" s="10" t="str">
        <f t="shared" si="320"/>
        <v/>
      </c>
      <c r="BW249" s="10" t="str">
        <f t="shared" si="402"/>
        <v/>
      </c>
      <c r="BX249" s="10" t="str">
        <f t="shared" si="321"/>
        <v/>
      </c>
      <c r="BY249" s="18" t="str">
        <f t="shared" si="403"/>
        <v>N/A</v>
      </c>
      <c r="BZ249" s="367"/>
      <c r="CA249" s="10">
        <f t="shared" si="404"/>
        <v>0</v>
      </c>
      <c r="CB249" s="18" t="str">
        <f t="shared" si="405"/>
        <v>N/A</v>
      </c>
      <c r="CC249" s="10" t="str">
        <f t="shared" si="322"/>
        <v/>
      </c>
      <c r="CD249" s="10" t="str">
        <f t="shared" si="323"/>
        <v/>
      </c>
      <c r="CE249" s="10" t="str">
        <f t="shared" si="324"/>
        <v/>
      </c>
      <c r="CF249" s="18" t="str">
        <f t="shared" si="406"/>
        <v>N/A</v>
      </c>
      <c r="CG249" s="365"/>
      <c r="CH249" s="10">
        <f t="shared" si="407"/>
        <v>0</v>
      </c>
      <c r="CI249" s="18" t="str">
        <f t="shared" si="408"/>
        <v>N/A</v>
      </c>
      <c r="CJ249" s="10" t="str">
        <f t="shared" si="325"/>
        <v/>
      </c>
      <c r="CK249" s="10" t="str">
        <f t="shared" si="326"/>
        <v/>
      </c>
      <c r="CL249" s="10" t="str">
        <f t="shared" si="327"/>
        <v/>
      </c>
      <c r="CM249" s="18" t="str">
        <f t="shared" si="328"/>
        <v>N/A</v>
      </c>
      <c r="CN249" s="365"/>
      <c r="CO249" s="10">
        <f t="shared" si="409"/>
        <v>0</v>
      </c>
      <c r="CP249" s="18" t="str">
        <f t="shared" si="410"/>
        <v>N/A</v>
      </c>
      <c r="CQ249" s="10" t="str">
        <f t="shared" si="329"/>
        <v/>
      </c>
      <c r="CR249" s="10" t="str">
        <f t="shared" si="330"/>
        <v/>
      </c>
      <c r="CS249" s="10" t="str">
        <f t="shared" si="331"/>
        <v/>
      </c>
      <c r="CT249" s="18" t="str">
        <f t="shared" si="411"/>
        <v>N/A</v>
      </c>
      <c r="CU249" s="377"/>
      <c r="CV249" s="10">
        <f t="shared" si="412"/>
        <v>0</v>
      </c>
      <c r="CW249" s="18" t="str">
        <f t="shared" si="413"/>
        <v>N/A</v>
      </c>
      <c r="CX249" s="10" t="str">
        <f t="shared" si="332"/>
        <v/>
      </c>
      <c r="CY249" s="10" t="str">
        <f t="shared" si="333"/>
        <v/>
      </c>
      <c r="CZ249" s="10" t="str">
        <f t="shared" si="334"/>
        <v/>
      </c>
      <c r="DA249" s="18" t="str">
        <f t="shared" si="335"/>
        <v>N/A</v>
      </c>
      <c r="DB249" s="367"/>
      <c r="DC249" s="367"/>
      <c r="DD249" s="367"/>
      <c r="DE249" s="367"/>
      <c r="DF249" s="367"/>
      <c r="DG249" s="40" t="b">
        <f t="shared" si="336"/>
        <v>0</v>
      </c>
      <c r="DH249" s="40" t="b">
        <f t="shared" si="337"/>
        <v>0</v>
      </c>
      <c r="DI249" s="40" t="b">
        <f t="shared" si="338"/>
        <v>0</v>
      </c>
      <c r="DJ249" s="40" t="b">
        <f t="shared" si="339"/>
        <v>0</v>
      </c>
      <c r="DK249" s="367"/>
      <c r="DL249" s="40" t="b">
        <f t="shared" si="340"/>
        <v>0</v>
      </c>
      <c r="DM249" s="40" t="b">
        <f t="shared" si="341"/>
        <v>0</v>
      </c>
      <c r="DN249" s="40" t="b">
        <f t="shared" si="342"/>
        <v>0</v>
      </c>
      <c r="DO249" s="40" t="b">
        <f t="shared" si="343"/>
        <v>0</v>
      </c>
      <c r="DP249" s="367"/>
      <c r="DQ249" s="40" t="b">
        <f t="shared" si="344"/>
        <v>0</v>
      </c>
      <c r="DR249" s="40" t="b">
        <f t="shared" si="345"/>
        <v>0</v>
      </c>
      <c r="DS249" s="40" t="b">
        <f t="shared" si="346"/>
        <v>0</v>
      </c>
      <c r="DT249" s="40" t="b">
        <f t="shared" si="347"/>
        <v>0</v>
      </c>
      <c r="DU249" s="367"/>
      <c r="DV249" s="40" t="b">
        <f t="shared" si="348"/>
        <v>0</v>
      </c>
      <c r="DW249" s="40" t="b">
        <f t="shared" si="349"/>
        <v>0</v>
      </c>
      <c r="DX249" s="40" t="b">
        <f t="shared" si="350"/>
        <v>0</v>
      </c>
      <c r="DY249" s="40" t="b">
        <f t="shared" si="351"/>
        <v>0</v>
      </c>
      <c r="DZ249" s="367"/>
      <c r="EA249" s="40" t="b">
        <f t="shared" si="352"/>
        <v>0</v>
      </c>
      <c r="EB249" s="40" t="b">
        <f t="shared" si="353"/>
        <v>0</v>
      </c>
      <c r="EC249" s="40" t="b">
        <f t="shared" si="354"/>
        <v>0</v>
      </c>
      <c r="ED249" s="40" t="b">
        <f t="shared" si="355"/>
        <v>0</v>
      </c>
      <c r="EE249" s="367"/>
      <c r="EF249" s="40" t="b">
        <f t="shared" si="356"/>
        <v>0</v>
      </c>
      <c r="EG249" s="40" t="b">
        <f t="shared" si="357"/>
        <v>0</v>
      </c>
      <c r="EH249" s="40" t="b">
        <f t="shared" si="358"/>
        <v>0</v>
      </c>
      <c r="EI249" s="40" t="b">
        <f t="shared" si="359"/>
        <v>0</v>
      </c>
      <c r="EJ249" s="367"/>
      <c r="EK249" s="40" t="b">
        <f t="shared" si="360"/>
        <v>0</v>
      </c>
      <c r="EL249" s="40" t="b">
        <f t="shared" si="361"/>
        <v>0</v>
      </c>
      <c r="EM249" s="40" t="b">
        <f t="shared" si="362"/>
        <v>0</v>
      </c>
      <c r="EN249" s="40" t="b">
        <f t="shared" si="363"/>
        <v>0</v>
      </c>
      <c r="EO249" s="367"/>
      <c r="EP249" s="40" t="b">
        <f t="shared" si="364"/>
        <v>0</v>
      </c>
      <c r="EQ249" s="40" t="b">
        <f t="shared" si="365"/>
        <v>0</v>
      </c>
      <c r="ER249" s="40" t="b">
        <f t="shared" si="366"/>
        <v>0</v>
      </c>
      <c r="ES249" s="40" t="b">
        <f t="shared" si="367"/>
        <v>0</v>
      </c>
      <c r="ET249" s="367"/>
      <c r="EU249" s="40" t="b">
        <f t="shared" si="368"/>
        <v>0</v>
      </c>
      <c r="EV249" s="40" t="b">
        <f t="shared" si="369"/>
        <v>0</v>
      </c>
      <c r="EW249" s="40" t="b">
        <f t="shared" si="370"/>
        <v>0</v>
      </c>
      <c r="EX249" s="40" t="b">
        <f t="shared" si="371"/>
        <v>0</v>
      </c>
      <c r="EY249" s="365"/>
      <c r="EZ249" s="40" t="b">
        <f t="shared" si="372"/>
        <v>0</v>
      </c>
      <c r="FA249" s="40" t="b">
        <f t="shared" si="373"/>
        <v>0</v>
      </c>
      <c r="FB249" s="40" t="b">
        <f t="shared" si="374"/>
        <v>0</v>
      </c>
      <c r="FC249" s="40" t="b">
        <f t="shared" si="375"/>
        <v>0</v>
      </c>
      <c r="FD249" s="367"/>
      <c r="FE249" s="40" t="b">
        <f t="shared" si="376"/>
        <v>0</v>
      </c>
      <c r="FF249" s="40" t="b">
        <f t="shared" si="377"/>
        <v>0</v>
      </c>
      <c r="FG249" s="40" t="b">
        <f t="shared" si="378"/>
        <v>0</v>
      </c>
      <c r="FH249" s="40" t="b">
        <f t="shared" si="379"/>
        <v>0</v>
      </c>
      <c r="FI249" s="365"/>
      <c r="FJ249" s="40" t="b">
        <f t="shared" si="380"/>
        <v>0</v>
      </c>
      <c r="FK249" s="40" t="b">
        <f t="shared" si="381"/>
        <v>0</v>
      </c>
      <c r="FL249" s="40" t="b">
        <f t="shared" si="382"/>
        <v>0</v>
      </c>
      <c r="FM249" s="40" t="b">
        <f t="shared" si="383"/>
        <v>0</v>
      </c>
      <c r="FN249" s="367"/>
      <c r="FO249" s="40" t="b">
        <f t="shared" si="384"/>
        <v>0</v>
      </c>
      <c r="FP249" s="40" t="b">
        <f t="shared" si="385"/>
        <v>0</v>
      </c>
      <c r="FQ249" s="40" t="b">
        <f t="shared" si="386"/>
        <v>0</v>
      </c>
      <c r="FR249" s="40" t="b">
        <f t="shared" si="387"/>
        <v>0</v>
      </c>
      <c r="FS249" s="365"/>
      <c r="FT249" s="40" t="b">
        <f t="shared" si="388"/>
        <v>0</v>
      </c>
      <c r="FU249" s="40" t="b">
        <f t="shared" si="389"/>
        <v>0</v>
      </c>
      <c r="FV249" s="40" t="b">
        <f t="shared" si="390"/>
        <v>0</v>
      </c>
      <c r="FW249" s="40" t="b">
        <f t="shared" si="391"/>
        <v>0</v>
      </c>
    </row>
    <row r="250" spans="2:179">
      <c r="B250" s="365">
        <v>241</v>
      </c>
      <c r="C250" s="309"/>
      <c r="D250" s="196"/>
      <c r="E250" s="196"/>
      <c r="F250" s="195"/>
      <c r="G250" s="367"/>
      <c r="H250" s="197"/>
      <c r="I250" s="197"/>
      <c r="J250" s="197"/>
      <c r="K250" s="197"/>
      <c r="L250" s="197"/>
      <c r="M250" s="197"/>
      <c r="N250" s="9"/>
      <c r="O250" s="198"/>
      <c r="P250" s="198"/>
      <c r="Q250" s="198"/>
      <c r="R250" s="198"/>
      <c r="S250" s="198"/>
      <c r="T250" s="198"/>
      <c r="U250" s="9"/>
      <c r="V250" s="306"/>
      <c r="W250" s="306"/>
      <c r="X250" s="306"/>
      <c r="Y250" s="306"/>
      <c r="Z250" s="306"/>
      <c r="AA250" s="283">
        <f>IFERROR(Z250*Inputs!$D$59*Inputs!$D$60,"")</f>
        <v>0</v>
      </c>
      <c r="AB250" s="9"/>
      <c r="AC250" s="304"/>
      <c r="AD250" s="304"/>
      <c r="AE250" s="304"/>
      <c r="AF250" s="304"/>
      <c r="AG250" s="9"/>
      <c r="AH250" s="283" t="str">
        <f>IFERROR(IF(Analysis!AC250="","",Analysis!AC250*Inputs!$D$33),"")</f>
        <v/>
      </c>
      <c r="AI250" s="292" t="str">
        <f>IFERROR(IF(Analysis!AD250="","",Analysis!AD250*Inputs!$D$37),"")</f>
        <v/>
      </c>
      <c r="AJ250" s="292" t="str">
        <f>IFERROR(IF(Analysis!AE250="","",Analysis!AE250*Inputs!$D$41),"")</f>
        <v/>
      </c>
      <c r="AK250" s="292" t="str">
        <f>IFERROR(IF(Analysis!AE250="","",Analysis!AE250*Inputs!$D$48),"")</f>
        <v/>
      </c>
      <c r="AL250" s="293" t="str">
        <f>IFERROR(IF(Analysis!AD250="","",Analysis!AD250*Inputs!$D$49*Inputs!$D$48),"")</f>
        <v/>
      </c>
      <c r="AM250" s="292" t="str">
        <f>IFERROR(AK250*Inputs!$D$50,"")</f>
        <v/>
      </c>
      <c r="AN250" s="292" t="str">
        <f t="shared" si="392"/>
        <v/>
      </c>
      <c r="AO250" s="292" t="str">
        <f>IFERROR(IF(AN250="","",AN250*Inputs!$D$52),"")</f>
        <v/>
      </c>
      <c r="AP250" s="283" t="str">
        <f>IFERROR(IF(Analysis!AF250="","",Analysis!AF250*Inputs!$D$58),"")</f>
        <v/>
      </c>
      <c r="AQ250" s="293" t="str">
        <f>IFERROR(AP250*Inputs!$D$59,"")</f>
        <v/>
      </c>
      <c r="AR250" s="283" t="str">
        <f>IFERROR(AQ250*Inputs!$D$60,"")</f>
        <v/>
      </c>
      <c r="AS250" s="9"/>
      <c r="AT250" s="279" t="str">
        <f>IF(Analysis!V250&lt;&gt;"",Analysis!V250,Analysis!$AH250)</f>
        <v/>
      </c>
      <c r="AU250" s="279" t="str">
        <f>IF(Analysis!W250&lt;&gt;"",Analysis!W250,Analysis!AI250)</f>
        <v/>
      </c>
      <c r="AV250" s="279" t="str">
        <f>IF(Analysis!X250&lt;&gt;"",Analysis!X250,$AJ250)</f>
        <v/>
      </c>
      <c r="AW250" s="279" t="str">
        <f>IF(Analysis!Y250&lt;&gt;"",Analysis!Y250,Analysis!AO250)</f>
        <v/>
      </c>
      <c r="AX250" s="279" t="str">
        <f>IF(Analysis!Z250&lt;&gt;"",Analysis!Z250,Analysis!AP250)</f>
        <v/>
      </c>
      <c r="AY250" s="279" t="str">
        <f>IF(Analysis!AA250&gt;0,Analysis!AA250,Analysis!AR250)</f>
        <v/>
      </c>
      <c r="AZ250" s="9"/>
      <c r="BA250" s="8">
        <f>SUM((($H250+$O250)*Inputs!$D$14*Inputs!$D$13/Hours_TB),(($I250+$P250)*Inputs!$D$14*Inputs!$D$13/Hours_TB),(($J250+$Q250)*Inputs!$D$14*Inputs!$D$13/Hours_TB),(($K250+$R250)*Inputs!$D$14*Inputs!$D$13/Hours_TB),(($L250+$S250)*Inputs!$D$14*Inputs!$D$13/Hours_TB),(($M250+$T250)*Inputs!$D$14*Inputs!$D$13/Hours_TB))</f>
        <v>0</v>
      </c>
      <c r="BB250" s="8">
        <f>SUM((($H250+$O250)*Inputs!$D$14*Inputs!$D$13/Hours_HIV),(($I250+$P250)*Inputs!$D$14*Inputs!$D$13/Hours_HIV),(($J250+$Q250)*Inputs!$D$14*Inputs!$D$13/Hours_HIV),(($K250+$R250)*Inputs!$D$14*Inputs!$D$13/Hours_HIV),(($L250+$S250)*Inputs!$D$14*Inputs!$D$13/Hours_HIV),(($M250+$T250)*Inputs!$D$14*Inputs!$D$13/Hours_HIV))</f>
        <v>0</v>
      </c>
      <c r="BC250" s="8">
        <f>SUM((($H250+$O250)*Inputs!$D$14*Inputs!$D$13/Hours_HPV),(($I250+$P250)*Inputs!$D$14*Inputs!$D$13/Hours_HPV),(($J250+$Q250)*Inputs!$D$14*Inputs!$D$13/Hours_HPV),(($K250+$R250)*Inputs!$D$14*Inputs!$D$13/Hours_HPV),(($L250+$S250)*Inputs!$D$14*Inputs!$D$13/Hours_HPV),(($M250+$T250)*Inputs!$D$14*Inputs!$D$13/Hours_HPV))</f>
        <v>0</v>
      </c>
      <c r="BD250" s="8">
        <f>SUM((($H250+$O250)*Inputs!$D$14*Inputs!$D$13/Hours_HCV),(($I250+$P250)*Inputs!$D$14*Inputs!$D$13/Hours_HCV),(($J250+$Q250)*Inputs!$D$14*Inputs!$D$13/Hours_HCV),(($K250+$R250)*Inputs!$D$14*Inputs!$D$13/Hours_HCV),(($L250+$S250)*Inputs!$D$14*Inputs!$D$13/Hours_HCV),(($M250+$T250)*Inputs!$D$14*Inputs!$D$13/Hours_HCV))</f>
        <v>0</v>
      </c>
      <c r="BE250" s="9"/>
      <c r="BF250" s="10" t="str">
        <f t="shared" si="393"/>
        <v/>
      </c>
      <c r="BG250" s="18" t="str">
        <f t="shared" si="394"/>
        <v>N/A</v>
      </c>
      <c r="BH250" s="10" t="str">
        <f t="shared" si="395"/>
        <v/>
      </c>
      <c r="BI250" s="10" t="str">
        <f t="shared" si="396"/>
        <v/>
      </c>
      <c r="BJ250" s="10" t="str">
        <f t="shared" si="315"/>
        <v/>
      </c>
      <c r="BK250" s="18" t="str">
        <f t="shared" si="397"/>
        <v>N/A</v>
      </c>
      <c r="BL250" s="367"/>
      <c r="BM250" s="10">
        <f t="shared" si="398"/>
        <v>0</v>
      </c>
      <c r="BN250" s="18" t="str">
        <f t="shared" si="399"/>
        <v>N/A</v>
      </c>
      <c r="BO250" s="10" t="str">
        <f t="shared" si="316"/>
        <v/>
      </c>
      <c r="BP250" s="10" t="str">
        <f t="shared" si="317"/>
        <v/>
      </c>
      <c r="BQ250" s="10" t="str">
        <f t="shared" si="318"/>
        <v/>
      </c>
      <c r="BR250" s="18" t="str">
        <f t="shared" si="319"/>
        <v>N/A</v>
      </c>
      <c r="BS250" s="367"/>
      <c r="BT250" s="10">
        <f t="shared" si="400"/>
        <v>0</v>
      </c>
      <c r="BU250" s="18" t="str">
        <f t="shared" si="401"/>
        <v>N/A</v>
      </c>
      <c r="BV250" s="10" t="str">
        <f t="shared" si="320"/>
        <v/>
      </c>
      <c r="BW250" s="10" t="str">
        <f t="shared" si="402"/>
        <v/>
      </c>
      <c r="BX250" s="10" t="str">
        <f t="shared" si="321"/>
        <v/>
      </c>
      <c r="BY250" s="18" t="str">
        <f t="shared" si="403"/>
        <v>N/A</v>
      </c>
      <c r="BZ250" s="367"/>
      <c r="CA250" s="10">
        <f t="shared" si="404"/>
        <v>0</v>
      </c>
      <c r="CB250" s="18" t="str">
        <f t="shared" si="405"/>
        <v>N/A</v>
      </c>
      <c r="CC250" s="10" t="str">
        <f t="shared" si="322"/>
        <v/>
      </c>
      <c r="CD250" s="10" t="str">
        <f t="shared" si="323"/>
        <v/>
      </c>
      <c r="CE250" s="10" t="str">
        <f t="shared" si="324"/>
        <v/>
      </c>
      <c r="CF250" s="18" t="str">
        <f t="shared" si="406"/>
        <v>N/A</v>
      </c>
      <c r="CG250" s="365"/>
      <c r="CH250" s="10">
        <f t="shared" si="407"/>
        <v>0</v>
      </c>
      <c r="CI250" s="18" t="str">
        <f t="shared" si="408"/>
        <v>N/A</v>
      </c>
      <c r="CJ250" s="10" t="str">
        <f t="shared" si="325"/>
        <v/>
      </c>
      <c r="CK250" s="10" t="str">
        <f t="shared" si="326"/>
        <v/>
      </c>
      <c r="CL250" s="10" t="str">
        <f t="shared" si="327"/>
        <v/>
      </c>
      <c r="CM250" s="18" t="str">
        <f t="shared" si="328"/>
        <v>N/A</v>
      </c>
      <c r="CN250" s="365"/>
      <c r="CO250" s="10">
        <f t="shared" si="409"/>
        <v>0</v>
      </c>
      <c r="CP250" s="18" t="str">
        <f t="shared" si="410"/>
        <v>N/A</v>
      </c>
      <c r="CQ250" s="10" t="str">
        <f t="shared" si="329"/>
        <v/>
      </c>
      <c r="CR250" s="10" t="str">
        <f t="shared" si="330"/>
        <v/>
      </c>
      <c r="CS250" s="10" t="str">
        <f t="shared" si="331"/>
        <v/>
      </c>
      <c r="CT250" s="18" t="str">
        <f t="shared" si="411"/>
        <v>N/A</v>
      </c>
      <c r="CU250" s="377"/>
      <c r="CV250" s="10">
        <f t="shared" si="412"/>
        <v>0</v>
      </c>
      <c r="CW250" s="18" t="str">
        <f t="shared" si="413"/>
        <v>N/A</v>
      </c>
      <c r="CX250" s="10" t="str">
        <f t="shared" si="332"/>
        <v/>
      </c>
      <c r="CY250" s="10" t="str">
        <f t="shared" si="333"/>
        <v/>
      </c>
      <c r="CZ250" s="10" t="str">
        <f t="shared" si="334"/>
        <v/>
      </c>
      <c r="DA250" s="18" t="str">
        <f t="shared" si="335"/>
        <v>N/A</v>
      </c>
      <c r="DB250" s="367"/>
      <c r="DC250" s="367"/>
      <c r="DD250" s="367"/>
      <c r="DE250" s="367"/>
      <c r="DF250" s="367"/>
      <c r="DG250" s="40" t="b">
        <f t="shared" si="336"/>
        <v>0</v>
      </c>
      <c r="DH250" s="40" t="b">
        <f t="shared" si="337"/>
        <v>0</v>
      </c>
      <c r="DI250" s="40" t="b">
        <f t="shared" si="338"/>
        <v>0</v>
      </c>
      <c r="DJ250" s="40" t="b">
        <f t="shared" si="339"/>
        <v>0</v>
      </c>
      <c r="DK250" s="367"/>
      <c r="DL250" s="40" t="b">
        <f t="shared" si="340"/>
        <v>0</v>
      </c>
      <c r="DM250" s="40" t="b">
        <f t="shared" si="341"/>
        <v>0</v>
      </c>
      <c r="DN250" s="40" t="b">
        <f t="shared" si="342"/>
        <v>0</v>
      </c>
      <c r="DO250" s="40" t="b">
        <f t="shared" si="343"/>
        <v>0</v>
      </c>
      <c r="DP250" s="367"/>
      <c r="DQ250" s="40" t="b">
        <f t="shared" si="344"/>
        <v>0</v>
      </c>
      <c r="DR250" s="40" t="b">
        <f t="shared" si="345"/>
        <v>0</v>
      </c>
      <c r="DS250" s="40" t="b">
        <f t="shared" si="346"/>
        <v>0</v>
      </c>
      <c r="DT250" s="40" t="b">
        <f t="shared" si="347"/>
        <v>0</v>
      </c>
      <c r="DU250" s="367"/>
      <c r="DV250" s="40" t="b">
        <f t="shared" si="348"/>
        <v>0</v>
      </c>
      <c r="DW250" s="40" t="b">
        <f t="shared" si="349"/>
        <v>0</v>
      </c>
      <c r="DX250" s="40" t="b">
        <f t="shared" si="350"/>
        <v>0</v>
      </c>
      <c r="DY250" s="40" t="b">
        <f t="shared" si="351"/>
        <v>0</v>
      </c>
      <c r="DZ250" s="367"/>
      <c r="EA250" s="40" t="b">
        <f t="shared" si="352"/>
        <v>0</v>
      </c>
      <c r="EB250" s="40" t="b">
        <f t="shared" si="353"/>
        <v>0</v>
      </c>
      <c r="EC250" s="40" t="b">
        <f t="shared" si="354"/>
        <v>0</v>
      </c>
      <c r="ED250" s="40" t="b">
        <f t="shared" si="355"/>
        <v>0</v>
      </c>
      <c r="EE250" s="367"/>
      <c r="EF250" s="40" t="b">
        <f t="shared" si="356"/>
        <v>0</v>
      </c>
      <c r="EG250" s="40" t="b">
        <f t="shared" si="357"/>
        <v>0</v>
      </c>
      <c r="EH250" s="40" t="b">
        <f t="shared" si="358"/>
        <v>0</v>
      </c>
      <c r="EI250" s="40" t="b">
        <f t="shared" si="359"/>
        <v>0</v>
      </c>
      <c r="EJ250" s="367"/>
      <c r="EK250" s="40" t="b">
        <f t="shared" si="360"/>
        <v>0</v>
      </c>
      <c r="EL250" s="40" t="b">
        <f t="shared" si="361"/>
        <v>0</v>
      </c>
      <c r="EM250" s="40" t="b">
        <f t="shared" si="362"/>
        <v>0</v>
      </c>
      <c r="EN250" s="40" t="b">
        <f t="shared" si="363"/>
        <v>0</v>
      </c>
      <c r="EO250" s="367"/>
      <c r="EP250" s="40" t="b">
        <f t="shared" si="364"/>
        <v>0</v>
      </c>
      <c r="EQ250" s="40" t="b">
        <f t="shared" si="365"/>
        <v>0</v>
      </c>
      <c r="ER250" s="40" t="b">
        <f t="shared" si="366"/>
        <v>0</v>
      </c>
      <c r="ES250" s="40" t="b">
        <f t="shared" si="367"/>
        <v>0</v>
      </c>
      <c r="ET250" s="367"/>
      <c r="EU250" s="40" t="b">
        <f t="shared" si="368"/>
        <v>0</v>
      </c>
      <c r="EV250" s="40" t="b">
        <f t="shared" si="369"/>
        <v>0</v>
      </c>
      <c r="EW250" s="40" t="b">
        <f t="shared" si="370"/>
        <v>0</v>
      </c>
      <c r="EX250" s="40" t="b">
        <f t="shared" si="371"/>
        <v>0</v>
      </c>
      <c r="EY250" s="365"/>
      <c r="EZ250" s="40" t="b">
        <f t="shared" si="372"/>
        <v>0</v>
      </c>
      <c r="FA250" s="40" t="b">
        <f t="shared" si="373"/>
        <v>0</v>
      </c>
      <c r="FB250" s="40" t="b">
        <f t="shared" si="374"/>
        <v>0</v>
      </c>
      <c r="FC250" s="40" t="b">
        <f t="shared" si="375"/>
        <v>0</v>
      </c>
      <c r="FD250" s="367"/>
      <c r="FE250" s="40" t="b">
        <f t="shared" si="376"/>
        <v>0</v>
      </c>
      <c r="FF250" s="40" t="b">
        <f t="shared" si="377"/>
        <v>0</v>
      </c>
      <c r="FG250" s="40" t="b">
        <f t="shared" si="378"/>
        <v>0</v>
      </c>
      <c r="FH250" s="40" t="b">
        <f t="shared" si="379"/>
        <v>0</v>
      </c>
      <c r="FI250" s="365"/>
      <c r="FJ250" s="40" t="b">
        <f t="shared" si="380"/>
        <v>0</v>
      </c>
      <c r="FK250" s="40" t="b">
        <f t="shared" si="381"/>
        <v>0</v>
      </c>
      <c r="FL250" s="40" t="b">
        <f t="shared" si="382"/>
        <v>0</v>
      </c>
      <c r="FM250" s="40" t="b">
        <f t="shared" si="383"/>
        <v>0</v>
      </c>
      <c r="FN250" s="367"/>
      <c r="FO250" s="40" t="b">
        <f t="shared" si="384"/>
        <v>0</v>
      </c>
      <c r="FP250" s="40" t="b">
        <f t="shared" si="385"/>
        <v>0</v>
      </c>
      <c r="FQ250" s="40" t="b">
        <f t="shared" si="386"/>
        <v>0</v>
      </c>
      <c r="FR250" s="40" t="b">
        <f t="shared" si="387"/>
        <v>0</v>
      </c>
      <c r="FS250" s="365"/>
      <c r="FT250" s="40" t="b">
        <f t="shared" si="388"/>
        <v>0</v>
      </c>
      <c r="FU250" s="40" t="b">
        <f t="shared" si="389"/>
        <v>0</v>
      </c>
      <c r="FV250" s="40" t="b">
        <f t="shared" si="390"/>
        <v>0</v>
      </c>
      <c r="FW250" s="40" t="b">
        <f t="shared" si="391"/>
        <v>0</v>
      </c>
    </row>
    <row r="251" spans="2:179">
      <c r="B251" s="365">
        <v>242</v>
      </c>
      <c r="C251" s="309"/>
      <c r="D251" s="196"/>
      <c r="E251" s="196"/>
      <c r="F251" s="195"/>
      <c r="G251" s="367"/>
      <c r="H251" s="197"/>
      <c r="I251" s="197"/>
      <c r="J251" s="197"/>
      <c r="K251" s="197"/>
      <c r="L251" s="197"/>
      <c r="M251" s="197"/>
      <c r="N251" s="9"/>
      <c r="O251" s="198"/>
      <c r="P251" s="198"/>
      <c r="Q251" s="198"/>
      <c r="R251" s="198"/>
      <c r="S251" s="198"/>
      <c r="T251" s="198"/>
      <c r="U251" s="9"/>
      <c r="V251" s="306"/>
      <c r="W251" s="306"/>
      <c r="X251" s="306"/>
      <c r="Y251" s="306"/>
      <c r="Z251" s="306"/>
      <c r="AA251" s="283">
        <f>IFERROR(Z251*Inputs!$D$59*Inputs!$D$60,"")</f>
        <v>0</v>
      </c>
      <c r="AB251" s="9"/>
      <c r="AC251" s="304"/>
      <c r="AD251" s="304"/>
      <c r="AE251" s="304"/>
      <c r="AF251" s="304"/>
      <c r="AG251" s="9"/>
      <c r="AH251" s="283" t="str">
        <f>IFERROR(IF(Analysis!AC251="","",Analysis!AC251*Inputs!$D$33),"")</f>
        <v/>
      </c>
      <c r="AI251" s="292" t="str">
        <f>IFERROR(IF(Analysis!AD251="","",Analysis!AD251*Inputs!$D$37),"")</f>
        <v/>
      </c>
      <c r="AJ251" s="292" t="str">
        <f>IFERROR(IF(Analysis!AE251="","",Analysis!AE251*Inputs!$D$41),"")</f>
        <v/>
      </c>
      <c r="AK251" s="292" t="str">
        <f>IFERROR(IF(Analysis!AE251="","",Analysis!AE251*Inputs!$D$48),"")</f>
        <v/>
      </c>
      <c r="AL251" s="293" t="str">
        <f>IFERROR(IF(Analysis!AD251="","",Analysis!AD251*Inputs!$D$49*Inputs!$D$48),"")</f>
        <v/>
      </c>
      <c r="AM251" s="292" t="str">
        <f>IFERROR(AK251*Inputs!$D$50,"")</f>
        <v/>
      </c>
      <c r="AN251" s="292" t="str">
        <f t="shared" si="392"/>
        <v/>
      </c>
      <c r="AO251" s="292" t="str">
        <f>IFERROR(IF(AN251="","",AN251*Inputs!$D$52),"")</f>
        <v/>
      </c>
      <c r="AP251" s="283" t="str">
        <f>IFERROR(IF(Analysis!AF251="","",Analysis!AF251*Inputs!$D$58),"")</f>
        <v/>
      </c>
      <c r="AQ251" s="293" t="str">
        <f>IFERROR(AP251*Inputs!$D$59,"")</f>
        <v/>
      </c>
      <c r="AR251" s="283" t="str">
        <f>IFERROR(AQ251*Inputs!$D$60,"")</f>
        <v/>
      </c>
      <c r="AS251" s="9"/>
      <c r="AT251" s="279" t="str">
        <f>IF(Analysis!V251&lt;&gt;"",Analysis!V251,Analysis!$AH251)</f>
        <v/>
      </c>
      <c r="AU251" s="279" t="str">
        <f>IF(Analysis!W251&lt;&gt;"",Analysis!W251,Analysis!AI251)</f>
        <v/>
      </c>
      <c r="AV251" s="279" t="str">
        <f>IF(Analysis!X251&lt;&gt;"",Analysis!X251,$AJ251)</f>
        <v/>
      </c>
      <c r="AW251" s="279" t="str">
        <f>IF(Analysis!Y251&lt;&gt;"",Analysis!Y251,Analysis!AO251)</f>
        <v/>
      </c>
      <c r="AX251" s="279" t="str">
        <f>IF(Analysis!Z251&lt;&gt;"",Analysis!Z251,Analysis!AP251)</f>
        <v/>
      </c>
      <c r="AY251" s="279" t="str">
        <f>IF(Analysis!AA251&gt;0,Analysis!AA251,Analysis!AR251)</f>
        <v/>
      </c>
      <c r="AZ251" s="9"/>
      <c r="BA251" s="8">
        <f>SUM((($H251+$O251)*Inputs!$D$14*Inputs!$D$13/Hours_TB),(($I251+$P251)*Inputs!$D$14*Inputs!$D$13/Hours_TB),(($J251+$Q251)*Inputs!$D$14*Inputs!$D$13/Hours_TB),(($K251+$R251)*Inputs!$D$14*Inputs!$D$13/Hours_TB),(($L251+$S251)*Inputs!$D$14*Inputs!$D$13/Hours_TB),(($M251+$T251)*Inputs!$D$14*Inputs!$D$13/Hours_TB))</f>
        <v>0</v>
      </c>
      <c r="BB251" s="8">
        <f>SUM((($H251+$O251)*Inputs!$D$14*Inputs!$D$13/Hours_HIV),(($I251+$P251)*Inputs!$D$14*Inputs!$D$13/Hours_HIV),(($J251+$Q251)*Inputs!$D$14*Inputs!$D$13/Hours_HIV),(($K251+$R251)*Inputs!$D$14*Inputs!$D$13/Hours_HIV),(($L251+$S251)*Inputs!$D$14*Inputs!$D$13/Hours_HIV),(($M251+$T251)*Inputs!$D$14*Inputs!$D$13/Hours_HIV))</f>
        <v>0</v>
      </c>
      <c r="BC251" s="8">
        <f>SUM((($H251+$O251)*Inputs!$D$14*Inputs!$D$13/Hours_HPV),(($I251+$P251)*Inputs!$D$14*Inputs!$D$13/Hours_HPV),(($J251+$Q251)*Inputs!$D$14*Inputs!$D$13/Hours_HPV),(($K251+$R251)*Inputs!$D$14*Inputs!$D$13/Hours_HPV),(($L251+$S251)*Inputs!$D$14*Inputs!$D$13/Hours_HPV),(($M251+$T251)*Inputs!$D$14*Inputs!$D$13/Hours_HPV))</f>
        <v>0</v>
      </c>
      <c r="BD251" s="8">
        <f>SUM((($H251+$O251)*Inputs!$D$14*Inputs!$D$13/Hours_HCV),(($I251+$P251)*Inputs!$D$14*Inputs!$D$13/Hours_HCV),(($J251+$Q251)*Inputs!$D$14*Inputs!$D$13/Hours_HCV),(($K251+$R251)*Inputs!$D$14*Inputs!$D$13/Hours_HCV),(($L251+$S251)*Inputs!$D$14*Inputs!$D$13/Hours_HCV),(($M251+$T251)*Inputs!$D$14*Inputs!$D$13/Hours_HCV))</f>
        <v>0</v>
      </c>
      <c r="BE251" s="9"/>
      <c r="BF251" s="10" t="str">
        <f t="shared" si="393"/>
        <v/>
      </c>
      <c r="BG251" s="18" t="str">
        <f t="shared" si="394"/>
        <v>N/A</v>
      </c>
      <c r="BH251" s="10" t="str">
        <f t="shared" si="395"/>
        <v/>
      </c>
      <c r="BI251" s="10" t="str">
        <f t="shared" si="396"/>
        <v/>
      </c>
      <c r="BJ251" s="10" t="str">
        <f t="shared" si="315"/>
        <v/>
      </c>
      <c r="BK251" s="18" t="str">
        <f t="shared" si="397"/>
        <v>N/A</v>
      </c>
      <c r="BL251" s="367"/>
      <c r="BM251" s="10">
        <f t="shared" si="398"/>
        <v>0</v>
      </c>
      <c r="BN251" s="18" t="str">
        <f t="shared" si="399"/>
        <v>N/A</v>
      </c>
      <c r="BO251" s="10" t="str">
        <f t="shared" si="316"/>
        <v/>
      </c>
      <c r="BP251" s="10" t="str">
        <f t="shared" si="317"/>
        <v/>
      </c>
      <c r="BQ251" s="10" t="str">
        <f t="shared" si="318"/>
        <v/>
      </c>
      <c r="BR251" s="18" t="str">
        <f t="shared" si="319"/>
        <v>N/A</v>
      </c>
      <c r="BS251" s="367"/>
      <c r="BT251" s="10">
        <f t="shared" si="400"/>
        <v>0</v>
      </c>
      <c r="BU251" s="18" t="str">
        <f t="shared" si="401"/>
        <v>N/A</v>
      </c>
      <c r="BV251" s="10" t="str">
        <f t="shared" si="320"/>
        <v/>
      </c>
      <c r="BW251" s="10" t="str">
        <f t="shared" si="402"/>
        <v/>
      </c>
      <c r="BX251" s="10" t="str">
        <f t="shared" si="321"/>
        <v/>
      </c>
      <c r="BY251" s="18" t="str">
        <f t="shared" si="403"/>
        <v>N/A</v>
      </c>
      <c r="BZ251" s="367"/>
      <c r="CA251" s="10">
        <f t="shared" si="404"/>
        <v>0</v>
      </c>
      <c r="CB251" s="18" t="str">
        <f t="shared" si="405"/>
        <v>N/A</v>
      </c>
      <c r="CC251" s="10" t="str">
        <f t="shared" si="322"/>
        <v/>
      </c>
      <c r="CD251" s="10" t="str">
        <f t="shared" si="323"/>
        <v/>
      </c>
      <c r="CE251" s="10" t="str">
        <f t="shared" si="324"/>
        <v/>
      </c>
      <c r="CF251" s="18" t="str">
        <f t="shared" si="406"/>
        <v>N/A</v>
      </c>
      <c r="CG251" s="365"/>
      <c r="CH251" s="10">
        <f t="shared" si="407"/>
        <v>0</v>
      </c>
      <c r="CI251" s="18" t="str">
        <f t="shared" si="408"/>
        <v>N/A</v>
      </c>
      <c r="CJ251" s="10" t="str">
        <f t="shared" si="325"/>
        <v/>
      </c>
      <c r="CK251" s="10" t="str">
        <f t="shared" si="326"/>
        <v/>
      </c>
      <c r="CL251" s="10" t="str">
        <f t="shared" si="327"/>
        <v/>
      </c>
      <c r="CM251" s="18" t="str">
        <f t="shared" si="328"/>
        <v>N/A</v>
      </c>
      <c r="CN251" s="365"/>
      <c r="CO251" s="10">
        <f t="shared" si="409"/>
        <v>0</v>
      </c>
      <c r="CP251" s="18" t="str">
        <f t="shared" si="410"/>
        <v>N/A</v>
      </c>
      <c r="CQ251" s="10" t="str">
        <f t="shared" si="329"/>
        <v/>
      </c>
      <c r="CR251" s="10" t="str">
        <f t="shared" si="330"/>
        <v/>
      </c>
      <c r="CS251" s="10" t="str">
        <f t="shared" si="331"/>
        <v/>
      </c>
      <c r="CT251" s="18" t="str">
        <f t="shared" si="411"/>
        <v>N/A</v>
      </c>
      <c r="CU251" s="377"/>
      <c r="CV251" s="10">
        <f t="shared" si="412"/>
        <v>0</v>
      </c>
      <c r="CW251" s="18" t="str">
        <f t="shared" si="413"/>
        <v>N/A</v>
      </c>
      <c r="CX251" s="10" t="str">
        <f t="shared" si="332"/>
        <v/>
      </c>
      <c r="CY251" s="10" t="str">
        <f t="shared" si="333"/>
        <v/>
      </c>
      <c r="CZ251" s="10" t="str">
        <f t="shared" si="334"/>
        <v/>
      </c>
      <c r="DA251" s="18" t="str">
        <f t="shared" si="335"/>
        <v>N/A</v>
      </c>
      <c r="DB251" s="367"/>
      <c r="DC251" s="367"/>
      <c r="DD251" s="367"/>
      <c r="DE251" s="367"/>
      <c r="DF251" s="367"/>
      <c r="DG251" s="40" t="b">
        <f t="shared" si="336"/>
        <v>0</v>
      </c>
      <c r="DH251" s="40" t="b">
        <f t="shared" si="337"/>
        <v>0</v>
      </c>
      <c r="DI251" s="40" t="b">
        <f t="shared" si="338"/>
        <v>0</v>
      </c>
      <c r="DJ251" s="40" t="b">
        <f t="shared" si="339"/>
        <v>0</v>
      </c>
      <c r="DK251" s="367"/>
      <c r="DL251" s="40" t="b">
        <f t="shared" si="340"/>
        <v>0</v>
      </c>
      <c r="DM251" s="40" t="b">
        <f t="shared" si="341"/>
        <v>0</v>
      </c>
      <c r="DN251" s="40" t="b">
        <f t="shared" si="342"/>
        <v>0</v>
      </c>
      <c r="DO251" s="40" t="b">
        <f t="shared" si="343"/>
        <v>0</v>
      </c>
      <c r="DP251" s="367"/>
      <c r="DQ251" s="40" t="b">
        <f t="shared" si="344"/>
        <v>0</v>
      </c>
      <c r="DR251" s="40" t="b">
        <f t="shared" si="345"/>
        <v>0</v>
      </c>
      <c r="DS251" s="40" t="b">
        <f t="shared" si="346"/>
        <v>0</v>
      </c>
      <c r="DT251" s="40" t="b">
        <f t="shared" si="347"/>
        <v>0</v>
      </c>
      <c r="DU251" s="367"/>
      <c r="DV251" s="40" t="b">
        <f t="shared" si="348"/>
        <v>0</v>
      </c>
      <c r="DW251" s="40" t="b">
        <f t="shared" si="349"/>
        <v>0</v>
      </c>
      <c r="DX251" s="40" t="b">
        <f t="shared" si="350"/>
        <v>0</v>
      </c>
      <c r="DY251" s="40" t="b">
        <f t="shared" si="351"/>
        <v>0</v>
      </c>
      <c r="DZ251" s="367"/>
      <c r="EA251" s="40" t="b">
        <f t="shared" si="352"/>
        <v>0</v>
      </c>
      <c r="EB251" s="40" t="b">
        <f t="shared" si="353"/>
        <v>0</v>
      </c>
      <c r="EC251" s="40" t="b">
        <f t="shared" si="354"/>
        <v>0</v>
      </c>
      <c r="ED251" s="40" t="b">
        <f t="shared" si="355"/>
        <v>0</v>
      </c>
      <c r="EE251" s="367"/>
      <c r="EF251" s="40" t="b">
        <f t="shared" si="356"/>
        <v>0</v>
      </c>
      <c r="EG251" s="40" t="b">
        <f t="shared" si="357"/>
        <v>0</v>
      </c>
      <c r="EH251" s="40" t="b">
        <f t="shared" si="358"/>
        <v>0</v>
      </c>
      <c r="EI251" s="40" t="b">
        <f t="shared" si="359"/>
        <v>0</v>
      </c>
      <c r="EJ251" s="367"/>
      <c r="EK251" s="40" t="b">
        <f t="shared" si="360"/>
        <v>0</v>
      </c>
      <c r="EL251" s="40" t="b">
        <f t="shared" si="361"/>
        <v>0</v>
      </c>
      <c r="EM251" s="40" t="b">
        <f t="shared" si="362"/>
        <v>0</v>
      </c>
      <c r="EN251" s="40" t="b">
        <f t="shared" si="363"/>
        <v>0</v>
      </c>
      <c r="EO251" s="367"/>
      <c r="EP251" s="40" t="b">
        <f t="shared" si="364"/>
        <v>0</v>
      </c>
      <c r="EQ251" s="40" t="b">
        <f t="shared" si="365"/>
        <v>0</v>
      </c>
      <c r="ER251" s="40" t="b">
        <f t="shared" si="366"/>
        <v>0</v>
      </c>
      <c r="ES251" s="40" t="b">
        <f t="shared" si="367"/>
        <v>0</v>
      </c>
      <c r="ET251" s="367"/>
      <c r="EU251" s="40" t="b">
        <f t="shared" si="368"/>
        <v>0</v>
      </c>
      <c r="EV251" s="40" t="b">
        <f t="shared" si="369"/>
        <v>0</v>
      </c>
      <c r="EW251" s="40" t="b">
        <f t="shared" si="370"/>
        <v>0</v>
      </c>
      <c r="EX251" s="40" t="b">
        <f t="shared" si="371"/>
        <v>0</v>
      </c>
      <c r="EY251" s="365"/>
      <c r="EZ251" s="40" t="b">
        <f t="shared" si="372"/>
        <v>0</v>
      </c>
      <c r="FA251" s="40" t="b">
        <f t="shared" si="373"/>
        <v>0</v>
      </c>
      <c r="FB251" s="40" t="b">
        <f t="shared" si="374"/>
        <v>0</v>
      </c>
      <c r="FC251" s="40" t="b">
        <f t="shared" si="375"/>
        <v>0</v>
      </c>
      <c r="FD251" s="367"/>
      <c r="FE251" s="40" t="b">
        <f t="shared" si="376"/>
        <v>0</v>
      </c>
      <c r="FF251" s="40" t="b">
        <f t="shared" si="377"/>
        <v>0</v>
      </c>
      <c r="FG251" s="40" t="b">
        <f t="shared" si="378"/>
        <v>0</v>
      </c>
      <c r="FH251" s="40" t="b">
        <f t="shared" si="379"/>
        <v>0</v>
      </c>
      <c r="FI251" s="365"/>
      <c r="FJ251" s="40" t="b">
        <f t="shared" si="380"/>
        <v>0</v>
      </c>
      <c r="FK251" s="40" t="b">
        <f t="shared" si="381"/>
        <v>0</v>
      </c>
      <c r="FL251" s="40" t="b">
        <f t="shared" si="382"/>
        <v>0</v>
      </c>
      <c r="FM251" s="40" t="b">
        <f t="shared" si="383"/>
        <v>0</v>
      </c>
      <c r="FN251" s="367"/>
      <c r="FO251" s="40" t="b">
        <f t="shared" si="384"/>
        <v>0</v>
      </c>
      <c r="FP251" s="40" t="b">
        <f t="shared" si="385"/>
        <v>0</v>
      </c>
      <c r="FQ251" s="40" t="b">
        <f t="shared" si="386"/>
        <v>0</v>
      </c>
      <c r="FR251" s="40" t="b">
        <f t="shared" si="387"/>
        <v>0</v>
      </c>
      <c r="FS251" s="365"/>
      <c r="FT251" s="40" t="b">
        <f t="shared" si="388"/>
        <v>0</v>
      </c>
      <c r="FU251" s="40" t="b">
        <f t="shared" si="389"/>
        <v>0</v>
      </c>
      <c r="FV251" s="40" t="b">
        <f t="shared" si="390"/>
        <v>0</v>
      </c>
      <c r="FW251" s="40" t="b">
        <f t="shared" si="391"/>
        <v>0</v>
      </c>
    </row>
    <row r="252" spans="2:179">
      <c r="B252" s="365">
        <v>243</v>
      </c>
      <c r="C252" s="309"/>
      <c r="D252" s="196"/>
      <c r="E252" s="196"/>
      <c r="F252" s="195"/>
      <c r="G252" s="367"/>
      <c r="H252" s="197"/>
      <c r="I252" s="197"/>
      <c r="J252" s="197"/>
      <c r="K252" s="197"/>
      <c r="L252" s="197"/>
      <c r="M252" s="197"/>
      <c r="N252" s="9"/>
      <c r="O252" s="198"/>
      <c r="P252" s="198"/>
      <c r="Q252" s="198"/>
      <c r="R252" s="198"/>
      <c r="S252" s="198"/>
      <c r="T252" s="198"/>
      <c r="U252" s="9"/>
      <c r="V252" s="306"/>
      <c r="W252" s="306"/>
      <c r="X252" s="306"/>
      <c r="Y252" s="306"/>
      <c r="Z252" s="306"/>
      <c r="AA252" s="283">
        <f>IFERROR(Z252*Inputs!$D$59*Inputs!$D$60,"")</f>
        <v>0</v>
      </c>
      <c r="AB252" s="9"/>
      <c r="AC252" s="304"/>
      <c r="AD252" s="304"/>
      <c r="AE252" s="304"/>
      <c r="AF252" s="304"/>
      <c r="AG252" s="9"/>
      <c r="AH252" s="283" t="str">
        <f>IFERROR(IF(Analysis!AC252="","",Analysis!AC252*Inputs!$D$33),"")</f>
        <v/>
      </c>
      <c r="AI252" s="292" t="str">
        <f>IFERROR(IF(Analysis!AD252="","",Analysis!AD252*Inputs!$D$37),"")</f>
        <v/>
      </c>
      <c r="AJ252" s="292" t="str">
        <f>IFERROR(IF(Analysis!AE252="","",Analysis!AE252*Inputs!$D$41),"")</f>
        <v/>
      </c>
      <c r="AK252" s="292" t="str">
        <f>IFERROR(IF(Analysis!AE252="","",Analysis!AE252*Inputs!$D$48),"")</f>
        <v/>
      </c>
      <c r="AL252" s="293" t="str">
        <f>IFERROR(IF(Analysis!AD252="","",Analysis!AD252*Inputs!$D$49*Inputs!$D$48),"")</f>
        <v/>
      </c>
      <c r="AM252" s="292" t="str">
        <f>IFERROR(AK252*Inputs!$D$50,"")</f>
        <v/>
      </c>
      <c r="AN252" s="292" t="str">
        <f t="shared" si="392"/>
        <v/>
      </c>
      <c r="AO252" s="292" t="str">
        <f>IFERROR(IF(AN252="","",AN252*Inputs!$D$52),"")</f>
        <v/>
      </c>
      <c r="AP252" s="283" t="str">
        <f>IFERROR(IF(Analysis!AF252="","",Analysis!AF252*Inputs!$D$58),"")</f>
        <v/>
      </c>
      <c r="AQ252" s="293" t="str">
        <f>IFERROR(AP252*Inputs!$D$59,"")</f>
        <v/>
      </c>
      <c r="AR252" s="283" t="str">
        <f>IFERROR(AQ252*Inputs!$D$60,"")</f>
        <v/>
      </c>
      <c r="AS252" s="9"/>
      <c r="AT252" s="279" t="str">
        <f>IF(Analysis!V252&lt;&gt;"",Analysis!V252,Analysis!$AH252)</f>
        <v/>
      </c>
      <c r="AU252" s="279" t="str">
        <f>IF(Analysis!W252&lt;&gt;"",Analysis!W252,Analysis!AI252)</f>
        <v/>
      </c>
      <c r="AV252" s="279" t="str">
        <f>IF(Analysis!X252&lt;&gt;"",Analysis!X252,$AJ252)</f>
        <v/>
      </c>
      <c r="AW252" s="279" t="str">
        <f>IF(Analysis!Y252&lt;&gt;"",Analysis!Y252,Analysis!AO252)</f>
        <v/>
      </c>
      <c r="AX252" s="279" t="str">
        <f>IF(Analysis!Z252&lt;&gt;"",Analysis!Z252,Analysis!AP252)</f>
        <v/>
      </c>
      <c r="AY252" s="279" t="str">
        <f>IF(Analysis!AA252&gt;0,Analysis!AA252,Analysis!AR252)</f>
        <v/>
      </c>
      <c r="AZ252" s="9"/>
      <c r="BA252" s="8">
        <f>SUM((($H252+$O252)*Inputs!$D$14*Inputs!$D$13/Hours_TB),(($I252+$P252)*Inputs!$D$14*Inputs!$D$13/Hours_TB),(($J252+$Q252)*Inputs!$D$14*Inputs!$D$13/Hours_TB),(($K252+$R252)*Inputs!$D$14*Inputs!$D$13/Hours_TB),(($L252+$S252)*Inputs!$D$14*Inputs!$D$13/Hours_TB),(($M252+$T252)*Inputs!$D$14*Inputs!$D$13/Hours_TB))</f>
        <v>0</v>
      </c>
      <c r="BB252" s="8">
        <f>SUM((($H252+$O252)*Inputs!$D$14*Inputs!$D$13/Hours_HIV),(($I252+$P252)*Inputs!$D$14*Inputs!$D$13/Hours_HIV),(($J252+$Q252)*Inputs!$D$14*Inputs!$D$13/Hours_HIV),(($K252+$R252)*Inputs!$D$14*Inputs!$D$13/Hours_HIV),(($L252+$S252)*Inputs!$D$14*Inputs!$D$13/Hours_HIV),(($M252+$T252)*Inputs!$D$14*Inputs!$D$13/Hours_HIV))</f>
        <v>0</v>
      </c>
      <c r="BC252" s="8">
        <f>SUM((($H252+$O252)*Inputs!$D$14*Inputs!$D$13/Hours_HPV),(($I252+$P252)*Inputs!$D$14*Inputs!$D$13/Hours_HPV),(($J252+$Q252)*Inputs!$D$14*Inputs!$D$13/Hours_HPV),(($K252+$R252)*Inputs!$D$14*Inputs!$D$13/Hours_HPV),(($L252+$S252)*Inputs!$D$14*Inputs!$D$13/Hours_HPV),(($M252+$T252)*Inputs!$D$14*Inputs!$D$13/Hours_HPV))</f>
        <v>0</v>
      </c>
      <c r="BD252" s="8">
        <f>SUM((($H252+$O252)*Inputs!$D$14*Inputs!$D$13/Hours_HCV),(($I252+$P252)*Inputs!$D$14*Inputs!$D$13/Hours_HCV),(($J252+$Q252)*Inputs!$D$14*Inputs!$D$13/Hours_HCV),(($K252+$R252)*Inputs!$D$14*Inputs!$D$13/Hours_HCV),(($L252+$S252)*Inputs!$D$14*Inputs!$D$13/Hours_HCV),(($M252+$T252)*Inputs!$D$14*Inputs!$D$13/Hours_HCV))</f>
        <v>0</v>
      </c>
      <c r="BE252" s="9"/>
      <c r="BF252" s="10" t="str">
        <f t="shared" si="393"/>
        <v/>
      </c>
      <c r="BG252" s="18" t="str">
        <f t="shared" si="394"/>
        <v>N/A</v>
      </c>
      <c r="BH252" s="10" t="str">
        <f t="shared" si="395"/>
        <v/>
      </c>
      <c r="BI252" s="10" t="str">
        <f t="shared" si="396"/>
        <v/>
      </c>
      <c r="BJ252" s="10" t="str">
        <f t="shared" si="315"/>
        <v/>
      </c>
      <c r="BK252" s="18" t="str">
        <f t="shared" si="397"/>
        <v>N/A</v>
      </c>
      <c r="BL252" s="367"/>
      <c r="BM252" s="10">
        <f t="shared" si="398"/>
        <v>0</v>
      </c>
      <c r="BN252" s="18" t="str">
        <f t="shared" si="399"/>
        <v>N/A</v>
      </c>
      <c r="BO252" s="10" t="str">
        <f t="shared" si="316"/>
        <v/>
      </c>
      <c r="BP252" s="10" t="str">
        <f t="shared" si="317"/>
        <v/>
      </c>
      <c r="BQ252" s="10" t="str">
        <f t="shared" si="318"/>
        <v/>
      </c>
      <c r="BR252" s="18" t="str">
        <f t="shared" si="319"/>
        <v>N/A</v>
      </c>
      <c r="BS252" s="367"/>
      <c r="BT252" s="10">
        <f t="shared" si="400"/>
        <v>0</v>
      </c>
      <c r="BU252" s="18" t="str">
        <f t="shared" si="401"/>
        <v>N/A</v>
      </c>
      <c r="BV252" s="10" t="str">
        <f t="shared" si="320"/>
        <v/>
      </c>
      <c r="BW252" s="10" t="str">
        <f t="shared" si="402"/>
        <v/>
      </c>
      <c r="BX252" s="10" t="str">
        <f t="shared" si="321"/>
        <v/>
      </c>
      <c r="BY252" s="18" t="str">
        <f t="shared" si="403"/>
        <v>N/A</v>
      </c>
      <c r="BZ252" s="367"/>
      <c r="CA252" s="10">
        <f t="shared" si="404"/>
        <v>0</v>
      </c>
      <c r="CB252" s="18" t="str">
        <f t="shared" si="405"/>
        <v>N/A</v>
      </c>
      <c r="CC252" s="10" t="str">
        <f t="shared" si="322"/>
        <v/>
      </c>
      <c r="CD252" s="10" t="str">
        <f t="shared" si="323"/>
        <v/>
      </c>
      <c r="CE252" s="10" t="str">
        <f t="shared" si="324"/>
        <v/>
      </c>
      <c r="CF252" s="18" t="str">
        <f t="shared" si="406"/>
        <v>N/A</v>
      </c>
      <c r="CG252" s="365"/>
      <c r="CH252" s="10">
        <f t="shared" si="407"/>
        <v>0</v>
      </c>
      <c r="CI252" s="18" t="str">
        <f t="shared" si="408"/>
        <v>N/A</v>
      </c>
      <c r="CJ252" s="10" t="str">
        <f t="shared" si="325"/>
        <v/>
      </c>
      <c r="CK252" s="10" t="str">
        <f t="shared" si="326"/>
        <v/>
      </c>
      <c r="CL252" s="10" t="str">
        <f t="shared" si="327"/>
        <v/>
      </c>
      <c r="CM252" s="18" t="str">
        <f t="shared" si="328"/>
        <v>N/A</v>
      </c>
      <c r="CN252" s="365"/>
      <c r="CO252" s="10">
        <f t="shared" si="409"/>
        <v>0</v>
      </c>
      <c r="CP252" s="18" t="str">
        <f t="shared" si="410"/>
        <v>N/A</v>
      </c>
      <c r="CQ252" s="10" t="str">
        <f t="shared" si="329"/>
        <v/>
      </c>
      <c r="CR252" s="10" t="str">
        <f t="shared" si="330"/>
        <v/>
      </c>
      <c r="CS252" s="10" t="str">
        <f t="shared" si="331"/>
        <v/>
      </c>
      <c r="CT252" s="18" t="str">
        <f t="shared" si="411"/>
        <v>N/A</v>
      </c>
      <c r="CU252" s="377"/>
      <c r="CV252" s="10">
        <f t="shared" si="412"/>
        <v>0</v>
      </c>
      <c r="CW252" s="18" t="str">
        <f t="shared" si="413"/>
        <v>N/A</v>
      </c>
      <c r="CX252" s="10" t="str">
        <f t="shared" si="332"/>
        <v/>
      </c>
      <c r="CY252" s="10" t="str">
        <f t="shared" si="333"/>
        <v/>
      </c>
      <c r="CZ252" s="10" t="str">
        <f t="shared" si="334"/>
        <v/>
      </c>
      <c r="DA252" s="18" t="str">
        <f t="shared" si="335"/>
        <v>N/A</v>
      </c>
      <c r="DB252" s="367"/>
      <c r="DC252" s="367"/>
      <c r="DD252" s="367"/>
      <c r="DE252" s="367"/>
      <c r="DF252" s="367"/>
      <c r="DG252" s="40" t="b">
        <f t="shared" si="336"/>
        <v>0</v>
      </c>
      <c r="DH252" s="40" t="b">
        <f t="shared" si="337"/>
        <v>0</v>
      </c>
      <c r="DI252" s="40" t="b">
        <f t="shared" si="338"/>
        <v>0</v>
      </c>
      <c r="DJ252" s="40" t="b">
        <f t="shared" si="339"/>
        <v>0</v>
      </c>
      <c r="DK252" s="367"/>
      <c r="DL252" s="40" t="b">
        <f t="shared" si="340"/>
        <v>0</v>
      </c>
      <c r="DM252" s="40" t="b">
        <f t="shared" si="341"/>
        <v>0</v>
      </c>
      <c r="DN252" s="40" t="b">
        <f t="shared" si="342"/>
        <v>0</v>
      </c>
      <c r="DO252" s="40" t="b">
        <f t="shared" si="343"/>
        <v>0</v>
      </c>
      <c r="DP252" s="367"/>
      <c r="DQ252" s="40" t="b">
        <f t="shared" si="344"/>
        <v>0</v>
      </c>
      <c r="DR252" s="40" t="b">
        <f t="shared" si="345"/>
        <v>0</v>
      </c>
      <c r="DS252" s="40" t="b">
        <f t="shared" si="346"/>
        <v>0</v>
      </c>
      <c r="DT252" s="40" t="b">
        <f t="shared" si="347"/>
        <v>0</v>
      </c>
      <c r="DU252" s="367"/>
      <c r="DV252" s="40" t="b">
        <f t="shared" si="348"/>
        <v>0</v>
      </c>
      <c r="DW252" s="40" t="b">
        <f t="shared" si="349"/>
        <v>0</v>
      </c>
      <c r="DX252" s="40" t="b">
        <f t="shared" si="350"/>
        <v>0</v>
      </c>
      <c r="DY252" s="40" t="b">
        <f t="shared" si="351"/>
        <v>0</v>
      </c>
      <c r="DZ252" s="367"/>
      <c r="EA252" s="40" t="b">
        <f t="shared" si="352"/>
        <v>0</v>
      </c>
      <c r="EB252" s="40" t="b">
        <f t="shared" si="353"/>
        <v>0</v>
      </c>
      <c r="EC252" s="40" t="b">
        <f t="shared" si="354"/>
        <v>0</v>
      </c>
      <c r="ED252" s="40" t="b">
        <f t="shared" si="355"/>
        <v>0</v>
      </c>
      <c r="EE252" s="367"/>
      <c r="EF252" s="40" t="b">
        <f t="shared" si="356"/>
        <v>0</v>
      </c>
      <c r="EG252" s="40" t="b">
        <f t="shared" si="357"/>
        <v>0</v>
      </c>
      <c r="EH252" s="40" t="b">
        <f t="shared" si="358"/>
        <v>0</v>
      </c>
      <c r="EI252" s="40" t="b">
        <f t="shared" si="359"/>
        <v>0</v>
      </c>
      <c r="EJ252" s="367"/>
      <c r="EK252" s="40" t="b">
        <f t="shared" si="360"/>
        <v>0</v>
      </c>
      <c r="EL252" s="40" t="b">
        <f t="shared" si="361"/>
        <v>0</v>
      </c>
      <c r="EM252" s="40" t="b">
        <f t="shared" si="362"/>
        <v>0</v>
      </c>
      <c r="EN252" s="40" t="b">
        <f t="shared" si="363"/>
        <v>0</v>
      </c>
      <c r="EO252" s="367"/>
      <c r="EP252" s="40" t="b">
        <f t="shared" si="364"/>
        <v>0</v>
      </c>
      <c r="EQ252" s="40" t="b">
        <f t="shared" si="365"/>
        <v>0</v>
      </c>
      <c r="ER252" s="40" t="b">
        <f t="shared" si="366"/>
        <v>0</v>
      </c>
      <c r="ES252" s="40" t="b">
        <f t="shared" si="367"/>
        <v>0</v>
      </c>
      <c r="ET252" s="367"/>
      <c r="EU252" s="40" t="b">
        <f t="shared" si="368"/>
        <v>0</v>
      </c>
      <c r="EV252" s="40" t="b">
        <f t="shared" si="369"/>
        <v>0</v>
      </c>
      <c r="EW252" s="40" t="b">
        <f t="shared" si="370"/>
        <v>0</v>
      </c>
      <c r="EX252" s="40" t="b">
        <f t="shared" si="371"/>
        <v>0</v>
      </c>
      <c r="EY252" s="365"/>
      <c r="EZ252" s="40" t="b">
        <f t="shared" si="372"/>
        <v>0</v>
      </c>
      <c r="FA252" s="40" t="b">
        <f t="shared" si="373"/>
        <v>0</v>
      </c>
      <c r="FB252" s="40" t="b">
        <f t="shared" si="374"/>
        <v>0</v>
      </c>
      <c r="FC252" s="40" t="b">
        <f t="shared" si="375"/>
        <v>0</v>
      </c>
      <c r="FD252" s="367"/>
      <c r="FE252" s="40" t="b">
        <f t="shared" si="376"/>
        <v>0</v>
      </c>
      <c r="FF252" s="40" t="b">
        <f t="shared" si="377"/>
        <v>0</v>
      </c>
      <c r="FG252" s="40" t="b">
        <f t="shared" si="378"/>
        <v>0</v>
      </c>
      <c r="FH252" s="40" t="b">
        <f t="shared" si="379"/>
        <v>0</v>
      </c>
      <c r="FI252" s="365"/>
      <c r="FJ252" s="40" t="b">
        <f t="shared" si="380"/>
        <v>0</v>
      </c>
      <c r="FK252" s="40" t="b">
        <f t="shared" si="381"/>
        <v>0</v>
      </c>
      <c r="FL252" s="40" t="b">
        <f t="shared" si="382"/>
        <v>0</v>
      </c>
      <c r="FM252" s="40" t="b">
        <f t="shared" si="383"/>
        <v>0</v>
      </c>
      <c r="FN252" s="367"/>
      <c r="FO252" s="40" t="b">
        <f t="shared" si="384"/>
        <v>0</v>
      </c>
      <c r="FP252" s="40" t="b">
        <f t="shared" si="385"/>
        <v>0</v>
      </c>
      <c r="FQ252" s="40" t="b">
        <f t="shared" si="386"/>
        <v>0</v>
      </c>
      <c r="FR252" s="40" t="b">
        <f t="shared" si="387"/>
        <v>0</v>
      </c>
      <c r="FS252" s="365"/>
      <c r="FT252" s="40" t="b">
        <f t="shared" si="388"/>
        <v>0</v>
      </c>
      <c r="FU252" s="40" t="b">
        <f t="shared" si="389"/>
        <v>0</v>
      </c>
      <c r="FV252" s="40" t="b">
        <f t="shared" si="390"/>
        <v>0</v>
      </c>
      <c r="FW252" s="40" t="b">
        <f t="shared" si="391"/>
        <v>0</v>
      </c>
    </row>
    <row r="253" spans="2:179">
      <c r="B253" s="365">
        <v>244</v>
      </c>
      <c r="C253" s="309"/>
      <c r="D253" s="196"/>
      <c r="E253" s="196"/>
      <c r="F253" s="195"/>
      <c r="G253" s="367"/>
      <c r="H253" s="197"/>
      <c r="I253" s="197"/>
      <c r="J253" s="197"/>
      <c r="K253" s="197"/>
      <c r="L253" s="197"/>
      <c r="M253" s="197"/>
      <c r="N253" s="9"/>
      <c r="O253" s="198"/>
      <c r="P253" s="198"/>
      <c r="Q253" s="198"/>
      <c r="R253" s="198"/>
      <c r="S253" s="198"/>
      <c r="T253" s="198"/>
      <c r="U253" s="9"/>
      <c r="V253" s="306"/>
      <c r="W253" s="306"/>
      <c r="X253" s="306"/>
      <c r="Y253" s="306"/>
      <c r="Z253" s="306"/>
      <c r="AA253" s="283">
        <f>IFERROR(Z253*Inputs!$D$59*Inputs!$D$60,"")</f>
        <v>0</v>
      </c>
      <c r="AB253" s="9"/>
      <c r="AC253" s="304"/>
      <c r="AD253" s="304"/>
      <c r="AE253" s="304"/>
      <c r="AF253" s="304"/>
      <c r="AG253" s="9"/>
      <c r="AH253" s="283" t="str">
        <f>IFERROR(IF(Analysis!AC253="","",Analysis!AC253*Inputs!$D$33),"")</f>
        <v/>
      </c>
      <c r="AI253" s="292" t="str">
        <f>IFERROR(IF(Analysis!AD253="","",Analysis!AD253*Inputs!$D$37),"")</f>
        <v/>
      </c>
      <c r="AJ253" s="292" t="str">
        <f>IFERROR(IF(Analysis!AE253="","",Analysis!AE253*Inputs!$D$41),"")</f>
        <v/>
      </c>
      <c r="AK253" s="292" t="str">
        <f>IFERROR(IF(Analysis!AE253="","",Analysis!AE253*Inputs!$D$48),"")</f>
        <v/>
      </c>
      <c r="AL253" s="293" t="str">
        <f>IFERROR(IF(Analysis!AD253="","",Analysis!AD253*Inputs!$D$49*Inputs!$D$48),"")</f>
        <v/>
      </c>
      <c r="AM253" s="292" t="str">
        <f>IFERROR(AK253*Inputs!$D$50,"")</f>
        <v/>
      </c>
      <c r="AN253" s="292" t="str">
        <f t="shared" si="392"/>
        <v/>
      </c>
      <c r="AO253" s="292" t="str">
        <f>IFERROR(IF(AN253="","",AN253*Inputs!$D$52),"")</f>
        <v/>
      </c>
      <c r="AP253" s="283" t="str">
        <f>IFERROR(IF(Analysis!AF253="","",Analysis!AF253*Inputs!$D$58),"")</f>
        <v/>
      </c>
      <c r="AQ253" s="293" t="str">
        <f>IFERROR(AP253*Inputs!$D$59,"")</f>
        <v/>
      </c>
      <c r="AR253" s="283" t="str">
        <f>IFERROR(AQ253*Inputs!$D$60,"")</f>
        <v/>
      </c>
      <c r="AS253" s="9"/>
      <c r="AT253" s="279" t="str">
        <f>IF(Analysis!V253&lt;&gt;"",Analysis!V253,Analysis!$AH253)</f>
        <v/>
      </c>
      <c r="AU253" s="279" t="str">
        <f>IF(Analysis!W253&lt;&gt;"",Analysis!W253,Analysis!AI253)</f>
        <v/>
      </c>
      <c r="AV253" s="279" t="str">
        <f>IF(Analysis!X253&lt;&gt;"",Analysis!X253,$AJ253)</f>
        <v/>
      </c>
      <c r="AW253" s="279" t="str">
        <f>IF(Analysis!Y253&lt;&gt;"",Analysis!Y253,Analysis!AO253)</f>
        <v/>
      </c>
      <c r="AX253" s="279" t="str">
        <f>IF(Analysis!Z253&lt;&gt;"",Analysis!Z253,Analysis!AP253)</f>
        <v/>
      </c>
      <c r="AY253" s="279" t="str">
        <f>IF(Analysis!AA253&gt;0,Analysis!AA253,Analysis!AR253)</f>
        <v/>
      </c>
      <c r="AZ253" s="9"/>
      <c r="BA253" s="8">
        <f>SUM((($H253+$O253)*Inputs!$D$14*Inputs!$D$13/Hours_TB),(($I253+$P253)*Inputs!$D$14*Inputs!$D$13/Hours_TB),(($J253+$Q253)*Inputs!$D$14*Inputs!$D$13/Hours_TB),(($K253+$R253)*Inputs!$D$14*Inputs!$D$13/Hours_TB),(($L253+$S253)*Inputs!$D$14*Inputs!$D$13/Hours_TB),(($M253+$T253)*Inputs!$D$14*Inputs!$D$13/Hours_TB))</f>
        <v>0</v>
      </c>
      <c r="BB253" s="8">
        <f>SUM((($H253+$O253)*Inputs!$D$14*Inputs!$D$13/Hours_HIV),(($I253+$P253)*Inputs!$D$14*Inputs!$D$13/Hours_HIV),(($J253+$Q253)*Inputs!$D$14*Inputs!$D$13/Hours_HIV),(($K253+$R253)*Inputs!$D$14*Inputs!$D$13/Hours_HIV),(($L253+$S253)*Inputs!$D$14*Inputs!$D$13/Hours_HIV),(($M253+$T253)*Inputs!$D$14*Inputs!$D$13/Hours_HIV))</f>
        <v>0</v>
      </c>
      <c r="BC253" s="8">
        <f>SUM((($H253+$O253)*Inputs!$D$14*Inputs!$D$13/Hours_HPV),(($I253+$P253)*Inputs!$D$14*Inputs!$D$13/Hours_HPV),(($J253+$Q253)*Inputs!$D$14*Inputs!$D$13/Hours_HPV),(($K253+$R253)*Inputs!$D$14*Inputs!$D$13/Hours_HPV),(($L253+$S253)*Inputs!$D$14*Inputs!$D$13/Hours_HPV),(($M253+$T253)*Inputs!$D$14*Inputs!$D$13/Hours_HPV))</f>
        <v>0</v>
      </c>
      <c r="BD253" s="8">
        <f>SUM((($H253+$O253)*Inputs!$D$14*Inputs!$D$13/Hours_HCV),(($I253+$P253)*Inputs!$D$14*Inputs!$D$13/Hours_HCV),(($J253+$Q253)*Inputs!$D$14*Inputs!$D$13/Hours_HCV),(($K253+$R253)*Inputs!$D$14*Inputs!$D$13/Hours_HCV),(($L253+$S253)*Inputs!$D$14*Inputs!$D$13/Hours_HCV),(($M253+$T253)*Inputs!$D$14*Inputs!$D$13/Hours_HCV))</f>
        <v>0</v>
      </c>
      <c r="BE253" s="9"/>
      <c r="BF253" s="10" t="str">
        <f t="shared" si="393"/>
        <v/>
      </c>
      <c r="BG253" s="18" t="str">
        <f t="shared" si="394"/>
        <v>N/A</v>
      </c>
      <c r="BH253" s="10" t="str">
        <f t="shared" si="395"/>
        <v/>
      </c>
      <c r="BI253" s="10" t="str">
        <f t="shared" si="396"/>
        <v/>
      </c>
      <c r="BJ253" s="10" t="str">
        <f t="shared" si="315"/>
        <v/>
      </c>
      <c r="BK253" s="18" t="str">
        <f t="shared" si="397"/>
        <v>N/A</v>
      </c>
      <c r="BL253" s="367"/>
      <c r="BM253" s="10">
        <f t="shared" si="398"/>
        <v>0</v>
      </c>
      <c r="BN253" s="18" t="str">
        <f t="shared" si="399"/>
        <v>N/A</v>
      </c>
      <c r="BO253" s="10" t="str">
        <f t="shared" si="316"/>
        <v/>
      </c>
      <c r="BP253" s="10" t="str">
        <f t="shared" si="317"/>
        <v/>
      </c>
      <c r="BQ253" s="10" t="str">
        <f t="shared" si="318"/>
        <v/>
      </c>
      <c r="BR253" s="18" t="str">
        <f t="shared" si="319"/>
        <v>N/A</v>
      </c>
      <c r="BS253" s="367"/>
      <c r="BT253" s="10">
        <f t="shared" si="400"/>
        <v>0</v>
      </c>
      <c r="BU253" s="18" t="str">
        <f t="shared" si="401"/>
        <v>N/A</v>
      </c>
      <c r="BV253" s="10" t="str">
        <f t="shared" si="320"/>
        <v/>
      </c>
      <c r="BW253" s="10" t="str">
        <f t="shared" si="402"/>
        <v/>
      </c>
      <c r="BX253" s="10" t="str">
        <f t="shared" si="321"/>
        <v/>
      </c>
      <c r="BY253" s="18" t="str">
        <f t="shared" si="403"/>
        <v>N/A</v>
      </c>
      <c r="BZ253" s="367"/>
      <c r="CA253" s="10">
        <f t="shared" si="404"/>
        <v>0</v>
      </c>
      <c r="CB253" s="18" t="str">
        <f t="shared" si="405"/>
        <v>N/A</v>
      </c>
      <c r="CC253" s="10" t="str">
        <f t="shared" si="322"/>
        <v/>
      </c>
      <c r="CD253" s="10" t="str">
        <f t="shared" si="323"/>
        <v/>
      </c>
      <c r="CE253" s="10" t="str">
        <f t="shared" si="324"/>
        <v/>
      </c>
      <c r="CF253" s="18" t="str">
        <f t="shared" si="406"/>
        <v>N/A</v>
      </c>
      <c r="CG253" s="365"/>
      <c r="CH253" s="10">
        <f t="shared" si="407"/>
        <v>0</v>
      </c>
      <c r="CI253" s="18" t="str">
        <f t="shared" si="408"/>
        <v>N/A</v>
      </c>
      <c r="CJ253" s="10" t="str">
        <f t="shared" si="325"/>
        <v/>
      </c>
      <c r="CK253" s="10" t="str">
        <f t="shared" si="326"/>
        <v/>
      </c>
      <c r="CL253" s="10" t="str">
        <f t="shared" si="327"/>
        <v/>
      </c>
      <c r="CM253" s="18" t="str">
        <f t="shared" si="328"/>
        <v>N/A</v>
      </c>
      <c r="CN253" s="365"/>
      <c r="CO253" s="10">
        <f t="shared" si="409"/>
        <v>0</v>
      </c>
      <c r="CP253" s="18" t="str">
        <f t="shared" si="410"/>
        <v>N/A</v>
      </c>
      <c r="CQ253" s="10" t="str">
        <f t="shared" si="329"/>
        <v/>
      </c>
      <c r="CR253" s="10" t="str">
        <f t="shared" si="330"/>
        <v/>
      </c>
      <c r="CS253" s="10" t="str">
        <f t="shared" si="331"/>
        <v/>
      </c>
      <c r="CT253" s="18" t="str">
        <f t="shared" si="411"/>
        <v>N/A</v>
      </c>
      <c r="CU253" s="377"/>
      <c r="CV253" s="10">
        <f t="shared" si="412"/>
        <v>0</v>
      </c>
      <c r="CW253" s="18" t="str">
        <f t="shared" si="413"/>
        <v>N/A</v>
      </c>
      <c r="CX253" s="10" t="str">
        <f t="shared" si="332"/>
        <v/>
      </c>
      <c r="CY253" s="10" t="str">
        <f t="shared" si="333"/>
        <v/>
      </c>
      <c r="CZ253" s="10" t="str">
        <f t="shared" si="334"/>
        <v/>
      </c>
      <c r="DA253" s="18" t="str">
        <f t="shared" si="335"/>
        <v>N/A</v>
      </c>
      <c r="DB253" s="367"/>
      <c r="DC253" s="367"/>
      <c r="DD253" s="367"/>
      <c r="DE253" s="367"/>
      <c r="DF253" s="367"/>
      <c r="DG253" s="40" t="b">
        <f t="shared" si="336"/>
        <v>0</v>
      </c>
      <c r="DH253" s="40" t="b">
        <f t="shared" si="337"/>
        <v>0</v>
      </c>
      <c r="DI253" s="40" t="b">
        <f t="shared" si="338"/>
        <v>0</v>
      </c>
      <c r="DJ253" s="40" t="b">
        <f t="shared" si="339"/>
        <v>0</v>
      </c>
      <c r="DK253" s="367"/>
      <c r="DL253" s="40" t="b">
        <f t="shared" si="340"/>
        <v>0</v>
      </c>
      <c r="DM253" s="40" t="b">
        <f t="shared" si="341"/>
        <v>0</v>
      </c>
      <c r="DN253" s="40" t="b">
        <f t="shared" si="342"/>
        <v>0</v>
      </c>
      <c r="DO253" s="40" t="b">
        <f t="shared" si="343"/>
        <v>0</v>
      </c>
      <c r="DP253" s="367"/>
      <c r="DQ253" s="40" t="b">
        <f t="shared" si="344"/>
        <v>0</v>
      </c>
      <c r="DR253" s="40" t="b">
        <f t="shared" si="345"/>
        <v>0</v>
      </c>
      <c r="DS253" s="40" t="b">
        <f t="shared" si="346"/>
        <v>0</v>
      </c>
      <c r="DT253" s="40" t="b">
        <f t="shared" si="347"/>
        <v>0</v>
      </c>
      <c r="DU253" s="367"/>
      <c r="DV253" s="40" t="b">
        <f t="shared" si="348"/>
        <v>0</v>
      </c>
      <c r="DW253" s="40" t="b">
        <f t="shared" si="349"/>
        <v>0</v>
      </c>
      <c r="DX253" s="40" t="b">
        <f t="shared" si="350"/>
        <v>0</v>
      </c>
      <c r="DY253" s="40" t="b">
        <f t="shared" si="351"/>
        <v>0</v>
      </c>
      <c r="DZ253" s="367"/>
      <c r="EA253" s="40" t="b">
        <f t="shared" si="352"/>
        <v>0</v>
      </c>
      <c r="EB253" s="40" t="b">
        <f t="shared" si="353"/>
        <v>0</v>
      </c>
      <c r="EC253" s="40" t="b">
        <f t="shared" si="354"/>
        <v>0</v>
      </c>
      <c r="ED253" s="40" t="b">
        <f t="shared" si="355"/>
        <v>0</v>
      </c>
      <c r="EE253" s="367"/>
      <c r="EF253" s="40" t="b">
        <f t="shared" si="356"/>
        <v>0</v>
      </c>
      <c r="EG253" s="40" t="b">
        <f t="shared" si="357"/>
        <v>0</v>
      </c>
      <c r="EH253" s="40" t="b">
        <f t="shared" si="358"/>
        <v>0</v>
      </c>
      <c r="EI253" s="40" t="b">
        <f t="shared" si="359"/>
        <v>0</v>
      </c>
      <c r="EJ253" s="367"/>
      <c r="EK253" s="40" t="b">
        <f t="shared" si="360"/>
        <v>0</v>
      </c>
      <c r="EL253" s="40" t="b">
        <f t="shared" si="361"/>
        <v>0</v>
      </c>
      <c r="EM253" s="40" t="b">
        <f t="shared" si="362"/>
        <v>0</v>
      </c>
      <c r="EN253" s="40" t="b">
        <f t="shared" si="363"/>
        <v>0</v>
      </c>
      <c r="EO253" s="367"/>
      <c r="EP253" s="40" t="b">
        <f t="shared" si="364"/>
        <v>0</v>
      </c>
      <c r="EQ253" s="40" t="b">
        <f t="shared" si="365"/>
        <v>0</v>
      </c>
      <c r="ER253" s="40" t="b">
        <f t="shared" si="366"/>
        <v>0</v>
      </c>
      <c r="ES253" s="40" t="b">
        <f t="shared" si="367"/>
        <v>0</v>
      </c>
      <c r="ET253" s="367"/>
      <c r="EU253" s="40" t="b">
        <f t="shared" si="368"/>
        <v>0</v>
      </c>
      <c r="EV253" s="40" t="b">
        <f t="shared" si="369"/>
        <v>0</v>
      </c>
      <c r="EW253" s="40" t="b">
        <f t="shared" si="370"/>
        <v>0</v>
      </c>
      <c r="EX253" s="40" t="b">
        <f t="shared" si="371"/>
        <v>0</v>
      </c>
      <c r="EY253" s="365"/>
      <c r="EZ253" s="40" t="b">
        <f t="shared" si="372"/>
        <v>0</v>
      </c>
      <c r="FA253" s="40" t="b">
        <f t="shared" si="373"/>
        <v>0</v>
      </c>
      <c r="FB253" s="40" t="b">
        <f t="shared" si="374"/>
        <v>0</v>
      </c>
      <c r="FC253" s="40" t="b">
        <f t="shared" si="375"/>
        <v>0</v>
      </c>
      <c r="FD253" s="367"/>
      <c r="FE253" s="40" t="b">
        <f t="shared" si="376"/>
        <v>0</v>
      </c>
      <c r="FF253" s="40" t="b">
        <f t="shared" si="377"/>
        <v>0</v>
      </c>
      <c r="FG253" s="40" t="b">
        <f t="shared" si="378"/>
        <v>0</v>
      </c>
      <c r="FH253" s="40" t="b">
        <f t="shared" si="379"/>
        <v>0</v>
      </c>
      <c r="FI253" s="365"/>
      <c r="FJ253" s="40" t="b">
        <f t="shared" si="380"/>
        <v>0</v>
      </c>
      <c r="FK253" s="40" t="b">
        <f t="shared" si="381"/>
        <v>0</v>
      </c>
      <c r="FL253" s="40" t="b">
        <f t="shared" si="382"/>
        <v>0</v>
      </c>
      <c r="FM253" s="40" t="b">
        <f t="shared" si="383"/>
        <v>0</v>
      </c>
      <c r="FN253" s="367"/>
      <c r="FO253" s="40" t="b">
        <f t="shared" si="384"/>
        <v>0</v>
      </c>
      <c r="FP253" s="40" t="b">
        <f t="shared" si="385"/>
        <v>0</v>
      </c>
      <c r="FQ253" s="40" t="b">
        <f t="shared" si="386"/>
        <v>0</v>
      </c>
      <c r="FR253" s="40" t="b">
        <f t="shared" si="387"/>
        <v>0</v>
      </c>
      <c r="FS253" s="365"/>
      <c r="FT253" s="40" t="b">
        <f t="shared" si="388"/>
        <v>0</v>
      </c>
      <c r="FU253" s="40" t="b">
        <f t="shared" si="389"/>
        <v>0</v>
      </c>
      <c r="FV253" s="40" t="b">
        <f t="shared" si="390"/>
        <v>0</v>
      </c>
      <c r="FW253" s="40" t="b">
        <f t="shared" si="391"/>
        <v>0</v>
      </c>
    </row>
    <row r="254" spans="2:179">
      <c r="B254" s="365">
        <v>245</v>
      </c>
      <c r="C254" s="309"/>
      <c r="D254" s="196"/>
      <c r="E254" s="196"/>
      <c r="F254" s="195"/>
      <c r="G254" s="367"/>
      <c r="H254" s="197"/>
      <c r="I254" s="197"/>
      <c r="J254" s="197"/>
      <c r="K254" s="197"/>
      <c r="L254" s="197"/>
      <c r="M254" s="197"/>
      <c r="N254" s="9"/>
      <c r="O254" s="198"/>
      <c r="P254" s="198"/>
      <c r="Q254" s="198"/>
      <c r="R254" s="198"/>
      <c r="S254" s="198"/>
      <c r="T254" s="198"/>
      <c r="U254" s="9"/>
      <c r="V254" s="306"/>
      <c r="W254" s="306"/>
      <c r="X254" s="306"/>
      <c r="Y254" s="306"/>
      <c r="Z254" s="306"/>
      <c r="AA254" s="283">
        <f>IFERROR(Z254*Inputs!$D$59*Inputs!$D$60,"")</f>
        <v>0</v>
      </c>
      <c r="AB254" s="9"/>
      <c r="AC254" s="304"/>
      <c r="AD254" s="304"/>
      <c r="AE254" s="304"/>
      <c r="AF254" s="304"/>
      <c r="AG254" s="9"/>
      <c r="AH254" s="283" t="str">
        <f>IFERROR(IF(Analysis!AC254="","",Analysis!AC254*Inputs!$D$33),"")</f>
        <v/>
      </c>
      <c r="AI254" s="292" t="str">
        <f>IFERROR(IF(Analysis!AD254="","",Analysis!AD254*Inputs!$D$37),"")</f>
        <v/>
      </c>
      <c r="AJ254" s="292" t="str">
        <f>IFERROR(IF(Analysis!AE254="","",Analysis!AE254*Inputs!$D$41),"")</f>
        <v/>
      </c>
      <c r="AK254" s="292" t="str">
        <f>IFERROR(IF(Analysis!AE254="","",Analysis!AE254*Inputs!$D$48),"")</f>
        <v/>
      </c>
      <c r="AL254" s="293" t="str">
        <f>IFERROR(IF(Analysis!AD254="","",Analysis!AD254*Inputs!$D$49*Inputs!$D$48),"")</f>
        <v/>
      </c>
      <c r="AM254" s="292" t="str">
        <f>IFERROR(AK254*Inputs!$D$50,"")</f>
        <v/>
      </c>
      <c r="AN254" s="292" t="str">
        <f t="shared" si="392"/>
        <v/>
      </c>
      <c r="AO254" s="292" t="str">
        <f>IFERROR(IF(AN254="","",AN254*Inputs!$D$52),"")</f>
        <v/>
      </c>
      <c r="AP254" s="283" t="str">
        <f>IFERROR(IF(Analysis!AF254="","",Analysis!AF254*Inputs!$D$58),"")</f>
        <v/>
      </c>
      <c r="AQ254" s="293" t="str">
        <f>IFERROR(AP254*Inputs!$D$59,"")</f>
        <v/>
      </c>
      <c r="AR254" s="283" t="str">
        <f>IFERROR(AQ254*Inputs!$D$60,"")</f>
        <v/>
      </c>
      <c r="AS254" s="9"/>
      <c r="AT254" s="279" t="str">
        <f>IF(Analysis!V254&lt;&gt;"",Analysis!V254,Analysis!$AH254)</f>
        <v/>
      </c>
      <c r="AU254" s="279" t="str">
        <f>IF(Analysis!W254&lt;&gt;"",Analysis!W254,Analysis!AI254)</f>
        <v/>
      </c>
      <c r="AV254" s="279" t="str">
        <f>IF(Analysis!X254&lt;&gt;"",Analysis!X254,$AJ254)</f>
        <v/>
      </c>
      <c r="AW254" s="279" t="str">
        <f>IF(Analysis!Y254&lt;&gt;"",Analysis!Y254,Analysis!AO254)</f>
        <v/>
      </c>
      <c r="AX254" s="279" t="str">
        <f>IF(Analysis!Z254&lt;&gt;"",Analysis!Z254,Analysis!AP254)</f>
        <v/>
      </c>
      <c r="AY254" s="279" t="str">
        <f>IF(Analysis!AA254&gt;0,Analysis!AA254,Analysis!AR254)</f>
        <v/>
      </c>
      <c r="AZ254" s="9"/>
      <c r="BA254" s="8">
        <f>SUM((($H254+$O254)*Inputs!$D$14*Inputs!$D$13/Hours_TB),(($I254+$P254)*Inputs!$D$14*Inputs!$D$13/Hours_TB),(($J254+$Q254)*Inputs!$D$14*Inputs!$D$13/Hours_TB),(($K254+$R254)*Inputs!$D$14*Inputs!$D$13/Hours_TB),(($L254+$S254)*Inputs!$D$14*Inputs!$D$13/Hours_TB),(($M254+$T254)*Inputs!$D$14*Inputs!$D$13/Hours_TB))</f>
        <v>0</v>
      </c>
      <c r="BB254" s="8">
        <f>SUM((($H254+$O254)*Inputs!$D$14*Inputs!$D$13/Hours_HIV),(($I254+$P254)*Inputs!$D$14*Inputs!$D$13/Hours_HIV),(($J254+$Q254)*Inputs!$D$14*Inputs!$D$13/Hours_HIV),(($K254+$R254)*Inputs!$D$14*Inputs!$D$13/Hours_HIV),(($L254+$S254)*Inputs!$D$14*Inputs!$D$13/Hours_HIV),(($M254+$T254)*Inputs!$D$14*Inputs!$D$13/Hours_HIV))</f>
        <v>0</v>
      </c>
      <c r="BC254" s="8">
        <f>SUM((($H254+$O254)*Inputs!$D$14*Inputs!$D$13/Hours_HPV),(($I254+$P254)*Inputs!$D$14*Inputs!$D$13/Hours_HPV),(($J254+$Q254)*Inputs!$D$14*Inputs!$D$13/Hours_HPV),(($K254+$R254)*Inputs!$D$14*Inputs!$D$13/Hours_HPV),(($L254+$S254)*Inputs!$D$14*Inputs!$D$13/Hours_HPV),(($M254+$T254)*Inputs!$D$14*Inputs!$D$13/Hours_HPV))</f>
        <v>0</v>
      </c>
      <c r="BD254" s="8">
        <f>SUM((($H254+$O254)*Inputs!$D$14*Inputs!$D$13/Hours_HCV),(($I254+$P254)*Inputs!$D$14*Inputs!$D$13/Hours_HCV),(($J254+$Q254)*Inputs!$D$14*Inputs!$D$13/Hours_HCV),(($K254+$R254)*Inputs!$D$14*Inputs!$D$13/Hours_HCV),(($L254+$S254)*Inputs!$D$14*Inputs!$D$13/Hours_HCV),(($M254+$T254)*Inputs!$D$14*Inputs!$D$13/Hours_HCV))</f>
        <v>0</v>
      </c>
      <c r="BE254" s="9"/>
      <c r="BF254" s="10" t="str">
        <f t="shared" si="393"/>
        <v/>
      </c>
      <c r="BG254" s="18" t="str">
        <f t="shared" si="394"/>
        <v>N/A</v>
      </c>
      <c r="BH254" s="10" t="str">
        <f t="shared" si="395"/>
        <v/>
      </c>
      <c r="BI254" s="10" t="str">
        <f t="shared" si="396"/>
        <v/>
      </c>
      <c r="BJ254" s="10" t="str">
        <f t="shared" si="315"/>
        <v/>
      </c>
      <c r="BK254" s="18" t="str">
        <f t="shared" si="397"/>
        <v>N/A</v>
      </c>
      <c r="BL254" s="367"/>
      <c r="BM254" s="10">
        <f t="shared" si="398"/>
        <v>0</v>
      </c>
      <c r="BN254" s="18" t="str">
        <f t="shared" si="399"/>
        <v>N/A</v>
      </c>
      <c r="BO254" s="10" t="str">
        <f t="shared" si="316"/>
        <v/>
      </c>
      <c r="BP254" s="10" t="str">
        <f t="shared" si="317"/>
        <v/>
      </c>
      <c r="BQ254" s="10" t="str">
        <f t="shared" si="318"/>
        <v/>
      </c>
      <c r="BR254" s="18" t="str">
        <f t="shared" si="319"/>
        <v>N/A</v>
      </c>
      <c r="BS254" s="367"/>
      <c r="BT254" s="10">
        <f t="shared" si="400"/>
        <v>0</v>
      </c>
      <c r="BU254" s="18" t="str">
        <f t="shared" si="401"/>
        <v>N/A</v>
      </c>
      <c r="BV254" s="10" t="str">
        <f t="shared" si="320"/>
        <v/>
      </c>
      <c r="BW254" s="10" t="str">
        <f t="shared" si="402"/>
        <v/>
      </c>
      <c r="BX254" s="10" t="str">
        <f t="shared" si="321"/>
        <v/>
      </c>
      <c r="BY254" s="18" t="str">
        <f t="shared" si="403"/>
        <v>N/A</v>
      </c>
      <c r="BZ254" s="367"/>
      <c r="CA254" s="10">
        <f t="shared" si="404"/>
        <v>0</v>
      </c>
      <c r="CB254" s="18" t="str">
        <f t="shared" si="405"/>
        <v>N/A</v>
      </c>
      <c r="CC254" s="10" t="str">
        <f t="shared" si="322"/>
        <v/>
      </c>
      <c r="CD254" s="10" t="str">
        <f t="shared" si="323"/>
        <v/>
      </c>
      <c r="CE254" s="10" t="str">
        <f t="shared" si="324"/>
        <v/>
      </c>
      <c r="CF254" s="18" t="str">
        <f t="shared" si="406"/>
        <v>N/A</v>
      </c>
      <c r="CG254" s="365"/>
      <c r="CH254" s="10">
        <f t="shared" si="407"/>
        <v>0</v>
      </c>
      <c r="CI254" s="18" t="str">
        <f t="shared" si="408"/>
        <v>N/A</v>
      </c>
      <c r="CJ254" s="10" t="str">
        <f t="shared" si="325"/>
        <v/>
      </c>
      <c r="CK254" s="10" t="str">
        <f t="shared" si="326"/>
        <v/>
      </c>
      <c r="CL254" s="10" t="str">
        <f t="shared" si="327"/>
        <v/>
      </c>
      <c r="CM254" s="18" t="str">
        <f t="shared" si="328"/>
        <v>N/A</v>
      </c>
      <c r="CN254" s="365"/>
      <c r="CO254" s="10">
        <f t="shared" si="409"/>
        <v>0</v>
      </c>
      <c r="CP254" s="18" t="str">
        <f t="shared" si="410"/>
        <v>N/A</v>
      </c>
      <c r="CQ254" s="10" t="str">
        <f t="shared" si="329"/>
        <v/>
      </c>
      <c r="CR254" s="10" t="str">
        <f t="shared" si="330"/>
        <v/>
      </c>
      <c r="CS254" s="10" t="str">
        <f t="shared" si="331"/>
        <v/>
      </c>
      <c r="CT254" s="18" t="str">
        <f t="shared" si="411"/>
        <v>N/A</v>
      </c>
      <c r="CU254" s="377"/>
      <c r="CV254" s="10">
        <f t="shared" si="412"/>
        <v>0</v>
      </c>
      <c r="CW254" s="18" t="str">
        <f t="shared" si="413"/>
        <v>N/A</v>
      </c>
      <c r="CX254" s="10" t="str">
        <f t="shared" si="332"/>
        <v/>
      </c>
      <c r="CY254" s="10" t="str">
        <f t="shared" si="333"/>
        <v/>
      </c>
      <c r="CZ254" s="10" t="str">
        <f t="shared" si="334"/>
        <v/>
      </c>
      <c r="DA254" s="18" t="str">
        <f t="shared" si="335"/>
        <v>N/A</v>
      </c>
      <c r="DB254" s="367"/>
      <c r="DC254" s="367"/>
      <c r="DD254" s="367"/>
      <c r="DE254" s="367"/>
      <c r="DF254" s="367"/>
      <c r="DG254" s="40" t="b">
        <f t="shared" si="336"/>
        <v>0</v>
      </c>
      <c r="DH254" s="40" t="b">
        <f t="shared" si="337"/>
        <v>0</v>
      </c>
      <c r="DI254" s="40" t="b">
        <f t="shared" si="338"/>
        <v>0</v>
      </c>
      <c r="DJ254" s="40" t="b">
        <f t="shared" si="339"/>
        <v>0</v>
      </c>
      <c r="DK254" s="367"/>
      <c r="DL254" s="40" t="b">
        <f t="shared" si="340"/>
        <v>0</v>
      </c>
      <c r="DM254" s="40" t="b">
        <f t="shared" si="341"/>
        <v>0</v>
      </c>
      <c r="DN254" s="40" t="b">
        <f t="shared" si="342"/>
        <v>0</v>
      </c>
      <c r="DO254" s="40" t="b">
        <f t="shared" si="343"/>
        <v>0</v>
      </c>
      <c r="DP254" s="367"/>
      <c r="DQ254" s="40" t="b">
        <f t="shared" si="344"/>
        <v>0</v>
      </c>
      <c r="DR254" s="40" t="b">
        <f t="shared" si="345"/>
        <v>0</v>
      </c>
      <c r="DS254" s="40" t="b">
        <f t="shared" si="346"/>
        <v>0</v>
      </c>
      <c r="DT254" s="40" t="b">
        <f t="shared" si="347"/>
        <v>0</v>
      </c>
      <c r="DU254" s="367"/>
      <c r="DV254" s="40" t="b">
        <f t="shared" si="348"/>
        <v>0</v>
      </c>
      <c r="DW254" s="40" t="b">
        <f t="shared" si="349"/>
        <v>0</v>
      </c>
      <c r="DX254" s="40" t="b">
        <f t="shared" si="350"/>
        <v>0</v>
      </c>
      <c r="DY254" s="40" t="b">
        <f t="shared" si="351"/>
        <v>0</v>
      </c>
      <c r="DZ254" s="367"/>
      <c r="EA254" s="40" t="b">
        <f t="shared" si="352"/>
        <v>0</v>
      </c>
      <c r="EB254" s="40" t="b">
        <f t="shared" si="353"/>
        <v>0</v>
      </c>
      <c r="EC254" s="40" t="b">
        <f t="shared" si="354"/>
        <v>0</v>
      </c>
      <c r="ED254" s="40" t="b">
        <f t="shared" si="355"/>
        <v>0</v>
      </c>
      <c r="EE254" s="367"/>
      <c r="EF254" s="40" t="b">
        <f t="shared" si="356"/>
        <v>0</v>
      </c>
      <c r="EG254" s="40" t="b">
        <f t="shared" si="357"/>
        <v>0</v>
      </c>
      <c r="EH254" s="40" t="b">
        <f t="shared" si="358"/>
        <v>0</v>
      </c>
      <c r="EI254" s="40" t="b">
        <f t="shared" si="359"/>
        <v>0</v>
      </c>
      <c r="EJ254" s="367"/>
      <c r="EK254" s="40" t="b">
        <f t="shared" si="360"/>
        <v>0</v>
      </c>
      <c r="EL254" s="40" t="b">
        <f t="shared" si="361"/>
        <v>0</v>
      </c>
      <c r="EM254" s="40" t="b">
        <f t="shared" si="362"/>
        <v>0</v>
      </c>
      <c r="EN254" s="40" t="b">
        <f t="shared" si="363"/>
        <v>0</v>
      </c>
      <c r="EO254" s="367"/>
      <c r="EP254" s="40" t="b">
        <f t="shared" si="364"/>
        <v>0</v>
      </c>
      <c r="EQ254" s="40" t="b">
        <f t="shared" si="365"/>
        <v>0</v>
      </c>
      <c r="ER254" s="40" t="b">
        <f t="shared" si="366"/>
        <v>0</v>
      </c>
      <c r="ES254" s="40" t="b">
        <f t="shared" si="367"/>
        <v>0</v>
      </c>
      <c r="ET254" s="367"/>
      <c r="EU254" s="40" t="b">
        <f t="shared" si="368"/>
        <v>0</v>
      </c>
      <c r="EV254" s="40" t="b">
        <f t="shared" si="369"/>
        <v>0</v>
      </c>
      <c r="EW254" s="40" t="b">
        <f t="shared" si="370"/>
        <v>0</v>
      </c>
      <c r="EX254" s="40" t="b">
        <f t="shared" si="371"/>
        <v>0</v>
      </c>
      <c r="EY254" s="365"/>
      <c r="EZ254" s="40" t="b">
        <f t="shared" si="372"/>
        <v>0</v>
      </c>
      <c r="FA254" s="40" t="b">
        <f t="shared" si="373"/>
        <v>0</v>
      </c>
      <c r="FB254" s="40" t="b">
        <f t="shared" si="374"/>
        <v>0</v>
      </c>
      <c r="FC254" s="40" t="b">
        <f t="shared" si="375"/>
        <v>0</v>
      </c>
      <c r="FD254" s="367"/>
      <c r="FE254" s="40" t="b">
        <f t="shared" si="376"/>
        <v>0</v>
      </c>
      <c r="FF254" s="40" t="b">
        <f t="shared" si="377"/>
        <v>0</v>
      </c>
      <c r="FG254" s="40" t="b">
        <f t="shared" si="378"/>
        <v>0</v>
      </c>
      <c r="FH254" s="40" t="b">
        <f t="shared" si="379"/>
        <v>0</v>
      </c>
      <c r="FI254" s="365"/>
      <c r="FJ254" s="40" t="b">
        <f t="shared" si="380"/>
        <v>0</v>
      </c>
      <c r="FK254" s="40" t="b">
        <f t="shared" si="381"/>
        <v>0</v>
      </c>
      <c r="FL254" s="40" t="b">
        <f t="shared" si="382"/>
        <v>0</v>
      </c>
      <c r="FM254" s="40" t="b">
        <f t="shared" si="383"/>
        <v>0</v>
      </c>
      <c r="FN254" s="367"/>
      <c r="FO254" s="40" t="b">
        <f t="shared" si="384"/>
        <v>0</v>
      </c>
      <c r="FP254" s="40" t="b">
        <f t="shared" si="385"/>
        <v>0</v>
      </c>
      <c r="FQ254" s="40" t="b">
        <f t="shared" si="386"/>
        <v>0</v>
      </c>
      <c r="FR254" s="40" t="b">
        <f t="shared" si="387"/>
        <v>0</v>
      </c>
      <c r="FS254" s="365"/>
      <c r="FT254" s="40" t="b">
        <f t="shared" si="388"/>
        <v>0</v>
      </c>
      <c r="FU254" s="40" t="b">
        <f t="shared" si="389"/>
        <v>0</v>
      </c>
      <c r="FV254" s="40" t="b">
        <f t="shared" si="390"/>
        <v>0</v>
      </c>
      <c r="FW254" s="40" t="b">
        <f t="shared" si="391"/>
        <v>0</v>
      </c>
    </row>
    <row r="255" spans="2:179">
      <c r="B255" s="365">
        <v>246</v>
      </c>
      <c r="C255" s="309"/>
      <c r="D255" s="196"/>
      <c r="E255" s="196"/>
      <c r="F255" s="195"/>
      <c r="G255" s="367"/>
      <c r="H255" s="197"/>
      <c r="I255" s="197"/>
      <c r="J255" s="197"/>
      <c r="K255" s="197"/>
      <c r="L255" s="197"/>
      <c r="M255" s="197"/>
      <c r="N255" s="9"/>
      <c r="O255" s="198"/>
      <c r="P255" s="198"/>
      <c r="Q255" s="198"/>
      <c r="R255" s="198"/>
      <c r="S255" s="198"/>
      <c r="T255" s="198"/>
      <c r="U255" s="9"/>
      <c r="V255" s="306"/>
      <c r="W255" s="306"/>
      <c r="X255" s="306"/>
      <c r="Y255" s="306"/>
      <c r="Z255" s="306"/>
      <c r="AA255" s="283">
        <f>IFERROR(Z255*Inputs!$D$59*Inputs!$D$60,"")</f>
        <v>0</v>
      </c>
      <c r="AB255" s="9"/>
      <c r="AC255" s="304"/>
      <c r="AD255" s="304"/>
      <c r="AE255" s="304"/>
      <c r="AF255" s="304"/>
      <c r="AG255" s="9"/>
      <c r="AH255" s="283" t="str">
        <f>IFERROR(IF(Analysis!AC255="","",Analysis!AC255*Inputs!$D$33),"")</f>
        <v/>
      </c>
      <c r="AI255" s="292" t="str">
        <f>IFERROR(IF(Analysis!AD255="","",Analysis!AD255*Inputs!$D$37),"")</f>
        <v/>
      </c>
      <c r="AJ255" s="292" t="str">
        <f>IFERROR(IF(Analysis!AE255="","",Analysis!AE255*Inputs!$D$41),"")</f>
        <v/>
      </c>
      <c r="AK255" s="292" t="str">
        <f>IFERROR(IF(Analysis!AE255="","",Analysis!AE255*Inputs!$D$48),"")</f>
        <v/>
      </c>
      <c r="AL255" s="293" t="str">
        <f>IFERROR(IF(Analysis!AD255="","",Analysis!AD255*Inputs!$D$49*Inputs!$D$48),"")</f>
        <v/>
      </c>
      <c r="AM255" s="292" t="str">
        <f>IFERROR(AK255*Inputs!$D$50,"")</f>
        <v/>
      </c>
      <c r="AN255" s="292" t="str">
        <f t="shared" si="392"/>
        <v/>
      </c>
      <c r="AO255" s="292" t="str">
        <f>IFERROR(IF(AN255="","",AN255*Inputs!$D$52),"")</f>
        <v/>
      </c>
      <c r="AP255" s="283" t="str">
        <f>IFERROR(IF(Analysis!AF255="","",Analysis!AF255*Inputs!$D$58),"")</f>
        <v/>
      </c>
      <c r="AQ255" s="293" t="str">
        <f>IFERROR(AP255*Inputs!$D$59,"")</f>
        <v/>
      </c>
      <c r="AR255" s="283" t="str">
        <f>IFERROR(AQ255*Inputs!$D$60,"")</f>
        <v/>
      </c>
      <c r="AS255" s="9"/>
      <c r="AT255" s="279" t="str">
        <f>IF(Analysis!V255&lt;&gt;"",Analysis!V255,Analysis!$AH255)</f>
        <v/>
      </c>
      <c r="AU255" s="279" t="str">
        <f>IF(Analysis!W255&lt;&gt;"",Analysis!W255,Analysis!AI255)</f>
        <v/>
      </c>
      <c r="AV255" s="279" t="str">
        <f>IF(Analysis!X255&lt;&gt;"",Analysis!X255,$AJ255)</f>
        <v/>
      </c>
      <c r="AW255" s="279" t="str">
        <f>IF(Analysis!Y255&lt;&gt;"",Analysis!Y255,Analysis!AO255)</f>
        <v/>
      </c>
      <c r="AX255" s="279" t="str">
        <f>IF(Analysis!Z255&lt;&gt;"",Analysis!Z255,Analysis!AP255)</f>
        <v/>
      </c>
      <c r="AY255" s="279" t="str">
        <f>IF(Analysis!AA255&gt;0,Analysis!AA255,Analysis!AR255)</f>
        <v/>
      </c>
      <c r="AZ255" s="9"/>
      <c r="BA255" s="8">
        <f>SUM((($H255+$O255)*Inputs!$D$14*Inputs!$D$13/Hours_TB),(($I255+$P255)*Inputs!$D$14*Inputs!$D$13/Hours_TB),(($J255+$Q255)*Inputs!$D$14*Inputs!$D$13/Hours_TB),(($K255+$R255)*Inputs!$D$14*Inputs!$D$13/Hours_TB),(($L255+$S255)*Inputs!$D$14*Inputs!$D$13/Hours_TB),(($M255+$T255)*Inputs!$D$14*Inputs!$D$13/Hours_TB))</f>
        <v>0</v>
      </c>
      <c r="BB255" s="8">
        <f>SUM((($H255+$O255)*Inputs!$D$14*Inputs!$D$13/Hours_HIV),(($I255+$P255)*Inputs!$D$14*Inputs!$D$13/Hours_HIV),(($J255+$Q255)*Inputs!$D$14*Inputs!$D$13/Hours_HIV),(($K255+$R255)*Inputs!$D$14*Inputs!$D$13/Hours_HIV),(($L255+$S255)*Inputs!$D$14*Inputs!$D$13/Hours_HIV),(($M255+$T255)*Inputs!$D$14*Inputs!$D$13/Hours_HIV))</f>
        <v>0</v>
      </c>
      <c r="BC255" s="8">
        <f>SUM((($H255+$O255)*Inputs!$D$14*Inputs!$D$13/Hours_HPV),(($I255+$P255)*Inputs!$D$14*Inputs!$D$13/Hours_HPV),(($J255+$Q255)*Inputs!$D$14*Inputs!$D$13/Hours_HPV),(($K255+$R255)*Inputs!$D$14*Inputs!$D$13/Hours_HPV),(($L255+$S255)*Inputs!$D$14*Inputs!$D$13/Hours_HPV),(($M255+$T255)*Inputs!$D$14*Inputs!$D$13/Hours_HPV))</f>
        <v>0</v>
      </c>
      <c r="BD255" s="8">
        <f>SUM((($H255+$O255)*Inputs!$D$14*Inputs!$D$13/Hours_HCV),(($I255+$P255)*Inputs!$D$14*Inputs!$D$13/Hours_HCV),(($J255+$Q255)*Inputs!$D$14*Inputs!$D$13/Hours_HCV),(($K255+$R255)*Inputs!$D$14*Inputs!$D$13/Hours_HCV),(($L255+$S255)*Inputs!$D$14*Inputs!$D$13/Hours_HCV),(($M255+$T255)*Inputs!$D$14*Inputs!$D$13/Hours_HCV))</f>
        <v>0</v>
      </c>
      <c r="BE255" s="9"/>
      <c r="BF255" s="10" t="str">
        <f t="shared" si="393"/>
        <v/>
      </c>
      <c r="BG255" s="18" t="str">
        <f t="shared" si="394"/>
        <v>N/A</v>
      </c>
      <c r="BH255" s="10" t="str">
        <f t="shared" si="395"/>
        <v/>
      </c>
      <c r="BI255" s="10" t="str">
        <f t="shared" si="396"/>
        <v/>
      </c>
      <c r="BJ255" s="10" t="str">
        <f t="shared" si="315"/>
        <v/>
      </c>
      <c r="BK255" s="18" t="str">
        <f t="shared" si="397"/>
        <v>N/A</v>
      </c>
      <c r="BL255" s="367"/>
      <c r="BM255" s="10">
        <f t="shared" si="398"/>
        <v>0</v>
      </c>
      <c r="BN255" s="18" t="str">
        <f t="shared" si="399"/>
        <v>N/A</v>
      </c>
      <c r="BO255" s="10" t="str">
        <f t="shared" si="316"/>
        <v/>
      </c>
      <c r="BP255" s="10" t="str">
        <f t="shared" si="317"/>
        <v/>
      </c>
      <c r="BQ255" s="10" t="str">
        <f t="shared" si="318"/>
        <v/>
      </c>
      <c r="BR255" s="18" t="str">
        <f t="shared" si="319"/>
        <v>N/A</v>
      </c>
      <c r="BS255" s="367"/>
      <c r="BT255" s="10">
        <f t="shared" si="400"/>
        <v>0</v>
      </c>
      <c r="BU255" s="18" t="str">
        <f t="shared" si="401"/>
        <v>N/A</v>
      </c>
      <c r="BV255" s="10" t="str">
        <f t="shared" si="320"/>
        <v/>
      </c>
      <c r="BW255" s="10" t="str">
        <f t="shared" si="402"/>
        <v/>
      </c>
      <c r="BX255" s="10" t="str">
        <f t="shared" si="321"/>
        <v/>
      </c>
      <c r="BY255" s="18" t="str">
        <f t="shared" si="403"/>
        <v>N/A</v>
      </c>
      <c r="BZ255" s="367"/>
      <c r="CA255" s="10">
        <f t="shared" si="404"/>
        <v>0</v>
      </c>
      <c r="CB255" s="18" t="str">
        <f t="shared" si="405"/>
        <v>N/A</v>
      </c>
      <c r="CC255" s="10" t="str">
        <f t="shared" si="322"/>
        <v/>
      </c>
      <c r="CD255" s="10" t="str">
        <f t="shared" si="323"/>
        <v/>
      </c>
      <c r="CE255" s="10" t="str">
        <f t="shared" si="324"/>
        <v/>
      </c>
      <c r="CF255" s="18" t="str">
        <f t="shared" si="406"/>
        <v>N/A</v>
      </c>
      <c r="CG255" s="365"/>
      <c r="CH255" s="10">
        <f t="shared" si="407"/>
        <v>0</v>
      </c>
      <c r="CI255" s="18" t="str">
        <f t="shared" si="408"/>
        <v>N/A</v>
      </c>
      <c r="CJ255" s="10" t="str">
        <f t="shared" si="325"/>
        <v/>
      </c>
      <c r="CK255" s="10" t="str">
        <f t="shared" si="326"/>
        <v/>
      </c>
      <c r="CL255" s="10" t="str">
        <f t="shared" si="327"/>
        <v/>
      </c>
      <c r="CM255" s="18" t="str">
        <f t="shared" si="328"/>
        <v>N/A</v>
      </c>
      <c r="CN255" s="365"/>
      <c r="CO255" s="10">
        <f t="shared" si="409"/>
        <v>0</v>
      </c>
      <c r="CP255" s="18" t="str">
        <f t="shared" si="410"/>
        <v>N/A</v>
      </c>
      <c r="CQ255" s="10" t="str">
        <f t="shared" si="329"/>
        <v/>
      </c>
      <c r="CR255" s="10" t="str">
        <f t="shared" si="330"/>
        <v/>
      </c>
      <c r="CS255" s="10" t="str">
        <f t="shared" si="331"/>
        <v/>
      </c>
      <c r="CT255" s="18" t="str">
        <f t="shared" si="411"/>
        <v>N/A</v>
      </c>
      <c r="CU255" s="377"/>
      <c r="CV255" s="10">
        <f t="shared" si="412"/>
        <v>0</v>
      </c>
      <c r="CW255" s="18" t="str">
        <f t="shared" si="413"/>
        <v>N/A</v>
      </c>
      <c r="CX255" s="10" t="str">
        <f t="shared" si="332"/>
        <v/>
      </c>
      <c r="CY255" s="10" t="str">
        <f t="shared" si="333"/>
        <v/>
      </c>
      <c r="CZ255" s="10" t="str">
        <f t="shared" si="334"/>
        <v/>
      </c>
      <c r="DA255" s="18" t="str">
        <f t="shared" si="335"/>
        <v>N/A</v>
      </c>
      <c r="DB255" s="367"/>
      <c r="DC255" s="367"/>
      <c r="DD255" s="367"/>
      <c r="DE255" s="367"/>
      <c r="DF255" s="367"/>
      <c r="DG255" s="40" t="b">
        <f t="shared" si="336"/>
        <v>0</v>
      </c>
      <c r="DH255" s="40" t="b">
        <f t="shared" si="337"/>
        <v>0</v>
      </c>
      <c r="DI255" s="40" t="b">
        <f t="shared" si="338"/>
        <v>0</v>
      </c>
      <c r="DJ255" s="40" t="b">
        <f t="shared" si="339"/>
        <v>0</v>
      </c>
      <c r="DK255" s="367"/>
      <c r="DL255" s="40" t="b">
        <f t="shared" si="340"/>
        <v>0</v>
      </c>
      <c r="DM255" s="40" t="b">
        <f t="shared" si="341"/>
        <v>0</v>
      </c>
      <c r="DN255" s="40" t="b">
        <f t="shared" si="342"/>
        <v>0</v>
      </c>
      <c r="DO255" s="40" t="b">
        <f t="shared" si="343"/>
        <v>0</v>
      </c>
      <c r="DP255" s="367"/>
      <c r="DQ255" s="40" t="b">
        <f t="shared" si="344"/>
        <v>0</v>
      </c>
      <c r="DR255" s="40" t="b">
        <f t="shared" si="345"/>
        <v>0</v>
      </c>
      <c r="DS255" s="40" t="b">
        <f t="shared" si="346"/>
        <v>0</v>
      </c>
      <c r="DT255" s="40" t="b">
        <f t="shared" si="347"/>
        <v>0</v>
      </c>
      <c r="DU255" s="367"/>
      <c r="DV255" s="40" t="b">
        <f t="shared" si="348"/>
        <v>0</v>
      </c>
      <c r="DW255" s="40" t="b">
        <f t="shared" si="349"/>
        <v>0</v>
      </c>
      <c r="DX255" s="40" t="b">
        <f t="shared" si="350"/>
        <v>0</v>
      </c>
      <c r="DY255" s="40" t="b">
        <f t="shared" si="351"/>
        <v>0</v>
      </c>
      <c r="DZ255" s="367"/>
      <c r="EA255" s="40" t="b">
        <f t="shared" si="352"/>
        <v>0</v>
      </c>
      <c r="EB255" s="40" t="b">
        <f t="shared" si="353"/>
        <v>0</v>
      </c>
      <c r="EC255" s="40" t="b">
        <f t="shared" si="354"/>
        <v>0</v>
      </c>
      <c r="ED255" s="40" t="b">
        <f t="shared" si="355"/>
        <v>0</v>
      </c>
      <c r="EE255" s="367"/>
      <c r="EF255" s="40" t="b">
        <f t="shared" si="356"/>
        <v>0</v>
      </c>
      <c r="EG255" s="40" t="b">
        <f t="shared" si="357"/>
        <v>0</v>
      </c>
      <c r="EH255" s="40" t="b">
        <f t="shared" si="358"/>
        <v>0</v>
      </c>
      <c r="EI255" s="40" t="b">
        <f t="shared" si="359"/>
        <v>0</v>
      </c>
      <c r="EJ255" s="367"/>
      <c r="EK255" s="40" t="b">
        <f t="shared" si="360"/>
        <v>0</v>
      </c>
      <c r="EL255" s="40" t="b">
        <f t="shared" si="361"/>
        <v>0</v>
      </c>
      <c r="EM255" s="40" t="b">
        <f t="shared" si="362"/>
        <v>0</v>
      </c>
      <c r="EN255" s="40" t="b">
        <f t="shared" si="363"/>
        <v>0</v>
      </c>
      <c r="EO255" s="367"/>
      <c r="EP255" s="40" t="b">
        <f t="shared" si="364"/>
        <v>0</v>
      </c>
      <c r="EQ255" s="40" t="b">
        <f t="shared" si="365"/>
        <v>0</v>
      </c>
      <c r="ER255" s="40" t="b">
        <f t="shared" si="366"/>
        <v>0</v>
      </c>
      <c r="ES255" s="40" t="b">
        <f t="shared" si="367"/>
        <v>0</v>
      </c>
      <c r="ET255" s="367"/>
      <c r="EU255" s="40" t="b">
        <f t="shared" si="368"/>
        <v>0</v>
      </c>
      <c r="EV255" s="40" t="b">
        <f t="shared" si="369"/>
        <v>0</v>
      </c>
      <c r="EW255" s="40" t="b">
        <f t="shared" si="370"/>
        <v>0</v>
      </c>
      <c r="EX255" s="40" t="b">
        <f t="shared" si="371"/>
        <v>0</v>
      </c>
      <c r="EY255" s="365"/>
      <c r="EZ255" s="40" t="b">
        <f t="shared" si="372"/>
        <v>0</v>
      </c>
      <c r="FA255" s="40" t="b">
        <f t="shared" si="373"/>
        <v>0</v>
      </c>
      <c r="FB255" s="40" t="b">
        <f t="shared" si="374"/>
        <v>0</v>
      </c>
      <c r="FC255" s="40" t="b">
        <f t="shared" si="375"/>
        <v>0</v>
      </c>
      <c r="FD255" s="367"/>
      <c r="FE255" s="40" t="b">
        <f t="shared" si="376"/>
        <v>0</v>
      </c>
      <c r="FF255" s="40" t="b">
        <f t="shared" si="377"/>
        <v>0</v>
      </c>
      <c r="FG255" s="40" t="b">
        <f t="shared" si="378"/>
        <v>0</v>
      </c>
      <c r="FH255" s="40" t="b">
        <f t="shared" si="379"/>
        <v>0</v>
      </c>
      <c r="FI255" s="365"/>
      <c r="FJ255" s="40" t="b">
        <f t="shared" si="380"/>
        <v>0</v>
      </c>
      <c r="FK255" s="40" t="b">
        <f t="shared" si="381"/>
        <v>0</v>
      </c>
      <c r="FL255" s="40" t="b">
        <f t="shared" si="382"/>
        <v>0</v>
      </c>
      <c r="FM255" s="40" t="b">
        <f t="shared" si="383"/>
        <v>0</v>
      </c>
      <c r="FN255" s="367"/>
      <c r="FO255" s="40" t="b">
        <f t="shared" si="384"/>
        <v>0</v>
      </c>
      <c r="FP255" s="40" t="b">
        <f t="shared" si="385"/>
        <v>0</v>
      </c>
      <c r="FQ255" s="40" t="b">
        <f t="shared" si="386"/>
        <v>0</v>
      </c>
      <c r="FR255" s="40" t="b">
        <f t="shared" si="387"/>
        <v>0</v>
      </c>
      <c r="FS255" s="365"/>
      <c r="FT255" s="40" t="b">
        <f t="shared" si="388"/>
        <v>0</v>
      </c>
      <c r="FU255" s="40" t="b">
        <f t="shared" si="389"/>
        <v>0</v>
      </c>
      <c r="FV255" s="40" t="b">
        <f t="shared" si="390"/>
        <v>0</v>
      </c>
      <c r="FW255" s="40" t="b">
        <f t="shared" si="391"/>
        <v>0</v>
      </c>
    </row>
    <row r="256" spans="2:179">
      <c r="B256" s="365">
        <v>247</v>
      </c>
      <c r="C256" s="309"/>
      <c r="D256" s="196"/>
      <c r="E256" s="196"/>
      <c r="F256" s="195"/>
      <c r="G256" s="367"/>
      <c r="H256" s="197"/>
      <c r="I256" s="197"/>
      <c r="J256" s="197"/>
      <c r="K256" s="197"/>
      <c r="L256" s="197"/>
      <c r="M256" s="197"/>
      <c r="N256" s="9"/>
      <c r="O256" s="198"/>
      <c r="P256" s="198"/>
      <c r="Q256" s="198"/>
      <c r="R256" s="198"/>
      <c r="S256" s="198"/>
      <c r="T256" s="198"/>
      <c r="U256" s="9"/>
      <c r="V256" s="306"/>
      <c r="W256" s="306"/>
      <c r="X256" s="306"/>
      <c r="Y256" s="306"/>
      <c r="Z256" s="306"/>
      <c r="AA256" s="283">
        <f>IFERROR(Z256*Inputs!$D$59*Inputs!$D$60,"")</f>
        <v>0</v>
      </c>
      <c r="AB256" s="9"/>
      <c r="AC256" s="304"/>
      <c r="AD256" s="304"/>
      <c r="AE256" s="304"/>
      <c r="AF256" s="304"/>
      <c r="AG256" s="9"/>
      <c r="AH256" s="283" t="str">
        <f>IFERROR(IF(Analysis!AC256="","",Analysis!AC256*Inputs!$D$33),"")</f>
        <v/>
      </c>
      <c r="AI256" s="292" t="str">
        <f>IFERROR(IF(Analysis!AD256="","",Analysis!AD256*Inputs!$D$37),"")</f>
        <v/>
      </c>
      <c r="AJ256" s="292" t="str">
        <f>IFERROR(IF(Analysis!AE256="","",Analysis!AE256*Inputs!$D$41),"")</f>
        <v/>
      </c>
      <c r="AK256" s="292" t="str">
        <f>IFERROR(IF(Analysis!AE256="","",Analysis!AE256*Inputs!$D$48),"")</f>
        <v/>
      </c>
      <c r="AL256" s="293" t="str">
        <f>IFERROR(IF(Analysis!AD256="","",Analysis!AD256*Inputs!$D$49*Inputs!$D$48),"")</f>
        <v/>
      </c>
      <c r="AM256" s="292" t="str">
        <f>IFERROR(AK256*Inputs!$D$50,"")</f>
        <v/>
      </c>
      <c r="AN256" s="292" t="str">
        <f t="shared" si="392"/>
        <v/>
      </c>
      <c r="AO256" s="292" t="str">
        <f>IFERROR(IF(AN256="","",AN256*Inputs!$D$52),"")</f>
        <v/>
      </c>
      <c r="AP256" s="283" t="str">
        <f>IFERROR(IF(Analysis!AF256="","",Analysis!AF256*Inputs!$D$58),"")</f>
        <v/>
      </c>
      <c r="AQ256" s="293" t="str">
        <f>IFERROR(AP256*Inputs!$D$59,"")</f>
        <v/>
      </c>
      <c r="AR256" s="283" t="str">
        <f>IFERROR(AQ256*Inputs!$D$60,"")</f>
        <v/>
      </c>
      <c r="AS256" s="9"/>
      <c r="AT256" s="279" t="str">
        <f>IF(Analysis!V256&lt;&gt;"",Analysis!V256,Analysis!$AH256)</f>
        <v/>
      </c>
      <c r="AU256" s="279" t="str">
        <f>IF(Analysis!W256&lt;&gt;"",Analysis!W256,Analysis!AI256)</f>
        <v/>
      </c>
      <c r="AV256" s="279" t="str">
        <f>IF(Analysis!X256&lt;&gt;"",Analysis!X256,$AJ256)</f>
        <v/>
      </c>
      <c r="AW256" s="279" t="str">
        <f>IF(Analysis!Y256&lt;&gt;"",Analysis!Y256,Analysis!AO256)</f>
        <v/>
      </c>
      <c r="AX256" s="279" t="str">
        <f>IF(Analysis!Z256&lt;&gt;"",Analysis!Z256,Analysis!AP256)</f>
        <v/>
      </c>
      <c r="AY256" s="279" t="str">
        <f>IF(Analysis!AA256&gt;0,Analysis!AA256,Analysis!AR256)</f>
        <v/>
      </c>
      <c r="AZ256" s="9"/>
      <c r="BA256" s="8">
        <f>SUM((($H256+$O256)*Inputs!$D$14*Inputs!$D$13/Hours_TB),(($I256+$P256)*Inputs!$D$14*Inputs!$D$13/Hours_TB),(($J256+$Q256)*Inputs!$D$14*Inputs!$D$13/Hours_TB),(($K256+$R256)*Inputs!$D$14*Inputs!$D$13/Hours_TB),(($L256+$S256)*Inputs!$D$14*Inputs!$D$13/Hours_TB),(($M256+$T256)*Inputs!$D$14*Inputs!$D$13/Hours_TB))</f>
        <v>0</v>
      </c>
      <c r="BB256" s="8">
        <f>SUM((($H256+$O256)*Inputs!$D$14*Inputs!$D$13/Hours_HIV),(($I256+$P256)*Inputs!$D$14*Inputs!$D$13/Hours_HIV),(($J256+$Q256)*Inputs!$D$14*Inputs!$D$13/Hours_HIV),(($K256+$R256)*Inputs!$D$14*Inputs!$D$13/Hours_HIV),(($L256+$S256)*Inputs!$D$14*Inputs!$D$13/Hours_HIV),(($M256+$T256)*Inputs!$D$14*Inputs!$D$13/Hours_HIV))</f>
        <v>0</v>
      </c>
      <c r="BC256" s="8">
        <f>SUM((($H256+$O256)*Inputs!$D$14*Inputs!$D$13/Hours_HPV),(($I256+$P256)*Inputs!$D$14*Inputs!$D$13/Hours_HPV),(($J256+$Q256)*Inputs!$D$14*Inputs!$D$13/Hours_HPV),(($K256+$R256)*Inputs!$D$14*Inputs!$D$13/Hours_HPV),(($L256+$S256)*Inputs!$D$14*Inputs!$D$13/Hours_HPV),(($M256+$T256)*Inputs!$D$14*Inputs!$D$13/Hours_HPV))</f>
        <v>0</v>
      </c>
      <c r="BD256" s="8">
        <f>SUM((($H256+$O256)*Inputs!$D$14*Inputs!$D$13/Hours_HCV),(($I256+$P256)*Inputs!$D$14*Inputs!$D$13/Hours_HCV),(($J256+$Q256)*Inputs!$D$14*Inputs!$D$13/Hours_HCV),(($K256+$R256)*Inputs!$D$14*Inputs!$D$13/Hours_HCV),(($L256+$S256)*Inputs!$D$14*Inputs!$D$13/Hours_HCV),(($M256+$T256)*Inputs!$D$14*Inputs!$D$13/Hours_HCV))</f>
        <v>0</v>
      </c>
      <c r="BE256" s="9"/>
      <c r="BF256" s="10" t="str">
        <f t="shared" si="393"/>
        <v/>
      </c>
      <c r="BG256" s="18" t="str">
        <f t="shared" si="394"/>
        <v>N/A</v>
      </c>
      <c r="BH256" s="10" t="str">
        <f t="shared" si="395"/>
        <v/>
      </c>
      <c r="BI256" s="10" t="str">
        <f t="shared" si="396"/>
        <v/>
      </c>
      <c r="BJ256" s="10" t="str">
        <f t="shared" si="315"/>
        <v/>
      </c>
      <c r="BK256" s="18" t="str">
        <f t="shared" si="397"/>
        <v>N/A</v>
      </c>
      <c r="BL256" s="367"/>
      <c r="BM256" s="10">
        <f t="shared" si="398"/>
        <v>0</v>
      </c>
      <c r="BN256" s="18" t="str">
        <f t="shared" si="399"/>
        <v>N/A</v>
      </c>
      <c r="BO256" s="10" t="str">
        <f t="shared" si="316"/>
        <v/>
      </c>
      <c r="BP256" s="10" t="str">
        <f t="shared" si="317"/>
        <v/>
      </c>
      <c r="BQ256" s="10" t="str">
        <f t="shared" si="318"/>
        <v/>
      </c>
      <c r="BR256" s="18" t="str">
        <f t="shared" si="319"/>
        <v>N/A</v>
      </c>
      <c r="BS256" s="367"/>
      <c r="BT256" s="10">
        <f t="shared" si="400"/>
        <v>0</v>
      </c>
      <c r="BU256" s="18" t="str">
        <f t="shared" si="401"/>
        <v>N/A</v>
      </c>
      <c r="BV256" s="10" t="str">
        <f t="shared" si="320"/>
        <v/>
      </c>
      <c r="BW256" s="10" t="str">
        <f t="shared" si="402"/>
        <v/>
      </c>
      <c r="BX256" s="10" t="str">
        <f t="shared" si="321"/>
        <v/>
      </c>
      <c r="BY256" s="18" t="str">
        <f t="shared" si="403"/>
        <v>N/A</v>
      </c>
      <c r="BZ256" s="367"/>
      <c r="CA256" s="10">
        <f t="shared" si="404"/>
        <v>0</v>
      </c>
      <c r="CB256" s="18" t="str">
        <f t="shared" si="405"/>
        <v>N/A</v>
      </c>
      <c r="CC256" s="10" t="str">
        <f t="shared" si="322"/>
        <v/>
      </c>
      <c r="CD256" s="10" t="str">
        <f t="shared" si="323"/>
        <v/>
      </c>
      <c r="CE256" s="10" t="str">
        <f t="shared" si="324"/>
        <v/>
      </c>
      <c r="CF256" s="18" t="str">
        <f t="shared" si="406"/>
        <v>N/A</v>
      </c>
      <c r="CG256" s="365"/>
      <c r="CH256" s="10">
        <f t="shared" si="407"/>
        <v>0</v>
      </c>
      <c r="CI256" s="18" t="str">
        <f t="shared" si="408"/>
        <v>N/A</v>
      </c>
      <c r="CJ256" s="10" t="str">
        <f t="shared" si="325"/>
        <v/>
      </c>
      <c r="CK256" s="10" t="str">
        <f t="shared" si="326"/>
        <v/>
      </c>
      <c r="CL256" s="10" t="str">
        <f t="shared" si="327"/>
        <v/>
      </c>
      <c r="CM256" s="18" t="str">
        <f t="shared" si="328"/>
        <v>N/A</v>
      </c>
      <c r="CN256" s="365"/>
      <c r="CO256" s="10">
        <f t="shared" si="409"/>
        <v>0</v>
      </c>
      <c r="CP256" s="18" t="str">
        <f t="shared" si="410"/>
        <v>N/A</v>
      </c>
      <c r="CQ256" s="10" t="str">
        <f t="shared" si="329"/>
        <v/>
      </c>
      <c r="CR256" s="10" t="str">
        <f t="shared" si="330"/>
        <v/>
      </c>
      <c r="CS256" s="10" t="str">
        <f t="shared" si="331"/>
        <v/>
      </c>
      <c r="CT256" s="18" t="str">
        <f t="shared" si="411"/>
        <v>N/A</v>
      </c>
      <c r="CU256" s="377"/>
      <c r="CV256" s="10">
        <f t="shared" si="412"/>
        <v>0</v>
      </c>
      <c r="CW256" s="18" t="str">
        <f t="shared" si="413"/>
        <v>N/A</v>
      </c>
      <c r="CX256" s="10" t="str">
        <f t="shared" si="332"/>
        <v/>
      </c>
      <c r="CY256" s="10" t="str">
        <f t="shared" si="333"/>
        <v/>
      </c>
      <c r="CZ256" s="10" t="str">
        <f t="shared" si="334"/>
        <v/>
      </c>
      <c r="DA256" s="18" t="str">
        <f t="shared" si="335"/>
        <v>N/A</v>
      </c>
      <c r="DB256" s="367"/>
      <c r="DC256" s="367"/>
      <c r="DD256" s="367"/>
      <c r="DE256" s="367"/>
      <c r="DF256" s="367"/>
      <c r="DG256" s="40" t="b">
        <f t="shared" si="336"/>
        <v>0</v>
      </c>
      <c r="DH256" s="40" t="b">
        <f t="shared" si="337"/>
        <v>0</v>
      </c>
      <c r="DI256" s="40" t="b">
        <f t="shared" si="338"/>
        <v>0</v>
      </c>
      <c r="DJ256" s="40" t="b">
        <f t="shared" si="339"/>
        <v>0</v>
      </c>
      <c r="DK256" s="367"/>
      <c r="DL256" s="40" t="b">
        <f t="shared" si="340"/>
        <v>0</v>
      </c>
      <c r="DM256" s="40" t="b">
        <f t="shared" si="341"/>
        <v>0</v>
      </c>
      <c r="DN256" s="40" t="b">
        <f t="shared" si="342"/>
        <v>0</v>
      </c>
      <c r="DO256" s="40" t="b">
        <f t="shared" si="343"/>
        <v>0</v>
      </c>
      <c r="DP256" s="367"/>
      <c r="DQ256" s="40" t="b">
        <f t="shared" si="344"/>
        <v>0</v>
      </c>
      <c r="DR256" s="40" t="b">
        <f t="shared" si="345"/>
        <v>0</v>
      </c>
      <c r="DS256" s="40" t="b">
        <f t="shared" si="346"/>
        <v>0</v>
      </c>
      <c r="DT256" s="40" t="b">
        <f t="shared" si="347"/>
        <v>0</v>
      </c>
      <c r="DU256" s="367"/>
      <c r="DV256" s="40" t="b">
        <f t="shared" si="348"/>
        <v>0</v>
      </c>
      <c r="DW256" s="40" t="b">
        <f t="shared" si="349"/>
        <v>0</v>
      </c>
      <c r="DX256" s="40" t="b">
        <f t="shared" si="350"/>
        <v>0</v>
      </c>
      <c r="DY256" s="40" t="b">
        <f t="shared" si="351"/>
        <v>0</v>
      </c>
      <c r="DZ256" s="367"/>
      <c r="EA256" s="40" t="b">
        <f t="shared" si="352"/>
        <v>0</v>
      </c>
      <c r="EB256" s="40" t="b">
        <f t="shared" si="353"/>
        <v>0</v>
      </c>
      <c r="EC256" s="40" t="b">
        <f t="shared" si="354"/>
        <v>0</v>
      </c>
      <c r="ED256" s="40" t="b">
        <f t="shared" si="355"/>
        <v>0</v>
      </c>
      <c r="EE256" s="367"/>
      <c r="EF256" s="40" t="b">
        <f t="shared" si="356"/>
        <v>0</v>
      </c>
      <c r="EG256" s="40" t="b">
        <f t="shared" si="357"/>
        <v>0</v>
      </c>
      <c r="EH256" s="40" t="b">
        <f t="shared" si="358"/>
        <v>0</v>
      </c>
      <c r="EI256" s="40" t="b">
        <f t="shared" si="359"/>
        <v>0</v>
      </c>
      <c r="EJ256" s="367"/>
      <c r="EK256" s="40" t="b">
        <f t="shared" si="360"/>
        <v>0</v>
      </c>
      <c r="EL256" s="40" t="b">
        <f t="shared" si="361"/>
        <v>0</v>
      </c>
      <c r="EM256" s="40" t="b">
        <f t="shared" si="362"/>
        <v>0</v>
      </c>
      <c r="EN256" s="40" t="b">
        <f t="shared" si="363"/>
        <v>0</v>
      </c>
      <c r="EO256" s="367"/>
      <c r="EP256" s="40" t="b">
        <f t="shared" si="364"/>
        <v>0</v>
      </c>
      <c r="EQ256" s="40" t="b">
        <f t="shared" si="365"/>
        <v>0</v>
      </c>
      <c r="ER256" s="40" t="b">
        <f t="shared" si="366"/>
        <v>0</v>
      </c>
      <c r="ES256" s="40" t="b">
        <f t="shared" si="367"/>
        <v>0</v>
      </c>
      <c r="ET256" s="367"/>
      <c r="EU256" s="40" t="b">
        <f t="shared" si="368"/>
        <v>0</v>
      </c>
      <c r="EV256" s="40" t="b">
        <f t="shared" si="369"/>
        <v>0</v>
      </c>
      <c r="EW256" s="40" t="b">
        <f t="shared" si="370"/>
        <v>0</v>
      </c>
      <c r="EX256" s="40" t="b">
        <f t="shared" si="371"/>
        <v>0</v>
      </c>
      <c r="EY256" s="365"/>
      <c r="EZ256" s="40" t="b">
        <f t="shared" si="372"/>
        <v>0</v>
      </c>
      <c r="FA256" s="40" t="b">
        <f t="shared" si="373"/>
        <v>0</v>
      </c>
      <c r="FB256" s="40" t="b">
        <f t="shared" si="374"/>
        <v>0</v>
      </c>
      <c r="FC256" s="40" t="b">
        <f t="shared" si="375"/>
        <v>0</v>
      </c>
      <c r="FD256" s="367"/>
      <c r="FE256" s="40" t="b">
        <f t="shared" si="376"/>
        <v>0</v>
      </c>
      <c r="FF256" s="40" t="b">
        <f t="shared" si="377"/>
        <v>0</v>
      </c>
      <c r="FG256" s="40" t="b">
        <f t="shared" si="378"/>
        <v>0</v>
      </c>
      <c r="FH256" s="40" t="b">
        <f t="shared" si="379"/>
        <v>0</v>
      </c>
      <c r="FI256" s="365"/>
      <c r="FJ256" s="40" t="b">
        <f t="shared" si="380"/>
        <v>0</v>
      </c>
      <c r="FK256" s="40" t="b">
        <f t="shared" si="381"/>
        <v>0</v>
      </c>
      <c r="FL256" s="40" t="b">
        <f t="shared" si="382"/>
        <v>0</v>
      </c>
      <c r="FM256" s="40" t="b">
        <f t="shared" si="383"/>
        <v>0</v>
      </c>
      <c r="FN256" s="367"/>
      <c r="FO256" s="40" t="b">
        <f t="shared" si="384"/>
        <v>0</v>
      </c>
      <c r="FP256" s="40" t="b">
        <f t="shared" si="385"/>
        <v>0</v>
      </c>
      <c r="FQ256" s="40" t="b">
        <f t="shared" si="386"/>
        <v>0</v>
      </c>
      <c r="FR256" s="40" t="b">
        <f t="shared" si="387"/>
        <v>0</v>
      </c>
      <c r="FS256" s="365"/>
      <c r="FT256" s="40" t="b">
        <f t="shared" si="388"/>
        <v>0</v>
      </c>
      <c r="FU256" s="40" t="b">
        <f t="shared" si="389"/>
        <v>0</v>
      </c>
      <c r="FV256" s="40" t="b">
        <f t="shared" si="390"/>
        <v>0</v>
      </c>
      <c r="FW256" s="40" t="b">
        <f t="shared" si="391"/>
        <v>0</v>
      </c>
    </row>
    <row r="257" spans="2:179">
      <c r="B257" s="365">
        <v>248</v>
      </c>
      <c r="C257" s="309"/>
      <c r="D257" s="196"/>
      <c r="E257" s="196"/>
      <c r="F257" s="195"/>
      <c r="G257" s="367"/>
      <c r="H257" s="197"/>
      <c r="I257" s="197"/>
      <c r="J257" s="197"/>
      <c r="K257" s="197"/>
      <c r="L257" s="197"/>
      <c r="M257" s="197"/>
      <c r="N257" s="9"/>
      <c r="O257" s="198"/>
      <c r="P257" s="198"/>
      <c r="Q257" s="198"/>
      <c r="R257" s="198"/>
      <c r="S257" s="198"/>
      <c r="T257" s="198"/>
      <c r="U257" s="9"/>
      <c r="V257" s="306"/>
      <c r="W257" s="306"/>
      <c r="X257" s="306"/>
      <c r="Y257" s="306"/>
      <c r="Z257" s="306"/>
      <c r="AA257" s="283">
        <f>IFERROR(Z257*Inputs!$D$59*Inputs!$D$60,"")</f>
        <v>0</v>
      </c>
      <c r="AB257" s="9"/>
      <c r="AC257" s="304"/>
      <c r="AD257" s="304"/>
      <c r="AE257" s="304"/>
      <c r="AF257" s="304"/>
      <c r="AG257" s="9"/>
      <c r="AH257" s="283" t="str">
        <f>IFERROR(IF(Analysis!AC257="","",Analysis!AC257*Inputs!$D$33),"")</f>
        <v/>
      </c>
      <c r="AI257" s="292" t="str">
        <f>IFERROR(IF(Analysis!AD257="","",Analysis!AD257*Inputs!$D$37),"")</f>
        <v/>
      </c>
      <c r="AJ257" s="292" t="str">
        <f>IFERROR(IF(Analysis!AE257="","",Analysis!AE257*Inputs!$D$41),"")</f>
        <v/>
      </c>
      <c r="AK257" s="292" t="str">
        <f>IFERROR(IF(Analysis!AE257="","",Analysis!AE257*Inputs!$D$48),"")</f>
        <v/>
      </c>
      <c r="AL257" s="293" t="str">
        <f>IFERROR(IF(Analysis!AD257="","",Analysis!AD257*Inputs!$D$49*Inputs!$D$48),"")</f>
        <v/>
      </c>
      <c r="AM257" s="292" t="str">
        <f>IFERROR(AK257*Inputs!$D$50,"")</f>
        <v/>
      </c>
      <c r="AN257" s="292" t="str">
        <f t="shared" si="392"/>
        <v/>
      </c>
      <c r="AO257" s="292" t="str">
        <f>IFERROR(IF(AN257="","",AN257*Inputs!$D$52),"")</f>
        <v/>
      </c>
      <c r="AP257" s="283" t="str">
        <f>IFERROR(IF(Analysis!AF257="","",Analysis!AF257*Inputs!$D$58),"")</f>
        <v/>
      </c>
      <c r="AQ257" s="293" t="str">
        <f>IFERROR(AP257*Inputs!$D$59,"")</f>
        <v/>
      </c>
      <c r="AR257" s="283" t="str">
        <f>IFERROR(AQ257*Inputs!$D$60,"")</f>
        <v/>
      </c>
      <c r="AS257" s="9"/>
      <c r="AT257" s="279" t="str">
        <f>IF(Analysis!V257&lt;&gt;"",Analysis!V257,Analysis!$AH257)</f>
        <v/>
      </c>
      <c r="AU257" s="279" t="str">
        <f>IF(Analysis!W257&lt;&gt;"",Analysis!W257,Analysis!AI257)</f>
        <v/>
      </c>
      <c r="AV257" s="279" t="str">
        <f>IF(Analysis!X257&lt;&gt;"",Analysis!X257,$AJ257)</f>
        <v/>
      </c>
      <c r="AW257" s="279" t="str">
        <f>IF(Analysis!Y257&lt;&gt;"",Analysis!Y257,Analysis!AO257)</f>
        <v/>
      </c>
      <c r="AX257" s="279" t="str">
        <f>IF(Analysis!Z257&lt;&gt;"",Analysis!Z257,Analysis!AP257)</f>
        <v/>
      </c>
      <c r="AY257" s="279" t="str">
        <f>IF(Analysis!AA257&gt;0,Analysis!AA257,Analysis!AR257)</f>
        <v/>
      </c>
      <c r="AZ257" s="9"/>
      <c r="BA257" s="8">
        <f>SUM((($H257+$O257)*Inputs!$D$14*Inputs!$D$13/Hours_TB),(($I257+$P257)*Inputs!$D$14*Inputs!$D$13/Hours_TB),(($J257+$Q257)*Inputs!$D$14*Inputs!$D$13/Hours_TB),(($K257+$R257)*Inputs!$D$14*Inputs!$D$13/Hours_TB),(($L257+$S257)*Inputs!$D$14*Inputs!$D$13/Hours_TB),(($M257+$T257)*Inputs!$D$14*Inputs!$D$13/Hours_TB))</f>
        <v>0</v>
      </c>
      <c r="BB257" s="8">
        <f>SUM((($H257+$O257)*Inputs!$D$14*Inputs!$D$13/Hours_HIV),(($I257+$P257)*Inputs!$D$14*Inputs!$D$13/Hours_HIV),(($J257+$Q257)*Inputs!$D$14*Inputs!$D$13/Hours_HIV),(($K257+$R257)*Inputs!$D$14*Inputs!$D$13/Hours_HIV),(($L257+$S257)*Inputs!$D$14*Inputs!$D$13/Hours_HIV),(($M257+$T257)*Inputs!$D$14*Inputs!$D$13/Hours_HIV))</f>
        <v>0</v>
      </c>
      <c r="BC257" s="8">
        <f>SUM((($H257+$O257)*Inputs!$D$14*Inputs!$D$13/Hours_HPV),(($I257+$P257)*Inputs!$D$14*Inputs!$D$13/Hours_HPV),(($J257+$Q257)*Inputs!$D$14*Inputs!$D$13/Hours_HPV),(($K257+$R257)*Inputs!$D$14*Inputs!$D$13/Hours_HPV),(($L257+$S257)*Inputs!$D$14*Inputs!$D$13/Hours_HPV),(($M257+$T257)*Inputs!$D$14*Inputs!$D$13/Hours_HPV))</f>
        <v>0</v>
      </c>
      <c r="BD257" s="8">
        <f>SUM((($H257+$O257)*Inputs!$D$14*Inputs!$D$13/Hours_HCV),(($I257+$P257)*Inputs!$D$14*Inputs!$D$13/Hours_HCV),(($J257+$Q257)*Inputs!$D$14*Inputs!$D$13/Hours_HCV),(($K257+$R257)*Inputs!$D$14*Inputs!$D$13/Hours_HCV),(($L257+$S257)*Inputs!$D$14*Inputs!$D$13/Hours_HCV),(($M257+$T257)*Inputs!$D$14*Inputs!$D$13/Hours_HCV))</f>
        <v>0</v>
      </c>
      <c r="BE257" s="9"/>
      <c r="BF257" s="10" t="str">
        <f t="shared" si="393"/>
        <v/>
      </c>
      <c r="BG257" s="18" t="str">
        <f t="shared" si="394"/>
        <v>N/A</v>
      </c>
      <c r="BH257" s="10" t="str">
        <f t="shared" si="395"/>
        <v/>
      </c>
      <c r="BI257" s="10" t="str">
        <f t="shared" si="396"/>
        <v/>
      </c>
      <c r="BJ257" s="10" t="str">
        <f t="shared" si="315"/>
        <v/>
      </c>
      <c r="BK257" s="18" t="str">
        <f t="shared" si="397"/>
        <v>N/A</v>
      </c>
      <c r="BL257" s="367"/>
      <c r="BM257" s="10">
        <f t="shared" si="398"/>
        <v>0</v>
      </c>
      <c r="BN257" s="18" t="str">
        <f t="shared" si="399"/>
        <v>N/A</v>
      </c>
      <c r="BO257" s="10" t="str">
        <f t="shared" si="316"/>
        <v/>
      </c>
      <c r="BP257" s="10" t="str">
        <f t="shared" si="317"/>
        <v/>
      </c>
      <c r="BQ257" s="10" t="str">
        <f t="shared" si="318"/>
        <v/>
      </c>
      <c r="BR257" s="18" t="str">
        <f t="shared" si="319"/>
        <v>N/A</v>
      </c>
      <c r="BS257" s="367"/>
      <c r="BT257" s="10">
        <f t="shared" si="400"/>
        <v>0</v>
      </c>
      <c r="BU257" s="18" t="str">
        <f t="shared" si="401"/>
        <v>N/A</v>
      </c>
      <c r="BV257" s="10" t="str">
        <f t="shared" si="320"/>
        <v/>
      </c>
      <c r="BW257" s="10" t="str">
        <f t="shared" si="402"/>
        <v/>
      </c>
      <c r="BX257" s="10" t="str">
        <f t="shared" si="321"/>
        <v/>
      </c>
      <c r="BY257" s="18" t="str">
        <f t="shared" si="403"/>
        <v>N/A</v>
      </c>
      <c r="BZ257" s="367"/>
      <c r="CA257" s="10">
        <f t="shared" si="404"/>
        <v>0</v>
      </c>
      <c r="CB257" s="18" t="str">
        <f t="shared" si="405"/>
        <v>N/A</v>
      </c>
      <c r="CC257" s="10" t="str">
        <f t="shared" si="322"/>
        <v/>
      </c>
      <c r="CD257" s="10" t="str">
        <f t="shared" si="323"/>
        <v/>
      </c>
      <c r="CE257" s="10" t="str">
        <f t="shared" si="324"/>
        <v/>
      </c>
      <c r="CF257" s="18" t="str">
        <f t="shared" si="406"/>
        <v>N/A</v>
      </c>
      <c r="CG257" s="365"/>
      <c r="CH257" s="10">
        <f t="shared" si="407"/>
        <v>0</v>
      </c>
      <c r="CI257" s="18" t="str">
        <f t="shared" si="408"/>
        <v>N/A</v>
      </c>
      <c r="CJ257" s="10" t="str">
        <f t="shared" si="325"/>
        <v/>
      </c>
      <c r="CK257" s="10" t="str">
        <f t="shared" si="326"/>
        <v/>
      </c>
      <c r="CL257" s="10" t="str">
        <f t="shared" si="327"/>
        <v/>
      </c>
      <c r="CM257" s="18" t="str">
        <f t="shared" si="328"/>
        <v>N/A</v>
      </c>
      <c r="CN257" s="365"/>
      <c r="CO257" s="10">
        <f t="shared" si="409"/>
        <v>0</v>
      </c>
      <c r="CP257" s="18" t="str">
        <f t="shared" si="410"/>
        <v>N/A</v>
      </c>
      <c r="CQ257" s="10" t="str">
        <f t="shared" si="329"/>
        <v/>
      </c>
      <c r="CR257" s="10" t="str">
        <f t="shared" si="330"/>
        <v/>
      </c>
      <c r="CS257" s="10" t="str">
        <f t="shared" si="331"/>
        <v/>
      </c>
      <c r="CT257" s="18" t="str">
        <f t="shared" si="411"/>
        <v>N/A</v>
      </c>
      <c r="CU257" s="377"/>
      <c r="CV257" s="10">
        <f t="shared" si="412"/>
        <v>0</v>
      </c>
      <c r="CW257" s="18" t="str">
        <f t="shared" si="413"/>
        <v>N/A</v>
      </c>
      <c r="CX257" s="10" t="str">
        <f t="shared" si="332"/>
        <v/>
      </c>
      <c r="CY257" s="10" t="str">
        <f t="shared" si="333"/>
        <v/>
      </c>
      <c r="CZ257" s="10" t="str">
        <f t="shared" si="334"/>
        <v/>
      </c>
      <c r="DA257" s="18" t="str">
        <f t="shared" si="335"/>
        <v>N/A</v>
      </c>
      <c r="DB257" s="367"/>
      <c r="DC257" s="367"/>
      <c r="DD257" s="367"/>
      <c r="DE257" s="367"/>
      <c r="DF257" s="367"/>
      <c r="DG257" s="40" t="b">
        <f t="shared" si="336"/>
        <v>0</v>
      </c>
      <c r="DH257" s="40" t="b">
        <f t="shared" si="337"/>
        <v>0</v>
      </c>
      <c r="DI257" s="40" t="b">
        <f t="shared" si="338"/>
        <v>0</v>
      </c>
      <c r="DJ257" s="40" t="b">
        <f t="shared" si="339"/>
        <v>0</v>
      </c>
      <c r="DK257" s="367"/>
      <c r="DL257" s="40" t="b">
        <f t="shared" si="340"/>
        <v>0</v>
      </c>
      <c r="DM257" s="40" t="b">
        <f t="shared" si="341"/>
        <v>0</v>
      </c>
      <c r="DN257" s="40" t="b">
        <f t="shared" si="342"/>
        <v>0</v>
      </c>
      <c r="DO257" s="40" t="b">
        <f t="shared" si="343"/>
        <v>0</v>
      </c>
      <c r="DP257" s="367"/>
      <c r="DQ257" s="40" t="b">
        <f t="shared" si="344"/>
        <v>0</v>
      </c>
      <c r="DR257" s="40" t="b">
        <f t="shared" si="345"/>
        <v>0</v>
      </c>
      <c r="DS257" s="40" t="b">
        <f t="shared" si="346"/>
        <v>0</v>
      </c>
      <c r="DT257" s="40" t="b">
        <f t="shared" si="347"/>
        <v>0</v>
      </c>
      <c r="DU257" s="367"/>
      <c r="DV257" s="40" t="b">
        <f t="shared" si="348"/>
        <v>0</v>
      </c>
      <c r="DW257" s="40" t="b">
        <f t="shared" si="349"/>
        <v>0</v>
      </c>
      <c r="DX257" s="40" t="b">
        <f t="shared" si="350"/>
        <v>0</v>
      </c>
      <c r="DY257" s="40" t="b">
        <f t="shared" si="351"/>
        <v>0</v>
      </c>
      <c r="DZ257" s="367"/>
      <c r="EA257" s="40" t="b">
        <f t="shared" si="352"/>
        <v>0</v>
      </c>
      <c r="EB257" s="40" t="b">
        <f t="shared" si="353"/>
        <v>0</v>
      </c>
      <c r="EC257" s="40" t="b">
        <f t="shared" si="354"/>
        <v>0</v>
      </c>
      <c r="ED257" s="40" t="b">
        <f t="shared" si="355"/>
        <v>0</v>
      </c>
      <c r="EE257" s="367"/>
      <c r="EF257" s="40" t="b">
        <f t="shared" si="356"/>
        <v>0</v>
      </c>
      <c r="EG257" s="40" t="b">
        <f t="shared" si="357"/>
        <v>0</v>
      </c>
      <c r="EH257" s="40" t="b">
        <f t="shared" si="358"/>
        <v>0</v>
      </c>
      <c r="EI257" s="40" t="b">
        <f t="shared" si="359"/>
        <v>0</v>
      </c>
      <c r="EJ257" s="367"/>
      <c r="EK257" s="40" t="b">
        <f t="shared" si="360"/>
        <v>0</v>
      </c>
      <c r="EL257" s="40" t="b">
        <f t="shared" si="361"/>
        <v>0</v>
      </c>
      <c r="EM257" s="40" t="b">
        <f t="shared" si="362"/>
        <v>0</v>
      </c>
      <c r="EN257" s="40" t="b">
        <f t="shared" si="363"/>
        <v>0</v>
      </c>
      <c r="EO257" s="367"/>
      <c r="EP257" s="40" t="b">
        <f t="shared" si="364"/>
        <v>0</v>
      </c>
      <c r="EQ257" s="40" t="b">
        <f t="shared" si="365"/>
        <v>0</v>
      </c>
      <c r="ER257" s="40" t="b">
        <f t="shared" si="366"/>
        <v>0</v>
      </c>
      <c r="ES257" s="40" t="b">
        <f t="shared" si="367"/>
        <v>0</v>
      </c>
      <c r="ET257" s="367"/>
      <c r="EU257" s="40" t="b">
        <f t="shared" si="368"/>
        <v>0</v>
      </c>
      <c r="EV257" s="40" t="b">
        <f t="shared" si="369"/>
        <v>0</v>
      </c>
      <c r="EW257" s="40" t="b">
        <f t="shared" si="370"/>
        <v>0</v>
      </c>
      <c r="EX257" s="40" t="b">
        <f t="shared" si="371"/>
        <v>0</v>
      </c>
      <c r="EY257" s="365"/>
      <c r="EZ257" s="40" t="b">
        <f t="shared" si="372"/>
        <v>0</v>
      </c>
      <c r="FA257" s="40" t="b">
        <f t="shared" si="373"/>
        <v>0</v>
      </c>
      <c r="FB257" s="40" t="b">
        <f t="shared" si="374"/>
        <v>0</v>
      </c>
      <c r="FC257" s="40" t="b">
        <f t="shared" si="375"/>
        <v>0</v>
      </c>
      <c r="FD257" s="367"/>
      <c r="FE257" s="40" t="b">
        <f t="shared" si="376"/>
        <v>0</v>
      </c>
      <c r="FF257" s="40" t="b">
        <f t="shared" si="377"/>
        <v>0</v>
      </c>
      <c r="FG257" s="40" t="b">
        <f t="shared" si="378"/>
        <v>0</v>
      </c>
      <c r="FH257" s="40" t="b">
        <f t="shared" si="379"/>
        <v>0</v>
      </c>
      <c r="FI257" s="365"/>
      <c r="FJ257" s="40" t="b">
        <f t="shared" si="380"/>
        <v>0</v>
      </c>
      <c r="FK257" s="40" t="b">
        <f t="shared" si="381"/>
        <v>0</v>
      </c>
      <c r="FL257" s="40" t="b">
        <f t="shared" si="382"/>
        <v>0</v>
      </c>
      <c r="FM257" s="40" t="b">
        <f t="shared" si="383"/>
        <v>0</v>
      </c>
      <c r="FN257" s="367"/>
      <c r="FO257" s="40" t="b">
        <f t="shared" si="384"/>
        <v>0</v>
      </c>
      <c r="FP257" s="40" t="b">
        <f t="shared" si="385"/>
        <v>0</v>
      </c>
      <c r="FQ257" s="40" t="b">
        <f t="shared" si="386"/>
        <v>0</v>
      </c>
      <c r="FR257" s="40" t="b">
        <f t="shared" si="387"/>
        <v>0</v>
      </c>
      <c r="FS257" s="365"/>
      <c r="FT257" s="40" t="b">
        <f t="shared" si="388"/>
        <v>0</v>
      </c>
      <c r="FU257" s="40" t="b">
        <f t="shared" si="389"/>
        <v>0</v>
      </c>
      <c r="FV257" s="40" t="b">
        <f t="shared" si="390"/>
        <v>0</v>
      </c>
      <c r="FW257" s="40" t="b">
        <f t="shared" si="391"/>
        <v>0</v>
      </c>
    </row>
    <row r="258" spans="2:179">
      <c r="B258" s="365">
        <v>249</v>
      </c>
      <c r="C258" s="309"/>
      <c r="D258" s="196"/>
      <c r="E258" s="196"/>
      <c r="F258" s="195"/>
      <c r="G258" s="367"/>
      <c r="H258" s="197"/>
      <c r="I258" s="197"/>
      <c r="J258" s="197"/>
      <c r="K258" s="197"/>
      <c r="L258" s="197"/>
      <c r="M258" s="197"/>
      <c r="N258" s="9"/>
      <c r="O258" s="198"/>
      <c r="P258" s="198"/>
      <c r="Q258" s="198"/>
      <c r="R258" s="198"/>
      <c r="S258" s="198"/>
      <c r="T258" s="198"/>
      <c r="U258" s="9"/>
      <c r="V258" s="306"/>
      <c r="W258" s="306"/>
      <c r="X258" s="306"/>
      <c r="Y258" s="306"/>
      <c r="Z258" s="306"/>
      <c r="AA258" s="283">
        <f>IFERROR(Z258*Inputs!$D$59*Inputs!$D$60,"")</f>
        <v>0</v>
      </c>
      <c r="AB258" s="9"/>
      <c r="AC258" s="304"/>
      <c r="AD258" s="304"/>
      <c r="AE258" s="304"/>
      <c r="AF258" s="304"/>
      <c r="AG258" s="9"/>
      <c r="AH258" s="283" t="str">
        <f>IFERROR(IF(Analysis!AC258="","",Analysis!AC258*Inputs!$D$33),"")</f>
        <v/>
      </c>
      <c r="AI258" s="292" t="str">
        <f>IFERROR(IF(Analysis!AD258="","",Analysis!AD258*Inputs!$D$37),"")</f>
        <v/>
      </c>
      <c r="AJ258" s="292" t="str">
        <f>IFERROR(IF(Analysis!AE258="","",Analysis!AE258*Inputs!$D$41),"")</f>
        <v/>
      </c>
      <c r="AK258" s="292" t="str">
        <f>IFERROR(IF(Analysis!AE258="","",Analysis!AE258*Inputs!$D$48),"")</f>
        <v/>
      </c>
      <c r="AL258" s="293" t="str">
        <f>IFERROR(IF(Analysis!AD258="","",Analysis!AD258*Inputs!$D$49*Inputs!$D$48),"")</f>
        <v/>
      </c>
      <c r="AM258" s="292" t="str">
        <f>IFERROR(AK258*Inputs!$D$50,"")</f>
        <v/>
      </c>
      <c r="AN258" s="292" t="str">
        <f t="shared" si="392"/>
        <v/>
      </c>
      <c r="AO258" s="292" t="str">
        <f>IFERROR(IF(AN258="","",AN258*Inputs!$D$52),"")</f>
        <v/>
      </c>
      <c r="AP258" s="283" t="str">
        <f>IFERROR(IF(Analysis!AF258="","",Analysis!AF258*Inputs!$D$58),"")</f>
        <v/>
      </c>
      <c r="AQ258" s="293" t="str">
        <f>IFERROR(AP258*Inputs!$D$59,"")</f>
        <v/>
      </c>
      <c r="AR258" s="283" t="str">
        <f>IFERROR(AQ258*Inputs!$D$60,"")</f>
        <v/>
      </c>
      <c r="AS258" s="9"/>
      <c r="AT258" s="279" t="str">
        <f>IF(Analysis!V258&lt;&gt;"",Analysis!V258,Analysis!$AH258)</f>
        <v/>
      </c>
      <c r="AU258" s="279" t="str">
        <f>IF(Analysis!W258&lt;&gt;"",Analysis!W258,Analysis!AI258)</f>
        <v/>
      </c>
      <c r="AV258" s="279" t="str">
        <f>IF(Analysis!X258&lt;&gt;"",Analysis!X258,$AJ258)</f>
        <v/>
      </c>
      <c r="AW258" s="279" t="str">
        <f>IF(Analysis!Y258&lt;&gt;"",Analysis!Y258,Analysis!AO258)</f>
        <v/>
      </c>
      <c r="AX258" s="279" t="str">
        <f>IF(Analysis!Z258&lt;&gt;"",Analysis!Z258,Analysis!AP258)</f>
        <v/>
      </c>
      <c r="AY258" s="279" t="str">
        <f>IF(Analysis!AA258&gt;0,Analysis!AA258,Analysis!AR258)</f>
        <v/>
      </c>
      <c r="AZ258" s="9"/>
      <c r="BA258" s="8">
        <f>SUM((($H258+$O258)*Inputs!$D$14*Inputs!$D$13/Hours_TB),(($I258+$P258)*Inputs!$D$14*Inputs!$D$13/Hours_TB),(($J258+$Q258)*Inputs!$D$14*Inputs!$D$13/Hours_TB),(($K258+$R258)*Inputs!$D$14*Inputs!$D$13/Hours_TB),(($L258+$S258)*Inputs!$D$14*Inputs!$D$13/Hours_TB),(($M258+$T258)*Inputs!$D$14*Inputs!$D$13/Hours_TB))</f>
        <v>0</v>
      </c>
      <c r="BB258" s="8">
        <f>SUM((($H258+$O258)*Inputs!$D$14*Inputs!$D$13/Hours_HIV),(($I258+$P258)*Inputs!$D$14*Inputs!$D$13/Hours_HIV),(($J258+$Q258)*Inputs!$D$14*Inputs!$D$13/Hours_HIV),(($K258+$R258)*Inputs!$D$14*Inputs!$D$13/Hours_HIV),(($L258+$S258)*Inputs!$D$14*Inputs!$D$13/Hours_HIV),(($M258+$T258)*Inputs!$D$14*Inputs!$D$13/Hours_HIV))</f>
        <v>0</v>
      </c>
      <c r="BC258" s="8">
        <f>SUM((($H258+$O258)*Inputs!$D$14*Inputs!$D$13/Hours_HPV),(($I258+$P258)*Inputs!$D$14*Inputs!$D$13/Hours_HPV),(($J258+$Q258)*Inputs!$D$14*Inputs!$D$13/Hours_HPV),(($K258+$R258)*Inputs!$D$14*Inputs!$D$13/Hours_HPV),(($L258+$S258)*Inputs!$D$14*Inputs!$D$13/Hours_HPV),(($M258+$T258)*Inputs!$D$14*Inputs!$D$13/Hours_HPV))</f>
        <v>0</v>
      </c>
      <c r="BD258" s="8">
        <f>SUM((($H258+$O258)*Inputs!$D$14*Inputs!$D$13/Hours_HCV),(($I258+$P258)*Inputs!$D$14*Inputs!$D$13/Hours_HCV),(($J258+$Q258)*Inputs!$D$14*Inputs!$D$13/Hours_HCV),(($K258+$R258)*Inputs!$D$14*Inputs!$D$13/Hours_HCV),(($L258+$S258)*Inputs!$D$14*Inputs!$D$13/Hours_HCV),(($M258+$T258)*Inputs!$D$14*Inputs!$D$13/Hours_HCV))</f>
        <v>0</v>
      </c>
      <c r="BE258" s="9"/>
      <c r="BF258" s="10" t="str">
        <f t="shared" si="393"/>
        <v/>
      </c>
      <c r="BG258" s="18" t="str">
        <f t="shared" si="394"/>
        <v>N/A</v>
      </c>
      <c r="BH258" s="10" t="str">
        <f t="shared" si="395"/>
        <v/>
      </c>
      <c r="BI258" s="10" t="str">
        <f t="shared" si="396"/>
        <v/>
      </c>
      <c r="BJ258" s="10" t="str">
        <f t="shared" si="315"/>
        <v/>
      </c>
      <c r="BK258" s="18" t="str">
        <f t="shared" si="397"/>
        <v>N/A</v>
      </c>
      <c r="BL258" s="367"/>
      <c r="BM258" s="10">
        <f t="shared" si="398"/>
        <v>0</v>
      </c>
      <c r="BN258" s="18" t="str">
        <f t="shared" si="399"/>
        <v>N/A</v>
      </c>
      <c r="BO258" s="10" t="str">
        <f t="shared" si="316"/>
        <v/>
      </c>
      <c r="BP258" s="10" t="str">
        <f t="shared" si="317"/>
        <v/>
      </c>
      <c r="BQ258" s="10" t="str">
        <f t="shared" si="318"/>
        <v/>
      </c>
      <c r="BR258" s="18" t="str">
        <f t="shared" si="319"/>
        <v>N/A</v>
      </c>
      <c r="BS258" s="367"/>
      <c r="BT258" s="10">
        <f t="shared" si="400"/>
        <v>0</v>
      </c>
      <c r="BU258" s="18" t="str">
        <f t="shared" si="401"/>
        <v>N/A</v>
      </c>
      <c r="BV258" s="10" t="str">
        <f t="shared" si="320"/>
        <v/>
      </c>
      <c r="BW258" s="10" t="str">
        <f t="shared" si="402"/>
        <v/>
      </c>
      <c r="BX258" s="10" t="str">
        <f t="shared" si="321"/>
        <v/>
      </c>
      <c r="BY258" s="18" t="str">
        <f t="shared" si="403"/>
        <v>N/A</v>
      </c>
      <c r="BZ258" s="367"/>
      <c r="CA258" s="10">
        <f t="shared" si="404"/>
        <v>0</v>
      </c>
      <c r="CB258" s="18" t="str">
        <f t="shared" si="405"/>
        <v>N/A</v>
      </c>
      <c r="CC258" s="10" t="str">
        <f t="shared" si="322"/>
        <v/>
      </c>
      <c r="CD258" s="10" t="str">
        <f t="shared" si="323"/>
        <v/>
      </c>
      <c r="CE258" s="10" t="str">
        <f t="shared" si="324"/>
        <v/>
      </c>
      <c r="CF258" s="18" t="str">
        <f t="shared" si="406"/>
        <v>N/A</v>
      </c>
      <c r="CG258" s="365"/>
      <c r="CH258" s="10">
        <f t="shared" si="407"/>
        <v>0</v>
      </c>
      <c r="CI258" s="18" t="str">
        <f t="shared" si="408"/>
        <v>N/A</v>
      </c>
      <c r="CJ258" s="10" t="str">
        <f t="shared" si="325"/>
        <v/>
      </c>
      <c r="CK258" s="10" t="str">
        <f t="shared" si="326"/>
        <v/>
      </c>
      <c r="CL258" s="10" t="str">
        <f t="shared" si="327"/>
        <v/>
      </c>
      <c r="CM258" s="18" t="str">
        <f t="shared" si="328"/>
        <v>N/A</v>
      </c>
      <c r="CN258" s="365"/>
      <c r="CO258" s="10">
        <f t="shared" si="409"/>
        <v>0</v>
      </c>
      <c r="CP258" s="18" t="str">
        <f t="shared" si="410"/>
        <v>N/A</v>
      </c>
      <c r="CQ258" s="10" t="str">
        <f t="shared" si="329"/>
        <v/>
      </c>
      <c r="CR258" s="10" t="str">
        <f t="shared" si="330"/>
        <v/>
      </c>
      <c r="CS258" s="10" t="str">
        <f t="shared" si="331"/>
        <v/>
      </c>
      <c r="CT258" s="18" t="str">
        <f t="shared" si="411"/>
        <v>N/A</v>
      </c>
      <c r="CU258" s="377"/>
      <c r="CV258" s="10">
        <f t="shared" si="412"/>
        <v>0</v>
      </c>
      <c r="CW258" s="18" t="str">
        <f t="shared" si="413"/>
        <v>N/A</v>
      </c>
      <c r="CX258" s="10" t="str">
        <f t="shared" si="332"/>
        <v/>
      </c>
      <c r="CY258" s="10" t="str">
        <f t="shared" si="333"/>
        <v/>
      </c>
      <c r="CZ258" s="10" t="str">
        <f t="shared" si="334"/>
        <v/>
      </c>
      <c r="DA258" s="18" t="str">
        <f t="shared" si="335"/>
        <v>N/A</v>
      </c>
      <c r="DB258" s="367"/>
      <c r="DC258" s="367"/>
      <c r="DD258" s="367"/>
      <c r="DE258" s="367"/>
      <c r="DF258" s="367"/>
      <c r="DG258" s="40" t="b">
        <f t="shared" si="336"/>
        <v>0</v>
      </c>
      <c r="DH258" s="40" t="b">
        <f t="shared" si="337"/>
        <v>0</v>
      </c>
      <c r="DI258" s="40" t="b">
        <f t="shared" si="338"/>
        <v>0</v>
      </c>
      <c r="DJ258" s="40" t="b">
        <f t="shared" si="339"/>
        <v>0</v>
      </c>
      <c r="DK258" s="367"/>
      <c r="DL258" s="40" t="b">
        <f t="shared" si="340"/>
        <v>0</v>
      </c>
      <c r="DM258" s="40" t="b">
        <f t="shared" si="341"/>
        <v>0</v>
      </c>
      <c r="DN258" s="40" t="b">
        <f t="shared" si="342"/>
        <v>0</v>
      </c>
      <c r="DO258" s="40" t="b">
        <f t="shared" si="343"/>
        <v>0</v>
      </c>
      <c r="DP258" s="367"/>
      <c r="DQ258" s="40" t="b">
        <f t="shared" si="344"/>
        <v>0</v>
      </c>
      <c r="DR258" s="40" t="b">
        <f t="shared" si="345"/>
        <v>0</v>
      </c>
      <c r="DS258" s="40" t="b">
        <f t="shared" si="346"/>
        <v>0</v>
      </c>
      <c r="DT258" s="40" t="b">
        <f t="shared" si="347"/>
        <v>0</v>
      </c>
      <c r="DU258" s="367"/>
      <c r="DV258" s="40" t="b">
        <f t="shared" si="348"/>
        <v>0</v>
      </c>
      <c r="DW258" s="40" t="b">
        <f t="shared" si="349"/>
        <v>0</v>
      </c>
      <c r="DX258" s="40" t="b">
        <f t="shared" si="350"/>
        <v>0</v>
      </c>
      <c r="DY258" s="40" t="b">
        <f t="shared" si="351"/>
        <v>0</v>
      </c>
      <c r="DZ258" s="367"/>
      <c r="EA258" s="40" t="b">
        <f t="shared" si="352"/>
        <v>0</v>
      </c>
      <c r="EB258" s="40" t="b">
        <f t="shared" si="353"/>
        <v>0</v>
      </c>
      <c r="EC258" s="40" t="b">
        <f t="shared" si="354"/>
        <v>0</v>
      </c>
      <c r="ED258" s="40" t="b">
        <f t="shared" si="355"/>
        <v>0</v>
      </c>
      <c r="EE258" s="367"/>
      <c r="EF258" s="40" t="b">
        <f t="shared" si="356"/>
        <v>0</v>
      </c>
      <c r="EG258" s="40" t="b">
        <f t="shared" si="357"/>
        <v>0</v>
      </c>
      <c r="EH258" s="40" t="b">
        <f t="shared" si="358"/>
        <v>0</v>
      </c>
      <c r="EI258" s="40" t="b">
        <f t="shared" si="359"/>
        <v>0</v>
      </c>
      <c r="EJ258" s="367"/>
      <c r="EK258" s="40" t="b">
        <f t="shared" si="360"/>
        <v>0</v>
      </c>
      <c r="EL258" s="40" t="b">
        <f t="shared" si="361"/>
        <v>0</v>
      </c>
      <c r="EM258" s="40" t="b">
        <f t="shared" si="362"/>
        <v>0</v>
      </c>
      <c r="EN258" s="40" t="b">
        <f t="shared" si="363"/>
        <v>0</v>
      </c>
      <c r="EO258" s="367"/>
      <c r="EP258" s="40" t="b">
        <f t="shared" si="364"/>
        <v>0</v>
      </c>
      <c r="EQ258" s="40" t="b">
        <f t="shared" si="365"/>
        <v>0</v>
      </c>
      <c r="ER258" s="40" t="b">
        <f t="shared" si="366"/>
        <v>0</v>
      </c>
      <c r="ES258" s="40" t="b">
        <f t="shared" si="367"/>
        <v>0</v>
      </c>
      <c r="ET258" s="367"/>
      <c r="EU258" s="40" t="b">
        <f t="shared" si="368"/>
        <v>0</v>
      </c>
      <c r="EV258" s="40" t="b">
        <f t="shared" si="369"/>
        <v>0</v>
      </c>
      <c r="EW258" s="40" t="b">
        <f t="shared" si="370"/>
        <v>0</v>
      </c>
      <c r="EX258" s="40" t="b">
        <f t="shared" si="371"/>
        <v>0</v>
      </c>
      <c r="EY258" s="365"/>
      <c r="EZ258" s="40" t="b">
        <f t="shared" si="372"/>
        <v>0</v>
      </c>
      <c r="FA258" s="40" t="b">
        <f t="shared" si="373"/>
        <v>0</v>
      </c>
      <c r="FB258" s="40" t="b">
        <f t="shared" si="374"/>
        <v>0</v>
      </c>
      <c r="FC258" s="40" t="b">
        <f t="shared" si="375"/>
        <v>0</v>
      </c>
      <c r="FD258" s="367"/>
      <c r="FE258" s="40" t="b">
        <f t="shared" si="376"/>
        <v>0</v>
      </c>
      <c r="FF258" s="40" t="b">
        <f t="shared" si="377"/>
        <v>0</v>
      </c>
      <c r="FG258" s="40" t="b">
        <f t="shared" si="378"/>
        <v>0</v>
      </c>
      <c r="FH258" s="40" t="b">
        <f t="shared" si="379"/>
        <v>0</v>
      </c>
      <c r="FI258" s="365"/>
      <c r="FJ258" s="40" t="b">
        <f t="shared" si="380"/>
        <v>0</v>
      </c>
      <c r="FK258" s="40" t="b">
        <f t="shared" si="381"/>
        <v>0</v>
      </c>
      <c r="FL258" s="40" t="b">
        <f t="shared" si="382"/>
        <v>0</v>
      </c>
      <c r="FM258" s="40" t="b">
        <f t="shared" si="383"/>
        <v>0</v>
      </c>
      <c r="FN258" s="367"/>
      <c r="FO258" s="40" t="b">
        <f t="shared" si="384"/>
        <v>0</v>
      </c>
      <c r="FP258" s="40" t="b">
        <f t="shared" si="385"/>
        <v>0</v>
      </c>
      <c r="FQ258" s="40" t="b">
        <f t="shared" si="386"/>
        <v>0</v>
      </c>
      <c r="FR258" s="40" t="b">
        <f t="shared" si="387"/>
        <v>0</v>
      </c>
      <c r="FS258" s="365"/>
      <c r="FT258" s="40" t="b">
        <f t="shared" si="388"/>
        <v>0</v>
      </c>
      <c r="FU258" s="40" t="b">
        <f t="shared" si="389"/>
        <v>0</v>
      </c>
      <c r="FV258" s="40" t="b">
        <f t="shared" si="390"/>
        <v>0</v>
      </c>
      <c r="FW258" s="40" t="b">
        <f t="shared" si="391"/>
        <v>0</v>
      </c>
    </row>
    <row r="259" spans="2:179">
      <c r="B259" s="365">
        <v>250</v>
      </c>
      <c r="C259" s="309"/>
      <c r="D259" s="196"/>
      <c r="E259" s="196"/>
      <c r="F259" s="195"/>
      <c r="G259" s="367"/>
      <c r="H259" s="197"/>
      <c r="I259" s="197"/>
      <c r="J259" s="197"/>
      <c r="K259" s="197"/>
      <c r="L259" s="197"/>
      <c r="M259" s="197"/>
      <c r="N259" s="9"/>
      <c r="O259" s="198"/>
      <c r="P259" s="198"/>
      <c r="Q259" s="198"/>
      <c r="R259" s="198"/>
      <c r="S259" s="198"/>
      <c r="T259" s="198"/>
      <c r="U259" s="9"/>
      <c r="V259" s="306"/>
      <c r="W259" s="306"/>
      <c r="X259" s="306"/>
      <c r="Y259" s="306"/>
      <c r="Z259" s="306"/>
      <c r="AA259" s="283">
        <f>IFERROR(Z259*Inputs!$D$59*Inputs!$D$60,"")</f>
        <v>0</v>
      </c>
      <c r="AB259" s="9"/>
      <c r="AC259" s="304"/>
      <c r="AD259" s="304"/>
      <c r="AE259" s="304"/>
      <c r="AF259" s="304"/>
      <c r="AG259" s="9"/>
      <c r="AH259" s="283" t="str">
        <f>IFERROR(IF(Analysis!AC259="","",Analysis!AC259*Inputs!$D$33),"")</f>
        <v/>
      </c>
      <c r="AI259" s="292" t="str">
        <f>IFERROR(IF(Analysis!AD259="","",Analysis!AD259*Inputs!$D$37),"")</f>
        <v/>
      </c>
      <c r="AJ259" s="292" t="str">
        <f>IFERROR(IF(Analysis!AE259="","",Analysis!AE259*Inputs!$D$41),"")</f>
        <v/>
      </c>
      <c r="AK259" s="292" t="str">
        <f>IFERROR(IF(Analysis!AE259="","",Analysis!AE259*Inputs!$D$48),"")</f>
        <v/>
      </c>
      <c r="AL259" s="293" t="str">
        <f>IFERROR(IF(Analysis!AD259="","",Analysis!AD259*Inputs!$D$49*Inputs!$D$48),"")</f>
        <v/>
      </c>
      <c r="AM259" s="292" t="str">
        <f>IFERROR(AK259*Inputs!$D$50,"")</f>
        <v/>
      </c>
      <c r="AN259" s="292" t="str">
        <f t="shared" si="392"/>
        <v/>
      </c>
      <c r="AO259" s="292" t="str">
        <f>IFERROR(IF(AN259="","",AN259*Inputs!$D$52),"")</f>
        <v/>
      </c>
      <c r="AP259" s="283" t="str">
        <f>IFERROR(IF(Analysis!AF259="","",Analysis!AF259*Inputs!$D$58),"")</f>
        <v/>
      </c>
      <c r="AQ259" s="293" t="str">
        <f>IFERROR(AP259*Inputs!$D$59,"")</f>
        <v/>
      </c>
      <c r="AR259" s="283" t="str">
        <f>IFERROR(AQ259*Inputs!$D$60,"")</f>
        <v/>
      </c>
      <c r="AS259" s="9"/>
      <c r="AT259" s="279" t="str">
        <f>IF(Analysis!V259&lt;&gt;"",Analysis!V259,Analysis!$AH259)</f>
        <v/>
      </c>
      <c r="AU259" s="279" t="str">
        <f>IF(Analysis!W259&lt;&gt;"",Analysis!W259,Analysis!AI259)</f>
        <v/>
      </c>
      <c r="AV259" s="279" t="str">
        <f>IF(Analysis!X259&lt;&gt;"",Analysis!X259,$AJ259)</f>
        <v/>
      </c>
      <c r="AW259" s="279" t="str">
        <f>IF(Analysis!Y259&lt;&gt;"",Analysis!Y259,Analysis!AO259)</f>
        <v/>
      </c>
      <c r="AX259" s="279" t="str">
        <f>IF(Analysis!Z259&lt;&gt;"",Analysis!Z259,Analysis!AP259)</f>
        <v/>
      </c>
      <c r="AY259" s="279" t="str">
        <f>IF(Analysis!AA259&gt;0,Analysis!AA259,Analysis!AR259)</f>
        <v/>
      </c>
      <c r="AZ259" s="9"/>
      <c r="BA259" s="8">
        <f>SUM((($H259+$O259)*Inputs!$D$14*Inputs!$D$13/Hours_TB),(($I259+$P259)*Inputs!$D$14*Inputs!$D$13/Hours_TB),(($J259+$Q259)*Inputs!$D$14*Inputs!$D$13/Hours_TB),(($K259+$R259)*Inputs!$D$14*Inputs!$D$13/Hours_TB),(($L259+$S259)*Inputs!$D$14*Inputs!$D$13/Hours_TB),(($M259+$T259)*Inputs!$D$14*Inputs!$D$13/Hours_TB))</f>
        <v>0</v>
      </c>
      <c r="BB259" s="8">
        <f>SUM((($H259+$O259)*Inputs!$D$14*Inputs!$D$13/Hours_HIV),(($I259+$P259)*Inputs!$D$14*Inputs!$D$13/Hours_HIV),(($J259+$Q259)*Inputs!$D$14*Inputs!$D$13/Hours_HIV),(($K259+$R259)*Inputs!$D$14*Inputs!$D$13/Hours_HIV),(($L259+$S259)*Inputs!$D$14*Inputs!$D$13/Hours_HIV),(($M259+$T259)*Inputs!$D$14*Inputs!$D$13/Hours_HIV))</f>
        <v>0</v>
      </c>
      <c r="BC259" s="8">
        <f>SUM((($H259+$O259)*Inputs!$D$14*Inputs!$D$13/Hours_HPV),(($I259+$P259)*Inputs!$D$14*Inputs!$D$13/Hours_HPV),(($J259+$Q259)*Inputs!$D$14*Inputs!$D$13/Hours_HPV),(($K259+$R259)*Inputs!$D$14*Inputs!$D$13/Hours_HPV),(($L259+$S259)*Inputs!$D$14*Inputs!$D$13/Hours_HPV),(($M259+$T259)*Inputs!$D$14*Inputs!$D$13/Hours_HPV))</f>
        <v>0</v>
      </c>
      <c r="BD259" s="8">
        <f>SUM((($H259+$O259)*Inputs!$D$14*Inputs!$D$13/Hours_HCV),(($I259+$P259)*Inputs!$D$14*Inputs!$D$13/Hours_HCV),(($J259+$Q259)*Inputs!$D$14*Inputs!$D$13/Hours_HCV),(($K259+$R259)*Inputs!$D$14*Inputs!$D$13/Hours_HCV),(($L259+$S259)*Inputs!$D$14*Inputs!$D$13/Hours_HCV),(($M259+$T259)*Inputs!$D$14*Inputs!$D$13/Hours_HCV))</f>
        <v>0</v>
      </c>
      <c r="BE259" s="9"/>
      <c r="BF259" s="10" t="str">
        <f t="shared" si="393"/>
        <v/>
      </c>
      <c r="BG259" s="18" t="str">
        <f t="shared" si="394"/>
        <v>N/A</v>
      </c>
      <c r="BH259" s="10" t="str">
        <f t="shared" si="395"/>
        <v/>
      </c>
      <c r="BI259" s="10" t="str">
        <f t="shared" si="396"/>
        <v/>
      </c>
      <c r="BJ259" s="10" t="str">
        <f t="shared" si="315"/>
        <v/>
      </c>
      <c r="BK259" s="18" t="str">
        <f t="shared" si="397"/>
        <v>N/A</v>
      </c>
      <c r="BL259" s="367"/>
      <c r="BM259" s="10">
        <f t="shared" si="398"/>
        <v>0</v>
      </c>
      <c r="BN259" s="18" t="str">
        <f t="shared" si="399"/>
        <v>N/A</v>
      </c>
      <c r="BO259" s="10" t="str">
        <f t="shared" si="316"/>
        <v/>
      </c>
      <c r="BP259" s="10" t="str">
        <f t="shared" si="317"/>
        <v/>
      </c>
      <c r="BQ259" s="10" t="str">
        <f t="shared" si="318"/>
        <v/>
      </c>
      <c r="BR259" s="18" t="str">
        <f t="shared" si="319"/>
        <v>N/A</v>
      </c>
      <c r="BS259" s="367"/>
      <c r="BT259" s="10">
        <f t="shared" si="400"/>
        <v>0</v>
      </c>
      <c r="BU259" s="18" t="str">
        <f t="shared" si="401"/>
        <v>N/A</v>
      </c>
      <c r="BV259" s="10" t="str">
        <f t="shared" si="320"/>
        <v/>
      </c>
      <c r="BW259" s="10" t="str">
        <f t="shared" si="402"/>
        <v/>
      </c>
      <c r="BX259" s="10" t="str">
        <f t="shared" si="321"/>
        <v/>
      </c>
      <c r="BY259" s="18" t="str">
        <f t="shared" si="403"/>
        <v>N/A</v>
      </c>
      <c r="BZ259" s="367"/>
      <c r="CA259" s="10">
        <f t="shared" si="404"/>
        <v>0</v>
      </c>
      <c r="CB259" s="18" t="str">
        <f t="shared" si="405"/>
        <v>N/A</v>
      </c>
      <c r="CC259" s="10" t="str">
        <f t="shared" si="322"/>
        <v/>
      </c>
      <c r="CD259" s="10" t="str">
        <f t="shared" si="323"/>
        <v/>
      </c>
      <c r="CE259" s="10" t="str">
        <f t="shared" si="324"/>
        <v/>
      </c>
      <c r="CF259" s="18" t="str">
        <f t="shared" si="406"/>
        <v>N/A</v>
      </c>
      <c r="CG259" s="365"/>
      <c r="CH259" s="10">
        <f t="shared" si="407"/>
        <v>0</v>
      </c>
      <c r="CI259" s="18" t="str">
        <f t="shared" si="408"/>
        <v>N/A</v>
      </c>
      <c r="CJ259" s="10" t="str">
        <f t="shared" si="325"/>
        <v/>
      </c>
      <c r="CK259" s="10" t="str">
        <f t="shared" si="326"/>
        <v/>
      </c>
      <c r="CL259" s="10" t="str">
        <f t="shared" si="327"/>
        <v/>
      </c>
      <c r="CM259" s="18" t="str">
        <f t="shared" si="328"/>
        <v>N/A</v>
      </c>
      <c r="CN259" s="365"/>
      <c r="CO259" s="10">
        <f t="shared" si="409"/>
        <v>0</v>
      </c>
      <c r="CP259" s="18" t="str">
        <f t="shared" si="410"/>
        <v>N/A</v>
      </c>
      <c r="CQ259" s="10" t="str">
        <f t="shared" si="329"/>
        <v/>
      </c>
      <c r="CR259" s="10" t="str">
        <f t="shared" si="330"/>
        <v/>
      </c>
      <c r="CS259" s="10" t="str">
        <f t="shared" si="331"/>
        <v/>
      </c>
      <c r="CT259" s="18" t="str">
        <f t="shared" si="411"/>
        <v>N/A</v>
      </c>
      <c r="CU259" s="377"/>
      <c r="CV259" s="10">
        <f t="shared" si="412"/>
        <v>0</v>
      </c>
      <c r="CW259" s="18" t="str">
        <f t="shared" si="413"/>
        <v>N/A</v>
      </c>
      <c r="CX259" s="10" t="str">
        <f t="shared" si="332"/>
        <v/>
      </c>
      <c r="CY259" s="10" t="str">
        <f t="shared" si="333"/>
        <v/>
      </c>
      <c r="CZ259" s="10" t="str">
        <f t="shared" si="334"/>
        <v/>
      </c>
      <c r="DA259" s="18" t="str">
        <f t="shared" si="335"/>
        <v>N/A</v>
      </c>
      <c r="DB259" s="367"/>
      <c r="DC259" s="367"/>
      <c r="DD259" s="367"/>
      <c r="DE259" s="367"/>
      <c r="DF259" s="367"/>
      <c r="DG259" s="40" t="b">
        <f t="shared" si="336"/>
        <v>0</v>
      </c>
      <c r="DH259" s="40" t="b">
        <f t="shared" si="337"/>
        <v>0</v>
      </c>
      <c r="DI259" s="40" t="b">
        <f t="shared" si="338"/>
        <v>0</v>
      </c>
      <c r="DJ259" s="40" t="b">
        <f t="shared" si="339"/>
        <v>0</v>
      </c>
      <c r="DK259" s="367"/>
      <c r="DL259" s="40" t="b">
        <f t="shared" si="340"/>
        <v>0</v>
      </c>
      <c r="DM259" s="40" t="b">
        <f t="shared" si="341"/>
        <v>0</v>
      </c>
      <c r="DN259" s="40" t="b">
        <f t="shared" si="342"/>
        <v>0</v>
      </c>
      <c r="DO259" s="40" t="b">
        <f t="shared" si="343"/>
        <v>0</v>
      </c>
      <c r="DP259" s="367"/>
      <c r="DQ259" s="40" t="b">
        <f t="shared" si="344"/>
        <v>0</v>
      </c>
      <c r="DR259" s="40" t="b">
        <f t="shared" si="345"/>
        <v>0</v>
      </c>
      <c r="DS259" s="40" t="b">
        <f t="shared" si="346"/>
        <v>0</v>
      </c>
      <c r="DT259" s="40" t="b">
        <f t="shared" si="347"/>
        <v>0</v>
      </c>
      <c r="DU259" s="367"/>
      <c r="DV259" s="40" t="b">
        <f t="shared" si="348"/>
        <v>0</v>
      </c>
      <c r="DW259" s="40" t="b">
        <f t="shared" si="349"/>
        <v>0</v>
      </c>
      <c r="DX259" s="40" t="b">
        <f t="shared" si="350"/>
        <v>0</v>
      </c>
      <c r="DY259" s="40" t="b">
        <f t="shared" si="351"/>
        <v>0</v>
      </c>
      <c r="DZ259" s="367"/>
      <c r="EA259" s="40" t="b">
        <f t="shared" si="352"/>
        <v>0</v>
      </c>
      <c r="EB259" s="40" t="b">
        <f t="shared" si="353"/>
        <v>0</v>
      </c>
      <c r="EC259" s="40" t="b">
        <f t="shared" si="354"/>
        <v>0</v>
      </c>
      <c r="ED259" s="40" t="b">
        <f t="shared" si="355"/>
        <v>0</v>
      </c>
      <c r="EE259" s="367"/>
      <c r="EF259" s="40" t="b">
        <f t="shared" si="356"/>
        <v>0</v>
      </c>
      <c r="EG259" s="40" t="b">
        <f t="shared" si="357"/>
        <v>0</v>
      </c>
      <c r="EH259" s="40" t="b">
        <f t="shared" si="358"/>
        <v>0</v>
      </c>
      <c r="EI259" s="40" t="b">
        <f t="shared" si="359"/>
        <v>0</v>
      </c>
      <c r="EJ259" s="367"/>
      <c r="EK259" s="40" t="b">
        <f t="shared" si="360"/>
        <v>0</v>
      </c>
      <c r="EL259" s="40" t="b">
        <f t="shared" si="361"/>
        <v>0</v>
      </c>
      <c r="EM259" s="40" t="b">
        <f t="shared" si="362"/>
        <v>0</v>
      </c>
      <c r="EN259" s="40" t="b">
        <f t="shared" si="363"/>
        <v>0</v>
      </c>
      <c r="EO259" s="367"/>
      <c r="EP259" s="40" t="b">
        <f t="shared" si="364"/>
        <v>0</v>
      </c>
      <c r="EQ259" s="40" t="b">
        <f t="shared" si="365"/>
        <v>0</v>
      </c>
      <c r="ER259" s="40" t="b">
        <f t="shared" si="366"/>
        <v>0</v>
      </c>
      <c r="ES259" s="40" t="b">
        <f t="shared" si="367"/>
        <v>0</v>
      </c>
      <c r="ET259" s="367"/>
      <c r="EU259" s="40" t="b">
        <f t="shared" si="368"/>
        <v>0</v>
      </c>
      <c r="EV259" s="40" t="b">
        <f t="shared" si="369"/>
        <v>0</v>
      </c>
      <c r="EW259" s="40" t="b">
        <f t="shared" si="370"/>
        <v>0</v>
      </c>
      <c r="EX259" s="40" t="b">
        <f t="shared" si="371"/>
        <v>0</v>
      </c>
      <c r="EY259" s="365"/>
      <c r="EZ259" s="40" t="b">
        <f t="shared" si="372"/>
        <v>0</v>
      </c>
      <c r="FA259" s="40" t="b">
        <f t="shared" si="373"/>
        <v>0</v>
      </c>
      <c r="FB259" s="40" t="b">
        <f t="shared" si="374"/>
        <v>0</v>
      </c>
      <c r="FC259" s="40" t="b">
        <f t="shared" si="375"/>
        <v>0</v>
      </c>
      <c r="FD259" s="367"/>
      <c r="FE259" s="40" t="b">
        <f t="shared" si="376"/>
        <v>0</v>
      </c>
      <c r="FF259" s="40" t="b">
        <f t="shared" si="377"/>
        <v>0</v>
      </c>
      <c r="FG259" s="40" t="b">
        <f t="shared" si="378"/>
        <v>0</v>
      </c>
      <c r="FH259" s="40" t="b">
        <f t="shared" si="379"/>
        <v>0</v>
      </c>
      <c r="FI259" s="365"/>
      <c r="FJ259" s="40" t="b">
        <f t="shared" si="380"/>
        <v>0</v>
      </c>
      <c r="FK259" s="40" t="b">
        <f t="shared" si="381"/>
        <v>0</v>
      </c>
      <c r="FL259" s="40" t="b">
        <f t="shared" si="382"/>
        <v>0</v>
      </c>
      <c r="FM259" s="40" t="b">
        <f t="shared" si="383"/>
        <v>0</v>
      </c>
      <c r="FN259" s="367"/>
      <c r="FO259" s="40" t="b">
        <f t="shared" si="384"/>
        <v>0</v>
      </c>
      <c r="FP259" s="40" t="b">
        <f t="shared" si="385"/>
        <v>0</v>
      </c>
      <c r="FQ259" s="40" t="b">
        <f t="shared" si="386"/>
        <v>0</v>
      </c>
      <c r="FR259" s="40" t="b">
        <f t="shared" si="387"/>
        <v>0</v>
      </c>
      <c r="FS259" s="365"/>
      <c r="FT259" s="40" t="b">
        <f t="shared" si="388"/>
        <v>0</v>
      </c>
      <c r="FU259" s="40" t="b">
        <f t="shared" si="389"/>
        <v>0</v>
      </c>
      <c r="FV259" s="40" t="b">
        <f t="shared" si="390"/>
        <v>0</v>
      </c>
      <c r="FW259" s="40" t="b">
        <f t="shared" si="391"/>
        <v>0</v>
      </c>
    </row>
    <row r="260" spans="2:179">
      <c r="B260" s="365">
        <v>251</v>
      </c>
      <c r="C260" s="309"/>
      <c r="D260" s="196"/>
      <c r="E260" s="196"/>
      <c r="F260" s="195"/>
      <c r="G260" s="367"/>
      <c r="H260" s="197"/>
      <c r="I260" s="197"/>
      <c r="J260" s="197"/>
      <c r="K260" s="197"/>
      <c r="L260" s="197"/>
      <c r="M260" s="197"/>
      <c r="N260" s="9"/>
      <c r="O260" s="198"/>
      <c r="P260" s="198"/>
      <c r="Q260" s="198"/>
      <c r="R260" s="198"/>
      <c r="S260" s="198"/>
      <c r="T260" s="198"/>
      <c r="U260" s="9"/>
      <c r="V260" s="306"/>
      <c r="W260" s="306"/>
      <c r="X260" s="306"/>
      <c r="Y260" s="306"/>
      <c r="Z260" s="306"/>
      <c r="AA260" s="283">
        <f>IFERROR(Z260*Inputs!$D$59*Inputs!$D$60,"")</f>
        <v>0</v>
      </c>
      <c r="AB260" s="9"/>
      <c r="AC260" s="304"/>
      <c r="AD260" s="304"/>
      <c r="AE260" s="304"/>
      <c r="AF260" s="304"/>
      <c r="AG260" s="9"/>
      <c r="AH260" s="283" t="str">
        <f>IFERROR(IF(Analysis!AC260="","",Analysis!AC260*Inputs!$D$33),"")</f>
        <v/>
      </c>
      <c r="AI260" s="292" t="str">
        <f>IFERROR(IF(Analysis!AD260="","",Analysis!AD260*Inputs!$D$37),"")</f>
        <v/>
      </c>
      <c r="AJ260" s="292" t="str">
        <f>IFERROR(IF(Analysis!AE260="","",Analysis!AE260*Inputs!$D$41),"")</f>
        <v/>
      </c>
      <c r="AK260" s="292" t="str">
        <f>IFERROR(IF(Analysis!AE260="","",Analysis!AE260*Inputs!$D$48),"")</f>
        <v/>
      </c>
      <c r="AL260" s="293" t="str">
        <f>IFERROR(IF(Analysis!AD260="","",Analysis!AD260*Inputs!$D$49*Inputs!$D$48),"")</f>
        <v/>
      </c>
      <c r="AM260" s="292" t="str">
        <f>IFERROR(AK260*Inputs!$D$50,"")</f>
        <v/>
      </c>
      <c r="AN260" s="292" t="str">
        <f t="shared" si="392"/>
        <v/>
      </c>
      <c r="AO260" s="292" t="str">
        <f>IFERROR(IF(AN260="","",AN260*Inputs!$D$52),"")</f>
        <v/>
      </c>
      <c r="AP260" s="283" t="str">
        <f>IFERROR(IF(Analysis!AF260="","",Analysis!AF260*Inputs!$D$58),"")</f>
        <v/>
      </c>
      <c r="AQ260" s="293" t="str">
        <f>IFERROR(AP260*Inputs!$D$59,"")</f>
        <v/>
      </c>
      <c r="AR260" s="283" t="str">
        <f>IFERROR(AQ260*Inputs!$D$60,"")</f>
        <v/>
      </c>
      <c r="AS260" s="9"/>
      <c r="AT260" s="279" t="str">
        <f>IF(Analysis!V260&lt;&gt;"",Analysis!V260,Analysis!$AH260)</f>
        <v/>
      </c>
      <c r="AU260" s="279" t="str">
        <f>IF(Analysis!W260&lt;&gt;"",Analysis!W260,Analysis!AI260)</f>
        <v/>
      </c>
      <c r="AV260" s="279" t="str">
        <f>IF(Analysis!X260&lt;&gt;"",Analysis!X260,$AJ260)</f>
        <v/>
      </c>
      <c r="AW260" s="279" t="str">
        <f>IF(Analysis!Y260&lt;&gt;"",Analysis!Y260,Analysis!AO260)</f>
        <v/>
      </c>
      <c r="AX260" s="279" t="str">
        <f>IF(Analysis!Z260&lt;&gt;"",Analysis!Z260,Analysis!AP260)</f>
        <v/>
      </c>
      <c r="AY260" s="279" t="str">
        <f>IF(Analysis!AA260&gt;0,Analysis!AA260,Analysis!AR260)</f>
        <v/>
      </c>
      <c r="AZ260" s="9"/>
      <c r="BA260" s="8">
        <f>SUM((($H260+$O260)*Inputs!$D$14*Inputs!$D$13/Hours_TB),(($I260+$P260)*Inputs!$D$14*Inputs!$D$13/Hours_TB),(($J260+$Q260)*Inputs!$D$14*Inputs!$D$13/Hours_TB),(($K260+$R260)*Inputs!$D$14*Inputs!$D$13/Hours_TB),(($L260+$S260)*Inputs!$D$14*Inputs!$D$13/Hours_TB),(($M260+$T260)*Inputs!$D$14*Inputs!$D$13/Hours_TB))</f>
        <v>0</v>
      </c>
      <c r="BB260" s="8">
        <f>SUM((($H260+$O260)*Inputs!$D$14*Inputs!$D$13/Hours_HIV),(($I260+$P260)*Inputs!$D$14*Inputs!$D$13/Hours_HIV),(($J260+$Q260)*Inputs!$D$14*Inputs!$D$13/Hours_HIV),(($K260+$R260)*Inputs!$D$14*Inputs!$D$13/Hours_HIV),(($L260+$S260)*Inputs!$D$14*Inputs!$D$13/Hours_HIV),(($M260+$T260)*Inputs!$D$14*Inputs!$D$13/Hours_HIV))</f>
        <v>0</v>
      </c>
      <c r="BC260" s="8">
        <f>SUM((($H260+$O260)*Inputs!$D$14*Inputs!$D$13/Hours_HPV),(($I260+$P260)*Inputs!$D$14*Inputs!$D$13/Hours_HPV),(($J260+$Q260)*Inputs!$D$14*Inputs!$D$13/Hours_HPV),(($K260+$R260)*Inputs!$D$14*Inputs!$D$13/Hours_HPV),(($L260+$S260)*Inputs!$D$14*Inputs!$D$13/Hours_HPV),(($M260+$T260)*Inputs!$D$14*Inputs!$D$13/Hours_HPV))</f>
        <v>0</v>
      </c>
      <c r="BD260" s="8">
        <f>SUM((($H260+$O260)*Inputs!$D$14*Inputs!$D$13/Hours_HCV),(($I260+$P260)*Inputs!$D$14*Inputs!$D$13/Hours_HCV),(($J260+$Q260)*Inputs!$D$14*Inputs!$D$13/Hours_HCV),(($K260+$R260)*Inputs!$D$14*Inputs!$D$13/Hours_HCV),(($L260+$S260)*Inputs!$D$14*Inputs!$D$13/Hours_HCV),(($M260+$T260)*Inputs!$D$14*Inputs!$D$13/Hours_HCV))</f>
        <v>0</v>
      </c>
      <c r="BE260" s="9"/>
      <c r="BF260" s="10" t="str">
        <f t="shared" si="393"/>
        <v/>
      </c>
      <c r="BG260" s="18" t="str">
        <f t="shared" si="394"/>
        <v>N/A</v>
      </c>
      <c r="BH260" s="10" t="str">
        <f t="shared" si="395"/>
        <v/>
      </c>
      <c r="BI260" s="10" t="str">
        <f t="shared" si="396"/>
        <v/>
      </c>
      <c r="BJ260" s="10" t="str">
        <f t="shared" si="315"/>
        <v/>
      </c>
      <c r="BK260" s="18" t="str">
        <f t="shared" si="397"/>
        <v>N/A</v>
      </c>
      <c r="BL260" s="367"/>
      <c r="BM260" s="10">
        <f t="shared" si="398"/>
        <v>0</v>
      </c>
      <c r="BN260" s="18" t="str">
        <f t="shared" si="399"/>
        <v>N/A</v>
      </c>
      <c r="BO260" s="10" t="str">
        <f t="shared" si="316"/>
        <v/>
      </c>
      <c r="BP260" s="10" t="str">
        <f t="shared" si="317"/>
        <v/>
      </c>
      <c r="BQ260" s="10" t="str">
        <f t="shared" si="318"/>
        <v/>
      </c>
      <c r="BR260" s="18" t="str">
        <f t="shared" si="319"/>
        <v>N/A</v>
      </c>
      <c r="BS260" s="367"/>
      <c r="BT260" s="10">
        <f t="shared" si="400"/>
        <v>0</v>
      </c>
      <c r="BU260" s="18" t="str">
        <f t="shared" si="401"/>
        <v>N/A</v>
      </c>
      <c r="BV260" s="10" t="str">
        <f t="shared" si="320"/>
        <v/>
      </c>
      <c r="BW260" s="10" t="str">
        <f t="shared" si="402"/>
        <v/>
      </c>
      <c r="BX260" s="10" t="str">
        <f t="shared" si="321"/>
        <v/>
      </c>
      <c r="BY260" s="18" t="str">
        <f t="shared" si="403"/>
        <v>N/A</v>
      </c>
      <c r="BZ260" s="367"/>
      <c r="CA260" s="10">
        <f t="shared" si="404"/>
        <v>0</v>
      </c>
      <c r="CB260" s="18" t="str">
        <f t="shared" si="405"/>
        <v>N/A</v>
      </c>
      <c r="CC260" s="10" t="str">
        <f t="shared" si="322"/>
        <v/>
      </c>
      <c r="CD260" s="10" t="str">
        <f t="shared" si="323"/>
        <v/>
      </c>
      <c r="CE260" s="10" t="str">
        <f t="shared" si="324"/>
        <v/>
      </c>
      <c r="CF260" s="18" t="str">
        <f t="shared" si="406"/>
        <v>N/A</v>
      </c>
      <c r="CG260" s="365"/>
      <c r="CH260" s="10">
        <f t="shared" si="407"/>
        <v>0</v>
      </c>
      <c r="CI260" s="18" t="str">
        <f t="shared" si="408"/>
        <v>N/A</v>
      </c>
      <c r="CJ260" s="10" t="str">
        <f t="shared" si="325"/>
        <v/>
      </c>
      <c r="CK260" s="10" t="str">
        <f t="shared" si="326"/>
        <v/>
      </c>
      <c r="CL260" s="10" t="str">
        <f t="shared" si="327"/>
        <v/>
      </c>
      <c r="CM260" s="18" t="str">
        <f t="shared" si="328"/>
        <v>N/A</v>
      </c>
      <c r="CN260" s="365"/>
      <c r="CO260" s="10">
        <f t="shared" si="409"/>
        <v>0</v>
      </c>
      <c r="CP260" s="18" t="str">
        <f t="shared" si="410"/>
        <v>N/A</v>
      </c>
      <c r="CQ260" s="10" t="str">
        <f t="shared" si="329"/>
        <v/>
      </c>
      <c r="CR260" s="10" t="str">
        <f t="shared" si="330"/>
        <v/>
      </c>
      <c r="CS260" s="10" t="str">
        <f t="shared" si="331"/>
        <v/>
      </c>
      <c r="CT260" s="18" t="str">
        <f t="shared" si="411"/>
        <v>N/A</v>
      </c>
      <c r="CU260" s="377"/>
      <c r="CV260" s="10">
        <f t="shared" si="412"/>
        <v>0</v>
      </c>
      <c r="CW260" s="18" t="str">
        <f t="shared" si="413"/>
        <v>N/A</v>
      </c>
      <c r="CX260" s="10" t="str">
        <f t="shared" si="332"/>
        <v/>
      </c>
      <c r="CY260" s="10" t="str">
        <f t="shared" si="333"/>
        <v/>
      </c>
      <c r="CZ260" s="10" t="str">
        <f t="shared" si="334"/>
        <v/>
      </c>
      <c r="DA260" s="18" t="str">
        <f t="shared" si="335"/>
        <v>N/A</v>
      </c>
      <c r="DB260" s="367"/>
      <c r="DC260" s="367"/>
      <c r="DD260" s="367"/>
      <c r="DE260" s="367"/>
      <c r="DF260" s="367"/>
      <c r="DG260" s="40" t="b">
        <f t="shared" si="336"/>
        <v>0</v>
      </c>
      <c r="DH260" s="40" t="b">
        <f t="shared" si="337"/>
        <v>0</v>
      </c>
      <c r="DI260" s="40" t="b">
        <f t="shared" si="338"/>
        <v>0</v>
      </c>
      <c r="DJ260" s="40" t="b">
        <f t="shared" si="339"/>
        <v>0</v>
      </c>
      <c r="DK260" s="367"/>
      <c r="DL260" s="40" t="b">
        <f t="shared" si="340"/>
        <v>0</v>
      </c>
      <c r="DM260" s="40" t="b">
        <f t="shared" si="341"/>
        <v>0</v>
      </c>
      <c r="DN260" s="40" t="b">
        <f t="shared" si="342"/>
        <v>0</v>
      </c>
      <c r="DO260" s="40" t="b">
        <f t="shared" si="343"/>
        <v>0</v>
      </c>
      <c r="DP260" s="367"/>
      <c r="DQ260" s="40" t="b">
        <f t="shared" si="344"/>
        <v>0</v>
      </c>
      <c r="DR260" s="40" t="b">
        <f t="shared" si="345"/>
        <v>0</v>
      </c>
      <c r="DS260" s="40" t="b">
        <f t="shared" si="346"/>
        <v>0</v>
      </c>
      <c r="DT260" s="40" t="b">
        <f t="shared" si="347"/>
        <v>0</v>
      </c>
      <c r="DU260" s="367"/>
      <c r="DV260" s="40" t="b">
        <f t="shared" si="348"/>
        <v>0</v>
      </c>
      <c r="DW260" s="40" t="b">
        <f t="shared" si="349"/>
        <v>0</v>
      </c>
      <c r="DX260" s="40" t="b">
        <f t="shared" si="350"/>
        <v>0</v>
      </c>
      <c r="DY260" s="40" t="b">
        <f t="shared" si="351"/>
        <v>0</v>
      </c>
      <c r="DZ260" s="367"/>
      <c r="EA260" s="40" t="b">
        <f t="shared" si="352"/>
        <v>0</v>
      </c>
      <c r="EB260" s="40" t="b">
        <f t="shared" si="353"/>
        <v>0</v>
      </c>
      <c r="EC260" s="40" t="b">
        <f t="shared" si="354"/>
        <v>0</v>
      </c>
      <c r="ED260" s="40" t="b">
        <f t="shared" si="355"/>
        <v>0</v>
      </c>
      <c r="EE260" s="367"/>
      <c r="EF260" s="40" t="b">
        <f t="shared" si="356"/>
        <v>0</v>
      </c>
      <c r="EG260" s="40" t="b">
        <f t="shared" si="357"/>
        <v>0</v>
      </c>
      <c r="EH260" s="40" t="b">
        <f t="shared" si="358"/>
        <v>0</v>
      </c>
      <c r="EI260" s="40" t="b">
        <f t="shared" si="359"/>
        <v>0</v>
      </c>
      <c r="EJ260" s="367"/>
      <c r="EK260" s="40" t="b">
        <f t="shared" si="360"/>
        <v>0</v>
      </c>
      <c r="EL260" s="40" t="b">
        <f t="shared" si="361"/>
        <v>0</v>
      </c>
      <c r="EM260" s="40" t="b">
        <f t="shared" si="362"/>
        <v>0</v>
      </c>
      <c r="EN260" s="40" t="b">
        <f t="shared" si="363"/>
        <v>0</v>
      </c>
      <c r="EO260" s="367"/>
      <c r="EP260" s="40" t="b">
        <f t="shared" si="364"/>
        <v>0</v>
      </c>
      <c r="EQ260" s="40" t="b">
        <f t="shared" si="365"/>
        <v>0</v>
      </c>
      <c r="ER260" s="40" t="b">
        <f t="shared" si="366"/>
        <v>0</v>
      </c>
      <c r="ES260" s="40" t="b">
        <f t="shared" si="367"/>
        <v>0</v>
      </c>
      <c r="ET260" s="367"/>
      <c r="EU260" s="40" t="b">
        <f t="shared" si="368"/>
        <v>0</v>
      </c>
      <c r="EV260" s="40" t="b">
        <f t="shared" si="369"/>
        <v>0</v>
      </c>
      <c r="EW260" s="40" t="b">
        <f t="shared" si="370"/>
        <v>0</v>
      </c>
      <c r="EX260" s="40" t="b">
        <f t="shared" si="371"/>
        <v>0</v>
      </c>
      <c r="EY260" s="365"/>
      <c r="EZ260" s="40" t="b">
        <f t="shared" si="372"/>
        <v>0</v>
      </c>
      <c r="FA260" s="40" t="b">
        <f t="shared" si="373"/>
        <v>0</v>
      </c>
      <c r="FB260" s="40" t="b">
        <f t="shared" si="374"/>
        <v>0</v>
      </c>
      <c r="FC260" s="40" t="b">
        <f t="shared" si="375"/>
        <v>0</v>
      </c>
      <c r="FD260" s="367"/>
      <c r="FE260" s="40" t="b">
        <f t="shared" si="376"/>
        <v>0</v>
      </c>
      <c r="FF260" s="40" t="b">
        <f t="shared" si="377"/>
        <v>0</v>
      </c>
      <c r="FG260" s="40" t="b">
        <f t="shared" si="378"/>
        <v>0</v>
      </c>
      <c r="FH260" s="40" t="b">
        <f t="shared" si="379"/>
        <v>0</v>
      </c>
      <c r="FI260" s="365"/>
      <c r="FJ260" s="40" t="b">
        <f t="shared" si="380"/>
        <v>0</v>
      </c>
      <c r="FK260" s="40" t="b">
        <f t="shared" si="381"/>
        <v>0</v>
      </c>
      <c r="FL260" s="40" t="b">
        <f t="shared" si="382"/>
        <v>0</v>
      </c>
      <c r="FM260" s="40" t="b">
        <f t="shared" si="383"/>
        <v>0</v>
      </c>
      <c r="FN260" s="367"/>
      <c r="FO260" s="40" t="b">
        <f t="shared" si="384"/>
        <v>0</v>
      </c>
      <c r="FP260" s="40" t="b">
        <f t="shared" si="385"/>
        <v>0</v>
      </c>
      <c r="FQ260" s="40" t="b">
        <f t="shared" si="386"/>
        <v>0</v>
      </c>
      <c r="FR260" s="40" t="b">
        <f t="shared" si="387"/>
        <v>0</v>
      </c>
      <c r="FS260" s="365"/>
      <c r="FT260" s="40" t="b">
        <f t="shared" si="388"/>
        <v>0</v>
      </c>
      <c r="FU260" s="40" t="b">
        <f t="shared" si="389"/>
        <v>0</v>
      </c>
      <c r="FV260" s="40" t="b">
        <f t="shared" si="390"/>
        <v>0</v>
      </c>
      <c r="FW260" s="40" t="b">
        <f t="shared" si="391"/>
        <v>0</v>
      </c>
    </row>
    <row r="261" spans="2:179">
      <c r="B261" s="365">
        <v>252</v>
      </c>
      <c r="C261" s="309"/>
      <c r="D261" s="196"/>
      <c r="E261" s="196"/>
      <c r="F261" s="195"/>
      <c r="G261" s="367"/>
      <c r="H261" s="197"/>
      <c r="I261" s="197"/>
      <c r="J261" s="197"/>
      <c r="K261" s="197"/>
      <c r="L261" s="197"/>
      <c r="M261" s="197"/>
      <c r="N261" s="9"/>
      <c r="O261" s="198"/>
      <c r="P261" s="198"/>
      <c r="Q261" s="198"/>
      <c r="R261" s="198"/>
      <c r="S261" s="198"/>
      <c r="T261" s="198"/>
      <c r="U261" s="9"/>
      <c r="V261" s="306"/>
      <c r="W261" s="306"/>
      <c r="X261" s="306"/>
      <c r="Y261" s="306"/>
      <c r="Z261" s="306"/>
      <c r="AA261" s="283">
        <f>IFERROR(Z261*Inputs!$D$59*Inputs!$D$60,"")</f>
        <v>0</v>
      </c>
      <c r="AB261" s="9"/>
      <c r="AC261" s="304"/>
      <c r="AD261" s="304"/>
      <c r="AE261" s="304"/>
      <c r="AF261" s="304"/>
      <c r="AG261" s="9"/>
      <c r="AH261" s="283" t="str">
        <f>IFERROR(IF(Analysis!AC261="","",Analysis!AC261*Inputs!$D$33),"")</f>
        <v/>
      </c>
      <c r="AI261" s="292" t="str">
        <f>IFERROR(IF(Analysis!AD261="","",Analysis!AD261*Inputs!$D$37),"")</f>
        <v/>
      </c>
      <c r="AJ261" s="292" t="str">
        <f>IFERROR(IF(Analysis!AE261="","",Analysis!AE261*Inputs!$D$41),"")</f>
        <v/>
      </c>
      <c r="AK261" s="292" t="str">
        <f>IFERROR(IF(Analysis!AE261="","",Analysis!AE261*Inputs!$D$48),"")</f>
        <v/>
      </c>
      <c r="AL261" s="293" t="str">
        <f>IFERROR(IF(Analysis!AD261="","",Analysis!AD261*Inputs!$D$49*Inputs!$D$48),"")</f>
        <v/>
      </c>
      <c r="AM261" s="292" t="str">
        <f>IFERROR(AK261*Inputs!$D$50,"")</f>
        <v/>
      </c>
      <c r="AN261" s="292" t="str">
        <f t="shared" si="392"/>
        <v/>
      </c>
      <c r="AO261" s="292" t="str">
        <f>IFERROR(IF(AN261="","",AN261*Inputs!$D$52),"")</f>
        <v/>
      </c>
      <c r="AP261" s="283" t="str">
        <f>IFERROR(IF(Analysis!AF261="","",Analysis!AF261*Inputs!$D$58),"")</f>
        <v/>
      </c>
      <c r="AQ261" s="293" t="str">
        <f>IFERROR(AP261*Inputs!$D$59,"")</f>
        <v/>
      </c>
      <c r="AR261" s="283" t="str">
        <f>IFERROR(AQ261*Inputs!$D$60,"")</f>
        <v/>
      </c>
      <c r="AS261" s="9"/>
      <c r="AT261" s="279" t="str">
        <f>IF(Analysis!V261&lt;&gt;"",Analysis!V261,Analysis!$AH261)</f>
        <v/>
      </c>
      <c r="AU261" s="279" t="str">
        <f>IF(Analysis!W261&lt;&gt;"",Analysis!W261,Analysis!AI261)</f>
        <v/>
      </c>
      <c r="AV261" s="279" t="str">
        <f>IF(Analysis!X261&lt;&gt;"",Analysis!X261,$AJ261)</f>
        <v/>
      </c>
      <c r="AW261" s="279" t="str">
        <f>IF(Analysis!Y261&lt;&gt;"",Analysis!Y261,Analysis!AO261)</f>
        <v/>
      </c>
      <c r="AX261" s="279" t="str">
        <f>IF(Analysis!Z261&lt;&gt;"",Analysis!Z261,Analysis!AP261)</f>
        <v/>
      </c>
      <c r="AY261" s="279" t="str">
        <f>IF(Analysis!AA261&gt;0,Analysis!AA261,Analysis!AR261)</f>
        <v/>
      </c>
      <c r="AZ261" s="9"/>
      <c r="BA261" s="8">
        <f>SUM((($H261+$O261)*Inputs!$D$14*Inputs!$D$13/Hours_TB),(($I261+$P261)*Inputs!$D$14*Inputs!$D$13/Hours_TB),(($J261+$Q261)*Inputs!$D$14*Inputs!$D$13/Hours_TB),(($K261+$R261)*Inputs!$D$14*Inputs!$D$13/Hours_TB),(($L261+$S261)*Inputs!$D$14*Inputs!$D$13/Hours_TB),(($M261+$T261)*Inputs!$D$14*Inputs!$D$13/Hours_TB))</f>
        <v>0</v>
      </c>
      <c r="BB261" s="8">
        <f>SUM((($H261+$O261)*Inputs!$D$14*Inputs!$D$13/Hours_HIV),(($I261+$P261)*Inputs!$D$14*Inputs!$D$13/Hours_HIV),(($J261+$Q261)*Inputs!$D$14*Inputs!$D$13/Hours_HIV),(($K261+$R261)*Inputs!$D$14*Inputs!$D$13/Hours_HIV),(($L261+$S261)*Inputs!$D$14*Inputs!$D$13/Hours_HIV),(($M261+$T261)*Inputs!$D$14*Inputs!$D$13/Hours_HIV))</f>
        <v>0</v>
      </c>
      <c r="BC261" s="8">
        <f>SUM((($H261+$O261)*Inputs!$D$14*Inputs!$D$13/Hours_HPV),(($I261+$P261)*Inputs!$D$14*Inputs!$D$13/Hours_HPV),(($J261+$Q261)*Inputs!$D$14*Inputs!$D$13/Hours_HPV),(($K261+$R261)*Inputs!$D$14*Inputs!$D$13/Hours_HPV),(($L261+$S261)*Inputs!$D$14*Inputs!$D$13/Hours_HPV),(($M261+$T261)*Inputs!$D$14*Inputs!$D$13/Hours_HPV))</f>
        <v>0</v>
      </c>
      <c r="BD261" s="8">
        <f>SUM((($H261+$O261)*Inputs!$D$14*Inputs!$D$13/Hours_HCV),(($I261+$P261)*Inputs!$D$14*Inputs!$D$13/Hours_HCV),(($J261+$Q261)*Inputs!$D$14*Inputs!$D$13/Hours_HCV),(($K261+$R261)*Inputs!$D$14*Inputs!$D$13/Hours_HCV),(($L261+$S261)*Inputs!$D$14*Inputs!$D$13/Hours_HCV),(($M261+$T261)*Inputs!$D$14*Inputs!$D$13/Hours_HCV))</f>
        <v>0</v>
      </c>
      <c r="BE261" s="9"/>
      <c r="BF261" s="10" t="str">
        <f t="shared" si="393"/>
        <v/>
      </c>
      <c r="BG261" s="18" t="str">
        <f t="shared" si="394"/>
        <v>N/A</v>
      </c>
      <c r="BH261" s="10" t="str">
        <f t="shared" si="395"/>
        <v/>
      </c>
      <c r="BI261" s="10" t="str">
        <f t="shared" si="396"/>
        <v/>
      </c>
      <c r="BJ261" s="10" t="str">
        <f t="shared" si="315"/>
        <v/>
      </c>
      <c r="BK261" s="18" t="str">
        <f t="shared" si="397"/>
        <v>N/A</v>
      </c>
      <c r="BL261" s="367"/>
      <c r="BM261" s="10">
        <f t="shared" si="398"/>
        <v>0</v>
      </c>
      <c r="BN261" s="18" t="str">
        <f t="shared" si="399"/>
        <v>N/A</v>
      </c>
      <c r="BO261" s="10" t="str">
        <f t="shared" si="316"/>
        <v/>
      </c>
      <c r="BP261" s="10" t="str">
        <f t="shared" si="317"/>
        <v/>
      </c>
      <c r="BQ261" s="10" t="str">
        <f t="shared" si="318"/>
        <v/>
      </c>
      <c r="BR261" s="18" t="str">
        <f t="shared" si="319"/>
        <v>N/A</v>
      </c>
      <c r="BS261" s="367"/>
      <c r="BT261" s="10">
        <f t="shared" si="400"/>
        <v>0</v>
      </c>
      <c r="BU261" s="18" t="str">
        <f t="shared" si="401"/>
        <v>N/A</v>
      </c>
      <c r="BV261" s="10" t="str">
        <f t="shared" si="320"/>
        <v/>
      </c>
      <c r="BW261" s="10" t="str">
        <f t="shared" si="402"/>
        <v/>
      </c>
      <c r="BX261" s="10" t="str">
        <f t="shared" si="321"/>
        <v/>
      </c>
      <c r="BY261" s="18" t="str">
        <f t="shared" si="403"/>
        <v>N/A</v>
      </c>
      <c r="BZ261" s="367"/>
      <c r="CA261" s="10">
        <f t="shared" si="404"/>
        <v>0</v>
      </c>
      <c r="CB261" s="18" t="str">
        <f t="shared" si="405"/>
        <v>N/A</v>
      </c>
      <c r="CC261" s="10" t="str">
        <f t="shared" si="322"/>
        <v/>
      </c>
      <c r="CD261" s="10" t="str">
        <f t="shared" si="323"/>
        <v/>
      </c>
      <c r="CE261" s="10" t="str">
        <f t="shared" si="324"/>
        <v/>
      </c>
      <c r="CF261" s="18" t="str">
        <f t="shared" si="406"/>
        <v>N/A</v>
      </c>
      <c r="CG261" s="365"/>
      <c r="CH261" s="10">
        <f t="shared" si="407"/>
        <v>0</v>
      </c>
      <c r="CI261" s="18" t="str">
        <f t="shared" si="408"/>
        <v>N/A</v>
      </c>
      <c r="CJ261" s="10" t="str">
        <f t="shared" si="325"/>
        <v/>
      </c>
      <c r="CK261" s="10" t="str">
        <f t="shared" si="326"/>
        <v/>
      </c>
      <c r="CL261" s="10" t="str">
        <f t="shared" si="327"/>
        <v/>
      </c>
      <c r="CM261" s="18" t="str">
        <f t="shared" si="328"/>
        <v>N/A</v>
      </c>
      <c r="CN261" s="365"/>
      <c r="CO261" s="10">
        <f t="shared" si="409"/>
        <v>0</v>
      </c>
      <c r="CP261" s="18" t="str">
        <f t="shared" si="410"/>
        <v>N/A</v>
      </c>
      <c r="CQ261" s="10" t="str">
        <f t="shared" si="329"/>
        <v/>
      </c>
      <c r="CR261" s="10" t="str">
        <f t="shared" si="330"/>
        <v/>
      </c>
      <c r="CS261" s="10" t="str">
        <f t="shared" si="331"/>
        <v/>
      </c>
      <c r="CT261" s="18" t="str">
        <f t="shared" si="411"/>
        <v>N/A</v>
      </c>
      <c r="CU261" s="377"/>
      <c r="CV261" s="10">
        <f t="shared" si="412"/>
        <v>0</v>
      </c>
      <c r="CW261" s="18" t="str">
        <f t="shared" si="413"/>
        <v>N/A</v>
      </c>
      <c r="CX261" s="10" t="str">
        <f t="shared" si="332"/>
        <v/>
      </c>
      <c r="CY261" s="10" t="str">
        <f t="shared" si="333"/>
        <v/>
      </c>
      <c r="CZ261" s="10" t="str">
        <f t="shared" si="334"/>
        <v/>
      </c>
      <c r="DA261" s="18" t="str">
        <f t="shared" si="335"/>
        <v>N/A</v>
      </c>
      <c r="DB261" s="367"/>
      <c r="DC261" s="367"/>
      <c r="DD261" s="367"/>
      <c r="DE261" s="367"/>
      <c r="DF261" s="367"/>
      <c r="DG261" s="40" t="b">
        <f t="shared" si="336"/>
        <v>0</v>
      </c>
      <c r="DH261" s="40" t="b">
        <f t="shared" si="337"/>
        <v>0</v>
      </c>
      <c r="DI261" s="40" t="b">
        <f t="shared" si="338"/>
        <v>0</v>
      </c>
      <c r="DJ261" s="40" t="b">
        <f t="shared" si="339"/>
        <v>0</v>
      </c>
      <c r="DK261" s="367"/>
      <c r="DL261" s="40" t="b">
        <f t="shared" si="340"/>
        <v>0</v>
      </c>
      <c r="DM261" s="40" t="b">
        <f t="shared" si="341"/>
        <v>0</v>
      </c>
      <c r="DN261" s="40" t="b">
        <f t="shared" si="342"/>
        <v>0</v>
      </c>
      <c r="DO261" s="40" t="b">
        <f t="shared" si="343"/>
        <v>0</v>
      </c>
      <c r="DP261" s="367"/>
      <c r="DQ261" s="40" t="b">
        <f t="shared" si="344"/>
        <v>0</v>
      </c>
      <c r="DR261" s="40" t="b">
        <f t="shared" si="345"/>
        <v>0</v>
      </c>
      <c r="DS261" s="40" t="b">
        <f t="shared" si="346"/>
        <v>0</v>
      </c>
      <c r="DT261" s="40" t="b">
        <f t="shared" si="347"/>
        <v>0</v>
      </c>
      <c r="DU261" s="367"/>
      <c r="DV261" s="40" t="b">
        <f t="shared" si="348"/>
        <v>0</v>
      </c>
      <c r="DW261" s="40" t="b">
        <f t="shared" si="349"/>
        <v>0</v>
      </c>
      <c r="DX261" s="40" t="b">
        <f t="shared" si="350"/>
        <v>0</v>
      </c>
      <c r="DY261" s="40" t="b">
        <f t="shared" si="351"/>
        <v>0</v>
      </c>
      <c r="DZ261" s="367"/>
      <c r="EA261" s="40" t="b">
        <f t="shared" si="352"/>
        <v>0</v>
      </c>
      <c r="EB261" s="40" t="b">
        <f t="shared" si="353"/>
        <v>0</v>
      </c>
      <c r="EC261" s="40" t="b">
        <f t="shared" si="354"/>
        <v>0</v>
      </c>
      <c r="ED261" s="40" t="b">
        <f t="shared" si="355"/>
        <v>0</v>
      </c>
      <c r="EE261" s="367"/>
      <c r="EF261" s="40" t="b">
        <f t="shared" si="356"/>
        <v>0</v>
      </c>
      <c r="EG261" s="40" t="b">
        <f t="shared" si="357"/>
        <v>0</v>
      </c>
      <c r="EH261" s="40" t="b">
        <f t="shared" si="358"/>
        <v>0</v>
      </c>
      <c r="EI261" s="40" t="b">
        <f t="shared" si="359"/>
        <v>0</v>
      </c>
      <c r="EJ261" s="367"/>
      <c r="EK261" s="40" t="b">
        <f t="shared" si="360"/>
        <v>0</v>
      </c>
      <c r="EL261" s="40" t="b">
        <f t="shared" si="361"/>
        <v>0</v>
      </c>
      <c r="EM261" s="40" t="b">
        <f t="shared" si="362"/>
        <v>0</v>
      </c>
      <c r="EN261" s="40" t="b">
        <f t="shared" si="363"/>
        <v>0</v>
      </c>
      <c r="EO261" s="367"/>
      <c r="EP261" s="40" t="b">
        <f t="shared" si="364"/>
        <v>0</v>
      </c>
      <c r="EQ261" s="40" t="b">
        <f t="shared" si="365"/>
        <v>0</v>
      </c>
      <c r="ER261" s="40" t="b">
        <f t="shared" si="366"/>
        <v>0</v>
      </c>
      <c r="ES261" s="40" t="b">
        <f t="shared" si="367"/>
        <v>0</v>
      </c>
      <c r="ET261" s="367"/>
      <c r="EU261" s="40" t="b">
        <f t="shared" si="368"/>
        <v>0</v>
      </c>
      <c r="EV261" s="40" t="b">
        <f t="shared" si="369"/>
        <v>0</v>
      </c>
      <c r="EW261" s="40" t="b">
        <f t="shared" si="370"/>
        <v>0</v>
      </c>
      <c r="EX261" s="40" t="b">
        <f t="shared" si="371"/>
        <v>0</v>
      </c>
      <c r="EY261" s="365"/>
      <c r="EZ261" s="40" t="b">
        <f t="shared" si="372"/>
        <v>0</v>
      </c>
      <c r="FA261" s="40" t="b">
        <f t="shared" si="373"/>
        <v>0</v>
      </c>
      <c r="FB261" s="40" t="b">
        <f t="shared" si="374"/>
        <v>0</v>
      </c>
      <c r="FC261" s="40" t="b">
        <f t="shared" si="375"/>
        <v>0</v>
      </c>
      <c r="FD261" s="367"/>
      <c r="FE261" s="40" t="b">
        <f t="shared" si="376"/>
        <v>0</v>
      </c>
      <c r="FF261" s="40" t="b">
        <f t="shared" si="377"/>
        <v>0</v>
      </c>
      <c r="FG261" s="40" t="b">
        <f t="shared" si="378"/>
        <v>0</v>
      </c>
      <c r="FH261" s="40" t="b">
        <f t="shared" si="379"/>
        <v>0</v>
      </c>
      <c r="FI261" s="365"/>
      <c r="FJ261" s="40" t="b">
        <f t="shared" si="380"/>
        <v>0</v>
      </c>
      <c r="FK261" s="40" t="b">
        <f t="shared" si="381"/>
        <v>0</v>
      </c>
      <c r="FL261" s="40" t="b">
        <f t="shared" si="382"/>
        <v>0</v>
      </c>
      <c r="FM261" s="40" t="b">
        <f t="shared" si="383"/>
        <v>0</v>
      </c>
      <c r="FN261" s="367"/>
      <c r="FO261" s="40" t="b">
        <f t="shared" si="384"/>
        <v>0</v>
      </c>
      <c r="FP261" s="40" t="b">
        <f t="shared" si="385"/>
        <v>0</v>
      </c>
      <c r="FQ261" s="40" t="b">
        <f t="shared" si="386"/>
        <v>0</v>
      </c>
      <c r="FR261" s="40" t="b">
        <f t="shared" si="387"/>
        <v>0</v>
      </c>
      <c r="FS261" s="365"/>
      <c r="FT261" s="40" t="b">
        <f t="shared" si="388"/>
        <v>0</v>
      </c>
      <c r="FU261" s="40" t="b">
        <f t="shared" si="389"/>
        <v>0</v>
      </c>
      <c r="FV261" s="40" t="b">
        <f t="shared" si="390"/>
        <v>0</v>
      </c>
      <c r="FW261" s="40" t="b">
        <f t="shared" si="391"/>
        <v>0</v>
      </c>
    </row>
    <row r="262" spans="2:179">
      <c r="B262" s="365">
        <v>253</v>
      </c>
      <c r="C262" s="309"/>
      <c r="D262" s="196"/>
      <c r="E262" s="196"/>
      <c r="F262" s="195"/>
      <c r="G262" s="367"/>
      <c r="H262" s="197"/>
      <c r="I262" s="197"/>
      <c r="J262" s="197"/>
      <c r="K262" s="197"/>
      <c r="L262" s="197"/>
      <c r="M262" s="197"/>
      <c r="N262" s="9"/>
      <c r="O262" s="198"/>
      <c r="P262" s="198"/>
      <c r="Q262" s="198"/>
      <c r="R262" s="198"/>
      <c r="S262" s="198"/>
      <c r="T262" s="198"/>
      <c r="U262" s="9"/>
      <c r="V262" s="306"/>
      <c r="W262" s="306"/>
      <c r="X262" s="306"/>
      <c r="Y262" s="306"/>
      <c r="Z262" s="306"/>
      <c r="AA262" s="283">
        <f>IFERROR(Z262*Inputs!$D$59*Inputs!$D$60,"")</f>
        <v>0</v>
      </c>
      <c r="AB262" s="9"/>
      <c r="AC262" s="304"/>
      <c r="AD262" s="304"/>
      <c r="AE262" s="304"/>
      <c r="AF262" s="304"/>
      <c r="AG262" s="9"/>
      <c r="AH262" s="283" t="str">
        <f>IFERROR(IF(Analysis!AC262="","",Analysis!AC262*Inputs!$D$33),"")</f>
        <v/>
      </c>
      <c r="AI262" s="292" t="str">
        <f>IFERROR(IF(Analysis!AD262="","",Analysis!AD262*Inputs!$D$37),"")</f>
        <v/>
      </c>
      <c r="AJ262" s="292" t="str">
        <f>IFERROR(IF(Analysis!AE262="","",Analysis!AE262*Inputs!$D$41),"")</f>
        <v/>
      </c>
      <c r="AK262" s="292" t="str">
        <f>IFERROR(IF(Analysis!AE262="","",Analysis!AE262*Inputs!$D$48),"")</f>
        <v/>
      </c>
      <c r="AL262" s="293" t="str">
        <f>IFERROR(IF(Analysis!AD262="","",Analysis!AD262*Inputs!$D$49*Inputs!$D$48),"")</f>
        <v/>
      </c>
      <c r="AM262" s="292" t="str">
        <f>IFERROR(AK262*Inputs!$D$50,"")</f>
        <v/>
      </c>
      <c r="AN262" s="292" t="str">
        <f t="shared" si="392"/>
        <v/>
      </c>
      <c r="AO262" s="292" t="str">
        <f>IFERROR(IF(AN262="","",AN262*Inputs!$D$52),"")</f>
        <v/>
      </c>
      <c r="AP262" s="283" t="str">
        <f>IFERROR(IF(Analysis!AF262="","",Analysis!AF262*Inputs!$D$58),"")</f>
        <v/>
      </c>
      <c r="AQ262" s="293" t="str">
        <f>IFERROR(AP262*Inputs!$D$59,"")</f>
        <v/>
      </c>
      <c r="AR262" s="283" t="str">
        <f>IFERROR(AQ262*Inputs!$D$60,"")</f>
        <v/>
      </c>
      <c r="AS262" s="9"/>
      <c r="AT262" s="279" t="str">
        <f>IF(Analysis!V262&lt;&gt;"",Analysis!V262,Analysis!$AH262)</f>
        <v/>
      </c>
      <c r="AU262" s="279" t="str">
        <f>IF(Analysis!W262&lt;&gt;"",Analysis!W262,Analysis!AI262)</f>
        <v/>
      </c>
      <c r="AV262" s="279" t="str">
        <f>IF(Analysis!X262&lt;&gt;"",Analysis!X262,$AJ262)</f>
        <v/>
      </c>
      <c r="AW262" s="279" t="str">
        <f>IF(Analysis!Y262&lt;&gt;"",Analysis!Y262,Analysis!AO262)</f>
        <v/>
      </c>
      <c r="AX262" s="279" t="str">
        <f>IF(Analysis!Z262&lt;&gt;"",Analysis!Z262,Analysis!AP262)</f>
        <v/>
      </c>
      <c r="AY262" s="279" t="str">
        <f>IF(Analysis!AA262&gt;0,Analysis!AA262,Analysis!AR262)</f>
        <v/>
      </c>
      <c r="AZ262" s="9"/>
      <c r="BA262" s="8">
        <f>SUM((($H262+$O262)*Inputs!$D$14*Inputs!$D$13/Hours_TB),(($I262+$P262)*Inputs!$D$14*Inputs!$D$13/Hours_TB),(($J262+$Q262)*Inputs!$D$14*Inputs!$D$13/Hours_TB),(($K262+$R262)*Inputs!$D$14*Inputs!$D$13/Hours_TB),(($L262+$S262)*Inputs!$D$14*Inputs!$D$13/Hours_TB),(($M262+$T262)*Inputs!$D$14*Inputs!$D$13/Hours_TB))</f>
        <v>0</v>
      </c>
      <c r="BB262" s="8">
        <f>SUM((($H262+$O262)*Inputs!$D$14*Inputs!$D$13/Hours_HIV),(($I262+$P262)*Inputs!$D$14*Inputs!$D$13/Hours_HIV),(($J262+$Q262)*Inputs!$D$14*Inputs!$D$13/Hours_HIV),(($K262+$R262)*Inputs!$D$14*Inputs!$D$13/Hours_HIV),(($L262+$S262)*Inputs!$D$14*Inputs!$D$13/Hours_HIV),(($M262+$T262)*Inputs!$D$14*Inputs!$D$13/Hours_HIV))</f>
        <v>0</v>
      </c>
      <c r="BC262" s="8">
        <f>SUM((($H262+$O262)*Inputs!$D$14*Inputs!$D$13/Hours_HPV),(($I262+$P262)*Inputs!$D$14*Inputs!$D$13/Hours_HPV),(($J262+$Q262)*Inputs!$D$14*Inputs!$D$13/Hours_HPV),(($K262+$R262)*Inputs!$D$14*Inputs!$D$13/Hours_HPV),(($L262+$S262)*Inputs!$D$14*Inputs!$D$13/Hours_HPV),(($M262+$T262)*Inputs!$D$14*Inputs!$D$13/Hours_HPV))</f>
        <v>0</v>
      </c>
      <c r="BD262" s="8">
        <f>SUM((($H262+$O262)*Inputs!$D$14*Inputs!$D$13/Hours_HCV),(($I262+$P262)*Inputs!$D$14*Inputs!$D$13/Hours_HCV),(($J262+$Q262)*Inputs!$D$14*Inputs!$D$13/Hours_HCV),(($K262+$R262)*Inputs!$D$14*Inputs!$D$13/Hours_HCV),(($L262+$S262)*Inputs!$D$14*Inputs!$D$13/Hours_HCV),(($M262+$T262)*Inputs!$D$14*Inputs!$D$13/Hours_HCV))</f>
        <v>0</v>
      </c>
      <c r="BE262" s="9"/>
      <c r="BF262" s="10" t="str">
        <f t="shared" si="393"/>
        <v/>
      </c>
      <c r="BG262" s="18" t="str">
        <f t="shared" si="394"/>
        <v>N/A</v>
      </c>
      <c r="BH262" s="10" t="str">
        <f t="shared" si="395"/>
        <v/>
      </c>
      <c r="BI262" s="10" t="str">
        <f t="shared" si="396"/>
        <v/>
      </c>
      <c r="BJ262" s="10" t="str">
        <f t="shared" si="315"/>
        <v/>
      </c>
      <c r="BK262" s="18" t="str">
        <f t="shared" si="397"/>
        <v>N/A</v>
      </c>
      <c r="BL262" s="367"/>
      <c r="BM262" s="10">
        <f t="shared" si="398"/>
        <v>0</v>
      </c>
      <c r="BN262" s="18" t="str">
        <f t="shared" si="399"/>
        <v>N/A</v>
      </c>
      <c r="BO262" s="10" t="str">
        <f t="shared" si="316"/>
        <v/>
      </c>
      <c r="BP262" s="10" t="str">
        <f t="shared" si="317"/>
        <v/>
      </c>
      <c r="BQ262" s="10" t="str">
        <f t="shared" si="318"/>
        <v/>
      </c>
      <c r="BR262" s="18" t="str">
        <f t="shared" si="319"/>
        <v>N/A</v>
      </c>
      <c r="BS262" s="367"/>
      <c r="BT262" s="10">
        <f t="shared" si="400"/>
        <v>0</v>
      </c>
      <c r="BU262" s="18" t="str">
        <f t="shared" si="401"/>
        <v>N/A</v>
      </c>
      <c r="BV262" s="10" t="str">
        <f t="shared" si="320"/>
        <v/>
      </c>
      <c r="BW262" s="10" t="str">
        <f t="shared" si="402"/>
        <v/>
      </c>
      <c r="BX262" s="10" t="str">
        <f t="shared" si="321"/>
        <v/>
      </c>
      <c r="BY262" s="18" t="str">
        <f t="shared" si="403"/>
        <v>N/A</v>
      </c>
      <c r="BZ262" s="367"/>
      <c r="CA262" s="10">
        <f t="shared" si="404"/>
        <v>0</v>
      </c>
      <c r="CB262" s="18" t="str">
        <f t="shared" si="405"/>
        <v>N/A</v>
      </c>
      <c r="CC262" s="10" t="str">
        <f t="shared" si="322"/>
        <v/>
      </c>
      <c r="CD262" s="10" t="str">
        <f t="shared" si="323"/>
        <v/>
      </c>
      <c r="CE262" s="10" t="str">
        <f t="shared" si="324"/>
        <v/>
      </c>
      <c r="CF262" s="18" t="str">
        <f t="shared" si="406"/>
        <v>N/A</v>
      </c>
      <c r="CG262" s="365"/>
      <c r="CH262" s="10">
        <f t="shared" si="407"/>
        <v>0</v>
      </c>
      <c r="CI262" s="18" t="str">
        <f t="shared" si="408"/>
        <v>N/A</v>
      </c>
      <c r="CJ262" s="10" t="str">
        <f t="shared" si="325"/>
        <v/>
      </c>
      <c r="CK262" s="10" t="str">
        <f t="shared" si="326"/>
        <v/>
      </c>
      <c r="CL262" s="10" t="str">
        <f t="shared" si="327"/>
        <v/>
      </c>
      <c r="CM262" s="18" t="str">
        <f t="shared" si="328"/>
        <v>N/A</v>
      </c>
      <c r="CN262" s="365"/>
      <c r="CO262" s="10">
        <f t="shared" si="409"/>
        <v>0</v>
      </c>
      <c r="CP262" s="18" t="str">
        <f t="shared" si="410"/>
        <v>N/A</v>
      </c>
      <c r="CQ262" s="10" t="str">
        <f t="shared" si="329"/>
        <v/>
      </c>
      <c r="CR262" s="10" t="str">
        <f t="shared" si="330"/>
        <v/>
      </c>
      <c r="CS262" s="10" t="str">
        <f t="shared" si="331"/>
        <v/>
      </c>
      <c r="CT262" s="18" t="str">
        <f t="shared" si="411"/>
        <v>N/A</v>
      </c>
      <c r="CU262" s="377"/>
      <c r="CV262" s="10">
        <f t="shared" si="412"/>
        <v>0</v>
      </c>
      <c r="CW262" s="18" t="str">
        <f t="shared" si="413"/>
        <v>N/A</v>
      </c>
      <c r="CX262" s="10" t="str">
        <f t="shared" si="332"/>
        <v/>
      </c>
      <c r="CY262" s="10" t="str">
        <f t="shared" si="333"/>
        <v/>
      </c>
      <c r="CZ262" s="10" t="str">
        <f t="shared" si="334"/>
        <v/>
      </c>
      <c r="DA262" s="18" t="str">
        <f t="shared" si="335"/>
        <v>N/A</v>
      </c>
      <c r="DB262" s="367"/>
      <c r="DC262" s="367"/>
      <c r="DD262" s="367"/>
      <c r="DE262" s="367"/>
      <c r="DF262" s="367"/>
      <c r="DG262" s="40" t="b">
        <f t="shared" si="336"/>
        <v>0</v>
      </c>
      <c r="DH262" s="40" t="b">
        <f t="shared" si="337"/>
        <v>0</v>
      </c>
      <c r="DI262" s="40" t="b">
        <f t="shared" si="338"/>
        <v>0</v>
      </c>
      <c r="DJ262" s="40" t="b">
        <f t="shared" si="339"/>
        <v>0</v>
      </c>
      <c r="DK262" s="367"/>
      <c r="DL262" s="40" t="b">
        <f t="shared" si="340"/>
        <v>0</v>
      </c>
      <c r="DM262" s="40" t="b">
        <f t="shared" si="341"/>
        <v>0</v>
      </c>
      <c r="DN262" s="40" t="b">
        <f t="shared" si="342"/>
        <v>0</v>
      </c>
      <c r="DO262" s="40" t="b">
        <f t="shared" si="343"/>
        <v>0</v>
      </c>
      <c r="DP262" s="367"/>
      <c r="DQ262" s="40" t="b">
        <f t="shared" si="344"/>
        <v>0</v>
      </c>
      <c r="DR262" s="40" t="b">
        <f t="shared" si="345"/>
        <v>0</v>
      </c>
      <c r="DS262" s="40" t="b">
        <f t="shared" si="346"/>
        <v>0</v>
      </c>
      <c r="DT262" s="40" t="b">
        <f t="shared" si="347"/>
        <v>0</v>
      </c>
      <c r="DU262" s="367"/>
      <c r="DV262" s="40" t="b">
        <f t="shared" si="348"/>
        <v>0</v>
      </c>
      <c r="DW262" s="40" t="b">
        <f t="shared" si="349"/>
        <v>0</v>
      </c>
      <c r="DX262" s="40" t="b">
        <f t="shared" si="350"/>
        <v>0</v>
      </c>
      <c r="DY262" s="40" t="b">
        <f t="shared" si="351"/>
        <v>0</v>
      </c>
      <c r="DZ262" s="367"/>
      <c r="EA262" s="40" t="b">
        <f t="shared" si="352"/>
        <v>0</v>
      </c>
      <c r="EB262" s="40" t="b">
        <f t="shared" si="353"/>
        <v>0</v>
      </c>
      <c r="EC262" s="40" t="b">
        <f t="shared" si="354"/>
        <v>0</v>
      </c>
      <c r="ED262" s="40" t="b">
        <f t="shared" si="355"/>
        <v>0</v>
      </c>
      <c r="EE262" s="367"/>
      <c r="EF262" s="40" t="b">
        <f t="shared" si="356"/>
        <v>0</v>
      </c>
      <c r="EG262" s="40" t="b">
        <f t="shared" si="357"/>
        <v>0</v>
      </c>
      <c r="EH262" s="40" t="b">
        <f t="shared" si="358"/>
        <v>0</v>
      </c>
      <c r="EI262" s="40" t="b">
        <f t="shared" si="359"/>
        <v>0</v>
      </c>
      <c r="EJ262" s="367"/>
      <c r="EK262" s="40" t="b">
        <f t="shared" si="360"/>
        <v>0</v>
      </c>
      <c r="EL262" s="40" t="b">
        <f t="shared" si="361"/>
        <v>0</v>
      </c>
      <c r="EM262" s="40" t="b">
        <f t="shared" si="362"/>
        <v>0</v>
      </c>
      <c r="EN262" s="40" t="b">
        <f t="shared" si="363"/>
        <v>0</v>
      </c>
      <c r="EO262" s="367"/>
      <c r="EP262" s="40" t="b">
        <f t="shared" si="364"/>
        <v>0</v>
      </c>
      <c r="EQ262" s="40" t="b">
        <f t="shared" si="365"/>
        <v>0</v>
      </c>
      <c r="ER262" s="40" t="b">
        <f t="shared" si="366"/>
        <v>0</v>
      </c>
      <c r="ES262" s="40" t="b">
        <f t="shared" si="367"/>
        <v>0</v>
      </c>
      <c r="ET262" s="367"/>
      <c r="EU262" s="40" t="b">
        <f t="shared" si="368"/>
        <v>0</v>
      </c>
      <c r="EV262" s="40" t="b">
        <f t="shared" si="369"/>
        <v>0</v>
      </c>
      <c r="EW262" s="40" t="b">
        <f t="shared" si="370"/>
        <v>0</v>
      </c>
      <c r="EX262" s="40" t="b">
        <f t="shared" si="371"/>
        <v>0</v>
      </c>
      <c r="EY262" s="365"/>
      <c r="EZ262" s="40" t="b">
        <f t="shared" si="372"/>
        <v>0</v>
      </c>
      <c r="FA262" s="40" t="b">
        <f t="shared" si="373"/>
        <v>0</v>
      </c>
      <c r="FB262" s="40" t="b">
        <f t="shared" si="374"/>
        <v>0</v>
      </c>
      <c r="FC262" s="40" t="b">
        <f t="shared" si="375"/>
        <v>0</v>
      </c>
      <c r="FD262" s="367"/>
      <c r="FE262" s="40" t="b">
        <f t="shared" si="376"/>
        <v>0</v>
      </c>
      <c r="FF262" s="40" t="b">
        <f t="shared" si="377"/>
        <v>0</v>
      </c>
      <c r="FG262" s="40" t="b">
        <f t="shared" si="378"/>
        <v>0</v>
      </c>
      <c r="FH262" s="40" t="b">
        <f t="shared" si="379"/>
        <v>0</v>
      </c>
      <c r="FI262" s="365"/>
      <c r="FJ262" s="40" t="b">
        <f t="shared" si="380"/>
        <v>0</v>
      </c>
      <c r="FK262" s="40" t="b">
        <f t="shared" si="381"/>
        <v>0</v>
      </c>
      <c r="FL262" s="40" t="b">
        <f t="shared" si="382"/>
        <v>0</v>
      </c>
      <c r="FM262" s="40" t="b">
        <f t="shared" si="383"/>
        <v>0</v>
      </c>
      <c r="FN262" s="367"/>
      <c r="FO262" s="40" t="b">
        <f t="shared" si="384"/>
        <v>0</v>
      </c>
      <c r="FP262" s="40" t="b">
        <f t="shared" si="385"/>
        <v>0</v>
      </c>
      <c r="FQ262" s="40" t="b">
        <f t="shared" si="386"/>
        <v>0</v>
      </c>
      <c r="FR262" s="40" t="b">
        <f t="shared" si="387"/>
        <v>0</v>
      </c>
      <c r="FS262" s="365"/>
      <c r="FT262" s="40" t="b">
        <f t="shared" si="388"/>
        <v>0</v>
      </c>
      <c r="FU262" s="40" t="b">
        <f t="shared" si="389"/>
        <v>0</v>
      </c>
      <c r="FV262" s="40" t="b">
        <f t="shared" si="390"/>
        <v>0</v>
      </c>
      <c r="FW262" s="40" t="b">
        <f t="shared" si="391"/>
        <v>0</v>
      </c>
    </row>
    <row r="263" spans="2:179">
      <c r="B263" s="365">
        <v>254</v>
      </c>
      <c r="C263" s="309"/>
      <c r="D263" s="196"/>
      <c r="E263" s="196"/>
      <c r="F263" s="195"/>
      <c r="G263" s="367"/>
      <c r="H263" s="197"/>
      <c r="I263" s="197"/>
      <c r="J263" s="197"/>
      <c r="K263" s="197"/>
      <c r="L263" s="197"/>
      <c r="M263" s="197"/>
      <c r="N263" s="9"/>
      <c r="O263" s="198"/>
      <c r="P263" s="198"/>
      <c r="Q263" s="198"/>
      <c r="R263" s="198"/>
      <c r="S263" s="198"/>
      <c r="T263" s="198"/>
      <c r="U263" s="9"/>
      <c r="V263" s="306"/>
      <c r="W263" s="306"/>
      <c r="X263" s="306"/>
      <c r="Y263" s="306"/>
      <c r="Z263" s="306"/>
      <c r="AA263" s="283">
        <f>IFERROR(Z263*Inputs!$D$59*Inputs!$D$60,"")</f>
        <v>0</v>
      </c>
      <c r="AB263" s="9"/>
      <c r="AC263" s="304"/>
      <c r="AD263" s="304"/>
      <c r="AE263" s="304"/>
      <c r="AF263" s="304"/>
      <c r="AG263" s="9"/>
      <c r="AH263" s="283" t="str">
        <f>IFERROR(IF(Analysis!AC263="","",Analysis!AC263*Inputs!$D$33),"")</f>
        <v/>
      </c>
      <c r="AI263" s="292" t="str">
        <f>IFERROR(IF(Analysis!AD263="","",Analysis!AD263*Inputs!$D$37),"")</f>
        <v/>
      </c>
      <c r="AJ263" s="292" t="str">
        <f>IFERROR(IF(Analysis!AE263="","",Analysis!AE263*Inputs!$D$41),"")</f>
        <v/>
      </c>
      <c r="AK263" s="292" t="str">
        <f>IFERROR(IF(Analysis!AE263="","",Analysis!AE263*Inputs!$D$48),"")</f>
        <v/>
      </c>
      <c r="AL263" s="293" t="str">
        <f>IFERROR(IF(Analysis!AD263="","",Analysis!AD263*Inputs!$D$49*Inputs!$D$48),"")</f>
        <v/>
      </c>
      <c r="AM263" s="292" t="str">
        <f>IFERROR(AK263*Inputs!$D$50,"")</f>
        <v/>
      </c>
      <c r="AN263" s="292" t="str">
        <f t="shared" si="392"/>
        <v/>
      </c>
      <c r="AO263" s="292" t="str">
        <f>IFERROR(IF(AN263="","",AN263*Inputs!$D$52),"")</f>
        <v/>
      </c>
      <c r="AP263" s="283" t="str">
        <f>IFERROR(IF(Analysis!AF263="","",Analysis!AF263*Inputs!$D$58),"")</f>
        <v/>
      </c>
      <c r="AQ263" s="293" t="str">
        <f>IFERROR(AP263*Inputs!$D$59,"")</f>
        <v/>
      </c>
      <c r="AR263" s="283" t="str">
        <f>IFERROR(AQ263*Inputs!$D$60,"")</f>
        <v/>
      </c>
      <c r="AS263" s="9"/>
      <c r="AT263" s="279" t="str">
        <f>IF(Analysis!V263&lt;&gt;"",Analysis!V263,Analysis!$AH263)</f>
        <v/>
      </c>
      <c r="AU263" s="279" t="str">
        <f>IF(Analysis!W263&lt;&gt;"",Analysis!W263,Analysis!AI263)</f>
        <v/>
      </c>
      <c r="AV263" s="279" t="str">
        <f>IF(Analysis!X263&lt;&gt;"",Analysis!X263,$AJ263)</f>
        <v/>
      </c>
      <c r="AW263" s="279" t="str">
        <f>IF(Analysis!Y263&lt;&gt;"",Analysis!Y263,Analysis!AO263)</f>
        <v/>
      </c>
      <c r="AX263" s="279" t="str">
        <f>IF(Analysis!Z263&lt;&gt;"",Analysis!Z263,Analysis!AP263)</f>
        <v/>
      </c>
      <c r="AY263" s="279" t="str">
        <f>IF(Analysis!AA263&gt;0,Analysis!AA263,Analysis!AR263)</f>
        <v/>
      </c>
      <c r="AZ263" s="9"/>
      <c r="BA263" s="8">
        <f>SUM((($H263+$O263)*Inputs!$D$14*Inputs!$D$13/Hours_TB),(($I263+$P263)*Inputs!$D$14*Inputs!$D$13/Hours_TB),(($J263+$Q263)*Inputs!$D$14*Inputs!$D$13/Hours_TB),(($K263+$R263)*Inputs!$D$14*Inputs!$D$13/Hours_TB),(($L263+$S263)*Inputs!$D$14*Inputs!$D$13/Hours_TB),(($M263+$T263)*Inputs!$D$14*Inputs!$D$13/Hours_TB))</f>
        <v>0</v>
      </c>
      <c r="BB263" s="8">
        <f>SUM((($H263+$O263)*Inputs!$D$14*Inputs!$D$13/Hours_HIV),(($I263+$P263)*Inputs!$D$14*Inputs!$D$13/Hours_HIV),(($J263+$Q263)*Inputs!$D$14*Inputs!$D$13/Hours_HIV),(($K263+$R263)*Inputs!$D$14*Inputs!$D$13/Hours_HIV),(($L263+$S263)*Inputs!$D$14*Inputs!$D$13/Hours_HIV),(($M263+$T263)*Inputs!$D$14*Inputs!$D$13/Hours_HIV))</f>
        <v>0</v>
      </c>
      <c r="BC263" s="8">
        <f>SUM((($H263+$O263)*Inputs!$D$14*Inputs!$D$13/Hours_HPV),(($I263+$P263)*Inputs!$D$14*Inputs!$D$13/Hours_HPV),(($J263+$Q263)*Inputs!$D$14*Inputs!$D$13/Hours_HPV),(($K263+$R263)*Inputs!$D$14*Inputs!$D$13/Hours_HPV),(($L263+$S263)*Inputs!$D$14*Inputs!$D$13/Hours_HPV),(($M263+$T263)*Inputs!$D$14*Inputs!$D$13/Hours_HPV))</f>
        <v>0</v>
      </c>
      <c r="BD263" s="8">
        <f>SUM((($H263+$O263)*Inputs!$D$14*Inputs!$D$13/Hours_HCV),(($I263+$P263)*Inputs!$D$14*Inputs!$D$13/Hours_HCV),(($J263+$Q263)*Inputs!$D$14*Inputs!$D$13/Hours_HCV),(($K263+$R263)*Inputs!$D$14*Inputs!$D$13/Hours_HCV),(($L263+$S263)*Inputs!$D$14*Inputs!$D$13/Hours_HCV),(($M263+$T263)*Inputs!$D$14*Inputs!$D$13/Hours_HCV))</f>
        <v>0</v>
      </c>
      <c r="BE263" s="9"/>
      <c r="BF263" s="10" t="str">
        <f t="shared" si="393"/>
        <v/>
      </c>
      <c r="BG263" s="18" t="str">
        <f t="shared" si="394"/>
        <v>N/A</v>
      </c>
      <c r="BH263" s="10" t="str">
        <f t="shared" si="395"/>
        <v/>
      </c>
      <c r="BI263" s="10" t="str">
        <f t="shared" si="396"/>
        <v/>
      </c>
      <c r="BJ263" s="10" t="str">
        <f t="shared" si="315"/>
        <v/>
      </c>
      <c r="BK263" s="18" t="str">
        <f t="shared" si="397"/>
        <v>N/A</v>
      </c>
      <c r="BL263" s="367"/>
      <c r="BM263" s="10">
        <f t="shared" si="398"/>
        <v>0</v>
      </c>
      <c r="BN263" s="18" t="str">
        <f t="shared" si="399"/>
        <v>N/A</v>
      </c>
      <c r="BO263" s="10" t="str">
        <f t="shared" si="316"/>
        <v/>
      </c>
      <c r="BP263" s="10" t="str">
        <f t="shared" si="317"/>
        <v/>
      </c>
      <c r="BQ263" s="10" t="str">
        <f t="shared" si="318"/>
        <v/>
      </c>
      <c r="BR263" s="18" t="str">
        <f t="shared" si="319"/>
        <v>N/A</v>
      </c>
      <c r="BS263" s="367"/>
      <c r="BT263" s="10">
        <f t="shared" si="400"/>
        <v>0</v>
      </c>
      <c r="BU263" s="18" t="str">
        <f t="shared" si="401"/>
        <v>N/A</v>
      </c>
      <c r="BV263" s="10" t="str">
        <f t="shared" si="320"/>
        <v/>
      </c>
      <c r="BW263" s="10" t="str">
        <f t="shared" si="402"/>
        <v/>
      </c>
      <c r="BX263" s="10" t="str">
        <f t="shared" si="321"/>
        <v/>
      </c>
      <c r="BY263" s="18" t="str">
        <f t="shared" si="403"/>
        <v>N/A</v>
      </c>
      <c r="BZ263" s="367"/>
      <c r="CA263" s="10">
        <f t="shared" si="404"/>
        <v>0</v>
      </c>
      <c r="CB263" s="18" t="str">
        <f t="shared" si="405"/>
        <v>N/A</v>
      </c>
      <c r="CC263" s="10" t="str">
        <f t="shared" si="322"/>
        <v/>
      </c>
      <c r="CD263" s="10" t="str">
        <f t="shared" si="323"/>
        <v/>
      </c>
      <c r="CE263" s="10" t="str">
        <f t="shared" si="324"/>
        <v/>
      </c>
      <c r="CF263" s="18" t="str">
        <f t="shared" si="406"/>
        <v>N/A</v>
      </c>
      <c r="CG263" s="365"/>
      <c r="CH263" s="10">
        <f t="shared" si="407"/>
        <v>0</v>
      </c>
      <c r="CI263" s="18" t="str">
        <f t="shared" si="408"/>
        <v>N/A</v>
      </c>
      <c r="CJ263" s="10" t="str">
        <f t="shared" si="325"/>
        <v/>
      </c>
      <c r="CK263" s="10" t="str">
        <f t="shared" si="326"/>
        <v/>
      </c>
      <c r="CL263" s="10" t="str">
        <f t="shared" si="327"/>
        <v/>
      </c>
      <c r="CM263" s="18" t="str">
        <f t="shared" si="328"/>
        <v>N/A</v>
      </c>
      <c r="CN263" s="365"/>
      <c r="CO263" s="10">
        <f t="shared" si="409"/>
        <v>0</v>
      </c>
      <c r="CP263" s="18" t="str">
        <f t="shared" si="410"/>
        <v>N/A</v>
      </c>
      <c r="CQ263" s="10" t="str">
        <f t="shared" si="329"/>
        <v/>
      </c>
      <c r="CR263" s="10" t="str">
        <f t="shared" si="330"/>
        <v/>
      </c>
      <c r="CS263" s="10" t="str">
        <f t="shared" si="331"/>
        <v/>
      </c>
      <c r="CT263" s="18" t="str">
        <f t="shared" si="411"/>
        <v>N/A</v>
      </c>
      <c r="CU263" s="377"/>
      <c r="CV263" s="10">
        <f t="shared" si="412"/>
        <v>0</v>
      </c>
      <c r="CW263" s="18" t="str">
        <f t="shared" si="413"/>
        <v>N/A</v>
      </c>
      <c r="CX263" s="10" t="str">
        <f t="shared" si="332"/>
        <v/>
      </c>
      <c r="CY263" s="10" t="str">
        <f t="shared" si="333"/>
        <v/>
      </c>
      <c r="CZ263" s="10" t="str">
        <f t="shared" si="334"/>
        <v/>
      </c>
      <c r="DA263" s="18" t="str">
        <f t="shared" si="335"/>
        <v>N/A</v>
      </c>
      <c r="DB263" s="367"/>
      <c r="DC263" s="367"/>
      <c r="DD263" s="367"/>
      <c r="DE263" s="367"/>
      <c r="DF263" s="367"/>
      <c r="DG263" s="40" t="b">
        <f t="shared" si="336"/>
        <v>0</v>
      </c>
      <c r="DH263" s="40" t="b">
        <f t="shared" si="337"/>
        <v>0</v>
      </c>
      <c r="DI263" s="40" t="b">
        <f t="shared" si="338"/>
        <v>0</v>
      </c>
      <c r="DJ263" s="40" t="b">
        <f t="shared" si="339"/>
        <v>0</v>
      </c>
      <c r="DK263" s="367"/>
      <c r="DL263" s="40" t="b">
        <f t="shared" si="340"/>
        <v>0</v>
      </c>
      <c r="DM263" s="40" t="b">
        <f t="shared" si="341"/>
        <v>0</v>
      </c>
      <c r="DN263" s="40" t="b">
        <f t="shared" si="342"/>
        <v>0</v>
      </c>
      <c r="DO263" s="40" t="b">
        <f t="shared" si="343"/>
        <v>0</v>
      </c>
      <c r="DP263" s="367"/>
      <c r="DQ263" s="40" t="b">
        <f t="shared" si="344"/>
        <v>0</v>
      </c>
      <c r="DR263" s="40" t="b">
        <f t="shared" si="345"/>
        <v>0</v>
      </c>
      <c r="DS263" s="40" t="b">
        <f t="shared" si="346"/>
        <v>0</v>
      </c>
      <c r="DT263" s="40" t="b">
        <f t="shared" si="347"/>
        <v>0</v>
      </c>
      <c r="DU263" s="367"/>
      <c r="DV263" s="40" t="b">
        <f t="shared" si="348"/>
        <v>0</v>
      </c>
      <c r="DW263" s="40" t="b">
        <f t="shared" si="349"/>
        <v>0</v>
      </c>
      <c r="DX263" s="40" t="b">
        <f t="shared" si="350"/>
        <v>0</v>
      </c>
      <c r="DY263" s="40" t="b">
        <f t="shared" si="351"/>
        <v>0</v>
      </c>
      <c r="DZ263" s="367"/>
      <c r="EA263" s="40" t="b">
        <f t="shared" si="352"/>
        <v>0</v>
      </c>
      <c r="EB263" s="40" t="b">
        <f t="shared" si="353"/>
        <v>0</v>
      </c>
      <c r="EC263" s="40" t="b">
        <f t="shared" si="354"/>
        <v>0</v>
      </c>
      <c r="ED263" s="40" t="b">
        <f t="shared" si="355"/>
        <v>0</v>
      </c>
      <c r="EE263" s="367"/>
      <c r="EF263" s="40" t="b">
        <f t="shared" si="356"/>
        <v>0</v>
      </c>
      <c r="EG263" s="40" t="b">
        <f t="shared" si="357"/>
        <v>0</v>
      </c>
      <c r="EH263" s="40" t="b">
        <f t="shared" si="358"/>
        <v>0</v>
      </c>
      <c r="EI263" s="40" t="b">
        <f t="shared" si="359"/>
        <v>0</v>
      </c>
      <c r="EJ263" s="367"/>
      <c r="EK263" s="40" t="b">
        <f t="shared" si="360"/>
        <v>0</v>
      </c>
      <c r="EL263" s="40" t="b">
        <f t="shared" si="361"/>
        <v>0</v>
      </c>
      <c r="EM263" s="40" t="b">
        <f t="shared" si="362"/>
        <v>0</v>
      </c>
      <c r="EN263" s="40" t="b">
        <f t="shared" si="363"/>
        <v>0</v>
      </c>
      <c r="EO263" s="367"/>
      <c r="EP263" s="40" t="b">
        <f t="shared" si="364"/>
        <v>0</v>
      </c>
      <c r="EQ263" s="40" t="b">
        <f t="shared" si="365"/>
        <v>0</v>
      </c>
      <c r="ER263" s="40" t="b">
        <f t="shared" si="366"/>
        <v>0</v>
      </c>
      <c r="ES263" s="40" t="b">
        <f t="shared" si="367"/>
        <v>0</v>
      </c>
      <c r="ET263" s="367"/>
      <c r="EU263" s="40" t="b">
        <f t="shared" si="368"/>
        <v>0</v>
      </c>
      <c r="EV263" s="40" t="b">
        <f t="shared" si="369"/>
        <v>0</v>
      </c>
      <c r="EW263" s="40" t="b">
        <f t="shared" si="370"/>
        <v>0</v>
      </c>
      <c r="EX263" s="40" t="b">
        <f t="shared" si="371"/>
        <v>0</v>
      </c>
      <c r="EY263" s="365"/>
      <c r="EZ263" s="40" t="b">
        <f t="shared" si="372"/>
        <v>0</v>
      </c>
      <c r="FA263" s="40" t="b">
        <f t="shared" si="373"/>
        <v>0</v>
      </c>
      <c r="FB263" s="40" t="b">
        <f t="shared" si="374"/>
        <v>0</v>
      </c>
      <c r="FC263" s="40" t="b">
        <f t="shared" si="375"/>
        <v>0</v>
      </c>
      <c r="FD263" s="367"/>
      <c r="FE263" s="40" t="b">
        <f t="shared" si="376"/>
        <v>0</v>
      </c>
      <c r="FF263" s="40" t="b">
        <f t="shared" si="377"/>
        <v>0</v>
      </c>
      <c r="FG263" s="40" t="b">
        <f t="shared" si="378"/>
        <v>0</v>
      </c>
      <c r="FH263" s="40" t="b">
        <f t="shared" si="379"/>
        <v>0</v>
      </c>
      <c r="FI263" s="365"/>
      <c r="FJ263" s="40" t="b">
        <f t="shared" si="380"/>
        <v>0</v>
      </c>
      <c r="FK263" s="40" t="b">
        <f t="shared" si="381"/>
        <v>0</v>
      </c>
      <c r="FL263" s="40" t="b">
        <f t="shared" si="382"/>
        <v>0</v>
      </c>
      <c r="FM263" s="40" t="b">
        <f t="shared" si="383"/>
        <v>0</v>
      </c>
      <c r="FN263" s="367"/>
      <c r="FO263" s="40" t="b">
        <f t="shared" si="384"/>
        <v>0</v>
      </c>
      <c r="FP263" s="40" t="b">
        <f t="shared" si="385"/>
        <v>0</v>
      </c>
      <c r="FQ263" s="40" t="b">
        <f t="shared" si="386"/>
        <v>0</v>
      </c>
      <c r="FR263" s="40" t="b">
        <f t="shared" si="387"/>
        <v>0</v>
      </c>
      <c r="FS263" s="365"/>
      <c r="FT263" s="40" t="b">
        <f t="shared" si="388"/>
        <v>0</v>
      </c>
      <c r="FU263" s="40" t="b">
        <f t="shared" si="389"/>
        <v>0</v>
      </c>
      <c r="FV263" s="40" t="b">
        <f t="shared" si="390"/>
        <v>0</v>
      </c>
      <c r="FW263" s="40" t="b">
        <f t="shared" si="391"/>
        <v>0</v>
      </c>
    </row>
    <row r="264" spans="2:179">
      <c r="B264" s="365">
        <v>255</v>
      </c>
      <c r="C264" s="309"/>
      <c r="D264" s="196"/>
      <c r="E264" s="196"/>
      <c r="F264" s="195"/>
      <c r="G264" s="367"/>
      <c r="H264" s="197"/>
      <c r="I264" s="197"/>
      <c r="J264" s="197"/>
      <c r="K264" s="197"/>
      <c r="L264" s="197"/>
      <c r="M264" s="197"/>
      <c r="N264" s="9"/>
      <c r="O264" s="198"/>
      <c r="P264" s="198"/>
      <c r="Q264" s="198"/>
      <c r="R264" s="198"/>
      <c r="S264" s="198"/>
      <c r="T264" s="198"/>
      <c r="U264" s="9"/>
      <c r="V264" s="306"/>
      <c r="W264" s="306"/>
      <c r="X264" s="306"/>
      <c r="Y264" s="306"/>
      <c r="Z264" s="306"/>
      <c r="AA264" s="283">
        <f>IFERROR(Z264*Inputs!$D$59*Inputs!$D$60,"")</f>
        <v>0</v>
      </c>
      <c r="AB264" s="9"/>
      <c r="AC264" s="304"/>
      <c r="AD264" s="304"/>
      <c r="AE264" s="304"/>
      <c r="AF264" s="304"/>
      <c r="AG264" s="9"/>
      <c r="AH264" s="283" t="str">
        <f>IFERROR(IF(Analysis!AC264="","",Analysis!AC264*Inputs!$D$33),"")</f>
        <v/>
      </c>
      <c r="AI264" s="292" t="str">
        <f>IFERROR(IF(Analysis!AD264="","",Analysis!AD264*Inputs!$D$37),"")</f>
        <v/>
      </c>
      <c r="AJ264" s="292" t="str">
        <f>IFERROR(IF(Analysis!AE264="","",Analysis!AE264*Inputs!$D$41),"")</f>
        <v/>
      </c>
      <c r="AK264" s="292" t="str">
        <f>IFERROR(IF(Analysis!AE264="","",Analysis!AE264*Inputs!$D$48),"")</f>
        <v/>
      </c>
      <c r="AL264" s="293" t="str">
        <f>IFERROR(IF(Analysis!AD264="","",Analysis!AD264*Inputs!$D$49*Inputs!$D$48),"")</f>
        <v/>
      </c>
      <c r="AM264" s="292" t="str">
        <f>IFERROR(AK264*Inputs!$D$50,"")</f>
        <v/>
      </c>
      <c r="AN264" s="292" t="str">
        <f t="shared" si="392"/>
        <v/>
      </c>
      <c r="AO264" s="292" t="str">
        <f>IFERROR(IF(AN264="","",AN264*Inputs!$D$52),"")</f>
        <v/>
      </c>
      <c r="AP264" s="283" t="str">
        <f>IFERROR(IF(Analysis!AF264="","",Analysis!AF264*Inputs!$D$58),"")</f>
        <v/>
      </c>
      <c r="AQ264" s="293" t="str">
        <f>IFERROR(AP264*Inputs!$D$59,"")</f>
        <v/>
      </c>
      <c r="AR264" s="283" t="str">
        <f>IFERROR(AQ264*Inputs!$D$60,"")</f>
        <v/>
      </c>
      <c r="AS264" s="9"/>
      <c r="AT264" s="279" t="str">
        <f>IF(Analysis!V264&lt;&gt;"",Analysis!V264,Analysis!$AH264)</f>
        <v/>
      </c>
      <c r="AU264" s="279" t="str">
        <f>IF(Analysis!W264&lt;&gt;"",Analysis!W264,Analysis!AI264)</f>
        <v/>
      </c>
      <c r="AV264" s="279" t="str">
        <f>IF(Analysis!X264&lt;&gt;"",Analysis!X264,$AJ264)</f>
        <v/>
      </c>
      <c r="AW264" s="279" t="str">
        <f>IF(Analysis!Y264&lt;&gt;"",Analysis!Y264,Analysis!AO264)</f>
        <v/>
      </c>
      <c r="AX264" s="279" t="str">
        <f>IF(Analysis!Z264&lt;&gt;"",Analysis!Z264,Analysis!AP264)</f>
        <v/>
      </c>
      <c r="AY264" s="279" t="str">
        <f>IF(Analysis!AA264&gt;0,Analysis!AA264,Analysis!AR264)</f>
        <v/>
      </c>
      <c r="AZ264" s="9"/>
      <c r="BA264" s="8">
        <f>SUM((($H264+$O264)*Inputs!$D$14*Inputs!$D$13/Hours_TB),(($I264+$P264)*Inputs!$D$14*Inputs!$D$13/Hours_TB),(($J264+$Q264)*Inputs!$D$14*Inputs!$D$13/Hours_TB),(($K264+$R264)*Inputs!$D$14*Inputs!$D$13/Hours_TB),(($L264+$S264)*Inputs!$D$14*Inputs!$D$13/Hours_TB),(($M264+$T264)*Inputs!$D$14*Inputs!$D$13/Hours_TB))</f>
        <v>0</v>
      </c>
      <c r="BB264" s="8">
        <f>SUM((($H264+$O264)*Inputs!$D$14*Inputs!$D$13/Hours_HIV),(($I264+$P264)*Inputs!$D$14*Inputs!$D$13/Hours_HIV),(($J264+$Q264)*Inputs!$D$14*Inputs!$D$13/Hours_HIV),(($K264+$R264)*Inputs!$D$14*Inputs!$D$13/Hours_HIV),(($L264+$S264)*Inputs!$D$14*Inputs!$D$13/Hours_HIV),(($M264+$T264)*Inputs!$D$14*Inputs!$D$13/Hours_HIV))</f>
        <v>0</v>
      </c>
      <c r="BC264" s="8">
        <f>SUM((($H264+$O264)*Inputs!$D$14*Inputs!$D$13/Hours_HPV),(($I264+$P264)*Inputs!$D$14*Inputs!$D$13/Hours_HPV),(($J264+$Q264)*Inputs!$D$14*Inputs!$D$13/Hours_HPV),(($K264+$R264)*Inputs!$D$14*Inputs!$D$13/Hours_HPV),(($L264+$S264)*Inputs!$D$14*Inputs!$D$13/Hours_HPV),(($M264+$T264)*Inputs!$D$14*Inputs!$D$13/Hours_HPV))</f>
        <v>0</v>
      </c>
      <c r="BD264" s="8">
        <f>SUM((($H264+$O264)*Inputs!$D$14*Inputs!$D$13/Hours_HCV),(($I264+$P264)*Inputs!$D$14*Inputs!$D$13/Hours_HCV),(($J264+$Q264)*Inputs!$D$14*Inputs!$D$13/Hours_HCV),(($K264+$R264)*Inputs!$D$14*Inputs!$D$13/Hours_HCV),(($L264+$S264)*Inputs!$D$14*Inputs!$D$13/Hours_HCV),(($M264+$T264)*Inputs!$D$14*Inputs!$D$13/Hours_HCV))</f>
        <v>0</v>
      </c>
      <c r="BE264" s="9"/>
      <c r="BF264" s="10" t="str">
        <f t="shared" si="393"/>
        <v/>
      </c>
      <c r="BG264" s="18" t="str">
        <f t="shared" si="394"/>
        <v>N/A</v>
      </c>
      <c r="BH264" s="10" t="str">
        <f t="shared" si="395"/>
        <v/>
      </c>
      <c r="BI264" s="10" t="str">
        <f t="shared" si="396"/>
        <v/>
      </c>
      <c r="BJ264" s="10" t="str">
        <f t="shared" si="315"/>
        <v/>
      </c>
      <c r="BK264" s="18" t="str">
        <f t="shared" si="397"/>
        <v>N/A</v>
      </c>
      <c r="BL264" s="367"/>
      <c r="BM264" s="10">
        <f t="shared" si="398"/>
        <v>0</v>
      </c>
      <c r="BN264" s="18" t="str">
        <f t="shared" si="399"/>
        <v>N/A</v>
      </c>
      <c r="BO264" s="10" t="str">
        <f t="shared" si="316"/>
        <v/>
      </c>
      <c r="BP264" s="10" t="str">
        <f t="shared" si="317"/>
        <v/>
      </c>
      <c r="BQ264" s="10" t="str">
        <f t="shared" si="318"/>
        <v/>
      </c>
      <c r="BR264" s="18" t="str">
        <f t="shared" si="319"/>
        <v>N/A</v>
      </c>
      <c r="BS264" s="367"/>
      <c r="BT264" s="10">
        <f t="shared" si="400"/>
        <v>0</v>
      </c>
      <c r="BU264" s="18" t="str">
        <f t="shared" si="401"/>
        <v>N/A</v>
      </c>
      <c r="BV264" s="10" t="str">
        <f t="shared" si="320"/>
        <v/>
      </c>
      <c r="BW264" s="10" t="str">
        <f t="shared" si="402"/>
        <v/>
      </c>
      <c r="BX264" s="10" t="str">
        <f t="shared" si="321"/>
        <v/>
      </c>
      <c r="BY264" s="18" t="str">
        <f t="shared" si="403"/>
        <v>N/A</v>
      </c>
      <c r="BZ264" s="367"/>
      <c r="CA264" s="10">
        <f t="shared" si="404"/>
        <v>0</v>
      </c>
      <c r="CB264" s="18" t="str">
        <f t="shared" si="405"/>
        <v>N/A</v>
      </c>
      <c r="CC264" s="10" t="str">
        <f t="shared" si="322"/>
        <v/>
      </c>
      <c r="CD264" s="10" t="str">
        <f t="shared" si="323"/>
        <v/>
      </c>
      <c r="CE264" s="10" t="str">
        <f t="shared" si="324"/>
        <v/>
      </c>
      <c r="CF264" s="18" t="str">
        <f t="shared" si="406"/>
        <v>N/A</v>
      </c>
      <c r="CG264" s="365"/>
      <c r="CH264" s="10">
        <f t="shared" si="407"/>
        <v>0</v>
      </c>
      <c r="CI264" s="18" t="str">
        <f t="shared" si="408"/>
        <v>N/A</v>
      </c>
      <c r="CJ264" s="10" t="str">
        <f t="shared" si="325"/>
        <v/>
      </c>
      <c r="CK264" s="10" t="str">
        <f t="shared" si="326"/>
        <v/>
      </c>
      <c r="CL264" s="10" t="str">
        <f t="shared" si="327"/>
        <v/>
      </c>
      <c r="CM264" s="18" t="str">
        <f t="shared" si="328"/>
        <v>N/A</v>
      </c>
      <c r="CN264" s="365"/>
      <c r="CO264" s="10">
        <f t="shared" si="409"/>
        <v>0</v>
      </c>
      <c r="CP264" s="18" t="str">
        <f t="shared" si="410"/>
        <v>N/A</v>
      </c>
      <c r="CQ264" s="10" t="str">
        <f t="shared" si="329"/>
        <v/>
      </c>
      <c r="CR264" s="10" t="str">
        <f t="shared" si="330"/>
        <v/>
      </c>
      <c r="CS264" s="10" t="str">
        <f t="shared" si="331"/>
        <v/>
      </c>
      <c r="CT264" s="18" t="str">
        <f t="shared" si="411"/>
        <v>N/A</v>
      </c>
      <c r="CU264" s="377"/>
      <c r="CV264" s="10">
        <f t="shared" si="412"/>
        <v>0</v>
      </c>
      <c r="CW264" s="18" t="str">
        <f t="shared" si="413"/>
        <v>N/A</v>
      </c>
      <c r="CX264" s="10" t="str">
        <f t="shared" si="332"/>
        <v/>
      </c>
      <c r="CY264" s="10" t="str">
        <f t="shared" si="333"/>
        <v/>
      </c>
      <c r="CZ264" s="10" t="str">
        <f t="shared" si="334"/>
        <v/>
      </c>
      <c r="DA264" s="18" t="str">
        <f t="shared" si="335"/>
        <v>N/A</v>
      </c>
      <c r="DB264" s="367"/>
      <c r="DC264" s="367"/>
      <c r="DD264" s="367"/>
      <c r="DE264" s="367"/>
      <c r="DF264" s="367"/>
      <c r="DG264" s="40" t="b">
        <f t="shared" si="336"/>
        <v>0</v>
      </c>
      <c r="DH264" s="40" t="b">
        <f t="shared" si="337"/>
        <v>0</v>
      </c>
      <c r="DI264" s="40" t="b">
        <f t="shared" si="338"/>
        <v>0</v>
      </c>
      <c r="DJ264" s="40" t="b">
        <f t="shared" si="339"/>
        <v>0</v>
      </c>
      <c r="DK264" s="367"/>
      <c r="DL264" s="40" t="b">
        <f t="shared" si="340"/>
        <v>0</v>
      </c>
      <c r="DM264" s="40" t="b">
        <f t="shared" si="341"/>
        <v>0</v>
      </c>
      <c r="DN264" s="40" t="b">
        <f t="shared" si="342"/>
        <v>0</v>
      </c>
      <c r="DO264" s="40" t="b">
        <f t="shared" si="343"/>
        <v>0</v>
      </c>
      <c r="DP264" s="367"/>
      <c r="DQ264" s="40" t="b">
        <f t="shared" si="344"/>
        <v>0</v>
      </c>
      <c r="DR264" s="40" t="b">
        <f t="shared" si="345"/>
        <v>0</v>
      </c>
      <c r="DS264" s="40" t="b">
        <f t="shared" si="346"/>
        <v>0</v>
      </c>
      <c r="DT264" s="40" t="b">
        <f t="shared" si="347"/>
        <v>0</v>
      </c>
      <c r="DU264" s="367"/>
      <c r="DV264" s="40" t="b">
        <f t="shared" si="348"/>
        <v>0</v>
      </c>
      <c r="DW264" s="40" t="b">
        <f t="shared" si="349"/>
        <v>0</v>
      </c>
      <c r="DX264" s="40" t="b">
        <f t="shared" si="350"/>
        <v>0</v>
      </c>
      <c r="DY264" s="40" t="b">
        <f t="shared" si="351"/>
        <v>0</v>
      </c>
      <c r="DZ264" s="367"/>
      <c r="EA264" s="40" t="b">
        <f t="shared" si="352"/>
        <v>0</v>
      </c>
      <c r="EB264" s="40" t="b">
        <f t="shared" si="353"/>
        <v>0</v>
      </c>
      <c r="EC264" s="40" t="b">
        <f t="shared" si="354"/>
        <v>0</v>
      </c>
      <c r="ED264" s="40" t="b">
        <f t="shared" si="355"/>
        <v>0</v>
      </c>
      <c r="EE264" s="367"/>
      <c r="EF264" s="40" t="b">
        <f t="shared" si="356"/>
        <v>0</v>
      </c>
      <c r="EG264" s="40" t="b">
        <f t="shared" si="357"/>
        <v>0</v>
      </c>
      <c r="EH264" s="40" t="b">
        <f t="shared" si="358"/>
        <v>0</v>
      </c>
      <c r="EI264" s="40" t="b">
        <f t="shared" si="359"/>
        <v>0</v>
      </c>
      <c r="EJ264" s="367"/>
      <c r="EK264" s="40" t="b">
        <f t="shared" si="360"/>
        <v>0</v>
      </c>
      <c r="EL264" s="40" t="b">
        <f t="shared" si="361"/>
        <v>0</v>
      </c>
      <c r="EM264" s="40" t="b">
        <f t="shared" si="362"/>
        <v>0</v>
      </c>
      <c r="EN264" s="40" t="b">
        <f t="shared" si="363"/>
        <v>0</v>
      </c>
      <c r="EO264" s="367"/>
      <c r="EP264" s="40" t="b">
        <f t="shared" si="364"/>
        <v>0</v>
      </c>
      <c r="EQ264" s="40" t="b">
        <f t="shared" si="365"/>
        <v>0</v>
      </c>
      <c r="ER264" s="40" t="b">
        <f t="shared" si="366"/>
        <v>0</v>
      </c>
      <c r="ES264" s="40" t="b">
        <f t="shared" si="367"/>
        <v>0</v>
      </c>
      <c r="ET264" s="367"/>
      <c r="EU264" s="40" t="b">
        <f t="shared" si="368"/>
        <v>0</v>
      </c>
      <c r="EV264" s="40" t="b">
        <f t="shared" si="369"/>
        <v>0</v>
      </c>
      <c r="EW264" s="40" t="b">
        <f t="shared" si="370"/>
        <v>0</v>
      </c>
      <c r="EX264" s="40" t="b">
        <f t="shared" si="371"/>
        <v>0</v>
      </c>
      <c r="EY264" s="365"/>
      <c r="EZ264" s="40" t="b">
        <f t="shared" si="372"/>
        <v>0</v>
      </c>
      <c r="FA264" s="40" t="b">
        <f t="shared" si="373"/>
        <v>0</v>
      </c>
      <c r="FB264" s="40" t="b">
        <f t="shared" si="374"/>
        <v>0</v>
      </c>
      <c r="FC264" s="40" t="b">
        <f t="shared" si="375"/>
        <v>0</v>
      </c>
      <c r="FD264" s="367"/>
      <c r="FE264" s="40" t="b">
        <f t="shared" si="376"/>
        <v>0</v>
      </c>
      <c r="FF264" s="40" t="b">
        <f t="shared" si="377"/>
        <v>0</v>
      </c>
      <c r="FG264" s="40" t="b">
        <f t="shared" si="378"/>
        <v>0</v>
      </c>
      <c r="FH264" s="40" t="b">
        <f t="shared" si="379"/>
        <v>0</v>
      </c>
      <c r="FI264" s="365"/>
      <c r="FJ264" s="40" t="b">
        <f t="shared" si="380"/>
        <v>0</v>
      </c>
      <c r="FK264" s="40" t="b">
        <f t="shared" si="381"/>
        <v>0</v>
      </c>
      <c r="FL264" s="40" t="b">
        <f t="shared" si="382"/>
        <v>0</v>
      </c>
      <c r="FM264" s="40" t="b">
        <f t="shared" si="383"/>
        <v>0</v>
      </c>
      <c r="FN264" s="367"/>
      <c r="FO264" s="40" t="b">
        <f t="shared" si="384"/>
        <v>0</v>
      </c>
      <c r="FP264" s="40" t="b">
        <f t="shared" si="385"/>
        <v>0</v>
      </c>
      <c r="FQ264" s="40" t="b">
        <f t="shared" si="386"/>
        <v>0</v>
      </c>
      <c r="FR264" s="40" t="b">
        <f t="shared" si="387"/>
        <v>0</v>
      </c>
      <c r="FS264" s="365"/>
      <c r="FT264" s="40" t="b">
        <f t="shared" si="388"/>
        <v>0</v>
      </c>
      <c r="FU264" s="40" t="b">
        <f t="shared" si="389"/>
        <v>0</v>
      </c>
      <c r="FV264" s="40" t="b">
        <f t="shared" si="390"/>
        <v>0</v>
      </c>
      <c r="FW264" s="40" t="b">
        <f t="shared" si="391"/>
        <v>0</v>
      </c>
    </row>
    <row r="265" spans="2:179">
      <c r="B265" s="365">
        <v>256</v>
      </c>
      <c r="C265" s="309"/>
      <c r="D265" s="196"/>
      <c r="E265" s="196"/>
      <c r="F265" s="195"/>
      <c r="G265" s="367"/>
      <c r="H265" s="197"/>
      <c r="I265" s="197"/>
      <c r="J265" s="197"/>
      <c r="K265" s="197"/>
      <c r="L265" s="197"/>
      <c r="M265" s="197"/>
      <c r="N265" s="9"/>
      <c r="O265" s="198"/>
      <c r="P265" s="198"/>
      <c r="Q265" s="198"/>
      <c r="R265" s="198"/>
      <c r="S265" s="198"/>
      <c r="T265" s="198"/>
      <c r="U265" s="9"/>
      <c r="V265" s="306"/>
      <c r="W265" s="306"/>
      <c r="X265" s="306"/>
      <c r="Y265" s="306"/>
      <c r="Z265" s="306"/>
      <c r="AA265" s="283">
        <f>IFERROR(Z265*Inputs!$D$59*Inputs!$D$60,"")</f>
        <v>0</v>
      </c>
      <c r="AB265" s="9"/>
      <c r="AC265" s="304"/>
      <c r="AD265" s="304"/>
      <c r="AE265" s="304"/>
      <c r="AF265" s="304"/>
      <c r="AG265" s="9"/>
      <c r="AH265" s="283" t="str">
        <f>IFERROR(IF(Analysis!AC265="","",Analysis!AC265*Inputs!$D$33),"")</f>
        <v/>
      </c>
      <c r="AI265" s="292" t="str">
        <f>IFERROR(IF(Analysis!AD265="","",Analysis!AD265*Inputs!$D$37),"")</f>
        <v/>
      </c>
      <c r="AJ265" s="292" t="str">
        <f>IFERROR(IF(Analysis!AE265="","",Analysis!AE265*Inputs!$D$41),"")</f>
        <v/>
      </c>
      <c r="AK265" s="292" t="str">
        <f>IFERROR(IF(Analysis!AE265="","",Analysis!AE265*Inputs!$D$48),"")</f>
        <v/>
      </c>
      <c r="AL265" s="293" t="str">
        <f>IFERROR(IF(Analysis!AD265="","",Analysis!AD265*Inputs!$D$49*Inputs!$D$48),"")</f>
        <v/>
      </c>
      <c r="AM265" s="292" t="str">
        <f>IFERROR(AK265*Inputs!$D$50,"")</f>
        <v/>
      </c>
      <c r="AN265" s="292" t="str">
        <f t="shared" si="392"/>
        <v/>
      </c>
      <c r="AO265" s="292" t="str">
        <f>IFERROR(IF(AN265="","",AN265*Inputs!$D$52),"")</f>
        <v/>
      </c>
      <c r="AP265" s="283" t="str">
        <f>IFERROR(IF(Analysis!AF265="","",Analysis!AF265*Inputs!$D$58),"")</f>
        <v/>
      </c>
      <c r="AQ265" s="293" t="str">
        <f>IFERROR(AP265*Inputs!$D$59,"")</f>
        <v/>
      </c>
      <c r="AR265" s="283" t="str">
        <f>IFERROR(AQ265*Inputs!$D$60,"")</f>
        <v/>
      </c>
      <c r="AS265" s="9"/>
      <c r="AT265" s="279" t="str">
        <f>IF(Analysis!V265&lt;&gt;"",Analysis!V265,Analysis!$AH265)</f>
        <v/>
      </c>
      <c r="AU265" s="279" t="str">
        <f>IF(Analysis!W265&lt;&gt;"",Analysis!W265,Analysis!AI265)</f>
        <v/>
      </c>
      <c r="AV265" s="279" t="str">
        <f>IF(Analysis!X265&lt;&gt;"",Analysis!X265,$AJ265)</f>
        <v/>
      </c>
      <c r="AW265" s="279" t="str">
        <f>IF(Analysis!Y265&lt;&gt;"",Analysis!Y265,Analysis!AO265)</f>
        <v/>
      </c>
      <c r="AX265" s="279" t="str">
        <f>IF(Analysis!Z265&lt;&gt;"",Analysis!Z265,Analysis!AP265)</f>
        <v/>
      </c>
      <c r="AY265" s="279" t="str">
        <f>IF(Analysis!AA265&gt;0,Analysis!AA265,Analysis!AR265)</f>
        <v/>
      </c>
      <c r="AZ265" s="9"/>
      <c r="BA265" s="8">
        <f>SUM((($H265+$O265)*Inputs!$D$14*Inputs!$D$13/Hours_TB),(($I265+$P265)*Inputs!$D$14*Inputs!$D$13/Hours_TB),(($J265+$Q265)*Inputs!$D$14*Inputs!$D$13/Hours_TB),(($K265+$R265)*Inputs!$D$14*Inputs!$D$13/Hours_TB),(($L265+$S265)*Inputs!$D$14*Inputs!$D$13/Hours_TB),(($M265+$T265)*Inputs!$D$14*Inputs!$D$13/Hours_TB))</f>
        <v>0</v>
      </c>
      <c r="BB265" s="8">
        <f>SUM((($H265+$O265)*Inputs!$D$14*Inputs!$D$13/Hours_HIV),(($I265+$P265)*Inputs!$D$14*Inputs!$D$13/Hours_HIV),(($J265+$Q265)*Inputs!$D$14*Inputs!$D$13/Hours_HIV),(($K265+$R265)*Inputs!$D$14*Inputs!$D$13/Hours_HIV),(($L265+$S265)*Inputs!$D$14*Inputs!$D$13/Hours_HIV),(($M265+$T265)*Inputs!$D$14*Inputs!$D$13/Hours_HIV))</f>
        <v>0</v>
      </c>
      <c r="BC265" s="8">
        <f>SUM((($H265+$O265)*Inputs!$D$14*Inputs!$D$13/Hours_HPV),(($I265+$P265)*Inputs!$D$14*Inputs!$D$13/Hours_HPV),(($J265+$Q265)*Inputs!$D$14*Inputs!$D$13/Hours_HPV),(($K265+$R265)*Inputs!$D$14*Inputs!$D$13/Hours_HPV),(($L265+$S265)*Inputs!$D$14*Inputs!$D$13/Hours_HPV),(($M265+$T265)*Inputs!$D$14*Inputs!$D$13/Hours_HPV))</f>
        <v>0</v>
      </c>
      <c r="BD265" s="8">
        <f>SUM((($H265+$O265)*Inputs!$D$14*Inputs!$D$13/Hours_HCV),(($I265+$P265)*Inputs!$D$14*Inputs!$D$13/Hours_HCV),(($J265+$Q265)*Inputs!$D$14*Inputs!$D$13/Hours_HCV),(($K265+$R265)*Inputs!$D$14*Inputs!$D$13/Hours_HCV),(($L265+$S265)*Inputs!$D$14*Inputs!$D$13/Hours_HCV),(($M265+$T265)*Inputs!$D$14*Inputs!$D$13/Hours_HCV))</f>
        <v>0</v>
      </c>
      <c r="BE265" s="9"/>
      <c r="BF265" s="10" t="str">
        <f t="shared" si="393"/>
        <v/>
      </c>
      <c r="BG265" s="18" t="str">
        <f t="shared" si="394"/>
        <v>N/A</v>
      </c>
      <c r="BH265" s="10" t="str">
        <f t="shared" si="395"/>
        <v/>
      </c>
      <c r="BI265" s="10" t="str">
        <f t="shared" si="396"/>
        <v/>
      </c>
      <c r="BJ265" s="10" t="str">
        <f t="shared" si="315"/>
        <v/>
      </c>
      <c r="BK265" s="18" t="str">
        <f t="shared" si="397"/>
        <v>N/A</v>
      </c>
      <c r="BL265" s="367"/>
      <c r="BM265" s="10">
        <f t="shared" si="398"/>
        <v>0</v>
      </c>
      <c r="BN265" s="18" t="str">
        <f t="shared" si="399"/>
        <v>N/A</v>
      </c>
      <c r="BO265" s="10" t="str">
        <f t="shared" si="316"/>
        <v/>
      </c>
      <c r="BP265" s="10" t="str">
        <f t="shared" si="317"/>
        <v/>
      </c>
      <c r="BQ265" s="10" t="str">
        <f t="shared" si="318"/>
        <v/>
      </c>
      <c r="BR265" s="18" t="str">
        <f t="shared" si="319"/>
        <v>N/A</v>
      </c>
      <c r="BS265" s="367"/>
      <c r="BT265" s="10">
        <f t="shared" si="400"/>
        <v>0</v>
      </c>
      <c r="BU265" s="18" t="str">
        <f t="shared" si="401"/>
        <v>N/A</v>
      </c>
      <c r="BV265" s="10" t="str">
        <f t="shared" si="320"/>
        <v/>
      </c>
      <c r="BW265" s="10" t="str">
        <f t="shared" si="402"/>
        <v/>
      </c>
      <c r="BX265" s="10" t="str">
        <f t="shared" si="321"/>
        <v/>
      </c>
      <c r="BY265" s="18" t="str">
        <f t="shared" si="403"/>
        <v>N/A</v>
      </c>
      <c r="BZ265" s="367"/>
      <c r="CA265" s="10">
        <f t="shared" si="404"/>
        <v>0</v>
      </c>
      <c r="CB265" s="18" t="str">
        <f t="shared" si="405"/>
        <v>N/A</v>
      </c>
      <c r="CC265" s="10" t="str">
        <f t="shared" si="322"/>
        <v/>
      </c>
      <c r="CD265" s="10" t="str">
        <f t="shared" si="323"/>
        <v/>
      </c>
      <c r="CE265" s="10" t="str">
        <f t="shared" si="324"/>
        <v/>
      </c>
      <c r="CF265" s="18" t="str">
        <f t="shared" si="406"/>
        <v>N/A</v>
      </c>
      <c r="CG265" s="365"/>
      <c r="CH265" s="10">
        <f t="shared" si="407"/>
        <v>0</v>
      </c>
      <c r="CI265" s="18" t="str">
        <f t="shared" si="408"/>
        <v>N/A</v>
      </c>
      <c r="CJ265" s="10" t="str">
        <f t="shared" si="325"/>
        <v/>
      </c>
      <c r="CK265" s="10" t="str">
        <f t="shared" si="326"/>
        <v/>
      </c>
      <c r="CL265" s="10" t="str">
        <f t="shared" si="327"/>
        <v/>
      </c>
      <c r="CM265" s="18" t="str">
        <f t="shared" si="328"/>
        <v>N/A</v>
      </c>
      <c r="CN265" s="365"/>
      <c r="CO265" s="10">
        <f t="shared" si="409"/>
        <v>0</v>
      </c>
      <c r="CP265" s="18" t="str">
        <f t="shared" si="410"/>
        <v>N/A</v>
      </c>
      <c r="CQ265" s="10" t="str">
        <f t="shared" si="329"/>
        <v/>
      </c>
      <c r="CR265" s="10" t="str">
        <f t="shared" si="330"/>
        <v/>
      </c>
      <c r="CS265" s="10" t="str">
        <f t="shared" si="331"/>
        <v/>
      </c>
      <c r="CT265" s="18" t="str">
        <f t="shared" si="411"/>
        <v>N/A</v>
      </c>
      <c r="CU265" s="377"/>
      <c r="CV265" s="10">
        <f t="shared" si="412"/>
        <v>0</v>
      </c>
      <c r="CW265" s="18" t="str">
        <f t="shared" si="413"/>
        <v>N/A</v>
      </c>
      <c r="CX265" s="10" t="str">
        <f t="shared" si="332"/>
        <v/>
      </c>
      <c r="CY265" s="10" t="str">
        <f t="shared" si="333"/>
        <v/>
      </c>
      <c r="CZ265" s="10" t="str">
        <f t="shared" si="334"/>
        <v/>
      </c>
      <c r="DA265" s="18" t="str">
        <f t="shared" si="335"/>
        <v>N/A</v>
      </c>
      <c r="DB265" s="367"/>
      <c r="DC265" s="367"/>
      <c r="DD265" s="367"/>
      <c r="DE265" s="367"/>
      <c r="DF265" s="367"/>
      <c r="DG265" s="40" t="b">
        <f t="shared" si="336"/>
        <v>0</v>
      </c>
      <c r="DH265" s="40" t="b">
        <f t="shared" si="337"/>
        <v>0</v>
      </c>
      <c r="DI265" s="40" t="b">
        <f t="shared" si="338"/>
        <v>0</v>
      </c>
      <c r="DJ265" s="40" t="b">
        <f t="shared" si="339"/>
        <v>0</v>
      </c>
      <c r="DK265" s="367"/>
      <c r="DL265" s="40" t="b">
        <f t="shared" si="340"/>
        <v>0</v>
      </c>
      <c r="DM265" s="40" t="b">
        <f t="shared" si="341"/>
        <v>0</v>
      </c>
      <c r="DN265" s="40" t="b">
        <f t="shared" si="342"/>
        <v>0</v>
      </c>
      <c r="DO265" s="40" t="b">
        <f t="shared" si="343"/>
        <v>0</v>
      </c>
      <c r="DP265" s="367"/>
      <c r="DQ265" s="40" t="b">
        <f t="shared" si="344"/>
        <v>0</v>
      </c>
      <c r="DR265" s="40" t="b">
        <f t="shared" si="345"/>
        <v>0</v>
      </c>
      <c r="DS265" s="40" t="b">
        <f t="shared" si="346"/>
        <v>0</v>
      </c>
      <c r="DT265" s="40" t="b">
        <f t="shared" si="347"/>
        <v>0</v>
      </c>
      <c r="DU265" s="367"/>
      <c r="DV265" s="40" t="b">
        <f t="shared" si="348"/>
        <v>0</v>
      </c>
      <c r="DW265" s="40" t="b">
        <f t="shared" si="349"/>
        <v>0</v>
      </c>
      <c r="DX265" s="40" t="b">
        <f t="shared" si="350"/>
        <v>0</v>
      </c>
      <c r="DY265" s="40" t="b">
        <f t="shared" si="351"/>
        <v>0</v>
      </c>
      <c r="DZ265" s="367"/>
      <c r="EA265" s="40" t="b">
        <f t="shared" si="352"/>
        <v>0</v>
      </c>
      <c r="EB265" s="40" t="b">
        <f t="shared" si="353"/>
        <v>0</v>
      </c>
      <c r="EC265" s="40" t="b">
        <f t="shared" si="354"/>
        <v>0</v>
      </c>
      <c r="ED265" s="40" t="b">
        <f t="shared" si="355"/>
        <v>0</v>
      </c>
      <c r="EE265" s="367"/>
      <c r="EF265" s="40" t="b">
        <f t="shared" si="356"/>
        <v>0</v>
      </c>
      <c r="EG265" s="40" t="b">
        <f t="shared" si="357"/>
        <v>0</v>
      </c>
      <c r="EH265" s="40" t="b">
        <f t="shared" si="358"/>
        <v>0</v>
      </c>
      <c r="EI265" s="40" t="b">
        <f t="shared" si="359"/>
        <v>0</v>
      </c>
      <c r="EJ265" s="367"/>
      <c r="EK265" s="40" t="b">
        <f t="shared" si="360"/>
        <v>0</v>
      </c>
      <c r="EL265" s="40" t="b">
        <f t="shared" si="361"/>
        <v>0</v>
      </c>
      <c r="EM265" s="40" t="b">
        <f t="shared" si="362"/>
        <v>0</v>
      </c>
      <c r="EN265" s="40" t="b">
        <f t="shared" si="363"/>
        <v>0</v>
      </c>
      <c r="EO265" s="367"/>
      <c r="EP265" s="40" t="b">
        <f t="shared" si="364"/>
        <v>0</v>
      </c>
      <c r="EQ265" s="40" t="b">
        <f t="shared" si="365"/>
        <v>0</v>
      </c>
      <c r="ER265" s="40" t="b">
        <f t="shared" si="366"/>
        <v>0</v>
      </c>
      <c r="ES265" s="40" t="b">
        <f t="shared" si="367"/>
        <v>0</v>
      </c>
      <c r="ET265" s="367"/>
      <c r="EU265" s="40" t="b">
        <f t="shared" si="368"/>
        <v>0</v>
      </c>
      <c r="EV265" s="40" t="b">
        <f t="shared" si="369"/>
        <v>0</v>
      </c>
      <c r="EW265" s="40" t="b">
        <f t="shared" si="370"/>
        <v>0</v>
      </c>
      <c r="EX265" s="40" t="b">
        <f t="shared" si="371"/>
        <v>0</v>
      </c>
      <c r="EY265" s="365"/>
      <c r="EZ265" s="40" t="b">
        <f t="shared" si="372"/>
        <v>0</v>
      </c>
      <c r="FA265" s="40" t="b">
        <f t="shared" si="373"/>
        <v>0</v>
      </c>
      <c r="FB265" s="40" t="b">
        <f t="shared" si="374"/>
        <v>0</v>
      </c>
      <c r="FC265" s="40" t="b">
        <f t="shared" si="375"/>
        <v>0</v>
      </c>
      <c r="FD265" s="367"/>
      <c r="FE265" s="40" t="b">
        <f t="shared" si="376"/>
        <v>0</v>
      </c>
      <c r="FF265" s="40" t="b">
        <f t="shared" si="377"/>
        <v>0</v>
      </c>
      <c r="FG265" s="40" t="b">
        <f t="shared" si="378"/>
        <v>0</v>
      </c>
      <c r="FH265" s="40" t="b">
        <f t="shared" si="379"/>
        <v>0</v>
      </c>
      <c r="FI265" s="365"/>
      <c r="FJ265" s="40" t="b">
        <f t="shared" si="380"/>
        <v>0</v>
      </c>
      <c r="FK265" s="40" t="b">
        <f t="shared" si="381"/>
        <v>0</v>
      </c>
      <c r="FL265" s="40" t="b">
        <f t="shared" si="382"/>
        <v>0</v>
      </c>
      <c r="FM265" s="40" t="b">
        <f t="shared" si="383"/>
        <v>0</v>
      </c>
      <c r="FN265" s="367"/>
      <c r="FO265" s="40" t="b">
        <f t="shared" si="384"/>
        <v>0</v>
      </c>
      <c r="FP265" s="40" t="b">
        <f t="shared" si="385"/>
        <v>0</v>
      </c>
      <c r="FQ265" s="40" t="b">
        <f t="shared" si="386"/>
        <v>0</v>
      </c>
      <c r="FR265" s="40" t="b">
        <f t="shared" si="387"/>
        <v>0</v>
      </c>
      <c r="FS265" s="365"/>
      <c r="FT265" s="40" t="b">
        <f t="shared" si="388"/>
        <v>0</v>
      </c>
      <c r="FU265" s="40" t="b">
        <f t="shared" si="389"/>
        <v>0</v>
      </c>
      <c r="FV265" s="40" t="b">
        <f t="shared" si="390"/>
        <v>0</v>
      </c>
      <c r="FW265" s="40" t="b">
        <f t="shared" si="391"/>
        <v>0</v>
      </c>
    </row>
    <row r="266" spans="2:179">
      <c r="B266" s="365">
        <v>257</v>
      </c>
      <c r="C266" s="309"/>
      <c r="D266" s="196"/>
      <c r="E266" s="196"/>
      <c r="F266" s="195"/>
      <c r="G266" s="367"/>
      <c r="H266" s="197"/>
      <c r="I266" s="197"/>
      <c r="J266" s="197"/>
      <c r="K266" s="197"/>
      <c r="L266" s="197"/>
      <c r="M266" s="197"/>
      <c r="N266" s="9"/>
      <c r="O266" s="198"/>
      <c r="P266" s="198"/>
      <c r="Q266" s="198"/>
      <c r="R266" s="198"/>
      <c r="S266" s="198"/>
      <c r="T266" s="198"/>
      <c r="U266" s="9"/>
      <c r="V266" s="306"/>
      <c r="W266" s="306"/>
      <c r="X266" s="306"/>
      <c r="Y266" s="306"/>
      <c r="Z266" s="306"/>
      <c r="AA266" s="283">
        <f>IFERROR(Z266*Inputs!$D$59*Inputs!$D$60,"")</f>
        <v>0</v>
      </c>
      <c r="AB266" s="9"/>
      <c r="AC266" s="304"/>
      <c r="AD266" s="304"/>
      <c r="AE266" s="304"/>
      <c r="AF266" s="304"/>
      <c r="AG266" s="9"/>
      <c r="AH266" s="283" t="str">
        <f>IFERROR(IF(Analysis!AC266="","",Analysis!AC266*Inputs!$D$33),"")</f>
        <v/>
      </c>
      <c r="AI266" s="292" t="str">
        <f>IFERROR(IF(Analysis!AD266="","",Analysis!AD266*Inputs!$D$37),"")</f>
        <v/>
      </c>
      <c r="AJ266" s="292" t="str">
        <f>IFERROR(IF(Analysis!AE266="","",Analysis!AE266*Inputs!$D$41),"")</f>
        <v/>
      </c>
      <c r="AK266" s="292" t="str">
        <f>IFERROR(IF(Analysis!AE266="","",Analysis!AE266*Inputs!$D$48),"")</f>
        <v/>
      </c>
      <c r="AL266" s="293" t="str">
        <f>IFERROR(IF(Analysis!AD266="","",Analysis!AD266*Inputs!$D$49*Inputs!$D$48),"")</f>
        <v/>
      </c>
      <c r="AM266" s="292" t="str">
        <f>IFERROR(AK266*Inputs!$D$50,"")</f>
        <v/>
      </c>
      <c r="AN266" s="292" t="str">
        <f t="shared" si="392"/>
        <v/>
      </c>
      <c r="AO266" s="292" t="str">
        <f>IFERROR(IF(AN266="","",AN266*Inputs!$D$52),"")</f>
        <v/>
      </c>
      <c r="AP266" s="283" t="str">
        <f>IFERROR(IF(Analysis!AF266="","",Analysis!AF266*Inputs!$D$58),"")</f>
        <v/>
      </c>
      <c r="AQ266" s="293" t="str">
        <f>IFERROR(AP266*Inputs!$D$59,"")</f>
        <v/>
      </c>
      <c r="AR266" s="283" t="str">
        <f>IFERROR(AQ266*Inputs!$D$60,"")</f>
        <v/>
      </c>
      <c r="AS266" s="9"/>
      <c r="AT266" s="279" t="str">
        <f>IF(Analysis!V266&lt;&gt;"",Analysis!V266,Analysis!$AH266)</f>
        <v/>
      </c>
      <c r="AU266" s="279" t="str">
        <f>IF(Analysis!W266&lt;&gt;"",Analysis!W266,Analysis!AI266)</f>
        <v/>
      </c>
      <c r="AV266" s="279" t="str">
        <f>IF(Analysis!X266&lt;&gt;"",Analysis!X266,$AJ266)</f>
        <v/>
      </c>
      <c r="AW266" s="279" t="str">
        <f>IF(Analysis!Y266&lt;&gt;"",Analysis!Y266,Analysis!AO266)</f>
        <v/>
      </c>
      <c r="AX266" s="279" t="str">
        <f>IF(Analysis!Z266&lt;&gt;"",Analysis!Z266,Analysis!AP266)</f>
        <v/>
      </c>
      <c r="AY266" s="279" t="str">
        <f>IF(Analysis!AA266&gt;0,Analysis!AA266,Analysis!AR266)</f>
        <v/>
      </c>
      <c r="AZ266" s="9"/>
      <c r="BA266" s="8">
        <f>SUM((($H266+$O266)*Inputs!$D$14*Inputs!$D$13/Hours_TB),(($I266+$P266)*Inputs!$D$14*Inputs!$D$13/Hours_TB),(($J266+$Q266)*Inputs!$D$14*Inputs!$D$13/Hours_TB),(($K266+$R266)*Inputs!$D$14*Inputs!$D$13/Hours_TB),(($L266+$S266)*Inputs!$D$14*Inputs!$D$13/Hours_TB),(($M266+$T266)*Inputs!$D$14*Inputs!$D$13/Hours_TB))</f>
        <v>0</v>
      </c>
      <c r="BB266" s="8">
        <f>SUM((($H266+$O266)*Inputs!$D$14*Inputs!$D$13/Hours_HIV),(($I266+$P266)*Inputs!$D$14*Inputs!$D$13/Hours_HIV),(($J266+$Q266)*Inputs!$D$14*Inputs!$D$13/Hours_HIV),(($K266+$R266)*Inputs!$D$14*Inputs!$D$13/Hours_HIV),(($L266+$S266)*Inputs!$D$14*Inputs!$D$13/Hours_HIV),(($M266+$T266)*Inputs!$D$14*Inputs!$D$13/Hours_HIV))</f>
        <v>0</v>
      </c>
      <c r="BC266" s="8">
        <f>SUM((($H266+$O266)*Inputs!$D$14*Inputs!$D$13/Hours_HPV),(($I266+$P266)*Inputs!$D$14*Inputs!$D$13/Hours_HPV),(($J266+$Q266)*Inputs!$D$14*Inputs!$D$13/Hours_HPV),(($K266+$R266)*Inputs!$D$14*Inputs!$D$13/Hours_HPV),(($L266+$S266)*Inputs!$D$14*Inputs!$D$13/Hours_HPV),(($M266+$T266)*Inputs!$D$14*Inputs!$D$13/Hours_HPV))</f>
        <v>0</v>
      </c>
      <c r="BD266" s="8">
        <f>SUM((($H266+$O266)*Inputs!$D$14*Inputs!$D$13/Hours_HCV),(($I266+$P266)*Inputs!$D$14*Inputs!$D$13/Hours_HCV),(($J266+$Q266)*Inputs!$D$14*Inputs!$D$13/Hours_HCV),(($K266+$R266)*Inputs!$D$14*Inputs!$D$13/Hours_HCV),(($L266+$S266)*Inputs!$D$14*Inputs!$D$13/Hours_HCV),(($M266+$T266)*Inputs!$D$14*Inputs!$D$13/Hours_HCV))</f>
        <v>0</v>
      </c>
      <c r="BE266" s="9"/>
      <c r="BF266" s="10" t="str">
        <f t="shared" si="393"/>
        <v/>
      </c>
      <c r="BG266" s="18" t="str">
        <f t="shared" si="394"/>
        <v>N/A</v>
      </c>
      <c r="BH266" s="10" t="str">
        <f t="shared" si="395"/>
        <v/>
      </c>
      <c r="BI266" s="10" t="str">
        <f t="shared" si="396"/>
        <v/>
      </c>
      <c r="BJ266" s="10" t="str">
        <f t="shared" ref="BJ266:BJ329" si="414">IFERROR($AT266*(1+Vol_TB),"")</f>
        <v/>
      </c>
      <c r="BK266" s="18" t="str">
        <f t="shared" si="397"/>
        <v>N/A</v>
      </c>
      <c r="BL266" s="367"/>
      <c r="BM266" s="10">
        <f t="shared" si="398"/>
        <v>0</v>
      </c>
      <c r="BN266" s="18" t="str">
        <f t="shared" si="399"/>
        <v>N/A</v>
      </c>
      <c r="BO266" s="10" t="str">
        <f t="shared" ref="BO266:BO329" si="415">IFERROR(MAX(0,($BH266/Hours_HIV)-$AU266),"")</f>
        <v/>
      </c>
      <c r="BP266" s="10" t="str">
        <f t="shared" ref="BP266:BP329" si="416">IFERROR(BO266*Hours_HIV,"")</f>
        <v/>
      </c>
      <c r="BQ266" s="10" t="str">
        <f t="shared" ref="BQ266:BQ329" si="417">IFERROR($AT266*(1+Vol_TB)+$AU266*(1+Vol_HIV),"")</f>
        <v/>
      </c>
      <c r="BR266" s="18" t="str">
        <f t="shared" ref="BR266:BR329" si="418">IF($BA266=0,"N/A",IF(BQ266=0,1,1-($AT266*(1+Vol_TB)/$BA266)-$AU266*(1+Vol_HIV)/$BB266))</f>
        <v>N/A</v>
      </c>
      <c r="BS266" s="367"/>
      <c r="BT266" s="10">
        <f t="shared" si="400"/>
        <v>0</v>
      </c>
      <c r="BU266" s="18" t="str">
        <f t="shared" si="401"/>
        <v>N/A</v>
      </c>
      <c r="BV266" s="10" t="str">
        <f t="shared" ref="BV266:BV329" si="419">IFERROR(MAX(0,($BH266/Hours_HIV)-$AV266),"")</f>
        <v/>
      </c>
      <c r="BW266" s="10" t="str">
        <f t="shared" si="402"/>
        <v/>
      </c>
      <c r="BX266" s="10" t="str">
        <f t="shared" ref="BX266:BX329" si="420">IFERROR($AT266*(1+Vol_TB)+$AV266*(1+Vol_HIV),"")</f>
        <v/>
      </c>
      <c r="BY266" s="18" t="str">
        <f t="shared" si="403"/>
        <v>N/A</v>
      </c>
      <c r="BZ266" s="367"/>
      <c r="CA266" s="10">
        <f t="shared" si="404"/>
        <v>0</v>
      </c>
      <c r="CB266" s="18" t="str">
        <f t="shared" si="405"/>
        <v>N/A</v>
      </c>
      <c r="CC266" s="10" t="str">
        <f t="shared" ref="CC266:CC329" si="421">IFERROR(MAX(0,($BH266/Hours_HIV)-SUM($AU266:$AV266)),"")</f>
        <v/>
      </c>
      <c r="CD266" s="10" t="str">
        <f t="shared" ref="CD266:CD329" si="422">IFERROR(CC266*Hours_HIV,"")</f>
        <v/>
      </c>
      <c r="CE266" s="10" t="str">
        <f t="shared" ref="CE266:CE329" si="423">IFERROR($AT266*(1+Vol_TB)+SUM($AU266:$AV266)*(1+Vol_HIV),"")</f>
        <v/>
      </c>
      <c r="CF266" s="18" t="str">
        <f t="shared" si="406"/>
        <v>N/A</v>
      </c>
      <c r="CG266" s="365"/>
      <c r="CH266" s="10">
        <f t="shared" si="407"/>
        <v>0</v>
      </c>
      <c r="CI266" s="18" t="str">
        <f t="shared" si="408"/>
        <v>N/A</v>
      </c>
      <c r="CJ266" s="10" t="str">
        <f t="shared" ref="CJ266:CJ329" si="424">IFERROR(MAX(0,($BH266/Hours_HPV)-$AW266),"")</f>
        <v/>
      </c>
      <c r="CK266" s="10" t="str">
        <f t="shared" ref="CK266:CK329" si="425">IFERROR(CJ266*Hours_HPV,"")</f>
        <v/>
      </c>
      <c r="CL266" s="10" t="str">
        <f t="shared" ref="CL266:CL329" si="426">IFERROR($AT266*(1+Vol_TB)+$AW266*(1+Vol_HPV),"")</f>
        <v/>
      </c>
      <c r="CM266" s="18" t="str">
        <f t="shared" ref="CM266:CM329" si="427">IF($BA266=0,"N/A",IF(CL266=0,1,1-($AT266*(1+Vol_TB)/$BA266)-$AW266*(1+Vol_HPV)/$BC266))</f>
        <v>N/A</v>
      </c>
      <c r="CN266" s="365"/>
      <c r="CO266" s="10">
        <f t="shared" si="409"/>
        <v>0</v>
      </c>
      <c r="CP266" s="18" t="str">
        <f t="shared" si="410"/>
        <v>N/A</v>
      </c>
      <c r="CQ266" s="10" t="str">
        <f t="shared" ref="CQ266:CQ329" si="428">IFERROR(MAX(0,($BH266/Hours_HCV)-SUM($AX266:$AY266)),"")</f>
        <v/>
      </c>
      <c r="CR266" s="10" t="str">
        <f t="shared" ref="CR266:CR329" si="429">IFERROR(CQ266*Hours_HCV,"")</f>
        <v/>
      </c>
      <c r="CS266" s="10" t="str">
        <f t="shared" ref="CS266:CS329" si="430">IFERROR($AT266*(1+Vol_TB)+SUM($AX266:$AY266)*(1+Vol_HCV),"")</f>
        <v/>
      </c>
      <c r="CT266" s="18" t="str">
        <f t="shared" si="411"/>
        <v>N/A</v>
      </c>
      <c r="CU266" s="377"/>
      <c r="CV266" s="10">
        <f t="shared" si="412"/>
        <v>0</v>
      </c>
      <c r="CW266" s="18" t="str">
        <f t="shared" si="413"/>
        <v>N/A</v>
      </c>
      <c r="CX266" s="10" t="str">
        <f t="shared" ref="CX266:CX329" si="431">IFERROR(MAX(0,($BH266/Hours_HIV)-SUM($AU266:$AV266),($BH266/Hours_HPV)-$AW266,($BH266/Hours_HCV)-SUM($AX266:$AY266)),"")</f>
        <v/>
      </c>
      <c r="CY266" s="10" t="str">
        <f t="shared" ref="CY266:CY329" si="432">IFERROR(CX266*Hours_HCV,"")</f>
        <v/>
      </c>
      <c r="CZ266" s="10" t="str">
        <f t="shared" ref="CZ266:CZ329" si="433">IFERROR($AT266*(1+Vol_TB)+SUM($AU266:$AV266)*(1+Vol_HIV)+$AW266*(1+Vol_HPV)+SUM($AX266:$AY266)*(1+Vol_HCV),"")</f>
        <v/>
      </c>
      <c r="DA266" s="18" t="str">
        <f t="shared" ref="DA266:DA329" si="434">IF($BA266=0,"N/A",IF(CZ266=0,1,1-($AT266*(1+Vol_TB)/$BA266)-SUM($AU266:$AV266)*(1+Vol_HIV)/$BB266-$AW266*(1+Vol_HPV)/$BC266-SUM($AX266:$AY266)*(1+Vol_HCV)/$BD266))</f>
        <v>N/A</v>
      </c>
      <c r="DB266" s="367"/>
      <c r="DC266" s="367"/>
      <c r="DD266" s="367"/>
      <c r="DE266" s="367"/>
      <c r="DF266" s="367"/>
      <c r="DG266" s="40" t="b">
        <f t="shared" ref="DG266:DG329" si="435">IF($BG266&lt;=Threshold_Low,$C266)</f>
        <v>0</v>
      </c>
      <c r="DH266" s="40" t="b">
        <f t="shared" ref="DH266:DH329" si="436">IF(AND($BG266&gt;Threshold_Low,$BG266&lt;=Threshold_Med),$C266)</f>
        <v>0</v>
      </c>
      <c r="DI266" s="40" t="b">
        <f t="shared" ref="DI266:DI329" si="437">IF(AND($BG266&gt;Threshold_Med,$BG266&lt;=Threshold_High),$C266)</f>
        <v>0</v>
      </c>
      <c r="DJ266" s="40" t="b">
        <f t="shared" ref="DJ266:DJ329" si="438">IF($BG266="N/A",FALSE,IF($BG266&gt;Threshold_High,$C266))</f>
        <v>0</v>
      </c>
      <c r="DK266" s="367"/>
      <c r="DL266" s="40" t="b">
        <f t="shared" ref="DL266:DL329" si="439">IF($BK266&lt;=Threshold_Low,$C266)</f>
        <v>0</v>
      </c>
      <c r="DM266" s="40" t="b">
        <f t="shared" ref="DM266:DM329" si="440">IF(AND($BK266&gt;Threshold_Low,$BK266&lt;=Threshold_Med),$C266)</f>
        <v>0</v>
      </c>
      <c r="DN266" s="40" t="b">
        <f t="shared" ref="DN266:DN329" si="441">IF(AND($BK266&gt;Threshold_Med,$BK266&lt;=Threshold_High),$C266)</f>
        <v>0</v>
      </c>
      <c r="DO266" s="40" t="b">
        <f t="shared" ref="DO266:DO329" si="442">IF($BK266="N/A",FALSE,IF($BK266&gt;Threshold_High,$C266))</f>
        <v>0</v>
      </c>
      <c r="DP266" s="367"/>
      <c r="DQ266" s="40" t="b">
        <f t="shared" ref="DQ266:DQ329" si="443">IF($BK266&lt;=Threshold_Low,$C266)</f>
        <v>0</v>
      </c>
      <c r="DR266" s="40" t="b">
        <f t="shared" ref="DR266:DR329" si="444">IF(AND($BK266&gt;Threshold_Low,$BK266&lt;=Threshold_Med),$C266)</f>
        <v>0</v>
      </c>
      <c r="DS266" s="40" t="b">
        <f t="shared" ref="DS266:DS329" si="445">IF(AND($BK266&gt;Threshold_Med,$BK266&lt;=Threshold_High),$C266)</f>
        <v>0</v>
      </c>
      <c r="DT266" s="40" t="b">
        <f t="shared" ref="DT266:DT329" si="446">IF($BK266="N/A",FALSE,IF($BK266&gt;Threshold_High,$C266))</f>
        <v>0</v>
      </c>
      <c r="DU266" s="367"/>
      <c r="DV266" s="40" t="b">
        <f t="shared" ref="DV266:DV329" si="447">IF($BR266&lt;=Threshold_Low,$C266)</f>
        <v>0</v>
      </c>
      <c r="DW266" s="40" t="b">
        <f t="shared" ref="DW266:DW329" si="448">IF(AND($BR266&gt;Threshold_Low,$BR266&lt;=Threshold_Med),$C266)</f>
        <v>0</v>
      </c>
      <c r="DX266" s="40" t="b">
        <f t="shared" ref="DX266:DX329" si="449">IF(AND($BR266&gt;Threshold_Med,$BR266&lt;=Threshold_High),$C266)</f>
        <v>0</v>
      </c>
      <c r="DY266" s="40" t="b">
        <f t="shared" ref="DY266:DY329" si="450">IF($BR266="N/A",FALSE,IF($BR266&gt;Threshold_High,$C266))</f>
        <v>0</v>
      </c>
      <c r="DZ266" s="367"/>
      <c r="EA266" s="40" t="b">
        <f t="shared" ref="EA266:EA329" si="451">IF($BU266&lt;=Threshold_Low,$C266)</f>
        <v>0</v>
      </c>
      <c r="EB266" s="40" t="b">
        <f t="shared" ref="EB266:EB329" si="452">IF(AND($BU266&gt;Threshold_Low,$BU266&lt;=Threshold_Med),$C266)</f>
        <v>0</v>
      </c>
      <c r="EC266" s="40" t="b">
        <f t="shared" ref="EC266:EC329" si="453">IF(AND($BU266&gt;Threshold_Med,$BU266&lt;=Threshold_High),$C266)</f>
        <v>0</v>
      </c>
      <c r="ED266" s="40" t="b">
        <f t="shared" ref="ED266:ED329" si="454">IF($BU266="N/A",FALSE,IF($BU266&gt;Threshold_High,$C266))</f>
        <v>0</v>
      </c>
      <c r="EE266" s="367"/>
      <c r="EF266" s="40" t="b">
        <f t="shared" ref="EF266:EF329" si="455">IF($BY266&lt;=Threshold_Low,$C266)</f>
        <v>0</v>
      </c>
      <c r="EG266" s="40" t="b">
        <f t="shared" ref="EG266:EG329" si="456">IF(AND($BY266&gt;Threshold_Low,$BY266&lt;=Threshold_Med),$C266)</f>
        <v>0</v>
      </c>
      <c r="EH266" s="40" t="b">
        <f t="shared" ref="EH266:EH329" si="457">IF(AND($BY266&gt;Threshold_Med,$BY266&lt;=Threshold_High),$C266)</f>
        <v>0</v>
      </c>
      <c r="EI266" s="40" t="b">
        <f t="shared" ref="EI266:EI329" si="458">IF($BY266="N/A",FALSE,IF($BY266&gt;Threshold_High,$C266))</f>
        <v>0</v>
      </c>
      <c r="EJ266" s="367"/>
      <c r="EK266" s="40" t="b">
        <f t="shared" ref="EK266:EK329" si="459">IF($CB266&lt;=Threshold_Low,$C266)</f>
        <v>0</v>
      </c>
      <c r="EL266" s="40" t="b">
        <f t="shared" ref="EL266:EL329" si="460">IF(AND($CB266&gt;Threshold_Low,$CB266&lt;=Threshold_Med),$C266)</f>
        <v>0</v>
      </c>
      <c r="EM266" s="40" t="b">
        <f t="shared" ref="EM266:EM329" si="461">IF(AND($CB266&gt;Threshold_Med,$CB266&lt;=Threshold_High),$C266)</f>
        <v>0</v>
      </c>
      <c r="EN266" s="40" t="b">
        <f t="shared" ref="EN266:EN329" si="462">IF($CB266="N/A",FALSE,IF($CB266&gt;Threshold_High,$C266))</f>
        <v>0</v>
      </c>
      <c r="EO266" s="367"/>
      <c r="EP266" s="40" t="b">
        <f t="shared" ref="EP266:EP329" si="463">IF($CF266&lt;=Threshold_Low,$C266)</f>
        <v>0</v>
      </c>
      <c r="EQ266" s="40" t="b">
        <f t="shared" ref="EQ266:EQ329" si="464">IF(AND($CF266&gt;Threshold_Low,$CF266&lt;=Threshold_Med),$C266)</f>
        <v>0</v>
      </c>
      <c r="ER266" s="40" t="b">
        <f t="shared" ref="ER266:ER329" si="465">IF(AND($CF266&gt;Threshold_Med,$CF266&lt;=Threshold_High),$C266)</f>
        <v>0</v>
      </c>
      <c r="ES266" s="40" t="b">
        <f t="shared" ref="ES266:ES329" si="466">IF($CF266="N/A",FALSE,IF($CF266&gt;Threshold_High,$C266))</f>
        <v>0</v>
      </c>
      <c r="ET266" s="367"/>
      <c r="EU266" s="40" t="b">
        <f t="shared" ref="EU266:EU329" si="467">IF($CI266&lt;=Threshold_Low,$C266)</f>
        <v>0</v>
      </c>
      <c r="EV266" s="40" t="b">
        <f t="shared" ref="EV266:EV329" si="468">IF(AND($CI266&gt;Threshold_Low,$CI266&lt;=Threshold_Med),$C266)</f>
        <v>0</v>
      </c>
      <c r="EW266" s="40" t="b">
        <f t="shared" ref="EW266:EW329" si="469">IF(AND($CI266&gt;Threshold_Med,$CI266&lt;=Threshold_High),$C266)</f>
        <v>0</v>
      </c>
      <c r="EX266" s="40" t="b">
        <f t="shared" ref="EX266:EX329" si="470">IF($CI266="N/A",FALSE,IF($CI266&gt;Threshold_High,$C266))</f>
        <v>0</v>
      </c>
      <c r="EY266" s="365"/>
      <c r="EZ266" s="40" t="b">
        <f t="shared" ref="EZ266:EZ329" si="471">IF($CM266&lt;=Threshold_Low,$C266)</f>
        <v>0</v>
      </c>
      <c r="FA266" s="40" t="b">
        <f t="shared" ref="FA266:FA329" si="472">IF(AND($CM266&gt;Threshold_Low,$CM266&lt;=Threshold_Med),$C266)</f>
        <v>0</v>
      </c>
      <c r="FB266" s="40" t="b">
        <f t="shared" ref="FB266:FB329" si="473">IF(AND($CM266&gt;Threshold_Med,$CM266&lt;=Threshold_High),$C266)</f>
        <v>0</v>
      </c>
      <c r="FC266" s="40" t="b">
        <f t="shared" ref="FC266:FC329" si="474">IF($CM266="N/A",FALSE,IF($CM266&gt;Threshold_High,$C266))</f>
        <v>0</v>
      </c>
      <c r="FD266" s="367"/>
      <c r="FE266" s="40" t="b">
        <f t="shared" ref="FE266:FE329" si="475">IF($CP266&lt;=Threshold_Low,$C266)</f>
        <v>0</v>
      </c>
      <c r="FF266" s="40" t="b">
        <f t="shared" ref="FF266:FF329" si="476">IF(AND($CP266&gt;Threshold_Low,$CP266&lt;=Threshold_Med),$C266)</f>
        <v>0</v>
      </c>
      <c r="FG266" s="40" t="b">
        <f t="shared" ref="FG266:FG329" si="477">IF(AND($CP266&gt;Threshold_Med,$CP266&lt;=Threshold_High),$C266)</f>
        <v>0</v>
      </c>
      <c r="FH266" s="40" t="b">
        <f t="shared" ref="FH266:FH329" si="478">IF($CP266="N/A",FALSE,IF($CP266&gt;Threshold_High,$C266))</f>
        <v>0</v>
      </c>
      <c r="FI266" s="365"/>
      <c r="FJ266" s="40" t="b">
        <f t="shared" ref="FJ266:FJ329" si="479">IF($CT266&lt;=Threshold_Low,$C266)</f>
        <v>0</v>
      </c>
      <c r="FK266" s="40" t="b">
        <f t="shared" ref="FK266:FK329" si="480">IF(AND($CT266&gt;Threshold_Low,$CT266&lt;=Threshold_Med),$C266)</f>
        <v>0</v>
      </c>
      <c r="FL266" s="40" t="b">
        <f t="shared" ref="FL266:FL329" si="481">IF(AND($CT266&gt;Threshold_Med,$CT266&lt;=Threshold_High),$C266)</f>
        <v>0</v>
      </c>
      <c r="FM266" s="40" t="b">
        <f t="shared" ref="FM266:FM329" si="482">IF($CT266="N/A",FALSE,IF($CT266&gt;Threshold_High,$C266))</f>
        <v>0</v>
      </c>
      <c r="FN266" s="367"/>
      <c r="FO266" s="40" t="b">
        <f t="shared" ref="FO266:FO329" si="483">IF($CW266&lt;=Threshold_Low,$C266)</f>
        <v>0</v>
      </c>
      <c r="FP266" s="40" t="b">
        <f t="shared" ref="FP266:FP329" si="484">IF(AND($CW266&gt;Threshold_Low,$CW266&lt;=Threshold_Med),$C266)</f>
        <v>0</v>
      </c>
      <c r="FQ266" s="40" t="b">
        <f t="shared" ref="FQ266:FQ329" si="485">IF(AND($CW266&gt;Threshold_Med,$CW266&lt;=Threshold_High),$C266)</f>
        <v>0</v>
      </c>
      <c r="FR266" s="40" t="b">
        <f t="shared" ref="FR266:FR329" si="486">IF($CW266="N/A",FALSE,IF($CW266&gt;Threshold_High,$C266))</f>
        <v>0</v>
      </c>
      <c r="FS266" s="365"/>
      <c r="FT266" s="40" t="b">
        <f t="shared" ref="FT266:FT329" si="487">IF($DA266&lt;=Threshold_Low,$C266)</f>
        <v>0</v>
      </c>
      <c r="FU266" s="40" t="b">
        <f t="shared" ref="FU266:FU329" si="488">IF(AND($DA266&gt;Threshold_Low,$DA266&lt;=Threshold_Med),$C266)</f>
        <v>0</v>
      </c>
      <c r="FV266" s="40" t="b">
        <f t="shared" ref="FV266:FV329" si="489">IF(AND($DA266&gt;Threshold_Med,$DA266&lt;=Threshold_High),$C266)</f>
        <v>0</v>
      </c>
      <c r="FW266" s="40" t="b">
        <f t="shared" ref="FW266:FW329" si="490">IF($DA266="N/A",FALSE,IF($DA266&gt;Threshold_High,$C266))</f>
        <v>0</v>
      </c>
    </row>
    <row r="267" spans="2:179">
      <c r="B267" s="365">
        <v>258</v>
      </c>
      <c r="C267" s="309"/>
      <c r="D267" s="196"/>
      <c r="E267" s="196"/>
      <c r="F267" s="195"/>
      <c r="G267" s="367"/>
      <c r="H267" s="197"/>
      <c r="I267" s="197"/>
      <c r="J267" s="197"/>
      <c r="K267" s="197"/>
      <c r="L267" s="197"/>
      <c r="M267" s="197"/>
      <c r="N267" s="9"/>
      <c r="O267" s="198"/>
      <c r="P267" s="198"/>
      <c r="Q267" s="198"/>
      <c r="R267" s="198"/>
      <c r="S267" s="198"/>
      <c r="T267" s="198"/>
      <c r="U267" s="9"/>
      <c r="V267" s="306"/>
      <c r="W267" s="306"/>
      <c r="X267" s="306"/>
      <c r="Y267" s="306"/>
      <c r="Z267" s="306"/>
      <c r="AA267" s="283">
        <f>IFERROR(Z267*Inputs!$D$59*Inputs!$D$60,"")</f>
        <v>0</v>
      </c>
      <c r="AB267" s="9"/>
      <c r="AC267" s="304"/>
      <c r="AD267" s="304"/>
      <c r="AE267" s="304"/>
      <c r="AF267" s="304"/>
      <c r="AG267" s="9"/>
      <c r="AH267" s="283" t="str">
        <f>IFERROR(IF(Analysis!AC267="","",Analysis!AC267*Inputs!$D$33),"")</f>
        <v/>
      </c>
      <c r="AI267" s="292" t="str">
        <f>IFERROR(IF(Analysis!AD267="","",Analysis!AD267*Inputs!$D$37),"")</f>
        <v/>
      </c>
      <c r="AJ267" s="292" t="str">
        <f>IFERROR(IF(Analysis!AE267="","",Analysis!AE267*Inputs!$D$41),"")</f>
        <v/>
      </c>
      <c r="AK267" s="292" t="str">
        <f>IFERROR(IF(Analysis!AE267="","",Analysis!AE267*Inputs!$D$48),"")</f>
        <v/>
      </c>
      <c r="AL267" s="293" t="str">
        <f>IFERROR(IF(Analysis!AD267="","",Analysis!AD267*Inputs!$D$49*Inputs!$D$48),"")</f>
        <v/>
      </c>
      <c r="AM267" s="292" t="str">
        <f>IFERROR(AK267*Inputs!$D$50,"")</f>
        <v/>
      </c>
      <c r="AN267" s="292" t="str">
        <f t="shared" ref="AN267:AN330" si="491">IFERROR((AK267-AL267-AM267),"")</f>
        <v/>
      </c>
      <c r="AO267" s="292" t="str">
        <f>IFERROR(IF(AN267="","",AN267*Inputs!$D$52),"")</f>
        <v/>
      </c>
      <c r="AP267" s="283" t="str">
        <f>IFERROR(IF(Analysis!AF267="","",Analysis!AF267*Inputs!$D$58),"")</f>
        <v/>
      </c>
      <c r="AQ267" s="293" t="str">
        <f>IFERROR(AP267*Inputs!$D$59,"")</f>
        <v/>
      </c>
      <c r="AR267" s="283" t="str">
        <f>IFERROR(AQ267*Inputs!$D$60,"")</f>
        <v/>
      </c>
      <c r="AS267" s="9"/>
      <c r="AT267" s="279" t="str">
        <f>IF(Analysis!V267&lt;&gt;"",Analysis!V267,Analysis!$AH267)</f>
        <v/>
      </c>
      <c r="AU267" s="279" t="str">
        <f>IF(Analysis!W267&lt;&gt;"",Analysis!W267,Analysis!AI267)</f>
        <v/>
      </c>
      <c r="AV267" s="279" t="str">
        <f>IF(Analysis!X267&lt;&gt;"",Analysis!X267,$AJ267)</f>
        <v/>
      </c>
      <c r="AW267" s="279" t="str">
        <f>IF(Analysis!Y267&lt;&gt;"",Analysis!Y267,Analysis!AO267)</f>
        <v/>
      </c>
      <c r="AX267" s="279" t="str">
        <f>IF(Analysis!Z267&lt;&gt;"",Analysis!Z267,Analysis!AP267)</f>
        <v/>
      </c>
      <c r="AY267" s="279" t="str">
        <f>IF(Analysis!AA267&gt;0,Analysis!AA267,Analysis!AR267)</f>
        <v/>
      </c>
      <c r="AZ267" s="9"/>
      <c r="BA267" s="8">
        <f>SUM((($H267+$O267)*Inputs!$D$14*Inputs!$D$13/Hours_TB),(($I267+$P267)*Inputs!$D$14*Inputs!$D$13/Hours_TB),(($J267+$Q267)*Inputs!$D$14*Inputs!$D$13/Hours_TB),(($K267+$R267)*Inputs!$D$14*Inputs!$D$13/Hours_TB),(($L267+$S267)*Inputs!$D$14*Inputs!$D$13/Hours_TB),(($M267+$T267)*Inputs!$D$14*Inputs!$D$13/Hours_TB))</f>
        <v>0</v>
      </c>
      <c r="BB267" s="8">
        <f>SUM((($H267+$O267)*Inputs!$D$14*Inputs!$D$13/Hours_HIV),(($I267+$P267)*Inputs!$D$14*Inputs!$D$13/Hours_HIV),(($J267+$Q267)*Inputs!$D$14*Inputs!$D$13/Hours_HIV),(($K267+$R267)*Inputs!$D$14*Inputs!$D$13/Hours_HIV),(($L267+$S267)*Inputs!$D$14*Inputs!$D$13/Hours_HIV),(($M267+$T267)*Inputs!$D$14*Inputs!$D$13/Hours_HIV))</f>
        <v>0</v>
      </c>
      <c r="BC267" s="8">
        <f>SUM((($H267+$O267)*Inputs!$D$14*Inputs!$D$13/Hours_HPV),(($I267+$P267)*Inputs!$D$14*Inputs!$D$13/Hours_HPV),(($J267+$Q267)*Inputs!$D$14*Inputs!$D$13/Hours_HPV),(($K267+$R267)*Inputs!$D$14*Inputs!$D$13/Hours_HPV),(($L267+$S267)*Inputs!$D$14*Inputs!$D$13/Hours_HPV),(($M267+$T267)*Inputs!$D$14*Inputs!$D$13/Hours_HPV))</f>
        <v>0</v>
      </c>
      <c r="BD267" s="8">
        <f>SUM((($H267+$O267)*Inputs!$D$14*Inputs!$D$13/Hours_HCV),(($I267+$P267)*Inputs!$D$14*Inputs!$D$13/Hours_HCV),(($J267+$Q267)*Inputs!$D$14*Inputs!$D$13/Hours_HCV),(($K267+$R267)*Inputs!$D$14*Inputs!$D$13/Hours_HCV),(($L267+$S267)*Inputs!$D$14*Inputs!$D$13/Hours_HCV),(($M267+$T267)*Inputs!$D$14*Inputs!$D$13/Hours_HCV))</f>
        <v>0</v>
      </c>
      <c r="BE267" s="9"/>
      <c r="BF267" s="10" t="str">
        <f t="shared" ref="BF267:BF330" si="492">$AT267</f>
        <v/>
      </c>
      <c r="BG267" s="18" t="str">
        <f t="shared" ref="BG267:BG330" si="493">IF($BA267=0,"N/A",IF(BF267=0,1,IF(BA267=0,"",1-($BF267/$BA267))))</f>
        <v>N/A</v>
      </c>
      <c r="BH267" s="10" t="str">
        <f t="shared" ref="BH267:BH330" si="494">IFERROR(MAX(0,$BA267-$AT267),"")</f>
        <v/>
      </c>
      <c r="BI267" s="10" t="str">
        <f t="shared" ref="BI267:BI330" si="495">IFERROR(BH267*Hours_TB,"")</f>
        <v/>
      </c>
      <c r="BJ267" s="10" t="str">
        <f t="shared" si="414"/>
        <v/>
      </c>
      <c r="BK267" s="18" t="str">
        <f t="shared" ref="BK267:BK330" si="496">IF($BA267=0,"N/A",IF($BJ267=0,1,1-($BJ267/$BA267)))</f>
        <v>N/A</v>
      </c>
      <c r="BL267" s="367"/>
      <c r="BM267" s="10">
        <f t="shared" ref="BM267:BM330" si="497">SUM(AT267:AU267)</f>
        <v>0</v>
      </c>
      <c r="BN267" s="18" t="str">
        <f t="shared" ref="BN267:BN330" si="498">IF($BA267=0,"N/A",IF(BM267=0,1,1-($AT267/$BA267)-($AU267/$BB267)))</f>
        <v>N/A</v>
      </c>
      <c r="BO267" s="10" t="str">
        <f t="shared" si="415"/>
        <v/>
      </c>
      <c r="BP267" s="10" t="str">
        <f t="shared" si="416"/>
        <v/>
      </c>
      <c r="BQ267" s="10" t="str">
        <f t="shared" si="417"/>
        <v/>
      </c>
      <c r="BR267" s="18" t="str">
        <f t="shared" si="418"/>
        <v>N/A</v>
      </c>
      <c r="BS267" s="367"/>
      <c r="BT267" s="10">
        <f t="shared" ref="BT267:BT330" si="499">SUM($AT267,$AV267)</f>
        <v>0</v>
      </c>
      <c r="BU267" s="18" t="str">
        <f t="shared" ref="BU267:BU330" si="500">IF($BA267=0,"N/A",IF(BT267=0,1,1-($AT267/$BA267)-($AV267/$BB267)))</f>
        <v>N/A</v>
      </c>
      <c r="BV267" s="10" t="str">
        <f t="shared" si="419"/>
        <v/>
      </c>
      <c r="BW267" s="10" t="str">
        <f t="shared" ref="BW267:BW330" si="501">IFERROR(BV267*Hours_HIV,"")</f>
        <v/>
      </c>
      <c r="BX267" s="10" t="str">
        <f t="shared" si="420"/>
        <v/>
      </c>
      <c r="BY267" s="18" t="str">
        <f t="shared" ref="BY267:BY330" si="502">IF($BA267=0,"N/A",IF(BX267=0,1,1-($AT267*(1+Vol_TB)/$BA267)-$AV267*(1+Vol_HIV)/$BB267))</f>
        <v>N/A</v>
      </c>
      <c r="BZ267" s="367"/>
      <c r="CA267" s="10">
        <f t="shared" ref="CA267:CA330" si="503">SUM(AT267:AV267)</f>
        <v>0</v>
      </c>
      <c r="CB267" s="18" t="str">
        <f t="shared" ref="CB267:CB330" si="504">IF($BA267=0,"N/A",IF(CA267=0,1,1-($AT267/$BA267)-SUM($AU267:$AV267)/$BB267))</f>
        <v>N/A</v>
      </c>
      <c r="CC267" s="10" t="str">
        <f t="shared" si="421"/>
        <v/>
      </c>
      <c r="CD267" s="10" t="str">
        <f t="shared" si="422"/>
        <v/>
      </c>
      <c r="CE267" s="10" t="str">
        <f t="shared" si="423"/>
        <v/>
      </c>
      <c r="CF267" s="18" t="str">
        <f t="shared" ref="CF267:CF330" si="505">IF($BA267=0,"N/A",IF(CE267=0,1,1-($AT267*(1+Vol_TB)/$BA267)-SUM($AU267:$AV267)*(1+Vol_HIV)/$BB267))</f>
        <v>N/A</v>
      </c>
      <c r="CG267" s="365"/>
      <c r="CH267" s="10">
        <f t="shared" ref="CH267:CH330" si="506">SUM($AT267,$AW267)</f>
        <v>0</v>
      </c>
      <c r="CI267" s="18" t="str">
        <f t="shared" ref="CI267:CI330" si="507">IFERROR(IF($BA267=0,"N/A",IF(CH267=0,1,1-($AT267/$BA267)-($AW267/$BC267))),"")</f>
        <v>N/A</v>
      </c>
      <c r="CJ267" s="10" t="str">
        <f t="shared" si="424"/>
        <v/>
      </c>
      <c r="CK267" s="10" t="str">
        <f t="shared" si="425"/>
        <v/>
      </c>
      <c r="CL267" s="10" t="str">
        <f t="shared" si="426"/>
        <v/>
      </c>
      <c r="CM267" s="18" t="str">
        <f t="shared" si="427"/>
        <v>N/A</v>
      </c>
      <c r="CN267" s="365"/>
      <c r="CO267" s="10">
        <f t="shared" ref="CO267:CO330" si="508">SUM($AT267,$AX267:$AY267)</f>
        <v>0</v>
      </c>
      <c r="CP267" s="18" t="str">
        <f t="shared" ref="CP267:CP330" si="509">IF($BA267=0,"N/A",IF(CO267=0,1,1-($AT267/$BA267)-SUM($AX267:$AY267)/$BD267))</f>
        <v>N/A</v>
      </c>
      <c r="CQ267" s="10" t="str">
        <f t="shared" si="428"/>
        <v/>
      </c>
      <c r="CR267" s="10" t="str">
        <f t="shared" si="429"/>
        <v/>
      </c>
      <c r="CS267" s="10" t="str">
        <f t="shared" si="430"/>
        <v/>
      </c>
      <c r="CT267" s="18" t="str">
        <f t="shared" ref="CT267:CT330" si="510">IF($BA267=0,"N/A",IF(CS267=0,1,1-($AT267*(1+Vol_TB)/$BA267)-SUM($AX267:$AY267)*(1+Vol_HCV)/$BD267))</f>
        <v>N/A</v>
      </c>
      <c r="CU267" s="377"/>
      <c r="CV267" s="10">
        <f t="shared" ref="CV267:CV330" si="511">SUM($AT267:$AY267)</f>
        <v>0</v>
      </c>
      <c r="CW267" s="18" t="str">
        <f t="shared" ref="CW267:CW330" si="512">IF($BA267=0,"N/A",IF(CV267=0,1,1-($AT267/$BA267)-SUM($AU267:$AV267)/$BB267-$AW267/$BC267-SUM($AX267:$AY267)/$BD267))</f>
        <v>N/A</v>
      </c>
      <c r="CX267" s="10" t="str">
        <f t="shared" si="431"/>
        <v/>
      </c>
      <c r="CY267" s="10" t="str">
        <f t="shared" si="432"/>
        <v/>
      </c>
      <c r="CZ267" s="10" t="str">
        <f t="shared" si="433"/>
        <v/>
      </c>
      <c r="DA267" s="18" t="str">
        <f t="shared" si="434"/>
        <v>N/A</v>
      </c>
      <c r="DB267" s="367"/>
      <c r="DC267" s="367"/>
      <c r="DD267" s="367"/>
      <c r="DE267" s="367"/>
      <c r="DF267" s="367"/>
      <c r="DG267" s="40" t="b">
        <f t="shared" si="435"/>
        <v>0</v>
      </c>
      <c r="DH267" s="40" t="b">
        <f t="shared" si="436"/>
        <v>0</v>
      </c>
      <c r="DI267" s="40" t="b">
        <f t="shared" si="437"/>
        <v>0</v>
      </c>
      <c r="DJ267" s="40" t="b">
        <f t="shared" si="438"/>
        <v>0</v>
      </c>
      <c r="DK267" s="367"/>
      <c r="DL267" s="40" t="b">
        <f t="shared" si="439"/>
        <v>0</v>
      </c>
      <c r="DM267" s="40" t="b">
        <f t="shared" si="440"/>
        <v>0</v>
      </c>
      <c r="DN267" s="40" t="b">
        <f t="shared" si="441"/>
        <v>0</v>
      </c>
      <c r="DO267" s="40" t="b">
        <f t="shared" si="442"/>
        <v>0</v>
      </c>
      <c r="DP267" s="367"/>
      <c r="DQ267" s="40" t="b">
        <f t="shared" si="443"/>
        <v>0</v>
      </c>
      <c r="DR267" s="40" t="b">
        <f t="shared" si="444"/>
        <v>0</v>
      </c>
      <c r="DS267" s="40" t="b">
        <f t="shared" si="445"/>
        <v>0</v>
      </c>
      <c r="DT267" s="40" t="b">
        <f t="shared" si="446"/>
        <v>0</v>
      </c>
      <c r="DU267" s="367"/>
      <c r="DV267" s="40" t="b">
        <f t="shared" si="447"/>
        <v>0</v>
      </c>
      <c r="DW267" s="40" t="b">
        <f t="shared" si="448"/>
        <v>0</v>
      </c>
      <c r="DX267" s="40" t="b">
        <f t="shared" si="449"/>
        <v>0</v>
      </c>
      <c r="DY267" s="40" t="b">
        <f t="shared" si="450"/>
        <v>0</v>
      </c>
      <c r="DZ267" s="367"/>
      <c r="EA267" s="40" t="b">
        <f t="shared" si="451"/>
        <v>0</v>
      </c>
      <c r="EB267" s="40" t="b">
        <f t="shared" si="452"/>
        <v>0</v>
      </c>
      <c r="EC267" s="40" t="b">
        <f t="shared" si="453"/>
        <v>0</v>
      </c>
      <c r="ED267" s="40" t="b">
        <f t="shared" si="454"/>
        <v>0</v>
      </c>
      <c r="EE267" s="367"/>
      <c r="EF267" s="40" t="b">
        <f t="shared" si="455"/>
        <v>0</v>
      </c>
      <c r="EG267" s="40" t="b">
        <f t="shared" si="456"/>
        <v>0</v>
      </c>
      <c r="EH267" s="40" t="b">
        <f t="shared" si="457"/>
        <v>0</v>
      </c>
      <c r="EI267" s="40" t="b">
        <f t="shared" si="458"/>
        <v>0</v>
      </c>
      <c r="EJ267" s="367"/>
      <c r="EK267" s="40" t="b">
        <f t="shared" si="459"/>
        <v>0</v>
      </c>
      <c r="EL267" s="40" t="b">
        <f t="shared" si="460"/>
        <v>0</v>
      </c>
      <c r="EM267" s="40" t="b">
        <f t="shared" si="461"/>
        <v>0</v>
      </c>
      <c r="EN267" s="40" t="b">
        <f t="shared" si="462"/>
        <v>0</v>
      </c>
      <c r="EO267" s="367"/>
      <c r="EP267" s="40" t="b">
        <f t="shared" si="463"/>
        <v>0</v>
      </c>
      <c r="EQ267" s="40" t="b">
        <f t="shared" si="464"/>
        <v>0</v>
      </c>
      <c r="ER267" s="40" t="b">
        <f t="shared" si="465"/>
        <v>0</v>
      </c>
      <c r="ES267" s="40" t="b">
        <f t="shared" si="466"/>
        <v>0</v>
      </c>
      <c r="ET267" s="367"/>
      <c r="EU267" s="40" t="b">
        <f t="shared" si="467"/>
        <v>0</v>
      </c>
      <c r="EV267" s="40" t="b">
        <f t="shared" si="468"/>
        <v>0</v>
      </c>
      <c r="EW267" s="40" t="b">
        <f t="shared" si="469"/>
        <v>0</v>
      </c>
      <c r="EX267" s="40" t="b">
        <f t="shared" si="470"/>
        <v>0</v>
      </c>
      <c r="EY267" s="365"/>
      <c r="EZ267" s="40" t="b">
        <f t="shared" si="471"/>
        <v>0</v>
      </c>
      <c r="FA267" s="40" t="b">
        <f t="shared" si="472"/>
        <v>0</v>
      </c>
      <c r="FB267" s="40" t="b">
        <f t="shared" si="473"/>
        <v>0</v>
      </c>
      <c r="FC267" s="40" t="b">
        <f t="shared" si="474"/>
        <v>0</v>
      </c>
      <c r="FD267" s="367"/>
      <c r="FE267" s="40" t="b">
        <f t="shared" si="475"/>
        <v>0</v>
      </c>
      <c r="FF267" s="40" t="b">
        <f t="shared" si="476"/>
        <v>0</v>
      </c>
      <c r="FG267" s="40" t="b">
        <f t="shared" si="477"/>
        <v>0</v>
      </c>
      <c r="FH267" s="40" t="b">
        <f t="shared" si="478"/>
        <v>0</v>
      </c>
      <c r="FI267" s="365"/>
      <c r="FJ267" s="40" t="b">
        <f t="shared" si="479"/>
        <v>0</v>
      </c>
      <c r="FK267" s="40" t="b">
        <f t="shared" si="480"/>
        <v>0</v>
      </c>
      <c r="FL267" s="40" t="b">
        <f t="shared" si="481"/>
        <v>0</v>
      </c>
      <c r="FM267" s="40" t="b">
        <f t="shared" si="482"/>
        <v>0</v>
      </c>
      <c r="FN267" s="367"/>
      <c r="FO267" s="40" t="b">
        <f t="shared" si="483"/>
        <v>0</v>
      </c>
      <c r="FP267" s="40" t="b">
        <f t="shared" si="484"/>
        <v>0</v>
      </c>
      <c r="FQ267" s="40" t="b">
        <f t="shared" si="485"/>
        <v>0</v>
      </c>
      <c r="FR267" s="40" t="b">
        <f t="shared" si="486"/>
        <v>0</v>
      </c>
      <c r="FS267" s="365"/>
      <c r="FT267" s="40" t="b">
        <f t="shared" si="487"/>
        <v>0</v>
      </c>
      <c r="FU267" s="40" t="b">
        <f t="shared" si="488"/>
        <v>0</v>
      </c>
      <c r="FV267" s="40" t="b">
        <f t="shared" si="489"/>
        <v>0</v>
      </c>
      <c r="FW267" s="40" t="b">
        <f t="shared" si="490"/>
        <v>0</v>
      </c>
    </row>
    <row r="268" spans="2:179">
      <c r="B268" s="365">
        <v>259</v>
      </c>
      <c r="C268" s="309"/>
      <c r="D268" s="196"/>
      <c r="E268" s="196"/>
      <c r="F268" s="195"/>
      <c r="G268" s="367"/>
      <c r="H268" s="197"/>
      <c r="I268" s="197"/>
      <c r="J268" s="197"/>
      <c r="K268" s="197"/>
      <c r="L268" s="197"/>
      <c r="M268" s="197"/>
      <c r="N268" s="9"/>
      <c r="O268" s="198"/>
      <c r="P268" s="198"/>
      <c r="Q268" s="198"/>
      <c r="R268" s="198"/>
      <c r="S268" s="198"/>
      <c r="T268" s="198"/>
      <c r="U268" s="9"/>
      <c r="V268" s="306"/>
      <c r="W268" s="306"/>
      <c r="X268" s="306"/>
      <c r="Y268" s="306"/>
      <c r="Z268" s="306"/>
      <c r="AA268" s="283">
        <f>IFERROR(Z268*Inputs!$D$59*Inputs!$D$60,"")</f>
        <v>0</v>
      </c>
      <c r="AB268" s="9"/>
      <c r="AC268" s="304"/>
      <c r="AD268" s="304"/>
      <c r="AE268" s="304"/>
      <c r="AF268" s="304"/>
      <c r="AG268" s="9"/>
      <c r="AH268" s="283" t="str">
        <f>IFERROR(IF(Analysis!AC268="","",Analysis!AC268*Inputs!$D$33),"")</f>
        <v/>
      </c>
      <c r="AI268" s="292" t="str">
        <f>IFERROR(IF(Analysis!AD268="","",Analysis!AD268*Inputs!$D$37),"")</f>
        <v/>
      </c>
      <c r="AJ268" s="292" t="str">
        <f>IFERROR(IF(Analysis!AE268="","",Analysis!AE268*Inputs!$D$41),"")</f>
        <v/>
      </c>
      <c r="AK268" s="292" t="str">
        <f>IFERROR(IF(Analysis!AE268="","",Analysis!AE268*Inputs!$D$48),"")</f>
        <v/>
      </c>
      <c r="AL268" s="293" t="str">
        <f>IFERROR(IF(Analysis!AD268="","",Analysis!AD268*Inputs!$D$49*Inputs!$D$48),"")</f>
        <v/>
      </c>
      <c r="AM268" s="292" t="str">
        <f>IFERROR(AK268*Inputs!$D$50,"")</f>
        <v/>
      </c>
      <c r="AN268" s="292" t="str">
        <f t="shared" si="491"/>
        <v/>
      </c>
      <c r="AO268" s="292" t="str">
        <f>IFERROR(IF(AN268="","",AN268*Inputs!$D$52),"")</f>
        <v/>
      </c>
      <c r="AP268" s="283" t="str">
        <f>IFERROR(IF(Analysis!AF268="","",Analysis!AF268*Inputs!$D$58),"")</f>
        <v/>
      </c>
      <c r="AQ268" s="293" t="str">
        <f>IFERROR(AP268*Inputs!$D$59,"")</f>
        <v/>
      </c>
      <c r="AR268" s="283" t="str">
        <f>IFERROR(AQ268*Inputs!$D$60,"")</f>
        <v/>
      </c>
      <c r="AS268" s="9"/>
      <c r="AT268" s="279" t="str">
        <f>IF(Analysis!V268&lt;&gt;"",Analysis!V268,Analysis!$AH268)</f>
        <v/>
      </c>
      <c r="AU268" s="279" t="str">
        <f>IF(Analysis!W268&lt;&gt;"",Analysis!W268,Analysis!AI268)</f>
        <v/>
      </c>
      <c r="AV268" s="279" t="str">
        <f>IF(Analysis!X268&lt;&gt;"",Analysis!X268,$AJ268)</f>
        <v/>
      </c>
      <c r="AW268" s="279" t="str">
        <f>IF(Analysis!Y268&lt;&gt;"",Analysis!Y268,Analysis!AO268)</f>
        <v/>
      </c>
      <c r="AX268" s="279" t="str">
        <f>IF(Analysis!Z268&lt;&gt;"",Analysis!Z268,Analysis!AP268)</f>
        <v/>
      </c>
      <c r="AY268" s="279" t="str">
        <f>IF(Analysis!AA268&gt;0,Analysis!AA268,Analysis!AR268)</f>
        <v/>
      </c>
      <c r="AZ268" s="9"/>
      <c r="BA268" s="8">
        <f>SUM((($H268+$O268)*Inputs!$D$14*Inputs!$D$13/Hours_TB),(($I268+$P268)*Inputs!$D$14*Inputs!$D$13/Hours_TB),(($J268+$Q268)*Inputs!$D$14*Inputs!$D$13/Hours_TB),(($K268+$R268)*Inputs!$D$14*Inputs!$D$13/Hours_TB),(($L268+$S268)*Inputs!$D$14*Inputs!$D$13/Hours_TB),(($M268+$T268)*Inputs!$D$14*Inputs!$D$13/Hours_TB))</f>
        <v>0</v>
      </c>
      <c r="BB268" s="8">
        <f>SUM((($H268+$O268)*Inputs!$D$14*Inputs!$D$13/Hours_HIV),(($I268+$P268)*Inputs!$D$14*Inputs!$D$13/Hours_HIV),(($J268+$Q268)*Inputs!$D$14*Inputs!$D$13/Hours_HIV),(($K268+$R268)*Inputs!$D$14*Inputs!$D$13/Hours_HIV),(($L268+$S268)*Inputs!$D$14*Inputs!$D$13/Hours_HIV),(($M268+$T268)*Inputs!$D$14*Inputs!$D$13/Hours_HIV))</f>
        <v>0</v>
      </c>
      <c r="BC268" s="8">
        <f>SUM((($H268+$O268)*Inputs!$D$14*Inputs!$D$13/Hours_HPV),(($I268+$P268)*Inputs!$D$14*Inputs!$D$13/Hours_HPV),(($J268+$Q268)*Inputs!$D$14*Inputs!$D$13/Hours_HPV),(($K268+$R268)*Inputs!$D$14*Inputs!$D$13/Hours_HPV),(($L268+$S268)*Inputs!$D$14*Inputs!$D$13/Hours_HPV),(($M268+$T268)*Inputs!$D$14*Inputs!$D$13/Hours_HPV))</f>
        <v>0</v>
      </c>
      <c r="BD268" s="8">
        <f>SUM((($H268+$O268)*Inputs!$D$14*Inputs!$D$13/Hours_HCV),(($I268+$P268)*Inputs!$D$14*Inputs!$D$13/Hours_HCV),(($J268+$Q268)*Inputs!$D$14*Inputs!$D$13/Hours_HCV),(($K268+$R268)*Inputs!$D$14*Inputs!$D$13/Hours_HCV),(($L268+$S268)*Inputs!$D$14*Inputs!$D$13/Hours_HCV),(($M268+$T268)*Inputs!$D$14*Inputs!$D$13/Hours_HCV))</f>
        <v>0</v>
      </c>
      <c r="BE268" s="9"/>
      <c r="BF268" s="10" t="str">
        <f t="shared" si="492"/>
        <v/>
      </c>
      <c r="BG268" s="18" t="str">
        <f t="shared" si="493"/>
        <v>N/A</v>
      </c>
      <c r="BH268" s="10" t="str">
        <f t="shared" si="494"/>
        <v/>
      </c>
      <c r="BI268" s="10" t="str">
        <f t="shared" si="495"/>
        <v/>
      </c>
      <c r="BJ268" s="10" t="str">
        <f t="shared" si="414"/>
        <v/>
      </c>
      <c r="BK268" s="18" t="str">
        <f t="shared" si="496"/>
        <v>N/A</v>
      </c>
      <c r="BL268" s="367"/>
      <c r="BM268" s="10">
        <f t="shared" si="497"/>
        <v>0</v>
      </c>
      <c r="BN268" s="18" t="str">
        <f t="shared" si="498"/>
        <v>N/A</v>
      </c>
      <c r="BO268" s="10" t="str">
        <f t="shared" si="415"/>
        <v/>
      </c>
      <c r="BP268" s="10" t="str">
        <f t="shared" si="416"/>
        <v/>
      </c>
      <c r="BQ268" s="10" t="str">
        <f t="shared" si="417"/>
        <v/>
      </c>
      <c r="BR268" s="18" t="str">
        <f t="shared" si="418"/>
        <v>N/A</v>
      </c>
      <c r="BS268" s="367"/>
      <c r="BT268" s="10">
        <f t="shared" si="499"/>
        <v>0</v>
      </c>
      <c r="BU268" s="18" t="str">
        <f t="shared" si="500"/>
        <v>N/A</v>
      </c>
      <c r="BV268" s="10" t="str">
        <f t="shared" si="419"/>
        <v/>
      </c>
      <c r="BW268" s="10" t="str">
        <f t="shared" si="501"/>
        <v/>
      </c>
      <c r="BX268" s="10" t="str">
        <f t="shared" si="420"/>
        <v/>
      </c>
      <c r="BY268" s="18" t="str">
        <f t="shared" si="502"/>
        <v>N/A</v>
      </c>
      <c r="BZ268" s="367"/>
      <c r="CA268" s="10">
        <f t="shared" si="503"/>
        <v>0</v>
      </c>
      <c r="CB268" s="18" t="str">
        <f t="shared" si="504"/>
        <v>N/A</v>
      </c>
      <c r="CC268" s="10" t="str">
        <f t="shared" si="421"/>
        <v/>
      </c>
      <c r="CD268" s="10" t="str">
        <f t="shared" si="422"/>
        <v/>
      </c>
      <c r="CE268" s="10" t="str">
        <f t="shared" si="423"/>
        <v/>
      </c>
      <c r="CF268" s="18" t="str">
        <f t="shared" si="505"/>
        <v>N/A</v>
      </c>
      <c r="CG268" s="365"/>
      <c r="CH268" s="10">
        <f t="shared" si="506"/>
        <v>0</v>
      </c>
      <c r="CI268" s="18" t="str">
        <f t="shared" si="507"/>
        <v>N/A</v>
      </c>
      <c r="CJ268" s="10" t="str">
        <f t="shared" si="424"/>
        <v/>
      </c>
      <c r="CK268" s="10" t="str">
        <f t="shared" si="425"/>
        <v/>
      </c>
      <c r="CL268" s="10" t="str">
        <f t="shared" si="426"/>
        <v/>
      </c>
      <c r="CM268" s="18" t="str">
        <f t="shared" si="427"/>
        <v>N/A</v>
      </c>
      <c r="CN268" s="365"/>
      <c r="CO268" s="10">
        <f t="shared" si="508"/>
        <v>0</v>
      </c>
      <c r="CP268" s="18" t="str">
        <f t="shared" si="509"/>
        <v>N/A</v>
      </c>
      <c r="CQ268" s="10" t="str">
        <f t="shared" si="428"/>
        <v/>
      </c>
      <c r="CR268" s="10" t="str">
        <f t="shared" si="429"/>
        <v/>
      </c>
      <c r="CS268" s="10" t="str">
        <f t="shared" si="430"/>
        <v/>
      </c>
      <c r="CT268" s="18" t="str">
        <f t="shared" si="510"/>
        <v>N/A</v>
      </c>
      <c r="CU268" s="377"/>
      <c r="CV268" s="10">
        <f t="shared" si="511"/>
        <v>0</v>
      </c>
      <c r="CW268" s="18" t="str">
        <f t="shared" si="512"/>
        <v>N/A</v>
      </c>
      <c r="CX268" s="10" t="str">
        <f t="shared" si="431"/>
        <v/>
      </c>
      <c r="CY268" s="10" t="str">
        <f t="shared" si="432"/>
        <v/>
      </c>
      <c r="CZ268" s="10" t="str">
        <f t="shared" si="433"/>
        <v/>
      </c>
      <c r="DA268" s="18" t="str">
        <f t="shared" si="434"/>
        <v>N/A</v>
      </c>
      <c r="DB268" s="367"/>
      <c r="DC268" s="367"/>
      <c r="DD268" s="367"/>
      <c r="DE268" s="367"/>
      <c r="DF268" s="367"/>
      <c r="DG268" s="40" t="b">
        <f t="shared" si="435"/>
        <v>0</v>
      </c>
      <c r="DH268" s="40" t="b">
        <f t="shared" si="436"/>
        <v>0</v>
      </c>
      <c r="DI268" s="40" t="b">
        <f t="shared" si="437"/>
        <v>0</v>
      </c>
      <c r="DJ268" s="40" t="b">
        <f t="shared" si="438"/>
        <v>0</v>
      </c>
      <c r="DK268" s="367"/>
      <c r="DL268" s="40" t="b">
        <f t="shared" si="439"/>
        <v>0</v>
      </c>
      <c r="DM268" s="40" t="b">
        <f t="shared" si="440"/>
        <v>0</v>
      </c>
      <c r="DN268" s="40" t="b">
        <f t="shared" si="441"/>
        <v>0</v>
      </c>
      <c r="DO268" s="40" t="b">
        <f t="shared" si="442"/>
        <v>0</v>
      </c>
      <c r="DP268" s="367"/>
      <c r="DQ268" s="40" t="b">
        <f t="shared" si="443"/>
        <v>0</v>
      </c>
      <c r="DR268" s="40" t="b">
        <f t="shared" si="444"/>
        <v>0</v>
      </c>
      <c r="DS268" s="40" t="b">
        <f t="shared" si="445"/>
        <v>0</v>
      </c>
      <c r="DT268" s="40" t="b">
        <f t="shared" si="446"/>
        <v>0</v>
      </c>
      <c r="DU268" s="367"/>
      <c r="DV268" s="40" t="b">
        <f t="shared" si="447"/>
        <v>0</v>
      </c>
      <c r="DW268" s="40" t="b">
        <f t="shared" si="448"/>
        <v>0</v>
      </c>
      <c r="DX268" s="40" t="b">
        <f t="shared" si="449"/>
        <v>0</v>
      </c>
      <c r="DY268" s="40" t="b">
        <f t="shared" si="450"/>
        <v>0</v>
      </c>
      <c r="DZ268" s="367"/>
      <c r="EA268" s="40" t="b">
        <f t="shared" si="451"/>
        <v>0</v>
      </c>
      <c r="EB268" s="40" t="b">
        <f t="shared" si="452"/>
        <v>0</v>
      </c>
      <c r="EC268" s="40" t="b">
        <f t="shared" si="453"/>
        <v>0</v>
      </c>
      <c r="ED268" s="40" t="b">
        <f t="shared" si="454"/>
        <v>0</v>
      </c>
      <c r="EE268" s="367"/>
      <c r="EF268" s="40" t="b">
        <f t="shared" si="455"/>
        <v>0</v>
      </c>
      <c r="EG268" s="40" t="b">
        <f t="shared" si="456"/>
        <v>0</v>
      </c>
      <c r="EH268" s="40" t="b">
        <f t="shared" si="457"/>
        <v>0</v>
      </c>
      <c r="EI268" s="40" t="b">
        <f t="shared" si="458"/>
        <v>0</v>
      </c>
      <c r="EJ268" s="367"/>
      <c r="EK268" s="40" t="b">
        <f t="shared" si="459"/>
        <v>0</v>
      </c>
      <c r="EL268" s="40" t="b">
        <f t="shared" si="460"/>
        <v>0</v>
      </c>
      <c r="EM268" s="40" t="b">
        <f t="shared" si="461"/>
        <v>0</v>
      </c>
      <c r="EN268" s="40" t="b">
        <f t="shared" si="462"/>
        <v>0</v>
      </c>
      <c r="EO268" s="367"/>
      <c r="EP268" s="40" t="b">
        <f t="shared" si="463"/>
        <v>0</v>
      </c>
      <c r="EQ268" s="40" t="b">
        <f t="shared" si="464"/>
        <v>0</v>
      </c>
      <c r="ER268" s="40" t="b">
        <f t="shared" si="465"/>
        <v>0</v>
      </c>
      <c r="ES268" s="40" t="b">
        <f t="shared" si="466"/>
        <v>0</v>
      </c>
      <c r="ET268" s="367"/>
      <c r="EU268" s="40" t="b">
        <f t="shared" si="467"/>
        <v>0</v>
      </c>
      <c r="EV268" s="40" t="b">
        <f t="shared" si="468"/>
        <v>0</v>
      </c>
      <c r="EW268" s="40" t="b">
        <f t="shared" si="469"/>
        <v>0</v>
      </c>
      <c r="EX268" s="40" t="b">
        <f t="shared" si="470"/>
        <v>0</v>
      </c>
      <c r="EY268" s="365"/>
      <c r="EZ268" s="40" t="b">
        <f t="shared" si="471"/>
        <v>0</v>
      </c>
      <c r="FA268" s="40" t="b">
        <f t="shared" si="472"/>
        <v>0</v>
      </c>
      <c r="FB268" s="40" t="b">
        <f t="shared" si="473"/>
        <v>0</v>
      </c>
      <c r="FC268" s="40" t="b">
        <f t="shared" si="474"/>
        <v>0</v>
      </c>
      <c r="FD268" s="367"/>
      <c r="FE268" s="40" t="b">
        <f t="shared" si="475"/>
        <v>0</v>
      </c>
      <c r="FF268" s="40" t="b">
        <f t="shared" si="476"/>
        <v>0</v>
      </c>
      <c r="FG268" s="40" t="b">
        <f t="shared" si="477"/>
        <v>0</v>
      </c>
      <c r="FH268" s="40" t="b">
        <f t="shared" si="478"/>
        <v>0</v>
      </c>
      <c r="FI268" s="365"/>
      <c r="FJ268" s="40" t="b">
        <f t="shared" si="479"/>
        <v>0</v>
      </c>
      <c r="FK268" s="40" t="b">
        <f t="shared" si="480"/>
        <v>0</v>
      </c>
      <c r="FL268" s="40" t="b">
        <f t="shared" si="481"/>
        <v>0</v>
      </c>
      <c r="FM268" s="40" t="b">
        <f t="shared" si="482"/>
        <v>0</v>
      </c>
      <c r="FN268" s="367"/>
      <c r="FO268" s="40" t="b">
        <f t="shared" si="483"/>
        <v>0</v>
      </c>
      <c r="FP268" s="40" t="b">
        <f t="shared" si="484"/>
        <v>0</v>
      </c>
      <c r="FQ268" s="40" t="b">
        <f t="shared" si="485"/>
        <v>0</v>
      </c>
      <c r="FR268" s="40" t="b">
        <f t="shared" si="486"/>
        <v>0</v>
      </c>
      <c r="FS268" s="365"/>
      <c r="FT268" s="40" t="b">
        <f t="shared" si="487"/>
        <v>0</v>
      </c>
      <c r="FU268" s="40" t="b">
        <f t="shared" si="488"/>
        <v>0</v>
      </c>
      <c r="FV268" s="40" t="b">
        <f t="shared" si="489"/>
        <v>0</v>
      </c>
      <c r="FW268" s="40" t="b">
        <f t="shared" si="490"/>
        <v>0</v>
      </c>
    </row>
    <row r="269" spans="2:179">
      <c r="B269" s="365">
        <v>260</v>
      </c>
      <c r="C269" s="309"/>
      <c r="D269" s="196"/>
      <c r="E269" s="196"/>
      <c r="F269" s="195"/>
      <c r="G269" s="367"/>
      <c r="H269" s="197"/>
      <c r="I269" s="197"/>
      <c r="J269" s="197"/>
      <c r="K269" s="197"/>
      <c r="L269" s="197"/>
      <c r="M269" s="197"/>
      <c r="N269" s="9"/>
      <c r="O269" s="198"/>
      <c r="P269" s="198"/>
      <c r="Q269" s="198"/>
      <c r="R269" s="198"/>
      <c r="S269" s="198"/>
      <c r="T269" s="198"/>
      <c r="U269" s="9"/>
      <c r="V269" s="306"/>
      <c r="W269" s="306"/>
      <c r="X269" s="306"/>
      <c r="Y269" s="306"/>
      <c r="Z269" s="306"/>
      <c r="AA269" s="283">
        <f>IFERROR(Z269*Inputs!$D$59*Inputs!$D$60,"")</f>
        <v>0</v>
      </c>
      <c r="AB269" s="9"/>
      <c r="AC269" s="304"/>
      <c r="AD269" s="304"/>
      <c r="AE269" s="304"/>
      <c r="AF269" s="304"/>
      <c r="AG269" s="9"/>
      <c r="AH269" s="283" t="str">
        <f>IFERROR(IF(Analysis!AC269="","",Analysis!AC269*Inputs!$D$33),"")</f>
        <v/>
      </c>
      <c r="AI269" s="292" t="str">
        <f>IFERROR(IF(Analysis!AD269="","",Analysis!AD269*Inputs!$D$37),"")</f>
        <v/>
      </c>
      <c r="AJ269" s="292" t="str">
        <f>IFERROR(IF(Analysis!AE269="","",Analysis!AE269*Inputs!$D$41),"")</f>
        <v/>
      </c>
      <c r="AK269" s="292" t="str">
        <f>IFERROR(IF(Analysis!AE269="","",Analysis!AE269*Inputs!$D$48),"")</f>
        <v/>
      </c>
      <c r="AL269" s="293" t="str">
        <f>IFERROR(IF(Analysis!AD269="","",Analysis!AD269*Inputs!$D$49*Inputs!$D$48),"")</f>
        <v/>
      </c>
      <c r="AM269" s="292" t="str">
        <f>IFERROR(AK269*Inputs!$D$50,"")</f>
        <v/>
      </c>
      <c r="AN269" s="292" t="str">
        <f t="shared" si="491"/>
        <v/>
      </c>
      <c r="AO269" s="292" t="str">
        <f>IFERROR(IF(AN269="","",AN269*Inputs!$D$52),"")</f>
        <v/>
      </c>
      <c r="AP269" s="283" t="str">
        <f>IFERROR(IF(Analysis!AF269="","",Analysis!AF269*Inputs!$D$58),"")</f>
        <v/>
      </c>
      <c r="AQ269" s="293" t="str">
        <f>IFERROR(AP269*Inputs!$D$59,"")</f>
        <v/>
      </c>
      <c r="AR269" s="283" t="str">
        <f>IFERROR(AQ269*Inputs!$D$60,"")</f>
        <v/>
      </c>
      <c r="AS269" s="9"/>
      <c r="AT269" s="279" t="str">
        <f>IF(Analysis!V269&lt;&gt;"",Analysis!V269,Analysis!$AH269)</f>
        <v/>
      </c>
      <c r="AU269" s="279" t="str">
        <f>IF(Analysis!W269&lt;&gt;"",Analysis!W269,Analysis!AI269)</f>
        <v/>
      </c>
      <c r="AV269" s="279" t="str">
        <f>IF(Analysis!X269&lt;&gt;"",Analysis!X269,$AJ269)</f>
        <v/>
      </c>
      <c r="AW269" s="279" t="str">
        <f>IF(Analysis!Y269&lt;&gt;"",Analysis!Y269,Analysis!AO269)</f>
        <v/>
      </c>
      <c r="AX269" s="279" t="str">
        <f>IF(Analysis!Z269&lt;&gt;"",Analysis!Z269,Analysis!AP269)</f>
        <v/>
      </c>
      <c r="AY269" s="279" t="str">
        <f>IF(Analysis!AA269&gt;0,Analysis!AA269,Analysis!AR269)</f>
        <v/>
      </c>
      <c r="AZ269" s="9"/>
      <c r="BA269" s="8">
        <f>SUM((($H269+$O269)*Inputs!$D$14*Inputs!$D$13/Hours_TB),(($I269+$P269)*Inputs!$D$14*Inputs!$D$13/Hours_TB),(($J269+$Q269)*Inputs!$D$14*Inputs!$D$13/Hours_TB),(($K269+$R269)*Inputs!$D$14*Inputs!$D$13/Hours_TB),(($L269+$S269)*Inputs!$D$14*Inputs!$D$13/Hours_TB),(($M269+$T269)*Inputs!$D$14*Inputs!$D$13/Hours_TB))</f>
        <v>0</v>
      </c>
      <c r="BB269" s="8">
        <f>SUM((($H269+$O269)*Inputs!$D$14*Inputs!$D$13/Hours_HIV),(($I269+$P269)*Inputs!$D$14*Inputs!$D$13/Hours_HIV),(($J269+$Q269)*Inputs!$D$14*Inputs!$D$13/Hours_HIV),(($K269+$R269)*Inputs!$D$14*Inputs!$D$13/Hours_HIV),(($L269+$S269)*Inputs!$D$14*Inputs!$D$13/Hours_HIV),(($M269+$T269)*Inputs!$D$14*Inputs!$D$13/Hours_HIV))</f>
        <v>0</v>
      </c>
      <c r="BC269" s="8">
        <f>SUM((($H269+$O269)*Inputs!$D$14*Inputs!$D$13/Hours_HPV),(($I269+$P269)*Inputs!$D$14*Inputs!$D$13/Hours_HPV),(($J269+$Q269)*Inputs!$D$14*Inputs!$D$13/Hours_HPV),(($K269+$R269)*Inputs!$D$14*Inputs!$D$13/Hours_HPV),(($L269+$S269)*Inputs!$D$14*Inputs!$D$13/Hours_HPV),(($M269+$T269)*Inputs!$D$14*Inputs!$D$13/Hours_HPV))</f>
        <v>0</v>
      </c>
      <c r="BD269" s="8">
        <f>SUM((($H269+$O269)*Inputs!$D$14*Inputs!$D$13/Hours_HCV),(($I269+$P269)*Inputs!$D$14*Inputs!$D$13/Hours_HCV),(($J269+$Q269)*Inputs!$D$14*Inputs!$D$13/Hours_HCV),(($K269+$R269)*Inputs!$D$14*Inputs!$D$13/Hours_HCV),(($L269+$S269)*Inputs!$D$14*Inputs!$D$13/Hours_HCV),(($M269+$T269)*Inputs!$D$14*Inputs!$D$13/Hours_HCV))</f>
        <v>0</v>
      </c>
      <c r="BE269" s="9"/>
      <c r="BF269" s="10" t="str">
        <f t="shared" si="492"/>
        <v/>
      </c>
      <c r="BG269" s="18" t="str">
        <f t="shared" si="493"/>
        <v>N/A</v>
      </c>
      <c r="BH269" s="10" t="str">
        <f t="shared" si="494"/>
        <v/>
      </c>
      <c r="BI269" s="10" t="str">
        <f t="shared" si="495"/>
        <v/>
      </c>
      <c r="BJ269" s="10" t="str">
        <f t="shared" si="414"/>
        <v/>
      </c>
      <c r="BK269" s="18" t="str">
        <f t="shared" si="496"/>
        <v>N/A</v>
      </c>
      <c r="BL269" s="367"/>
      <c r="BM269" s="10">
        <f t="shared" si="497"/>
        <v>0</v>
      </c>
      <c r="BN269" s="18" t="str">
        <f t="shared" si="498"/>
        <v>N/A</v>
      </c>
      <c r="BO269" s="10" t="str">
        <f t="shared" si="415"/>
        <v/>
      </c>
      <c r="BP269" s="10" t="str">
        <f t="shared" si="416"/>
        <v/>
      </c>
      <c r="BQ269" s="10" t="str">
        <f t="shared" si="417"/>
        <v/>
      </c>
      <c r="BR269" s="18" t="str">
        <f t="shared" si="418"/>
        <v>N/A</v>
      </c>
      <c r="BS269" s="367"/>
      <c r="BT269" s="10">
        <f t="shared" si="499"/>
        <v>0</v>
      </c>
      <c r="BU269" s="18" t="str">
        <f t="shared" si="500"/>
        <v>N/A</v>
      </c>
      <c r="BV269" s="10" t="str">
        <f t="shared" si="419"/>
        <v/>
      </c>
      <c r="BW269" s="10" t="str">
        <f t="shared" si="501"/>
        <v/>
      </c>
      <c r="BX269" s="10" t="str">
        <f t="shared" si="420"/>
        <v/>
      </c>
      <c r="BY269" s="18" t="str">
        <f t="shared" si="502"/>
        <v>N/A</v>
      </c>
      <c r="BZ269" s="367"/>
      <c r="CA269" s="10">
        <f t="shared" si="503"/>
        <v>0</v>
      </c>
      <c r="CB269" s="18" t="str">
        <f t="shared" si="504"/>
        <v>N/A</v>
      </c>
      <c r="CC269" s="10" t="str">
        <f t="shared" si="421"/>
        <v/>
      </c>
      <c r="CD269" s="10" t="str">
        <f t="shared" si="422"/>
        <v/>
      </c>
      <c r="CE269" s="10" t="str">
        <f t="shared" si="423"/>
        <v/>
      </c>
      <c r="CF269" s="18" t="str">
        <f t="shared" si="505"/>
        <v>N/A</v>
      </c>
      <c r="CG269" s="365"/>
      <c r="CH269" s="10">
        <f t="shared" si="506"/>
        <v>0</v>
      </c>
      <c r="CI269" s="18" t="str">
        <f t="shared" si="507"/>
        <v>N/A</v>
      </c>
      <c r="CJ269" s="10" t="str">
        <f t="shared" si="424"/>
        <v/>
      </c>
      <c r="CK269" s="10" t="str">
        <f t="shared" si="425"/>
        <v/>
      </c>
      <c r="CL269" s="10" t="str">
        <f t="shared" si="426"/>
        <v/>
      </c>
      <c r="CM269" s="18" t="str">
        <f t="shared" si="427"/>
        <v>N/A</v>
      </c>
      <c r="CN269" s="365"/>
      <c r="CO269" s="10">
        <f t="shared" si="508"/>
        <v>0</v>
      </c>
      <c r="CP269" s="18" t="str">
        <f t="shared" si="509"/>
        <v>N/A</v>
      </c>
      <c r="CQ269" s="10" t="str">
        <f t="shared" si="428"/>
        <v/>
      </c>
      <c r="CR269" s="10" t="str">
        <f t="shared" si="429"/>
        <v/>
      </c>
      <c r="CS269" s="10" t="str">
        <f t="shared" si="430"/>
        <v/>
      </c>
      <c r="CT269" s="18" t="str">
        <f t="shared" si="510"/>
        <v>N/A</v>
      </c>
      <c r="CU269" s="377"/>
      <c r="CV269" s="10">
        <f t="shared" si="511"/>
        <v>0</v>
      </c>
      <c r="CW269" s="18" t="str">
        <f t="shared" si="512"/>
        <v>N/A</v>
      </c>
      <c r="CX269" s="10" t="str">
        <f t="shared" si="431"/>
        <v/>
      </c>
      <c r="CY269" s="10" t="str">
        <f t="shared" si="432"/>
        <v/>
      </c>
      <c r="CZ269" s="10" t="str">
        <f t="shared" si="433"/>
        <v/>
      </c>
      <c r="DA269" s="18" t="str">
        <f t="shared" si="434"/>
        <v>N/A</v>
      </c>
      <c r="DB269" s="367"/>
      <c r="DC269" s="367"/>
      <c r="DD269" s="367"/>
      <c r="DE269" s="367"/>
      <c r="DF269" s="367"/>
      <c r="DG269" s="40" t="b">
        <f t="shared" si="435"/>
        <v>0</v>
      </c>
      <c r="DH269" s="40" t="b">
        <f t="shared" si="436"/>
        <v>0</v>
      </c>
      <c r="DI269" s="40" t="b">
        <f t="shared" si="437"/>
        <v>0</v>
      </c>
      <c r="DJ269" s="40" t="b">
        <f t="shared" si="438"/>
        <v>0</v>
      </c>
      <c r="DK269" s="367"/>
      <c r="DL269" s="40" t="b">
        <f t="shared" si="439"/>
        <v>0</v>
      </c>
      <c r="DM269" s="40" t="b">
        <f t="shared" si="440"/>
        <v>0</v>
      </c>
      <c r="DN269" s="40" t="b">
        <f t="shared" si="441"/>
        <v>0</v>
      </c>
      <c r="DO269" s="40" t="b">
        <f t="shared" si="442"/>
        <v>0</v>
      </c>
      <c r="DP269" s="367"/>
      <c r="DQ269" s="40" t="b">
        <f t="shared" si="443"/>
        <v>0</v>
      </c>
      <c r="DR269" s="40" t="b">
        <f t="shared" si="444"/>
        <v>0</v>
      </c>
      <c r="DS269" s="40" t="b">
        <f t="shared" si="445"/>
        <v>0</v>
      </c>
      <c r="DT269" s="40" t="b">
        <f t="shared" si="446"/>
        <v>0</v>
      </c>
      <c r="DU269" s="367"/>
      <c r="DV269" s="40" t="b">
        <f t="shared" si="447"/>
        <v>0</v>
      </c>
      <c r="DW269" s="40" t="b">
        <f t="shared" si="448"/>
        <v>0</v>
      </c>
      <c r="DX269" s="40" t="b">
        <f t="shared" si="449"/>
        <v>0</v>
      </c>
      <c r="DY269" s="40" t="b">
        <f t="shared" si="450"/>
        <v>0</v>
      </c>
      <c r="DZ269" s="367"/>
      <c r="EA269" s="40" t="b">
        <f t="shared" si="451"/>
        <v>0</v>
      </c>
      <c r="EB269" s="40" t="b">
        <f t="shared" si="452"/>
        <v>0</v>
      </c>
      <c r="EC269" s="40" t="b">
        <f t="shared" si="453"/>
        <v>0</v>
      </c>
      <c r="ED269" s="40" t="b">
        <f t="shared" si="454"/>
        <v>0</v>
      </c>
      <c r="EE269" s="367"/>
      <c r="EF269" s="40" t="b">
        <f t="shared" si="455"/>
        <v>0</v>
      </c>
      <c r="EG269" s="40" t="b">
        <f t="shared" si="456"/>
        <v>0</v>
      </c>
      <c r="EH269" s="40" t="b">
        <f t="shared" si="457"/>
        <v>0</v>
      </c>
      <c r="EI269" s="40" t="b">
        <f t="shared" si="458"/>
        <v>0</v>
      </c>
      <c r="EJ269" s="367"/>
      <c r="EK269" s="40" t="b">
        <f t="shared" si="459"/>
        <v>0</v>
      </c>
      <c r="EL269" s="40" t="b">
        <f t="shared" si="460"/>
        <v>0</v>
      </c>
      <c r="EM269" s="40" t="b">
        <f t="shared" si="461"/>
        <v>0</v>
      </c>
      <c r="EN269" s="40" t="b">
        <f t="shared" si="462"/>
        <v>0</v>
      </c>
      <c r="EO269" s="367"/>
      <c r="EP269" s="40" t="b">
        <f t="shared" si="463"/>
        <v>0</v>
      </c>
      <c r="EQ269" s="40" t="b">
        <f t="shared" si="464"/>
        <v>0</v>
      </c>
      <c r="ER269" s="40" t="b">
        <f t="shared" si="465"/>
        <v>0</v>
      </c>
      <c r="ES269" s="40" t="b">
        <f t="shared" si="466"/>
        <v>0</v>
      </c>
      <c r="ET269" s="367"/>
      <c r="EU269" s="40" t="b">
        <f t="shared" si="467"/>
        <v>0</v>
      </c>
      <c r="EV269" s="40" t="b">
        <f t="shared" si="468"/>
        <v>0</v>
      </c>
      <c r="EW269" s="40" t="b">
        <f t="shared" si="469"/>
        <v>0</v>
      </c>
      <c r="EX269" s="40" t="b">
        <f t="shared" si="470"/>
        <v>0</v>
      </c>
      <c r="EY269" s="365"/>
      <c r="EZ269" s="40" t="b">
        <f t="shared" si="471"/>
        <v>0</v>
      </c>
      <c r="FA269" s="40" t="b">
        <f t="shared" si="472"/>
        <v>0</v>
      </c>
      <c r="FB269" s="40" t="b">
        <f t="shared" si="473"/>
        <v>0</v>
      </c>
      <c r="FC269" s="40" t="b">
        <f t="shared" si="474"/>
        <v>0</v>
      </c>
      <c r="FD269" s="367"/>
      <c r="FE269" s="40" t="b">
        <f t="shared" si="475"/>
        <v>0</v>
      </c>
      <c r="FF269" s="40" t="b">
        <f t="shared" si="476"/>
        <v>0</v>
      </c>
      <c r="FG269" s="40" t="b">
        <f t="shared" si="477"/>
        <v>0</v>
      </c>
      <c r="FH269" s="40" t="b">
        <f t="shared" si="478"/>
        <v>0</v>
      </c>
      <c r="FI269" s="365"/>
      <c r="FJ269" s="40" t="b">
        <f t="shared" si="479"/>
        <v>0</v>
      </c>
      <c r="FK269" s="40" t="b">
        <f t="shared" si="480"/>
        <v>0</v>
      </c>
      <c r="FL269" s="40" t="b">
        <f t="shared" si="481"/>
        <v>0</v>
      </c>
      <c r="FM269" s="40" t="b">
        <f t="shared" si="482"/>
        <v>0</v>
      </c>
      <c r="FN269" s="367"/>
      <c r="FO269" s="40" t="b">
        <f t="shared" si="483"/>
        <v>0</v>
      </c>
      <c r="FP269" s="40" t="b">
        <f t="shared" si="484"/>
        <v>0</v>
      </c>
      <c r="FQ269" s="40" t="b">
        <f t="shared" si="485"/>
        <v>0</v>
      </c>
      <c r="FR269" s="40" t="b">
        <f t="shared" si="486"/>
        <v>0</v>
      </c>
      <c r="FS269" s="365"/>
      <c r="FT269" s="40" t="b">
        <f t="shared" si="487"/>
        <v>0</v>
      </c>
      <c r="FU269" s="40" t="b">
        <f t="shared" si="488"/>
        <v>0</v>
      </c>
      <c r="FV269" s="40" t="b">
        <f t="shared" si="489"/>
        <v>0</v>
      </c>
      <c r="FW269" s="40" t="b">
        <f t="shared" si="490"/>
        <v>0</v>
      </c>
    </row>
    <row r="270" spans="2:179">
      <c r="B270" s="365">
        <v>261</v>
      </c>
      <c r="C270" s="309"/>
      <c r="D270" s="196"/>
      <c r="E270" s="196"/>
      <c r="F270" s="195"/>
      <c r="G270" s="367"/>
      <c r="H270" s="197"/>
      <c r="I270" s="197"/>
      <c r="J270" s="197"/>
      <c r="K270" s="197"/>
      <c r="L270" s="197"/>
      <c r="M270" s="197"/>
      <c r="N270" s="9"/>
      <c r="O270" s="198"/>
      <c r="P270" s="198"/>
      <c r="Q270" s="198"/>
      <c r="R270" s="198"/>
      <c r="S270" s="198"/>
      <c r="T270" s="198"/>
      <c r="U270" s="9"/>
      <c r="V270" s="306"/>
      <c r="W270" s="306"/>
      <c r="X270" s="306"/>
      <c r="Y270" s="306"/>
      <c r="Z270" s="306"/>
      <c r="AA270" s="283">
        <f>IFERROR(Z270*Inputs!$D$59*Inputs!$D$60,"")</f>
        <v>0</v>
      </c>
      <c r="AB270" s="9"/>
      <c r="AC270" s="304"/>
      <c r="AD270" s="304"/>
      <c r="AE270" s="304"/>
      <c r="AF270" s="304"/>
      <c r="AG270" s="9"/>
      <c r="AH270" s="283" t="str">
        <f>IFERROR(IF(Analysis!AC270="","",Analysis!AC270*Inputs!$D$33),"")</f>
        <v/>
      </c>
      <c r="AI270" s="292" t="str">
        <f>IFERROR(IF(Analysis!AD270="","",Analysis!AD270*Inputs!$D$37),"")</f>
        <v/>
      </c>
      <c r="AJ270" s="292" t="str">
        <f>IFERROR(IF(Analysis!AE270="","",Analysis!AE270*Inputs!$D$41),"")</f>
        <v/>
      </c>
      <c r="AK270" s="292" t="str">
        <f>IFERROR(IF(Analysis!AE270="","",Analysis!AE270*Inputs!$D$48),"")</f>
        <v/>
      </c>
      <c r="AL270" s="293" t="str">
        <f>IFERROR(IF(Analysis!AD270="","",Analysis!AD270*Inputs!$D$49*Inputs!$D$48),"")</f>
        <v/>
      </c>
      <c r="AM270" s="292" t="str">
        <f>IFERROR(AK270*Inputs!$D$50,"")</f>
        <v/>
      </c>
      <c r="AN270" s="292" t="str">
        <f t="shared" si="491"/>
        <v/>
      </c>
      <c r="AO270" s="292" t="str">
        <f>IFERROR(IF(AN270="","",AN270*Inputs!$D$52),"")</f>
        <v/>
      </c>
      <c r="AP270" s="283" t="str">
        <f>IFERROR(IF(Analysis!AF270="","",Analysis!AF270*Inputs!$D$58),"")</f>
        <v/>
      </c>
      <c r="AQ270" s="293" t="str">
        <f>IFERROR(AP270*Inputs!$D$59,"")</f>
        <v/>
      </c>
      <c r="AR270" s="283" t="str">
        <f>IFERROR(AQ270*Inputs!$D$60,"")</f>
        <v/>
      </c>
      <c r="AS270" s="9"/>
      <c r="AT270" s="279" t="str">
        <f>IF(Analysis!V270&lt;&gt;"",Analysis!V270,Analysis!$AH270)</f>
        <v/>
      </c>
      <c r="AU270" s="279" t="str">
        <f>IF(Analysis!W270&lt;&gt;"",Analysis!W270,Analysis!AI270)</f>
        <v/>
      </c>
      <c r="AV270" s="279" t="str">
        <f>IF(Analysis!X270&lt;&gt;"",Analysis!X270,$AJ270)</f>
        <v/>
      </c>
      <c r="AW270" s="279" t="str">
        <f>IF(Analysis!Y270&lt;&gt;"",Analysis!Y270,Analysis!AO270)</f>
        <v/>
      </c>
      <c r="AX270" s="279" t="str">
        <f>IF(Analysis!Z270&lt;&gt;"",Analysis!Z270,Analysis!AP270)</f>
        <v/>
      </c>
      <c r="AY270" s="279" t="str">
        <f>IF(Analysis!AA270&gt;0,Analysis!AA270,Analysis!AR270)</f>
        <v/>
      </c>
      <c r="AZ270" s="9"/>
      <c r="BA270" s="8">
        <f>SUM((($H270+$O270)*Inputs!$D$14*Inputs!$D$13/Hours_TB),(($I270+$P270)*Inputs!$D$14*Inputs!$D$13/Hours_TB),(($J270+$Q270)*Inputs!$D$14*Inputs!$D$13/Hours_TB),(($K270+$R270)*Inputs!$D$14*Inputs!$D$13/Hours_TB),(($L270+$S270)*Inputs!$D$14*Inputs!$D$13/Hours_TB),(($M270+$T270)*Inputs!$D$14*Inputs!$D$13/Hours_TB))</f>
        <v>0</v>
      </c>
      <c r="BB270" s="8">
        <f>SUM((($H270+$O270)*Inputs!$D$14*Inputs!$D$13/Hours_HIV),(($I270+$P270)*Inputs!$D$14*Inputs!$D$13/Hours_HIV),(($J270+$Q270)*Inputs!$D$14*Inputs!$D$13/Hours_HIV),(($K270+$R270)*Inputs!$D$14*Inputs!$D$13/Hours_HIV),(($L270+$S270)*Inputs!$D$14*Inputs!$D$13/Hours_HIV),(($M270+$T270)*Inputs!$D$14*Inputs!$D$13/Hours_HIV))</f>
        <v>0</v>
      </c>
      <c r="BC270" s="8">
        <f>SUM((($H270+$O270)*Inputs!$D$14*Inputs!$D$13/Hours_HPV),(($I270+$P270)*Inputs!$D$14*Inputs!$D$13/Hours_HPV),(($J270+$Q270)*Inputs!$D$14*Inputs!$D$13/Hours_HPV),(($K270+$R270)*Inputs!$D$14*Inputs!$D$13/Hours_HPV),(($L270+$S270)*Inputs!$D$14*Inputs!$D$13/Hours_HPV),(($M270+$T270)*Inputs!$D$14*Inputs!$D$13/Hours_HPV))</f>
        <v>0</v>
      </c>
      <c r="BD270" s="8">
        <f>SUM((($H270+$O270)*Inputs!$D$14*Inputs!$D$13/Hours_HCV),(($I270+$P270)*Inputs!$D$14*Inputs!$D$13/Hours_HCV),(($J270+$Q270)*Inputs!$D$14*Inputs!$D$13/Hours_HCV),(($K270+$R270)*Inputs!$D$14*Inputs!$D$13/Hours_HCV),(($L270+$S270)*Inputs!$D$14*Inputs!$D$13/Hours_HCV),(($M270+$T270)*Inputs!$D$14*Inputs!$D$13/Hours_HCV))</f>
        <v>0</v>
      </c>
      <c r="BE270" s="9"/>
      <c r="BF270" s="10" t="str">
        <f t="shared" si="492"/>
        <v/>
      </c>
      <c r="BG270" s="18" t="str">
        <f t="shared" si="493"/>
        <v>N/A</v>
      </c>
      <c r="BH270" s="10" t="str">
        <f t="shared" si="494"/>
        <v/>
      </c>
      <c r="BI270" s="10" t="str">
        <f t="shared" si="495"/>
        <v/>
      </c>
      <c r="BJ270" s="10" t="str">
        <f t="shared" si="414"/>
        <v/>
      </c>
      <c r="BK270" s="18" t="str">
        <f t="shared" si="496"/>
        <v>N/A</v>
      </c>
      <c r="BL270" s="367"/>
      <c r="BM270" s="10">
        <f t="shared" si="497"/>
        <v>0</v>
      </c>
      <c r="BN270" s="18" t="str">
        <f t="shared" si="498"/>
        <v>N/A</v>
      </c>
      <c r="BO270" s="10" t="str">
        <f t="shared" si="415"/>
        <v/>
      </c>
      <c r="BP270" s="10" t="str">
        <f t="shared" si="416"/>
        <v/>
      </c>
      <c r="BQ270" s="10" t="str">
        <f t="shared" si="417"/>
        <v/>
      </c>
      <c r="BR270" s="18" t="str">
        <f t="shared" si="418"/>
        <v>N/A</v>
      </c>
      <c r="BS270" s="367"/>
      <c r="BT270" s="10">
        <f t="shared" si="499"/>
        <v>0</v>
      </c>
      <c r="BU270" s="18" t="str">
        <f t="shared" si="500"/>
        <v>N/A</v>
      </c>
      <c r="BV270" s="10" t="str">
        <f t="shared" si="419"/>
        <v/>
      </c>
      <c r="BW270" s="10" t="str">
        <f t="shared" si="501"/>
        <v/>
      </c>
      <c r="BX270" s="10" t="str">
        <f t="shared" si="420"/>
        <v/>
      </c>
      <c r="BY270" s="18" t="str">
        <f t="shared" si="502"/>
        <v>N/A</v>
      </c>
      <c r="BZ270" s="367"/>
      <c r="CA270" s="10">
        <f t="shared" si="503"/>
        <v>0</v>
      </c>
      <c r="CB270" s="18" t="str">
        <f t="shared" si="504"/>
        <v>N/A</v>
      </c>
      <c r="CC270" s="10" t="str">
        <f t="shared" si="421"/>
        <v/>
      </c>
      <c r="CD270" s="10" t="str">
        <f t="shared" si="422"/>
        <v/>
      </c>
      <c r="CE270" s="10" t="str">
        <f t="shared" si="423"/>
        <v/>
      </c>
      <c r="CF270" s="18" t="str">
        <f t="shared" si="505"/>
        <v>N/A</v>
      </c>
      <c r="CG270" s="365"/>
      <c r="CH270" s="10">
        <f t="shared" si="506"/>
        <v>0</v>
      </c>
      <c r="CI270" s="18" t="str">
        <f t="shared" si="507"/>
        <v>N/A</v>
      </c>
      <c r="CJ270" s="10" t="str">
        <f t="shared" si="424"/>
        <v/>
      </c>
      <c r="CK270" s="10" t="str">
        <f t="shared" si="425"/>
        <v/>
      </c>
      <c r="CL270" s="10" t="str">
        <f t="shared" si="426"/>
        <v/>
      </c>
      <c r="CM270" s="18" t="str">
        <f t="shared" si="427"/>
        <v>N/A</v>
      </c>
      <c r="CN270" s="365"/>
      <c r="CO270" s="10">
        <f t="shared" si="508"/>
        <v>0</v>
      </c>
      <c r="CP270" s="18" t="str">
        <f t="shared" si="509"/>
        <v>N/A</v>
      </c>
      <c r="CQ270" s="10" t="str">
        <f t="shared" si="428"/>
        <v/>
      </c>
      <c r="CR270" s="10" t="str">
        <f t="shared" si="429"/>
        <v/>
      </c>
      <c r="CS270" s="10" t="str">
        <f t="shared" si="430"/>
        <v/>
      </c>
      <c r="CT270" s="18" t="str">
        <f t="shared" si="510"/>
        <v>N/A</v>
      </c>
      <c r="CU270" s="377"/>
      <c r="CV270" s="10">
        <f t="shared" si="511"/>
        <v>0</v>
      </c>
      <c r="CW270" s="18" t="str">
        <f t="shared" si="512"/>
        <v>N/A</v>
      </c>
      <c r="CX270" s="10" t="str">
        <f t="shared" si="431"/>
        <v/>
      </c>
      <c r="CY270" s="10" t="str">
        <f t="shared" si="432"/>
        <v/>
      </c>
      <c r="CZ270" s="10" t="str">
        <f t="shared" si="433"/>
        <v/>
      </c>
      <c r="DA270" s="18" t="str">
        <f t="shared" si="434"/>
        <v>N/A</v>
      </c>
      <c r="DB270" s="367"/>
      <c r="DC270" s="367"/>
      <c r="DD270" s="367"/>
      <c r="DE270" s="367"/>
      <c r="DF270" s="367"/>
      <c r="DG270" s="40" t="b">
        <f t="shared" si="435"/>
        <v>0</v>
      </c>
      <c r="DH270" s="40" t="b">
        <f t="shared" si="436"/>
        <v>0</v>
      </c>
      <c r="DI270" s="40" t="b">
        <f t="shared" si="437"/>
        <v>0</v>
      </c>
      <c r="DJ270" s="40" t="b">
        <f t="shared" si="438"/>
        <v>0</v>
      </c>
      <c r="DK270" s="367"/>
      <c r="DL270" s="40" t="b">
        <f t="shared" si="439"/>
        <v>0</v>
      </c>
      <c r="DM270" s="40" t="b">
        <f t="shared" si="440"/>
        <v>0</v>
      </c>
      <c r="DN270" s="40" t="b">
        <f t="shared" si="441"/>
        <v>0</v>
      </c>
      <c r="DO270" s="40" t="b">
        <f t="shared" si="442"/>
        <v>0</v>
      </c>
      <c r="DP270" s="367"/>
      <c r="DQ270" s="40" t="b">
        <f t="shared" si="443"/>
        <v>0</v>
      </c>
      <c r="DR270" s="40" t="b">
        <f t="shared" si="444"/>
        <v>0</v>
      </c>
      <c r="DS270" s="40" t="b">
        <f t="shared" si="445"/>
        <v>0</v>
      </c>
      <c r="DT270" s="40" t="b">
        <f t="shared" si="446"/>
        <v>0</v>
      </c>
      <c r="DU270" s="367"/>
      <c r="DV270" s="40" t="b">
        <f t="shared" si="447"/>
        <v>0</v>
      </c>
      <c r="DW270" s="40" t="b">
        <f t="shared" si="448"/>
        <v>0</v>
      </c>
      <c r="DX270" s="40" t="b">
        <f t="shared" si="449"/>
        <v>0</v>
      </c>
      <c r="DY270" s="40" t="b">
        <f t="shared" si="450"/>
        <v>0</v>
      </c>
      <c r="DZ270" s="367"/>
      <c r="EA270" s="40" t="b">
        <f t="shared" si="451"/>
        <v>0</v>
      </c>
      <c r="EB270" s="40" t="b">
        <f t="shared" si="452"/>
        <v>0</v>
      </c>
      <c r="EC270" s="40" t="b">
        <f t="shared" si="453"/>
        <v>0</v>
      </c>
      <c r="ED270" s="40" t="b">
        <f t="shared" si="454"/>
        <v>0</v>
      </c>
      <c r="EE270" s="367"/>
      <c r="EF270" s="40" t="b">
        <f t="shared" si="455"/>
        <v>0</v>
      </c>
      <c r="EG270" s="40" t="b">
        <f t="shared" si="456"/>
        <v>0</v>
      </c>
      <c r="EH270" s="40" t="b">
        <f t="shared" si="457"/>
        <v>0</v>
      </c>
      <c r="EI270" s="40" t="b">
        <f t="shared" si="458"/>
        <v>0</v>
      </c>
      <c r="EJ270" s="367"/>
      <c r="EK270" s="40" t="b">
        <f t="shared" si="459"/>
        <v>0</v>
      </c>
      <c r="EL270" s="40" t="b">
        <f t="shared" si="460"/>
        <v>0</v>
      </c>
      <c r="EM270" s="40" t="b">
        <f t="shared" si="461"/>
        <v>0</v>
      </c>
      <c r="EN270" s="40" t="b">
        <f t="shared" si="462"/>
        <v>0</v>
      </c>
      <c r="EO270" s="367"/>
      <c r="EP270" s="40" t="b">
        <f t="shared" si="463"/>
        <v>0</v>
      </c>
      <c r="EQ270" s="40" t="b">
        <f t="shared" si="464"/>
        <v>0</v>
      </c>
      <c r="ER270" s="40" t="b">
        <f t="shared" si="465"/>
        <v>0</v>
      </c>
      <c r="ES270" s="40" t="b">
        <f t="shared" si="466"/>
        <v>0</v>
      </c>
      <c r="ET270" s="367"/>
      <c r="EU270" s="40" t="b">
        <f t="shared" si="467"/>
        <v>0</v>
      </c>
      <c r="EV270" s="40" t="b">
        <f t="shared" si="468"/>
        <v>0</v>
      </c>
      <c r="EW270" s="40" t="b">
        <f t="shared" si="469"/>
        <v>0</v>
      </c>
      <c r="EX270" s="40" t="b">
        <f t="shared" si="470"/>
        <v>0</v>
      </c>
      <c r="EY270" s="365"/>
      <c r="EZ270" s="40" t="b">
        <f t="shared" si="471"/>
        <v>0</v>
      </c>
      <c r="FA270" s="40" t="b">
        <f t="shared" si="472"/>
        <v>0</v>
      </c>
      <c r="FB270" s="40" t="b">
        <f t="shared" si="473"/>
        <v>0</v>
      </c>
      <c r="FC270" s="40" t="b">
        <f t="shared" si="474"/>
        <v>0</v>
      </c>
      <c r="FD270" s="367"/>
      <c r="FE270" s="40" t="b">
        <f t="shared" si="475"/>
        <v>0</v>
      </c>
      <c r="FF270" s="40" t="b">
        <f t="shared" si="476"/>
        <v>0</v>
      </c>
      <c r="FG270" s="40" t="b">
        <f t="shared" si="477"/>
        <v>0</v>
      </c>
      <c r="FH270" s="40" t="b">
        <f t="shared" si="478"/>
        <v>0</v>
      </c>
      <c r="FI270" s="365"/>
      <c r="FJ270" s="40" t="b">
        <f t="shared" si="479"/>
        <v>0</v>
      </c>
      <c r="FK270" s="40" t="b">
        <f t="shared" si="480"/>
        <v>0</v>
      </c>
      <c r="FL270" s="40" t="b">
        <f t="shared" si="481"/>
        <v>0</v>
      </c>
      <c r="FM270" s="40" t="b">
        <f t="shared" si="482"/>
        <v>0</v>
      </c>
      <c r="FN270" s="367"/>
      <c r="FO270" s="40" t="b">
        <f t="shared" si="483"/>
        <v>0</v>
      </c>
      <c r="FP270" s="40" t="b">
        <f t="shared" si="484"/>
        <v>0</v>
      </c>
      <c r="FQ270" s="40" t="b">
        <f t="shared" si="485"/>
        <v>0</v>
      </c>
      <c r="FR270" s="40" t="b">
        <f t="shared" si="486"/>
        <v>0</v>
      </c>
      <c r="FS270" s="365"/>
      <c r="FT270" s="40" t="b">
        <f t="shared" si="487"/>
        <v>0</v>
      </c>
      <c r="FU270" s="40" t="b">
        <f t="shared" si="488"/>
        <v>0</v>
      </c>
      <c r="FV270" s="40" t="b">
        <f t="shared" si="489"/>
        <v>0</v>
      </c>
      <c r="FW270" s="40" t="b">
        <f t="shared" si="490"/>
        <v>0</v>
      </c>
    </row>
    <row r="271" spans="2:179">
      <c r="B271" s="365">
        <v>262</v>
      </c>
      <c r="C271" s="309"/>
      <c r="D271" s="196"/>
      <c r="E271" s="196"/>
      <c r="F271" s="195"/>
      <c r="G271" s="367"/>
      <c r="H271" s="197"/>
      <c r="I271" s="197"/>
      <c r="J271" s="197"/>
      <c r="K271" s="197"/>
      <c r="L271" s="197"/>
      <c r="M271" s="197"/>
      <c r="N271" s="9"/>
      <c r="O271" s="198"/>
      <c r="P271" s="198"/>
      <c r="Q271" s="198"/>
      <c r="R271" s="198"/>
      <c r="S271" s="198"/>
      <c r="T271" s="198"/>
      <c r="U271" s="9"/>
      <c r="V271" s="306"/>
      <c r="W271" s="306"/>
      <c r="X271" s="306"/>
      <c r="Y271" s="306"/>
      <c r="Z271" s="306"/>
      <c r="AA271" s="283">
        <f>IFERROR(Z271*Inputs!$D$59*Inputs!$D$60,"")</f>
        <v>0</v>
      </c>
      <c r="AB271" s="9"/>
      <c r="AC271" s="304"/>
      <c r="AD271" s="304"/>
      <c r="AE271" s="304"/>
      <c r="AF271" s="304"/>
      <c r="AG271" s="9"/>
      <c r="AH271" s="283" t="str">
        <f>IFERROR(IF(Analysis!AC271="","",Analysis!AC271*Inputs!$D$33),"")</f>
        <v/>
      </c>
      <c r="AI271" s="292" t="str">
        <f>IFERROR(IF(Analysis!AD271="","",Analysis!AD271*Inputs!$D$37),"")</f>
        <v/>
      </c>
      <c r="AJ271" s="292" t="str">
        <f>IFERROR(IF(Analysis!AE271="","",Analysis!AE271*Inputs!$D$41),"")</f>
        <v/>
      </c>
      <c r="AK271" s="292" t="str">
        <f>IFERROR(IF(Analysis!AE271="","",Analysis!AE271*Inputs!$D$48),"")</f>
        <v/>
      </c>
      <c r="AL271" s="293" t="str">
        <f>IFERROR(IF(Analysis!AD271="","",Analysis!AD271*Inputs!$D$49*Inputs!$D$48),"")</f>
        <v/>
      </c>
      <c r="AM271" s="292" t="str">
        <f>IFERROR(AK271*Inputs!$D$50,"")</f>
        <v/>
      </c>
      <c r="AN271" s="292" t="str">
        <f t="shared" si="491"/>
        <v/>
      </c>
      <c r="AO271" s="292" t="str">
        <f>IFERROR(IF(AN271="","",AN271*Inputs!$D$52),"")</f>
        <v/>
      </c>
      <c r="AP271" s="283" t="str">
        <f>IFERROR(IF(Analysis!AF271="","",Analysis!AF271*Inputs!$D$58),"")</f>
        <v/>
      </c>
      <c r="AQ271" s="293" t="str">
        <f>IFERROR(AP271*Inputs!$D$59,"")</f>
        <v/>
      </c>
      <c r="AR271" s="283" t="str">
        <f>IFERROR(AQ271*Inputs!$D$60,"")</f>
        <v/>
      </c>
      <c r="AS271" s="9"/>
      <c r="AT271" s="279" t="str">
        <f>IF(Analysis!V271&lt;&gt;"",Analysis!V271,Analysis!$AH271)</f>
        <v/>
      </c>
      <c r="AU271" s="279" t="str">
        <f>IF(Analysis!W271&lt;&gt;"",Analysis!W271,Analysis!AI271)</f>
        <v/>
      </c>
      <c r="AV271" s="279" t="str">
        <f>IF(Analysis!X271&lt;&gt;"",Analysis!X271,$AJ271)</f>
        <v/>
      </c>
      <c r="AW271" s="279" t="str">
        <f>IF(Analysis!Y271&lt;&gt;"",Analysis!Y271,Analysis!AO271)</f>
        <v/>
      </c>
      <c r="AX271" s="279" t="str">
        <f>IF(Analysis!Z271&lt;&gt;"",Analysis!Z271,Analysis!AP271)</f>
        <v/>
      </c>
      <c r="AY271" s="279" t="str">
        <f>IF(Analysis!AA271&gt;0,Analysis!AA271,Analysis!AR271)</f>
        <v/>
      </c>
      <c r="AZ271" s="9"/>
      <c r="BA271" s="8">
        <f>SUM((($H271+$O271)*Inputs!$D$14*Inputs!$D$13/Hours_TB),(($I271+$P271)*Inputs!$D$14*Inputs!$D$13/Hours_TB),(($J271+$Q271)*Inputs!$D$14*Inputs!$D$13/Hours_TB),(($K271+$R271)*Inputs!$D$14*Inputs!$D$13/Hours_TB),(($L271+$S271)*Inputs!$D$14*Inputs!$D$13/Hours_TB),(($M271+$T271)*Inputs!$D$14*Inputs!$D$13/Hours_TB))</f>
        <v>0</v>
      </c>
      <c r="BB271" s="8">
        <f>SUM((($H271+$O271)*Inputs!$D$14*Inputs!$D$13/Hours_HIV),(($I271+$P271)*Inputs!$D$14*Inputs!$D$13/Hours_HIV),(($J271+$Q271)*Inputs!$D$14*Inputs!$D$13/Hours_HIV),(($K271+$R271)*Inputs!$D$14*Inputs!$D$13/Hours_HIV),(($L271+$S271)*Inputs!$D$14*Inputs!$D$13/Hours_HIV),(($M271+$T271)*Inputs!$D$14*Inputs!$D$13/Hours_HIV))</f>
        <v>0</v>
      </c>
      <c r="BC271" s="8">
        <f>SUM((($H271+$O271)*Inputs!$D$14*Inputs!$D$13/Hours_HPV),(($I271+$P271)*Inputs!$D$14*Inputs!$D$13/Hours_HPV),(($J271+$Q271)*Inputs!$D$14*Inputs!$D$13/Hours_HPV),(($K271+$R271)*Inputs!$D$14*Inputs!$D$13/Hours_HPV),(($L271+$S271)*Inputs!$D$14*Inputs!$D$13/Hours_HPV),(($M271+$T271)*Inputs!$D$14*Inputs!$D$13/Hours_HPV))</f>
        <v>0</v>
      </c>
      <c r="BD271" s="8">
        <f>SUM((($H271+$O271)*Inputs!$D$14*Inputs!$D$13/Hours_HCV),(($I271+$P271)*Inputs!$D$14*Inputs!$D$13/Hours_HCV),(($J271+$Q271)*Inputs!$D$14*Inputs!$D$13/Hours_HCV),(($K271+$R271)*Inputs!$D$14*Inputs!$D$13/Hours_HCV),(($L271+$S271)*Inputs!$D$14*Inputs!$D$13/Hours_HCV),(($M271+$T271)*Inputs!$D$14*Inputs!$D$13/Hours_HCV))</f>
        <v>0</v>
      </c>
      <c r="BE271" s="9"/>
      <c r="BF271" s="10" t="str">
        <f t="shared" si="492"/>
        <v/>
      </c>
      <c r="BG271" s="18" t="str">
        <f t="shared" si="493"/>
        <v>N/A</v>
      </c>
      <c r="BH271" s="10" t="str">
        <f t="shared" si="494"/>
        <v/>
      </c>
      <c r="BI271" s="10" t="str">
        <f t="shared" si="495"/>
        <v/>
      </c>
      <c r="BJ271" s="10" t="str">
        <f t="shared" si="414"/>
        <v/>
      </c>
      <c r="BK271" s="18" t="str">
        <f t="shared" si="496"/>
        <v>N/A</v>
      </c>
      <c r="BL271" s="367"/>
      <c r="BM271" s="10">
        <f t="shared" si="497"/>
        <v>0</v>
      </c>
      <c r="BN271" s="18" t="str">
        <f t="shared" si="498"/>
        <v>N/A</v>
      </c>
      <c r="BO271" s="10" t="str">
        <f t="shared" si="415"/>
        <v/>
      </c>
      <c r="BP271" s="10" t="str">
        <f t="shared" si="416"/>
        <v/>
      </c>
      <c r="BQ271" s="10" t="str">
        <f t="shared" si="417"/>
        <v/>
      </c>
      <c r="BR271" s="18" t="str">
        <f t="shared" si="418"/>
        <v>N/A</v>
      </c>
      <c r="BS271" s="367"/>
      <c r="BT271" s="10">
        <f t="shared" si="499"/>
        <v>0</v>
      </c>
      <c r="BU271" s="18" t="str">
        <f t="shared" si="500"/>
        <v>N/A</v>
      </c>
      <c r="BV271" s="10" t="str">
        <f t="shared" si="419"/>
        <v/>
      </c>
      <c r="BW271" s="10" t="str">
        <f t="shared" si="501"/>
        <v/>
      </c>
      <c r="BX271" s="10" t="str">
        <f t="shared" si="420"/>
        <v/>
      </c>
      <c r="BY271" s="18" t="str">
        <f t="shared" si="502"/>
        <v>N/A</v>
      </c>
      <c r="BZ271" s="367"/>
      <c r="CA271" s="10">
        <f t="shared" si="503"/>
        <v>0</v>
      </c>
      <c r="CB271" s="18" t="str">
        <f t="shared" si="504"/>
        <v>N/A</v>
      </c>
      <c r="CC271" s="10" t="str">
        <f t="shared" si="421"/>
        <v/>
      </c>
      <c r="CD271" s="10" t="str">
        <f t="shared" si="422"/>
        <v/>
      </c>
      <c r="CE271" s="10" t="str">
        <f t="shared" si="423"/>
        <v/>
      </c>
      <c r="CF271" s="18" t="str">
        <f t="shared" si="505"/>
        <v>N/A</v>
      </c>
      <c r="CG271" s="365"/>
      <c r="CH271" s="10">
        <f t="shared" si="506"/>
        <v>0</v>
      </c>
      <c r="CI271" s="18" t="str">
        <f t="shared" si="507"/>
        <v>N/A</v>
      </c>
      <c r="CJ271" s="10" t="str">
        <f t="shared" si="424"/>
        <v/>
      </c>
      <c r="CK271" s="10" t="str">
        <f t="shared" si="425"/>
        <v/>
      </c>
      <c r="CL271" s="10" t="str">
        <f t="shared" si="426"/>
        <v/>
      </c>
      <c r="CM271" s="18" t="str">
        <f t="shared" si="427"/>
        <v>N/A</v>
      </c>
      <c r="CN271" s="365"/>
      <c r="CO271" s="10">
        <f t="shared" si="508"/>
        <v>0</v>
      </c>
      <c r="CP271" s="18" t="str">
        <f t="shared" si="509"/>
        <v>N/A</v>
      </c>
      <c r="CQ271" s="10" t="str">
        <f t="shared" si="428"/>
        <v/>
      </c>
      <c r="CR271" s="10" t="str">
        <f t="shared" si="429"/>
        <v/>
      </c>
      <c r="CS271" s="10" t="str">
        <f t="shared" si="430"/>
        <v/>
      </c>
      <c r="CT271" s="18" t="str">
        <f t="shared" si="510"/>
        <v>N/A</v>
      </c>
      <c r="CU271" s="377"/>
      <c r="CV271" s="10">
        <f t="shared" si="511"/>
        <v>0</v>
      </c>
      <c r="CW271" s="18" t="str">
        <f t="shared" si="512"/>
        <v>N/A</v>
      </c>
      <c r="CX271" s="10" t="str">
        <f t="shared" si="431"/>
        <v/>
      </c>
      <c r="CY271" s="10" t="str">
        <f t="shared" si="432"/>
        <v/>
      </c>
      <c r="CZ271" s="10" t="str">
        <f t="shared" si="433"/>
        <v/>
      </c>
      <c r="DA271" s="18" t="str">
        <f t="shared" si="434"/>
        <v>N/A</v>
      </c>
      <c r="DB271" s="367"/>
      <c r="DC271" s="367"/>
      <c r="DD271" s="367"/>
      <c r="DE271" s="367"/>
      <c r="DF271" s="367"/>
      <c r="DG271" s="40" t="b">
        <f t="shared" si="435"/>
        <v>0</v>
      </c>
      <c r="DH271" s="40" t="b">
        <f t="shared" si="436"/>
        <v>0</v>
      </c>
      <c r="DI271" s="40" t="b">
        <f t="shared" si="437"/>
        <v>0</v>
      </c>
      <c r="DJ271" s="40" t="b">
        <f t="shared" si="438"/>
        <v>0</v>
      </c>
      <c r="DK271" s="367"/>
      <c r="DL271" s="40" t="b">
        <f t="shared" si="439"/>
        <v>0</v>
      </c>
      <c r="DM271" s="40" t="b">
        <f t="shared" si="440"/>
        <v>0</v>
      </c>
      <c r="DN271" s="40" t="b">
        <f t="shared" si="441"/>
        <v>0</v>
      </c>
      <c r="DO271" s="40" t="b">
        <f t="shared" si="442"/>
        <v>0</v>
      </c>
      <c r="DP271" s="367"/>
      <c r="DQ271" s="40" t="b">
        <f t="shared" si="443"/>
        <v>0</v>
      </c>
      <c r="DR271" s="40" t="b">
        <f t="shared" si="444"/>
        <v>0</v>
      </c>
      <c r="DS271" s="40" t="b">
        <f t="shared" si="445"/>
        <v>0</v>
      </c>
      <c r="DT271" s="40" t="b">
        <f t="shared" si="446"/>
        <v>0</v>
      </c>
      <c r="DU271" s="367"/>
      <c r="DV271" s="40" t="b">
        <f t="shared" si="447"/>
        <v>0</v>
      </c>
      <c r="DW271" s="40" t="b">
        <f t="shared" si="448"/>
        <v>0</v>
      </c>
      <c r="DX271" s="40" t="b">
        <f t="shared" si="449"/>
        <v>0</v>
      </c>
      <c r="DY271" s="40" t="b">
        <f t="shared" si="450"/>
        <v>0</v>
      </c>
      <c r="DZ271" s="367"/>
      <c r="EA271" s="40" t="b">
        <f t="shared" si="451"/>
        <v>0</v>
      </c>
      <c r="EB271" s="40" t="b">
        <f t="shared" si="452"/>
        <v>0</v>
      </c>
      <c r="EC271" s="40" t="b">
        <f t="shared" si="453"/>
        <v>0</v>
      </c>
      <c r="ED271" s="40" t="b">
        <f t="shared" si="454"/>
        <v>0</v>
      </c>
      <c r="EE271" s="367"/>
      <c r="EF271" s="40" t="b">
        <f t="shared" si="455"/>
        <v>0</v>
      </c>
      <c r="EG271" s="40" t="b">
        <f t="shared" si="456"/>
        <v>0</v>
      </c>
      <c r="EH271" s="40" t="b">
        <f t="shared" si="457"/>
        <v>0</v>
      </c>
      <c r="EI271" s="40" t="b">
        <f t="shared" si="458"/>
        <v>0</v>
      </c>
      <c r="EJ271" s="367"/>
      <c r="EK271" s="40" t="b">
        <f t="shared" si="459"/>
        <v>0</v>
      </c>
      <c r="EL271" s="40" t="b">
        <f t="shared" si="460"/>
        <v>0</v>
      </c>
      <c r="EM271" s="40" t="b">
        <f t="shared" si="461"/>
        <v>0</v>
      </c>
      <c r="EN271" s="40" t="b">
        <f t="shared" si="462"/>
        <v>0</v>
      </c>
      <c r="EO271" s="367"/>
      <c r="EP271" s="40" t="b">
        <f t="shared" si="463"/>
        <v>0</v>
      </c>
      <c r="EQ271" s="40" t="b">
        <f t="shared" si="464"/>
        <v>0</v>
      </c>
      <c r="ER271" s="40" t="b">
        <f t="shared" si="465"/>
        <v>0</v>
      </c>
      <c r="ES271" s="40" t="b">
        <f t="shared" si="466"/>
        <v>0</v>
      </c>
      <c r="ET271" s="367"/>
      <c r="EU271" s="40" t="b">
        <f t="shared" si="467"/>
        <v>0</v>
      </c>
      <c r="EV271" s="40" t="b">
        <f t="shared" si="468"/>
        <v>0</v>
      </c>
      <c r="EW271" s="40" t="b">
        <f t="shared" si="469"/>
        <v>0</v>
      </c>
      <c r="EX271" s="40" t="b">
        <f t="shared" si="470"/>
        <v>0</v>
      </c>
      <c r="EY271" s="365"/>
      <c r="EZ271" s="40" t="b">
        <f t="shared" si="471"/>
        <v>0</v>
      </c>
      <c r="FA271" s="40" t="b">
        <f t="shared" si="472"/>
        <v>0</v>
      </c>
      <c r="FB271" s="40" t="b">
        <f t="shared" si="473"/>
        <v>0</v>
      </c>
      <c r="FC271" s="40" t="b">
        <f t="shared" si="474"/>
        <v>0</v>
      </c>
      <c r="FD271" s="367"/>
      <c r="FE271" s="40" t="b">
        <f t="shared" si="475"/>
        <v>0</v>
      </c>
      <c r="FF271" s="40" t="b">
        <f t="shared" si="476"/>
        <v>0</v>
      </c>
      <c r="FG271" s="40" t="b">
        <f t="shared" si="477"/>
        <v>0</v>
      </c>
      <c r="FH271" s="40" t="b">
        <f t="shared" si="478"/>
        <v>0</v>
      </c>
      <c r="FI271" s="365"/>
      <c r="FJ271" s="40" t="b">
        <f t="shared" si="479"/>
        <v>0</v>
      </c>
      <c r="FK271" s="40" t="b">
        <f t="shared" si="480"/>
        <v>0</v>
      </c>
      <c r="FL271" s="40" t="b">
        <f t="shared" si="481"/>
        <v>0</v>
      </c>
      <c r="FM271" s="40" t="b">
        <f t="shared" si="482"/>
        <v>0</v>
      </c>
      <c r="FN271" s="367"/>
      <c r="FO271" s="40" t="b">
        <f t="shared" si="483"/>
        <v>0</v>
      </c>
      <c r="FP271" s="40" t="b">
        <f t="shared" si="484"/>
        <v>0</v>
      </c>
      <c r="FQ271" s="40" t="b">
        <f t="shared" si="485"/>
        <v>0</v>
      </c>
      <c r="FR271" s="40" t="b">
        <f t="shared" si="486"/>
        <v>0</v>
      </c>
      <c r="FS271" s="365"/>
      <c r="FT271" s="40" t="b">
        <f t="shared" si="487"/>
        <v>0</v>
      </c>
      <c r="FU271" s="40" t="b">
        <f t="shared" si="488"/>
        <v>0</v>
      </c>
      <c r="FV271" s="40" t="b">
        <f t="shared" si="489"/>
        <v>0</v>
      </c>
      <c r="FW271" s="40" t="b">
        <f t="shared" si="490"/>
        <v>0</v>
      </c>
    </row>
    <row r="272" spans="2:179">
      <c r="B272" s="365">
        <v>263</v>
      </c>
      <c r="C272" s="309"/>
      <c r="D272" s="196"/>
      <c r="E272" s="196"/>
      <c r="F272" s="195"/>
      <c r="G272" s="367"/>
      <c r="H272" s="197"/>
      <c r="I272" s="197"/>
      <c r="J272" s="197"/>
      <c r="K272" s="197"/>
      <c r="L272" s="197"/>
      <c r="M272" s="197"/>
      <c r="N272" s="9"/>
      <c r="O272" s="198"/>
      <c r="P272" s="198"/>
      <c r="Q272" s="198"/>
      <c r="R272" s="198"/>
      <c r="S272" s="198"/>
      <c r="T272" s="198"/>
      <c r="U272" s="9"/>
      <c r="V272" s="306"/>
      <c r="W272" s="306"/>
      <c r="X272" s="306"/>
      <c r="Y272" s="306"/>
      <c r="Z272" s="306"/>
      <c r="AA272" s="283">
        <f>IFERROR(Z272*Inputs!$D$59*Inputs!$D$60,"")</f>
        <v>0</v>
      </c>
      <c r="AB272" s="9"/>
      <c r="AC272" s="304"/>
      <c r="AD272" s="304"/>
      <c r="AE272" s="304"/>
      <c r="AF272" s="304"/>
      <c r="AG272" s="9"/>
      <c r="AH272" s="283" t="str">
        <f>IFERROR(IF(Analysis!AC272="","",Analysis!AC272*Inputs!$D$33),"")</f>
        <v/>
      </c>
      <c r="AI272" s="292" t="str">
        <f>IFERROR(IF(Analysis!AD272="","",Analysis!AD272*Inputs!$D$37),"")</f>
        <v/>
      </c>
      <c r="AJ272" s="292" t="str">
        <f>IFERROR(IF(Analysis!AE272="","",Analysis!AE272*Inputs!$D$41),"")</f>
        <v/>
      </c>
      <c r="AK272" s="292" t="str">
        <f>IFERROR(IF(Analysis!AE272="","",Analysis!AE272*Inputs!$D$48),"")</f>
        <v/>
      </c>
      <c r="AL272" s="293" t="str">
        <f>IFERROR(IF(Analysis!AD272="","",Analysis!AD272*Inputs!$D$49*Inputs!$D$48),"")</f>
        <v/>
      </c>
      <c r="AM272" s="292" t="str">
        <f>IFERROR(AK272*Inputs!$D$50,"")</f>
        <v/>
      </c>
      <c r="AN272" s="292" t="str">
        <f t="shared" si="491"/>
        <v/>
      </c>
      <c r="AO272" s="292" t="str">
        <f>IFERROR(IF(AN272="","",AN272*Inputs!$D$52),"")</f>
        <v/>
      </c>
      <c r="AP272" s="283" t="str">
        <f>IFERROR(IF(Analysis!AF272="","",Analysis!AF272*Inputs!$D$58),"")</f>
        <v/>
      </c>
      <c r="AQ272" s="293" t="str">
        <f>IFERROR(AP272*Inputs!$D$59,"")</f>
        <v/>
      </c>
      <c r="AR272" s="283" t="str">
        <f>IFERROR(AQ272*Inputs!$D$60,"")</f>
        <v/>
      </c>
      <c r="AS272" s="9"/>
      <c r="AT272" s="279" t="str">
        <f>IF(Analysis!V272&lt;&gt;"",Analysis!V272,Analysis!$AH272)</f>
        <v/>
      </c>
      <c r="AU272" s="279" t="str">
        <f>IF(Analysis!W272&lt;&gt;"",Analysis!W272,Analysis!AI272)</f>
        <v/>
      </c>
      <c r="AV272" s="279" t="str">
        <f>IF(Analysis!X272&lt;&gt;"",Analysis!X272,$AJ272)</f>
        <v/>
      </c>
      <c r="AW272" s="279" t="str">
        <f>IF(Analysis!Y272&lt;&gt;"",Analysis!Y272,Analysis!AO272)</f>
        <v/>
      </c>
      <c r="AX272" s="279" t="str">
        <f>IF(Analysis!Z272&lt;&gt;"",Analysis!Z272,Analysis!AP272)</f>
        <v/>
      </c>
      <c r="AY272" s="279" t="str">
        <f>IF(Analysis!AA272&gt;0,Analysis!AA272,Analysis!AR272)</f>
        <v/>
      </c>
      <c r="AZ272" s="9"/>
      <c r="BA272" s="8">
        <f>SUM((($H272+$O272)*Inputs!$D$14*Inputs!$D$13/Hours_TB),(($I272+$P272)*Inputs!$D$14*Inputs!$D$13/Hours_TB),(($J272+$Q272)*Inputs!$D$14*Inputs!$D$13/Hours_TB),(($K272+$R272)*Inputs!$D$14*Inputs!$D$13/Hours_TB),(($L272+$S272)*Inputs!$D$14*Inputs!$D$13/Hours_TB),(($M272+$T272)*Inputs!$D$14*Inputs!$D$13/Hours_TB))</f>
        <v>0</v>
      </c>
      <c r="BB272" s="8">
        <f>SUM((($H272+$O272)*Inputs!$D$14*Inputs!$D$13/Hours_HIV),(($I272+$P272)*Inputs!$D$14*Inputs!$D$13/Hours_HIV),(($J272+$Q272)*Inputs!$D$14*Inputs!$D$13/Hours_HIV),(($K272+$R272)*Inputs!$D$14*Inputs!$D$13/Hours_HIV),(($L272+$S272)*Inputs!$D$14*Inputs!$D$13/Hours_HIV),(($M272+$T272)*Inputs!$D$14*Inputs!$D$13/Hours_HIV))</f>
        <v>0</v>
      </c>
      <c r="BC272" s="8">
        <f>SUM((($H272+$O272)*Inputs!$D$14*Inputs!$D$13/Hours_HPV),(($I272+$P272)*Inputs!$D$14*Inputs!$D$13/Hours_HPV),(($J272+$Q272)*Inputs!$D$14*Inputs!$D$13/Hours_HPV),(($K272+$R272)*Inputs!$D$14*Inputs!$D$13/Hours_HPV),(($L272+$S272)*Inputs!$D$14*Inputs!$D$13/Hours_HPV),(($M272+$T272)*Inputs!$D$14*Inputs!$D$13/Hours_HPV))</f>
        <v>0</v>
      </c>
      <c r="BD272" s="8">
        <f>SUM((($H272+$O272)*Inputs!$D$14*Inputs!$D$13/Hours_HCV),(($I272+$P272)*Inputs!$D$14*Inputs!$D$13/Hours_HCV),(($J272+$Q272)*Inputs!$D$14*Inputs!$D$13/Hours_HCV),(($K272+$R272)*Inputs!$D$14*Inputs!$D$13/Hours_HCV),(($L272+$S272)*Inputs!$D$14*Inputs!$D$13/Hours_HCV),(($M272+$T272)*Inputs!$D$14*Inputs!$D$13/Hours_HCV))</f>
        <v>0</v>
      </c>
      <c r="BE272" s="9"/>
      <c r="BF272" s="10" t="str">
        <f t="shared" si="492"/>
        <v/>
      </c>
      <c r="BG272" s="18" t="str">
        <f t="shared" si="493"/>
        <v>N/A</v>
      </c>
      <c r="BH272" s="10" t="str">
        <f t="shared" si="494"/>
        <v/>
      </c>
      <c r="BI272" s="10" t="str">
        <f t="shared" si="495"/>
        <v/>
      </c>
      <c r="BJ272" s="10" t="str">
        <f t="shared" si="414"/>
        <v/>
      </c>
      <c r="BK272" s="18" t="str">
        <f t="shared" si="496"/>
        <v>N/A</v>
      </c>
      <c r="BL272" s="367"/>
      <c r="BM272" s="10">
        <f t="shared" si="497"/>
        <v>0</v>
      </c>
      <c r="BN272" s="18" t="str">
        <f t="shared" si="498"/>
        <v>N/A</v>
      </c>
      <c r="BO272" s="10" t="str">
        <f t="shared" si="415"/>
        <v/>
      </c>
      <c r="BP272" s="10" t="str">
        <f t="shared" si="416"/>
        <v/>
      </c>
      <c r="BQ272" s="10" t="str">
        <f t="shared" si="417"/>
        <v/>
      </c>
      <c r="BR272" s="18" t="str">
        <f t="shared" si="418"/>
        <v>N/A</v>
      </c>
      <c r="BS272" s="367"/>
      <c r="BT272" s="10">
        <f t="shared" si="499"/>
        <v>0</v>
      </c>
      <c r="BU272" s="18" t="str">
        <f t="shared" si="500"/>
        <v>N/A</v>
      </c>
      <c r="BV272" s="10" t="str">
        <f t="shared" si="419"/>
        <v/>
      </c>
      <c r="BW272" s="10" t="str">
        <f t="shared" si="501"/>
        <v/>
      </c>
      <c r="BX272" s="10" t="str">
        <f t="shared" si="420"/>
        <v/>
      </c>
      <c r="BY272" s="18" t="str">
        <f t="shared" si="502"/>
        <v>N/A</v>
      </c>
      <c r="BZ272" s="367"/>
      <c r="CA272" s="10">
        <f t="shared" si="503"/>
        <v>0</v>
      </c>
      <c r="CB272" s="18" t="str">
        <f t="shared" si="504"/>
        <v>N/A</v>
      </c>
      <c r="CC272" s="10" t="str">
        <f t="shared" si="421"/>
        <v/>
      </c>
      <c r="CD272" s="10" t="str">
        <f t="shared" si="422"/>
        <v/>
      </c>
      <c r="CE272" s="10" t="str">
        <f t="shared" si="423"/>
        <v/>
      </c>
      <c r="CF272" s="18" t="str">
        <f t="shared" si="505"/>
        <v>N/A</v>
      </c>
      <c r="CG272" s="365"/>
      <c r="CH272" s="10">
        <f t="shared" si="506"/>
        <v>0</v>
      </c>
      <c r="CI272" s="18" t="str">
        <f t="shared" si="507"/>
        <v>N/A</v>
      </c>
      <c r="CJ272" s="10" t="str">
        <f t="shared" si="424"/>
        <v/>
      </c>
      <c r="CK272" s="10" t="str">
        <f t="shared" si="425"/>
        <v/>
      </c>
      <c r="CL272" s="10" t="str">
        <f t="shared" si="426"/>
        <v/>
      </c>
      <c r="CM272" s="18" t="str">
        <f t="shared" si="427"/>
        <v>N/A</v>
      </c>
      <c r="CN272" s="365"/>
      <c r="CO272" s="10">
        <f t="shared" si="508"/>
        <v>0</v>
      </c>
      <c r="CP272" s="18" t="str">
        <f t="shared" si="509"/>
        <v>N/A</v>
      </c>
      <c r="CQ272" s="10" t="str">
        <f t="shared" si="428"/>
        <v/>
      </c>
      <c r="CR272" s="10" t="str">
        <f t="shared" si="429"/>
        <v/>
      </c>
      <c r="CS272" s="10" t="str">
        <f t="shared" si="430"/>
        <v/>
      </c>
      <c r="CT272" s="18" t="str">
        <f t="shared" si="510"/>
        <v>N/A</v>
      </c>
      <c r="CU272" s="377"/>
      <c r="CV272" s="10">
        <f t="shared" si="511"/>
        <v>0</v>
      </c>
      <c r="CW272" s="18" t="str">
        <f t="shared" si="512"/>
        <v>N/A</v>
      </c>
      <c r="CX272" s="10" t="str">
        <f t="shared" si="431"/>
        <v/>
      </c>
      <c r="CY272" s="10" t="str">
        <f t="shared" si="432"/>
        <v/>
      </c>
      <c r="CZ272" s="10" t="str">
        <f t="shared" si="433"/>
        <v/>
      </c>
      <c r="DA272" s="18" t="str">
        <f t="shared" si="434"/>
        <v>N/A</v>
      </c>
      <c r="DB272" s="367"/>
      <c r="DC272" s="367"/>
      <c r="DD272" s="367"/>
      <c r="DE272" s="367"/>
      <c r="DF272" s="367"/>
      <c r="DG272" s="40" t="b">
        <f t="shared" si="435"/>
        <v>0</v>
      </c>
      <c r="DH272" s="40" t="b">
        <f t="shared" si="436"/>
        <v>0</v>
      </c>
      <c r="DI272" s="40" t="b">
        <f t="shared" si="437"/>
        <v>0</v>
      </c>
      <c r="DJ272" s="40" t="b">
        <f t="shared" si="438"/>
        <v>0</v>
      </c>
      <c r="DK272" s="367"/>
      <c r="DL272" s="40" t="b">
        <f t="shared" si="439"/>
        <v>0</v>
      </c>
      <c r="DM272" s="40" t="b">
        <f t="shared" si="440"/>
        <v>0</v>
      </c>
      <c r="DN272" s="40" t="b">
        <f t="shared" si="441"/>
        <v>0</v>
      </c>
      <c r="DO272" s="40" t="b">
        <f t="shared" si="442"/>
        <v>0</v>
      </c>
      <c r="DP272" s="367"/>
      <c r="DQ272" s="40" t="b">
        <f t="shared" si="443"/>
        <v>0</v>
      </c>
      <c r="DR272" s="40" t="b">
        <f t="shared" si="444"/>
        <v>0</v>
      </c>
      <c r="DS272" s="40" t="b">
        <f t="shared" si="445"/>
        <v>0</v>
      </c>
      <c r="DT272" s="40" t="b">
        <f t="shared" si="446"/>
        <v>0</v>
      </c>
      <c r="DU272" s="367"/>
      <c r="DV272" s="40" t="b">
        <f t="shared" si="447"/>
        <v>0</v>
      </c>
      <c r="DW272" s="40" t="b">
        <f t="shared" si="448"/>
        <v>0</v>
      </c>
      <c r="DX272" s="40" t="b">
        <f t="shared" si="449"/>
        <v>0</v>
      </c>
      <c r="DY272" s="40" t="b">
        <f t="shared" si="450"/>
        <v>0</v>
      </c>
      <c r="DZ272" s="367"/>
      <c r="EA272" s="40" t="b">
        <f t="shared" si="451"/>
        <v>0</v>
      </c>
      <c r="EB272" s="40" t="b">
        <f t="shared" si="452"/>
        <v>0</v>
      </c>
      <c r="EC272" s="40" t="b">
        <f t="shared" si="453"/>
        <v>0</v>
      </c>
      <c r="ED272" s="40" t="b">
        <f t="shared" si="454"/>
        <v>0</v>
      </c>
      <c r="EE272" s="367"/>
      <c r="EF272" s="40" t="b">
        <f t="shared" si="455"/>
        <v>0</v>
      </c>
      <c r="EG272" s="40" t="b">
        <f t="shared" si="456"/>
        <v>0</v>
      </c>
      <c r="EH272" s="40" t="b">
        <f t="shared" si="457"/>
        <v>0</v>
      </c>
      <c r="EI272" s="40" t="b">
        <f t="shared" si="458"/>
        <v>0</v>
      </c>
      <c r="EJ272" s="367"/>
      <c r="EK272" s="40" t="b">
        <f t="shared" si="459"/>
        <v>0</v>
      </c>
      <c r="EL272" s="40" t="b">
        <f t="shared" si="460"/>
        <v>0</v>
      </c>
      <c r="EM272" s="40" t="b">
        <f t="shared" si="461"/>
        <v>0</v>
      </c>
      <c r="EN272" s="40" t="b">
        <f t="shared" si="462"/>
        <v>0</v>
      </c>
      <c r="EO272" s="367"/>
      <c r="EP272" s="40" t="b">
        <f t="shared" si="463"/>
        <v>0</v>
      </c>
      <c r="EQ272" s="40" t="b">
        <f t="shared" si="464"/>
        <v>0</v>
      </c>
      <c r="ER272" s="40" t="b">
        <f t="shared" si="465"/>
        <v>0</v>
      </c>
      <c r="ES272" s="40" t="b">
        <f t="shared" si="466"/>
        <v>0</v>
      </c>
      <c r="ET272" s="367"/>
      <c r="EU272" s="40" t="b">
        <f t="shared" si="467"/>
        <v>0</v>
      </c>
      <c r="EV272" s="40" t="b">
        <f t="shared" si="468"/>
        <v>0</v>
      </c>
      <c r="EW272" s="40" t="b">
        <f t="shared" si="469"/>
        <v>0</v>
      </c>
      <c r="EX272" s="40" t="b">
        <f t="shared" si="470"/>
        <v>0</v>
      </c>
      <c r="EY272" s="365"/>
      <c r="EZ272" s="40" t="b">
        <f t="shared" si="471"/>
        <v>0</v>
      </c>
      <c r="FA272" s="40" t="b">
        <f t="shared" si="472"/>
        <v>0</v>
      </c>
      <c r="FB272" s="40" t="b">
        <f t="shared" si="473"/>
        <v>0</v>
      </c>
      <c r="FC272" s="40" t="b">
        <f t="shared" si="474"/>
        <v>0</v>
      </c>
      <c r="FD272" s="367"/>
      <c r="FE272" s="40" t="b">
        <f t="shared" si="475"/>
        <v>0</v>
      </c>
      <c r="FF272" s="40" t="b">
        <f t="shared" si="476"/>
        <v>0</v>
      </c>
      <c r="FG272" s="40" t="b">
        <f t="shared" si="477"/>
        <v>0</v>
      </c>
      <c r="FH272" s="40" t="b">
        <f t="shared" si="478"/>
        <v>0</v>
      </c>
      <c r="FI272" s="365"/>
      <c r="FJ272" s="40" t="b">
        <f t="shared" si="479"/>
        <v>0</v>
      </c>
      <c r="FK272" s="40" t="b">
        <f t="shared" si="480"/>
        <v>0</v>
      </c>
      <c r="FL272" s="40" t="b">
        <f t="shared" si="481"/>
        <v>0</v>
      </c>
      <c r="FM272" s="40" t="b">
        <f t="shared" si="482"/>
        <v>0</v>
      </c>
      <c r="FN272" s="367"/>
      <c r="FO272" s="40" t="b">
        <f t="shared" si="483"/>
        <v>0</v>
      </c>
      <c r="FP272" s="40" t="b">
        <f t="shared" si="484"/>
        <v>0</v>
      </c>
      <c r="FQ272" s="40" t="b">
        <f t="shared" si="485"/>
        <v>0</v>
      </c>
      <c r="FR272" s="40" t="b">
        <f t="shared" si="486"/>
        <v>0</v>
      </c>
      <c r="FS272" s="365"/>
      <c r="FT272" s="40" t="b">
        <f t="shared" si="487"/>
        <v>0</v>
      </c>
      <c r="FU272" s="40" t="b">
        <f t="shared" si="488"/>
        <v>0</v>
      </c>
      <c r="FV272" s="40" t="b">
        <f t="shared" si="489"/>
        <v>0</v>
      </c>
      <c r="FW272" s="40" t="b">
        <f t="shared" si="490"/>
        <v>0</v>
      </c>
    </row>
    <row r="273" spans="2:179">
      <c r="B273" s="365">
        <v>264</v>
      </c>
      <c r="C273" s="309"/>
      <c r="D273" s="196"/>
      <c r="E273" s="196"/>
      <c r="F273" s="195"/>
      <c r="G273" s="367"/>
      <c r="H273" s="197"/>
      <c r="I273" s="197"/>
      <c r="J273" s="197"/>
      <c r="K273" s="197"/>
      <c r="L273" s="197"/>
      <c r="M273" s="197"/>
      <c r="N273" s="9"/>
      <c r="O273" s="198"/>
      <c r="P273" s="198"/>
      <c r="Q273" s="198"/>
      <c r="R273" s="198"/>
      <c r="S273" s="198"/>
      <c r="T273" s="198"/>
      <c r="U273" s="9"/>
      <c r="V273" s="306"/>
      <c r="W273" s="306"/>
      <c r="X273" s="306"/>
      <c r="Y273" s="306"/>
      <c r="Z273" s="306"/>
      <c r="AA273" s="283">
        <f>IFERROR(Z273*Inputs!$D$59*Inputs!$D$60,"")</f>
        <v>0</v>
      </c>
      <c r="AB273" s="9"/>
      <c r="AC273" s="304"/>
      <c r="AD273" s="304"/>
      <c r="AE273" s="304"/>
      <c r="AF273" s="304"/>
      <c r="AG273" s="9"/>
      <c r="AH273" s="283" t="str">
        <f>IFERROR(IF(Analysis!AC273="","",Analysis!AC273*Inputs!$D$33),"")</f>
        <v/>
      </c>
      <c r="AI273" s="292" t="str">
        <f>IFERROR(IF(Analysis!AD273="","",Analysis!AD273*Inputs!$D$37),"")</f>
        <v/>
      </c>
      <c r="AJ273" s="292" t="str">
        <f>IFERROR(IF(Analysis!AE273="","",Analysis!AE273*Inputs!$D$41),"")</f>
        <v/>
      </c>
      <c r="AK273" s="292" t="str">
        <f>IFERROR(IF(Analysis!AE273="","",Analysis!AE273*Inputs!$D$48),"")</f>
        <v/>
      </c>
      <c r="AL273" s="293" t="str">
        <f>IFERROR(IF(Analysis!AD273="","",Analysis!AD273*Inputs!$D$49*Inputs!$D$48),"")</f>
        <v/>
      </c>
      <c r="AM273" s="292" t="str">
        <f>IFERROR(AK273*Inputs!$D$50,"")</f>
        <v/>
      </c>
      <c r="AN273" s="292" t="str">
        <f t="shared" si="491"/>
        <v/>
      </c>
      <c r="AO273" s="292" t="str">
        <f>IFERROR(IF(AN273="","",AN273*Inputs!$D$52),"")</f>
        <v/>
      </c>
      <c r="AP273" s="283" t="str">
        <f>IFERROR(IF(Analysis!AF273="","",Analysis!AF273*Inputs!$D$58),"")</f>
        <v/>
      </c>
      <c r="AQ273" s="293" t="str">
        <f>IFERROR(AP273*Inputs!$D$59,"")</f>
        <v/>
      </c>
      <c r="AR273" s="283" t="str">
        <f>IFERROR(AQ273*Inputs!$D$60,"")</f>
        <v/>
      </c>
      <c r="AS273" s="9"/>
      <c r="AT273" s="279" t="str">
        <f>IF(Analysis!V273&lt;&gt;"",Analysis!V273,Analysis!$AH273)</f>
        <v/>
      </c>
      <c r="AU273" s="279" t="str">
        <f>IF(Analysis!W273&lt;&gt;"",Analysis!W273,Analysis!AI273)</f>
        <v/>
      </c>
      <c r="AV273" s="279" t="str">
        <f>IF(Analysis!X273&lt;&gt;"",Analysis!X273,$AJ273)</f>
        <v/>
      </c>
      <c r="AW273" s="279" t="str">
        <f>IF(Analysis!Y273&lt;&gt;"",Analysis!Y273,Analysis!AO273)</f>
        <v/>
      </c>
      <c r="AX273" s="279" t="str">
        <f>IF(Analysis!Z273&lt;&gt;"",Analysis!Z273,Analysis!AP273)</f>
        <v/>
      </c>
      <c r="AY273" s="279" t="str">
        <f>IF(Analysis!AA273&gt;0,Analysis!AA273,Analysis!AR273)</f>
        <v/>
      </c>
      <c r="AZ273" s="9"/>
      <c r="BA273" s="8">
        <f>SUM((($H273+$O273)*Inputs!$D$14*Inputs!$D$13/Hours_TB),(($I273+$P273)*Inputs!$D$14*Inputs!$D$13/Hours_TB),(($J273+$Q273)*Inputs!$D$14*Inputs!$D$13/Hours_TB),(($K273+$R273)*Inputs!$D$14*Inputs!$D$13/Hours_TB),(($L273+$S273)*Inputs!$D$14*Inputs!$D$13/Hours_TB),(($M273+$T273)*Inputs!$D$14*Inputs!$D$13/Hours_TB))</f>
        <v>0</v>
      </c>
      <c r="BB273" s="8">
        <f>SUM((($H273+$O273)*Inputs!$D$14*Inputs!$D$13/Hours_HIV),(($I273+$P273)*Inputs!$D$14*Inputs!$D$13/Hours_HIV),(($J273+$Q273)*Inputs!$D$14*Inputs!$D$13/Hours_HIV),(($K273+$R273)*Inputs!$D$14*Inputs!$D$13/Hours_HIV),(($L273+$S273)*Inputs!$D$14*Inputs!$D$13/Hours_HIV),(($M273+$T273)*Inputs!$D$14*Inputs!$D$13/Hours_HIV))</f>
        <v>0</v>
      </c>
      <c r="BC273" s="8">
        <f>SUM((($H273+$O273)*Inputs!$D$14*Inputs!$D$13/Hours_HPV),(($I273+$P273)*Inputs!$D$14*Inputs!$D$13/Hours_HPV),(($J273+$Q273)*Inputs!$D$14*Inputs!$D$13/Hours_HPV),(($K273+$R273)*Inputs!$D$14*Inputs!$D$13/Hours_HPV),(($L273+$S273)*Inputs!$D$14*Inputs!$D$13/Hours_HPV),(($M273+$T273)*Inputs!$D$14*Inputs!$D$13/Hours_HPV))</f>
        <v>0</v>
      </c>
      <c r="BD273" s="8">
        <f>SUM((($H273+$O273)*Inputs!$D$14*Inputs!$D$13/Hours_HCV),(($I273+$P273)*Inputs!$D$14*Inputs!$D$13/Hours_HCV),(($J273+$Q273)*Inputs!$D$14*Inputs!$D$13/Hours_HCV),(($K273+$R273)*Inputs!$D$14*Inputs!$D$13/Hours_HCV),(($L273+$S273)*Inputs!$D$14*Inputs!$D$13/Hours_HCV),(($M273+$T273)*Inputs!$D$14*Inputs!$D$13/Hours_HCV))</f>
        <v>0</v>
      </c>
      <c r="BE273" s="9"/>
      <c r="BF273" s="10" t="str">
        <f t="shared" si="492"/>
        <v/>
      </c>
      <c r="BG273" s="18" t="str">
        <f t="shared" si="493"/>
        <v>N/A</v>
      </c>
      <c r="BH273" s="10" t="str">
        <f t="shared" si="494"/>
        <v/>
      </c>
      <c r="BI273" s="10" t="str">
        <f t="shared" si="495"/>
        <v/>
      </c>
      <c r="BJ273" s="10" t="str">
        <f t="shared" si="414"/>
        <v/>
      </c>
      <c r="BK273" s="18" t="str">
        <f t="shared" si="496"/>
        <v>N/A</v>
      </c>
      <c r="BL273" s="367"/>
      <c r="BM273" s="10">
        <f t="shared" si="497"/>
        <v>0</v>
      </c>
      <c r="BN273" s="18" t="str">
        <f t="shared" si="498"/>
        <v>N/A</v>
      </c>
      <c r="BO273" s="10" t="str">
        <f t="shared" si="415"/>
        <v/>
      </c>
      <c r="BP273" s="10" t="str">
        <f t="shared" si="416"/>
        <v/>
      </c>
      <c r="BQ273" s="10" t="str">
        <f t="shared" si="417"/>
        <v/>
      </c>
      <c r="BR273" s="18" t="str">
        <f t="shared" si="418"/>
        <v>N/A</v>
      </c>
      <c r="BS273" s="367"/>
      <c r="BT273" s="10">
        <f t="shared" si="499"/>
        <v>0</v>
      </c>
      <c r="BU273" s="18" t="str">
        <f t="shared" si="500"/>
        <v>N/A</v>
      </c>
      <c r="BV273" s="10" t="str">
        <f t="shared" si="419"/>
        <v/>
      </c>
      <c r="BW273" s="10" t="str">
        <f t="shared" si="501"/>
        <v/>
      </c>
      <c r="BX273" s="10" t="str">
        <f t="shared" si="420"/>
        <v/>
      </c>
      <c r="BY273" s="18" t="str">
        <f t="shared" si="502"/>
        <v>N/A</v>
      </c>
      <c r="BZ273" s="367"/>
      <c r="CA273" s="10">
        <f t="shared" si="503"/>
        <v>0</v>
      </c>
      <c r="CB273" s="18" t="str">
        <f t="shared" si="504"/>
        <v>N/A</v>
      </c>
      <c r="CC273" s="10" t="str">
        <f t="shared" si="421"/>
        <v/>
      </c>
      <c r="CD273" s="10" t="str">
        <f t="shared" si="422"/>
        <v/>
      </c>
      <c r="CE273" s="10" t="str">
        <f t="shared" si="423"/>
        <v/>
      </c>
      <c r="CF273" s="18" t="str">
        <f t="shared" si="505"/>
        <v>N/A</v>
      </c>
      <c r="CG273" s="365"/>
      <c r="CH273" s="10">
        <f t="shared" si="506"/>
        <v>0</v>
      </c>
      <c r="CI273" s="18" t="str">
        <f t="shared" si="507"/>
        <v>N/A</v>
      </c>
      <c r="CJ273" s="10" t="str">
        <f t="shared" si="424"/>
        <v/>
      </c>
      <c r="CK273" s="10" t="str">
        <f t="shared" si="425"/>
        <v/>
      </c>
      <c r="CL273" s="10" t="str">
        <f t="shared" si="426"/>
        <v/>
      </c>
      <c r="CM273" s="18" t="str">
        <f t="shared" si="427"/>
        <v>N/A</v>
      </c>
      <c r="CN273" s="365"/>
      <c r="CO273" s="10">
        <f t="shared" si="508"/>
        <v>0</v>
      </c>
      <c r="CP273" s="18" t="str">
        <f t="shared" si="509"/>
        <v>N/A</v>
      </c>
      <c r="CQ273" s="10" t="str">
        <f t="shared" si="428"/>
        <v/>
      </c>
      <c r="CR273" s="10" t="str">
        <f t="shared" si="429"/>
        <v/>
      </c>
      <c r="CS273" s="10" t="str">
        <f t="shared" si="430"/>
        <v/>
      </c>
      <c r="CT273" s="18" t="str">
        <f t="shared" si="510"/>
        <v>N/A</v>
      </c>
      <c r="CU273" s="377"/>
      <c r="CV273" s="10">
        <f t="shared" si="511"/>
        <v>0</v>
      </c>
      <c r="CW273" s="18" t="str">
        <f t="shared" si="512"/>
        <v>N/A</v>
      </c>
      <c r="CX273" s="10" t="str">
        <f t="shared" si="431"/>
        <v/>
      </c>
      <c r="CY273" s="10" t="str">
        <f t="shared" si="432"/>
        <v/>
      </c>
      <c r="CZ273" s="10" t="str">
        <f t="shared" si="433"/>
        <v/>
      </c>
      <c r="DA273" s="18" t="str">
        <f t="shared" si="434"/>
        <v>N/A</v>
      </c>
      <c r="DB273" s="367"/>
      <c r="DC273" s="367"/>
      <c r="DD273" s="367"/>
      <c r="DE273" s="367"/>
      <c r="DF273" s="367"/>
      <c r="DG273" s="40" t="b">
        <f t="shared" si="435"/>
        <v>0</v>
      </c>
      <c r="DH273" s="40" t="b">
        <f t="shared" si="436"/>
        <v>0</v>
      </c>
      <c r="DI273" s="40" t="b">
        <f t="shared" si="437"/>
        <v>0</v>
      </c>
      <c r="DJ273" s="40" t="b">
        <f t="shared" si="438"/>
        <v>0</v>
      </c>
      <c r="DK273" s="367"/>
      <c r="DL273" s="40" t="b">
        <f t="shared" si="439"/>
        <v>0</v>
      </c>
      <c r="DM273" s="40" t="b">
        <f t="shared" si="440"/>
        <v>0</v>
      </c>
      <c r="DN273" s="40" t="b">
        <f t="shared" si="441"/>
        <v>0</v>
      </c>
      <c r="DO273" s="40" t="b">
        <f t="shared" si="442"/>
        <v>0</v>
      </c>
      <c r="DP273" s="367"/>
      <c r="DQ273" s="40" t="b">
        <f t="shared" si="443"/>
        <v>0</v>
      </c>
      <c r="DR273" s="40" t="b">
        <f t="shared" si="444"/>
        <v>0</v>
      </c>
      <c r="DS273" s="40" t="b">
        <f t="shared" si="445"/>
        <v>0</v>
      </c>
      <c r="DT273" s="40" t="b">
        <f t="shared" si="446"/>
        <v>0</v>
      </c>
      <c r="DU273" s="367"/>
      <c r="DV273" s="40" t="b">
        <f t="shared" si="447"/>
        <v>0</v>
      </c>
      <c r="DW273" s="40" t="b">
        <f t="shared" si="448"/>
        <v>0</v>
      </c>
      <c r="DX273" s="40" t="b">
        <f t="shared" si="449"/>
        <v>0</v>
      </c>
      <c r="DY273" s="40" t="b">
        <f t="shared" si="450"/>
        <v>0</v>
      </c>
      <c r="DZ273" s="367"/>
      <c r="EA273" s="40" t="b">
        <f t="shared" si="451"/>
        <v>0</v>
      </c>
      <c r="EB273" s="40" t="b">
        <f t="shared" si="452"/>
        <v>0</v>
      </c>
      <c r="EC273" s="40" t="b">
        <f t="shared" si="453"/>
        <v>0</v>
      </c>
      <c r="ED273" s="40" t="b">
        <f t="shared" si="454"/>
        <v>0</v>
      </c>
      <c r="EE273" s="367"/>
      <c r="EF273" s="40" t="b">
        <f t="shared" si="455"/>
        <v>0</v>
      </c>
      <c r="EG273" s="40" t="b">
        <f t="shared" si="456"/>
        <v>0</v>
      </c>
      <c r="EH273" s="40" t="b">
        <f t="shared" si="457"/>
        <v>0</v>
      </c>
      <c r="EI273" s="40" t="b">
        <f t="shared" si="458"/>
        <v>0</v>
      </c>
      <c r="EJ273" s="367"/>
      <c r="EK273" s="40" t="b">
        <f t="shared" si="459"/>
        <v>0</v>
      </c>
      <c r="EL273" s="40" t="b">
        <f t="shared" si="460"/>
        <v>0</v>
      </c>
      <c r="EM273" s="40" t="b">
        <f t="shared" si="461"/>
        <v>0</v>
      </c>
      <c r="EN273" s="40" t="b">
        <f t="shared" si="462"/>
        <v>0</v>
      </c>
      <c r="EO273" s="367"/>
      <c r="EP273" s="40" t="b">
        <f t="shared" si="463"/>
        <v>0</v>
      </c>
      <c r="EQ273" s="40" t="b">
        <f t="shared" si="464"/>
        <v>0</v>
      </c>
      <c r="ER273" s="40" t="b">
        <f t="shared" si="465"/>
        <v>0</v>
      </c>
      <c r="ES273" s="40" t="b">
        <f t="shared" si="466"/>
        <v>0</v>
      </c>
      <c r="ET273" s="367"/>
      <c r="EU273" s="40" t="b">
        <f t="shared" si="467"/>
        <v>0</v>
      </c>
      <c r="EV273" s="40" t="b">
        <f t="shared" si="468"/>
        <v>0</v>
      </c>
      <c r="EW273" s="40" t="b">
        <f t="shared" si="469"/>
        <v>0</v>
      </c>
      <c r="EX273" s="40" t="b">
        <f t="shared" si="470"/>
        <v>0</v>
      </c>
      <c r="EY273" s="365"/>
      <c r="EZ273" s="40" t="b">
        <f t="shared" si="471"/>
        <v>0</v>
      </c>
      <c r="FA273" s="40" t="b">
        <f t="shared" si="472"/>
        <v>0</v>
      </c>
      <c r="FB273" s="40" t="b">
        <f t="shared" si="473"/>
        <v>0</v>
      </c>
      <c r="FC273" s="40" t="b">
        <f t="shared" si="474"/>
        <v>0</v>
      </c>
      <c r="FD273" s="367"/>
      <c r="FE273" s="40" t="b">
        <f t="shared" si="475"/>
        <v>0</v>
      </c>
      <c r="FF273" s="40" t="b">
        <f t="shared" si="476"/>
        <v>0</v>
      </c>
      <c r="FG273" s="40" t="b">
        <f t="shared" si="477"/>
        <v>0</v>
      </c>
      <c r="FH273" s="40" t="b">
        <f t="shared" si="478"/>
        <v>0</v>
      </c>
      <c r="FI273" s="365"/>
      <c r="FJ273" s="40" t="b">
        <f t="shared" si="479"/>
        <v>0</v>
      </c>
      <c r="FK273" s="40" t="b">
        <f t="shared" si="480"/>
        <v>0</v>
      </c>
      <c r="FL273" s="40" t="b">
        <f t="shared" si="481"/>
        <v>0</v>
      </c>
      <c r="FM273" s="40" t="b">
        <f t="shared" si="482"/>
        <v>0</v>
      </c>
      <c r="FN273" s="367"/>
      <c r="FO273" s="40" t="b">
        <f t="shared" si="483"/>
        <v>0</v>
      </c>
      <c r="FP273" s="40" t="b">
        <f t="shared" si="484"/>
        <v>0</v>
      </c>
      <c r="FQ273" s="40" t="b">
        <f t="shared" si="485"/>
        <v>0</v>
      </c>
      <c r="FR273" s="40" t="b">
        <f t="shared" si="486"/>
        <v>0</v>
      </c>
      <c r="FS273" s="365"/>
      <c r="FT273" s="40" t="b">
        <f t="shared" si="487"/>
        <v>0</v>
      </c>
      <c r="FU273" s="40" t="b">
        <f t="shared" si="488"/>
        <v>0</v>
      </c>
      <c r="FV273" s="40" t="b">
        <f t="shared" si="489"/>
        <v>0</v>
      </c>
      <c r="FW273" s="40" t="b">
        <f t="shared" si="490"/>
        <v>0</v>
      </c>
    </row>
    <row r="274" spans="2:179">
      <c r="B274" s="365">
        <v>265</v>
      </c>
      <c r="C274" s="309"/>
      <c r="D274" s="196"/>
      <c r="E274" s="196"/>
      <c r="F274" s="195"/>
      <c r="G274" s="367"/>
      <c r="H274" s="197"/>
      <c r="I274" s="197"/>
      <c r="J274" s="197"/>
      <c r="K274" s="197"/>
      <c r="L274" s="197"/>
      <c r="M274" s="197"/>
      <c r="N274" s="9"/>
      <c r="O274" s="198"/>
      <c r="P274" s="198"/>
      <c r="Q274" s="198"/>
      <c r="R274" s="198"/>
      <c r="S274" s="198"/>
      <c r="T274" s="198"/>
      <c r="U274" s="9"/>
      <c r="V274" s="306"/>
      <c r="W274" s="306"/>
      <c r="X274" s="306"/>
      <c r="Y274" s="306"/>
      <c r="Z274" s="306"/>
      <c r="AA274" s="283">
        <f>IFERROR(Z274*Inputs!$D$59*Inputs!$D$60,"")</f>
        <v>0</v>
      </c>
      <c r="AB274" s="9"/>
      <c r="AC274" s="304"/>
      <c r="AD274" s="304"/>
      <c r="AE274" s="304"/>
      <c r="AF274" s="304"/>
      <c r="AG274" s="9"/>
      <c r="AH274" s="283" t="str">
        <f>IFERROR(IF(Analysis!AC274="","",Analysis!AC274*Inputs!$D$33),"")</f>
        <v/>
      </c>
      <c r="AI274" s="292" t="str">
        <f>IFERROR(IF(Analysis!AD274="","",Analysis!AD274*Inputs!$D$37),"")</f>
        <v/>
      </c>
      <c r="AJ274" s="292" t="str">
        <f>IFERROR(IF(Analysis!AE274="","",Analysis!AE274*Inputs!$D$41),"")</f>
        <v/>
      </c>
      <c r="AK274" s="292" t="str">
        <f>IFERROR(IF(Analysis!AE274="","",Analysis!AE274*Inputs!$D$48),"")</f>
        <v/>
      </c>
      <c r="AL274" s="293" t="str">
        <f>IFERROR(IF(Analysis!AD274="","",Analysis!AD274*Inputs!$D$49*Inputs!$D$48),"")</f>
        <v/>
      </c>
      <c r="AM274" s="292" t="str">
        <f>IFERROR(AK274*Inputs!$D$50,"")</f>
        <v/>
      </c>
      <c r="AN274" s="292" t="str">
        <f t="shared" si="491"/>
        <v/>
      </c>
      <c r="AO274" s="292" t="str">
        <f>IFERROR(IF(AN274="","",AN274*Inputs!$D$52),"")</f>
        <v/>
      </c>
      <c r="AP274" s="283" t="str">
        <f>IFERROR(IF(Analysis!AF274="","",Analysis!AF274*Inputs!$D$58),"")</f>
        <v/>
      </c>
      <c r="AQ274" s="293" t="str">
        <f>IFERROR(AP274*Inputs!$D$59,"")</f>
        <v/>
      </c>
      <c r="AR274" s="283" t="str">
        <f>IFERROR(AQ274*Inputs!$D$60,"")</f>
        <v/>
      </c>
      <c r="AS274" s="9"/>
      <c r="AT274" s="279" t="str">
        <f>IF(Analysis!V274&lt;&gt;"",Analysis!V274,Analysis!$AH274)</f>
        <v/>
      </c>
      <c r="AU274" s="279" t="str">
        <f>IF(Analysis!W274&lt;&gt;"",Analysis!W274,Analysis!AI274)</f>
        <v/>
      </c>
      <c r="AV274" s="279" t="str">
        <f>IF(Analysis!X274&lt;&gt;"",Analysis!X274,$AJ274)</f>
        <v/>
      </c>
      <c r="AW274" s="279" t="str">
        <f>IF(Analysis!Y274&lt;&gt;"",Analysis!Y274,Analysis!AO274)</f>
        <v/>
      </c>
      <c r="AX274" s="279" t="str">
        <f>IF(Analysis!Z274&lt;&gt;"",Analysis!Z274,Analysis!AP274)</f>
        <v/>
      </c>
      <c r="AY274" s="279" t="str">
        <f>IF(Analysis!AA274&gt;0,Analysis!AA274,Analysis!AR274)</f>
        <v/>
      </c>
      <c r="AZ274" s="9"/>
      <c r="BA274" s="8">
        <f>SUM((($H274+$O274)*Inputs!$D$14*Inputs!$D$13/Hours_TB),(($I274+$P274)*Inputs!$D$14*Inputs!$D$13/Hours_TB),(($J274+$Q274)*Inputs!$D$14*Inputs!$D$13/Hours_TB),(($K274+$R274)*Inputs!$D$14*Inputs!$D$13/Hours_TB),(($L274+$S274)*Inputs!$D$14*Inputs!$D$13/Hours_TB),(($M274+$T274)*Inputs!$D$14*Inputs!$D$13/Hours_TB))</f>
        <v>0</v>
      </c>
      <c r="BB274" s="8">
        <f>SUM((($H274+$O274)*Inputs!$D$14*Inputs!$D$13/Hours_HIV),(($I274+$P274)*Inputs!$D$14*Inputs!$D$13/Hours_HIV),(($J274+$Q274)*Inputs!$D$14*Inputs!$D$13/Hours_HIV),(($K274+$R274)*Inputs!$D$14*Inputs!$D$13/Hours_HIV),(($L274+$S274)*Inputs!$D$14*Inputs!$D$13/Hours_HIV),(($M274+$T274)*Inputs!$D$14*Inputs!$D$13/Hours_HIV))</f>
        <v>0</v>
      </c>
      <c r="BC274" s="8">
        <f>SUM((($H274+$O274)*Inputs!$D$14*Inputs!$D$13/Hours_HPV),(($I274+$P274)*Inputs!$D$14*Inputs!$D$13/Hours_HPV),(($J274+$Q274)*Inputs!$D$14*Inputs!$D$13/Hours_HPV),(($K274+$R274)*Inputs!$D$14*Inputs!$D$13/Hours_HPV),(($L274+$S274)*Inputs!$D$14*Inputs!$D$13/Hours_HPV),(($M274+$T274)*Inputs!$D$14*Inputs!$D$13/Hours_HPV))</f>
        <v>0</v>
      </c>
      <c r="BD274" s="8">
        <f>SUM((($H274+$O274)*Inputs!$D$14*Inputs!$D$13/Hours_HCV),(($I274+$P274)*Inputs!$D$14*Inputs!$D$13/Hours_HCV),(($J274+$Q274)*Inputs!$D$14*Inputs!$D$13/Hours_HCV),(($K274+$R274)*Inputs!$D$14*Inputs!$D$13/Hours_HCV),(($L274+$S274)*Inputs!$D$14*Inputs!$D$13/Hours_HCV),(($M274+$T274)*Inputs!$D$14*Inputs!$D$13/Hours_HCV))</f>
        <v>0</v>
      </c>
      <c r="BE274" s="9"/>
      <c r="BF274" s="10" t="str">
        <f t="shared" si="492"/>
        <v/>
      </c>
      <c r="BG274" s="18" t="str">
        <f t="shared" si="493"/>
        <v>N/A</v>
      </c>
      <c r="BH274" s="10" t="str">
        <f t="shared" si="494"/>
        <v/>
      </c>
      <c r="BI274" s="10" t="str">
        <f t="shared" si="495"/>
        <v/>
      </c>
      <c r="BJ274" s="10" t="str">
        <f t="shared" si="414"/>
        <v/>
      </c>
      <c r="BK274" s="18" t="str">
        <f t="shared" si="496"/>
        <v>N/A</v>
      </c>
      <c r="BL274" s="367"/>
      <c r="BM274" s="10">
        <f t="shared" si="497"/>
        <v>0</v>
      </c>
      <c r="BN274" s="18" t="str">
        <f t="shared" si="498"/>
        <v>N/A</v>
      </c>
      <c r="BO274" s="10" t="str">
        <f t="shared" si="415"/>
        <v/>
      </c>
      <c r="BP274" s="10" t="str">
        <f t="shared" si="416"/>
        <v/>
      </c>
      <c r="BQ274" s="10" t="str">
        <f t="shared" si="417"/>
        <v/>
      </c>
      <c r="BR274" s="18" t="str">
        <f t="shared" si="418"/>
        <v>N/A</v>
      </c>
      <c r="BS274" s="367"/>
      <c r="BT274" s="10">
        <f t="shared" si="499"/>
        <v>0</v>
      </c>
      <c r="BU274" s="18" t="str">
        <f t="shared" si="500"/>
        <v>N/A</v>
      </c>
      <c r="BV274" s="10" t="str">
        <f t="shared" si="419"/>
        <v/>
      </c>
      <c r="BW274" s="10" t="str">
        <f t="shared" si="501"/>
        <v/>
      </c>
      <c r="BX274" s="10" t="str">
        <f t="shared" si="420"/>
        <v/>
      </c>
      <c r="BY274" s="18" t="str">
        <f t="shared" si="502"/>
        <v>N/A</v>
      </c>
      <c r="BZ274" s="367"/>
      <c r="CA274" s="10">
        <f t="shared" si="503"/>
        <v>0</v>
      </c>
      <c r="CB274" s="18" t="str">
        <f t="shared" si="504"/>
        <v>N/A</v>
      </c>
      <c r="CC274" s="10" t="str">
        <f t="shared" si="421"/>
        <v/>
      </c>
      <c r="CD274" s="10" t="str">
        <f t="shared" si="422"/>
        <v/>
      </c>
      <c r="CE274" s="10" t="str">
        <f t="shared" si="423"/>
        <v/>
      </c>
      <c r="CF274" s="18" t="str">
        <f t="shared" si="505"/>
        <v>N/A</v>
      </c>
      <c r="CG274" s="365"/>
      <c r="CH274" s="10">
        <f t="shared" si="506"/>
        <v>0</v>
      </c>
      <c r="CI274" s="18" t="str">
        <f t="shared" si="507"/>
        <v>N/A</v>
      </c>
      <c r="CJ274" s="10" t="str">
        <f t="shared" si="424"/>
        <v/>
      </c>
      <c r="CK274" s="10" t="str">
        <f t="shared" si="425"/>
        <v/>
      </c>
      <c r="CL274" s="10" t="str">
        <f t="shared" si="426"/>
        <v/>
      </c>
      <c r="CM274" s="18" t="str">
        <f t="shared" si="427"/>
        <v>N/A</v>
      </c>
      <c r="CN274" s="365"/>
      <c r="CO274" s="10">
        <f t="shared" si="508"/>
        <v>0</v>
      </c>
      <c r="CP274" s="18" t="str">
        <f t="shared" si="509"/>
        <v>N/A</v>
      </c>
      <c r="CQ274" s="10" t="str">
        <f t="shared" si="428"/>
        <v/>
      </c>
      <c r="CR274" s="10" t="str">
        <f t="shared" si="429"/>
        <v/>
      </c>
      <c r="CS274" s="10" t="str">
        <f t="shared" si="430"/>
        <v/>
      </c>
      <c r="CT274" s="18" t="str">
        <f t="shared" si="510"/>
        <v>N/A</v>
      </c>
      <c r="CU274" s="377"/>
      <c r="CV274" s="10">
        <f t="shared" si="511"/>
        <v>0</v>
      </c>
      <c r="CW274" s="18" t="str">
        <f t="shared" si="512"/>
        <v>N/A</v>
      </c>
      <c r="CX274" s="10" t="str">
        <f t="shared" si="431"/>
        <v/>
      </c>
      <c r="CY274" s="10" t="str">
        <f t="shared" si="432"/>
        <v/>
      </c>
      <c r="CZ274" s="10" t="str">
        <f t="shared" si="433"/>
        <v/>
      </c>
      <c r="DA274" s="18" t="str">
        <f t="shared" si="434"/>
        <v>N/A</v>
      </c>
      <c r="DB274" s="367"/>
      <c r="DC274" s="367"/>
      <c r="DD274" s="367"/>
      <c r="DE274" s="367"/>
      <c r="DF274" s="367"/>
      <c r="DG274" s="40" t="b">
        <f t="shared" si="435"/>
        <v>0</v>
      </c>
      <c r="DH274" s="40" t="b">
        <f t="shared" si="436"/>
        <v>0</v>
      </c>
      <c r="DI274" s="40" t="b">
        <f t="shared" si="437"/>
        <v>0</v>
      </c>
      <c r="DJ274" s="40" t="b">
        <f t="shared" si="438"/>
        <v>0</v>
      </c>
      <c r="DK274" s="367"/>
      <c r="DL274" s="40" t="b">
        <f t="shared" si="439"/>
        <v>0</v>
      </c>
      <c r="DM274" s="40" t="b">
        <f t="shared" si="440"/>
        <v>0</v>
      </c>
      <c r="DN274" s="40" t="b">
        <f t="shared" si="441"/>
        <v>0</v>
      </c>
      <c r="DO274" s="40" t="b">
        <f t="shared" si="442"/>
        <v>0</v>
      </c>
      <c r="DP274" s="367"/>
      <c r="DQ274" s="40" t="b">
        <f t="shared" si="443"/>
        <v>0</v>
      </c>
      <c r="DR274" s="40" t="b">
        <f t="shared" si="444"/>
        <v>0</v>
      </c>
      <c r="DS274" s="40" t="b">
        <f t="shared" si="445"/>
        <v>0</v>
      </c>
      <c r="DT274" s="40" t="b">
        <f t="shared" si="446"/>
        <v>0</v>
      </c>
      <c r="DU274" s="367"/>
      <c r="DV274" s="40" t="b">
        <f t="shared" si="447"/>
        <v>0</v>
      </c>
      <c r="DW274" s="40" t="b">
        <f t="shared" si="448"/>
        <v>0</v>
      </c>
      <c r="DX274" s="40" t="b">
        <f t="shared" si="449"/>
        <v>0</v>
      </c>
      <c r="DY274" s="40" t="b">
        <f t="shared" si="450"/>
        <v>0</v>
      </c>
      <c r="DZ274" s="367"/>
      <c r="EA274" s="40" t="b">
        <f t="shared" si="451"/>
        <v>0</v>
      </c>
      <c r="EB274" s="40" t="b">
        <f t="shared" si="452"/>
        <v>0</v>
      </c>
      <c r="EC274" s="40" t="b">
        <f t="shared" si="453"/>
        <v>0</v>
      </c>
      <c r="ED274" s="40" t="b">
        <f t="shared" si="454"/>
        <v>0</v>
      </c>
      <c r="EE274" s="367"/>
      <c r="EF274" s="40" t="b">
        <f t="shared" si="455"/>
        <v>0</v>
      </c>
      <c r="EG274" s="40" t="b">
        <f t="shared" si="456"/>
        <v>0</v>
      </c>
      <c r="EH274" s="40" t="b">
        <f t="shared" si="457"/>
        <v>0</v>
      </c>
      <c r="EI274" s="40" t="b">
        <f t="shared" si="458"/>
        <v>0</v>
      </c>
      <c r="EJ274" s="367"/>
      <c r="EK274" s="40" t="b">
        <f t="shared" si="459"/>
        <v>0</v>
      </c>
      <c r="EL274" s="40" t="b">
        <f t="shared" si="460"/>
        <v>0</v>
      </c>
      <c r="EM274" s="40" t="b">
        <f t="shared" si="461"/>
        <v>0</v>
      </c>
      <c r="EN274" s="40" t="b">
        <f t="shared" si="462"/>
        <v>0</v>
      </c>
      <c r="EO274" s="367"/>
      <c r="EP274" s="40" t="b">
        <f t="shared" si="463"/>
        <v>0</v>
      </c>
      <c r="EQ274" s="40" t="b">
        <f t="shared" si="464"/>
        <v>0</v>
      </c>
      <c r="ER274" s="40" t="b">
        <f t="shared" si="465"/>
        <v>0</v>
      </c>
      <c r="ES274" s="40" t="b">
        <f t="shared" si="466"/>
        <v>0</v>
      </c>
      <c r="ET274" s="367"/>
      <c r="EU274" s="40" t="b">
        <f t="shared" si="467"/>
        <v>0</v>
      </c>
      <c r="EV274" s="40" t="b">
        <f t="shared" si="468"/>
        <v>0</v>
      </c>
      <c r="EW274" s="40" t="b">
        <f t="shared" si="469"/>
        <v>0</v>
      </c>
      <c r="EX274" s="40" t="b">
        <f t="shared" si="470"/>
        <v>0</v>
      </c>
      <c r="EY274" s="365"/>
      <c r="EZ274" s="40" t="b">
        <f t="shared" si="471"/>
        <v>0</v>
      </c>
      <c r="FA274" s="40" t="b">
        <f t="shared" si="472"/>
        <v>0</v>
      </c>
      <c r="FB274" s="40" t="b">
        <f t="shared" si="473"/>
        <v>0</v>
      </c>
      <c r="FC274" s="40" t="b">
        <f t="shared" si="474"/>
        <v>0</v>
      </c>
      <c r="FD274" s="367"/>
      <c r="FE274" s="40" t="b">
        <f t="shared" si="475"/>
        <v>0</v>
      </c>
      <c r="FF274" s="40" t="b">
        <f t="shared" si="476"/>
        <v>0</v>
      </c>
      <c r="FG274" s="40" t="b">
        <f t="shared" si="477"/>
        <v>0</v>
      </c>
      <c r="FH274" s="40" t="b">
        <f t="shared" si="478"/>
        <v>0</v>
      </c>
      <c r="FI274" s="365"/>
      <c r="FJ274" s="40" t="b">
        <f t="shared" si="479"/>
        <v>0</v>
      </c>
      <c r="FK274" s="40" t="b">
        <f t="shared" si="480"/>
        <v>0</v>
      </c>
      <c r="FL274" s="40" t="b">
        <f t="shared" si="481"/>
        <v>0</v>
      </c>
      <c r="FM274" s="40" t="b">
        <f t="shared" si="482"/>
        <v>0</v>
      </c>
      <c r="FN274" s="367"/>
      <c r="FO274" s="40" t="b">
        <f t="shared" si="483"/>
        <v>0</v>
      </c>
      <c r="FP274" s="40" t="b">
        <f t="shared" si="484"/>
        <v>0</v>
      </c>
      <c r="FQ274" s="40" t="b">
        <f t="shared" si="485"/>
        <v>0</v>
      </c>
      <c r="FR274" s="40" t="b">
        <f t="shared" si="486"/>
        <v>0</v>
      </c>
      <c r="FS274" s="365"/>
      <c r="FT274" s="40" t="b">
        <f t="shared" si="487"/>
        <v>0</v>
      </c>
      <c r="FU274" s="40" t="b">
        <f t="shared" si="488"/>
        <v>0</v>
      </c>
      <c r="FV274" s="40" t="b">
        <f t="shared" si="489"/>
        <v>0</v>
      </c>
      <c r="FW274" s="40" t="b">
        <f t="shared" si="490"/>
        <v>0</v>
      </c>
    </row>
    <row r="275" spans="2:179">
      <c r="B275" s="365">
        <v>266</v>
      </c>
      <c r="C275" s="309"/>
      <c r="D275" s="196"/>
      <c r="E275" s="196"/>
      <c r="F275" s="195"/>
      <c r="G275" s="367"/>
      <c r="H275" s="197"/>
      <c r="I275" s="197"/>
      <c r="J275" s="197"/>
      <c r="K275" s="197"/>
      <c r="L275" s="197"/>
      <c r="M275" s="197"/>
      <c r="N275" s="9"/>
      <c r="O275" s="198"/>
      <c r="P275" s="198"/>
      <c r="Q275" s="198"/>
      <c r="R275" s="198"/>
      <c r="S275" s="198"/>
      <c r="T275" s="198"/>
      <c r="U275" s="9"/>
      <c r="V275" s="306"/>
      <c r="W275" s="306"/>
      <c r="X275" s="306"/>
      <c r="Y275" s="306"/>
      <c r="Z275" s="306"/>
      <c r="AA275" s="283">
        <f>IFERROR(Z275*Inputs!$D$59*Inputs!$D$60,"")</f>
        <v>0</v>
      </c>
      <c r="AB275" s="9"/>
      <c r="AC275" s="304"/>
      <c r="AD275" s="304"/>
      <c r="AE275" s="304"/>
      <c r="AF275" s="304"/>
      <c r="AG275" s="9"/>
      <c r="AH275" s="283" t="str">
        <f>IFERROR(IF(Analysis!AC275="","",Analysis!AC275*Inputs!$D$33),"")</f>
        <v/>
      </c>
      <c r="AI275" s="292" t="str">
        <f>IFERROR(IF(Analysis!AD275="","",Analysis!AD275*Inputs!$D$37),"")</f>
        <v/>
      </c>
      <c r="AJ275" s="292" t="str">
        <f>IFERROR(IF(Analysis!AE275="","",Analysis!AE275*Inputs!$D$41),"")</f>
        <v/>
      </c>
      <c r="AK275" s="292" t="str">
        <f>IFERROR(IF(Analysis!AE275="","",Analysis!AE275*Inputs!$D$48),"")</f>
        <v/>
      </c>
      <c r="AL275" s="293" t="str">
        <f>IFERROR(IF(Analysis!AD275="","",Analysis!AD275*Inputs!$D$49*Inputs!$D$48),"")</f>
        <v/>
      </c>
      <c r="AM275" s="292" t="str">
        <f>IFERROR(AK275*Inputs!$D$50,"")</f>
        <v/>
      </c>
      <c r="AN275" s="292" t="str">
        <f t="shared" si="491"/>
        <v/>
      </c>
      <c r="AO275" s="292" t="str">
        <f>IFERROR(IF(AN275="","",AN275*Inputs!$D$52),"")</f>
        <v/>
      </c>
      <c r="AP275" s="283" t="str">
        <f>IFERROR(IF(Analysis!AF275="","",Analysis!AF275*Inputs!$D$58),"")</f>
        <v/>
      </c>
      <c r="AQ275" s="293" t="str">
        <f>IFERROR(AP275*Inputs!$D$59,"")</f>
        <v/>
      </c>
      <c r="AR275" s="283" t="str">
        <f>IFERROR(AQ275*Inputs!$D$60,"")</f>
        <v/>
      </c>
      <c r="AS275" s="9"/>
      <c r="AT275" s="279" t="str">
        <f>IF(Analysis!V275&lt;&gt;"",Analysis!V275,Analysis!$AH275)</f>
        <v/>
      </c>
      <c r="AU275" s="279" t="str">
        <f>IF(Analysis!W275&lt;&gt;"",Analysis!W275,Analysis!AI275)</f>
        <v/>
      </c>
      <c r="AV275" s="279" t="str">
        <f>IF(Analysis!X275&lt;&gt;"",Analysis!X275,$AJ275)</f>
        <v/>
      </c>
      <c r="AW275" s="279" t="str">
        <f>IF(Analysis!Y275&lt;&gt;"",Analysis!Y275,Analysis!AO275)</f>
        <v/>
      </c>
      <c r="AX275" s="279" t="str">
        <f>IF(Analysis!Z275&lt;&gt;"",Analysis!Z275,Analysis!AP275)</f>
        <v/>
      </c>
      <c r="AY275" s="279" t="str">
        <f>IF(Analysis!AA275&gt;0,Analysis!AA275,Analysis!AR275)</f>
        <v/>
      </c>
      <c r="AZ275" s="9"/>
      <c r="BA275" s="8">
        <f>SUM((($H275+$O275)*Inputs!$D$14*Inputs!$D$13/Hours_TB),(($I275+$P275)*Inputs!$D$14*Inputs!$D$13/Hours_TB),(($J275+$Q275)*Inputs!$D$14*Inputs!$D$13/Hours_TB),(($K275+$R275)*Inputs!$D$14*Inputs!$D$13/Hours_TB),(($L275+$S275)*Inputs!$D$14*Inputs!$D$13/Hours_TB),(($M275+$T275)*Inputs!$D$14*Inputs!$D$13/Hours_TB))</f>
        <v>0</v>
      </c>
      <c r="BB275" s="8">
        <f>SUM((($H275+$O275)*Inputs!$D$14*Inputs!$D$13/Hours_HIV),(($I275+$P275)*Inputs!$D$14*Inputs!$D$13/Hours_HIV),(($J275+$Q275)*Inputs!$D$14*Inputs!$D$13/Hours_HIV),(($K275+$R275)*Inputs!$D$14*Inputs!$D$13/Hours_HIV),(($L275+$S275)*Inputs!$D$14*Inputs!$D$13/Hours_HIV),(($M275+$T275)*Inputs!$D$14*Inputs!$D$13/Hours_HIV))</f>
        <v>0</v>
      </c>
      <c r="BC275" s="8">
        <f>SUM((($H275+$O275)*Inputs!$D$14*Inputs!$D$13/Hours_HPV),(($I275+$P275)*Inputs!$D$14*Inputs!$D$13/Hours_HPV),(($J275+$Q275)*Inputs!$D$14*Inputs!$D$13/Hours_HPV),(($K275+$R275)*Inputs!$D$14*Inputs!$D$13/Hours_HPV),(($L275+$S275)*Inputs!$D$14*Inputs!$D$13/Hours_HPV),(($M275+$T275)*Inputs!$D$14*Inputs!$D$13/Hours_HPV))</f>
        <v>0</v>
      </c>
      <c r="BD275" s="8">
        <f>SUM((($H275+$O275)*Inputs!$D$14*Inputs!$D$13/Hours_HCV),(($I275+$P275)*Inputs!$D$14*Inputs!$D$13/Hours_HCV),(($J275+$Q275)*Inputs!$D$14*Inputs!$D$13/Hours_HCV),(($K275+$R275)*Inputs!$D$14*Inputs!$D$13/Hours_HCV),(($L275+$S275)*Inputs!$D$14*Inputs!$D$13/Hours_HCV),(($M275+$T275)*Inputs!$D$14*Inputs!$D$13/Hours_HCV))</f>
        <v>0</v>
      </c>
      <c r="BE275" s="9"/>
      <c r="BF275" s="10" t="str">
        <f t="shared" si="492"/>
        <v/>
      </c>
      <c r="BG275" s="18" t="str">
        <f t="shared" si="493"/>
        <v>N/A</v>
      </c>
      <c r="BH275" s="10" t="str">
        <f t="shared" si="494"/>
        <v/>
      </c>
      <c r="BI275" s="10" t="str">
        <f t="shared" si="495"/>
        <v/>
      </c>
      <c r="BJ275" s="10" t="str">
        <f t="shared" si="414"/>
        <v/>
      </c>
      <c r="BK275" s="18" t="str">
        <f t="shared" si="496"/>
        <v>N/A</v>
      </c>
      <c r="BL275" s="367"/>
      <c r="BM275" s="10">
        <f t="shared" si="497"/>
        <v>0</v>
      </c>
      <c r="BN275" s="18" t="str">
        <f t="shared" si="498"/>
        <v>N/A</v>
      </c>
      <c r="BO275" s="10" t="str">
        <f t="shared" si="415"/>
        <v/>
      </c>
      <c r="BP275" s="10" t="str">
        <f t="shared" si="416"/>
        <v/>
      </c>
      <c r="BQ275" s="10" t="str">
        <f t="shared" si="417"/>
        <v/>
      </c>
      <c r="BR275" s="18" t="str">
        <f t="shared" si="418"/>
        <v>N/A</v>
      </c>
      <c r="BS275" s="367"/>
      <c r="BT275" s="10">
        <f t="shared" si="499"/>
        <v>0</v>
      </c>
      <c r="BU275" s="18" t="str">
        <f t="shared" si="500"/>
        <v>N/A</v>
      </c>
      <c r="BV275" s="10" t="str">
        <f t="shared" si="419"/>
        <v/>
      </c>
      <c r="BW275" s="10" t="str">
        <f t="shared" si="501"/>
        <v/>
      </c>
      <c r="BX275" s="10" t="str">
        <f t="shared" si="420"/>
        <v/>
      </c>
      <c r="BY275" s="18" t="str">
        <f t="shared" si="502"/>
        <v>N/A</v>
      </c>
      <c r="BZ275" s="367"/>
      <c r="CA275" s="10">
        <f t="shared" si="503"/>
        <v>0</v>
      </c>
      <c r="CB275" s="18" t="str">
        <f t="shared" si="504"/>
        <v>N/A</v>
      </c>
      <c r="CC275" s="10" t="str">
        <f t="shared" si="421"/>
        <v/>
      </c>
      <c r="CD275" s="10" t="str">
        <f t="shared" si="422"/>
        <v/>
      </c>
      <c r="CE275" s="10" t="str">
        <f t="shared" si="423"/>
        <v/>
      </c>
      <c r="CF275" s="18" t="str">
        <f t="shared" si="505"/>
        <v>N/A</v>
      </c>
      <c r="CG275" s="365"/>
      <c r="CH275" s="10">
        <f t="shared" si="506"/>
        <v>0</v>
      </c>
      <c r="CI275" s="18" t="str">
        <f t="shared" si="507"/>
        <v>N/A</v>
      </c>
      <c r="CJ275" s="10" t="str">
        <f t="shared" si="424"/>
        <v/>
      </c>
      <c r="CK275" s="10" t="str">
        <f t="shared" si="425"/>
        <v/>
      </c>
      <c r="CL275" s="10" t="str">
        <f t="shared" si="426"/>
        <v/>
      </c>
      <c r="CM275" s="18" t="str">
        <f t="shared" si="427"/>
        <v>N/A</v>
      </c>
      <c r="CN275" s="365"/>
      <c r="CO275" s="10">
        <f t="shared" si="508"/>
        <v>0</v>
      </c>
      <c r="CP275" s="18" t="str">
        <f t="shared" si="509"/>
        <v>N/A</v>
      </c>
      <c r="CQ275" s="10" t="str">
        <f t="shared" si="428"/>
        <v/>
      </c>
      <c r="CR275" s="10" t="str">
        <f t="shared" si="429"/>
        <v/>
      </c>
      <c r="CS275" s="10" t="str">
        <f t="shared" si="430"/>
        <v/>
      </c>
      <c r="CT275" s="18" t="str">
        <f t="shared" si="510"/>
        <v>N/A</v>
      </c>
      <c r="CU275" s="377"/>
      <c r="CV275" s="10">
        <f t="shared" si="511"/>
        <v>0</v>
      </c>
      <c r="CW275" s="18" t="str">
        <f t="shared" si="512"/>
        <v>N/A</v>
      </c>
      <c r="CX275" s="10" t="str">
        <f t="shared" si="431"/>
        <v/>
      </c>
      <c r="CY275" s="10" t="str">
        <f t="shared" si="432"/>
        <v/>
      </c>
      <c r="CZ275" s="10" t="str">
        <f t="shared" si="433"/>
        <v/>
      </c>
      <c r="DA275" s="18" t="str">
        <f t="shared" si="434"/>
        <v>N/A</v>
      </c>
      <c r="DB275" s="367"/>
      <c r="DC275" s="367"/>
      <c r="DD275" s="367"/>
      <c r="DE275" s="367"/>
      <c r="DF275" s="367"/>
      <c r="DG275" s="40" t="b">
        <f t="shared" si="435"/>
        <v>0</v>
      </c>
      <c r="DH275" s="40" t="b">
        <f t="shared" si="436"/>
        <v>0</v>
      </c>
      <c r="DI275" s="40" t="b">
        <f t="shared" si="437"/>
        <v>0</v>
      </c>
      <c r="DJ275" s="40" t="b">
        <f t="shared" si="438"/>
        <v>0</v>
      </c>
      <c r="DK275" s="367"/>
      <c r="DL275" s="40" t="b">
        <f t="shared" si="439"/>
        <v>0</v>
      </c>
      <c r="DM275" s="40" t="b">
        <f t="shared" si="440"/>
        <v>0</v>
      </c>
      <c r="DN275" s="40" t="b">
        <f t="shared" si="441"/>
        <v>0</v>
      </c>
      <c r="DO275" s="40" t="b">
        <f t="shared" si="442"/>
        <v>0</v>
      </c>
      <c r="DP275" s="367"/>
      <c r="DQ275" s="40" t="b">
        <f t="shared" si="443"/>
        <v>0</v>
      </c>
      <c r="DR275" s="40" t="b">
        <f t="shared" si="444"/>
        <v>0</v>
      </c>
      <c r="DS275" s="40" t="b">
        <f t="shared" si="445"/>
        <v>0</v>
      </c>
      <c r="DT275" s="40" t="b">
        <f t="shared" si="446"/>
        <v>0</v>
      </c>
      <c r="DU275" s="367"/>
      <c r="DV275" s="40" t="b">
        <f t="shared" si="447"/>
        <v>0</v>
      </c>
      <c r="DW275" s="40" t="b">
        <f t="shared" si="448"/>
        <v>0</v>
      </c>
      <c r="DX275" s="40" t="b">
        <f t="shared" si="449"/>
        <v>0</v>
      </c>
      <c r="DY275" s="40" t="b">
        <f t="shared" si="450"/>
        <v>0</v>
      </c>
      <c r="DZ275" s="367"/>
      <c r="EA275" s="40" t="b">
        <f t="shared" si="451"/>
        <v>0</v>
      </c>
      <c r="EB275" s="40" t="b">
        <f t="shared" si="452"/>
        <v>0</v>
      </c>
      <c r="EC275" s="40" t="b">
        <f t="shared" si="453"/>
        <v>0</v>
      </c>
      <c r="ED275" s="40" t="b">
        <f t="shared" si="454"/>
        <v>0</v>
      </c>
      <c r="EE275" s="367"/>
      <c r="EF275" s="40" t="b">
        <f t="shared" si="455"/>
        <v>0</v>
      </c>
      <c r="EG275" s="40" t="b">
        <f t="shared" si="456"/>
        <v>0</v>
      </c>
      <c r="EH275" s="40" t="b">
        <f t="shared" si="457"/>
        <v>0</v>
      </c>
      <c r="EI275" s="40" t="b">
        <f t="shared" si="458"/>
        <v>0</v>
      </c>
      <c r="EJ275" s="367"/>
      <c r="EK275" s="40" t="b">
        <f t="shared" si="459"/>
        <v>0</v>
      </c>
      <c r="EL275" s="40" t="b">
        <f t="shared" si="460"/>
        <v>0</v>
      </c>
      <c r="EM275" s="40" t="b">
        <f t="shared" si="461"/>
        <v>0</v>
      </c>
      <c r="EN275" s="40" t="b">
        <f t="shared" si="462"/>
        <v>0</v>
      </c>
      <c r="EO275" s="367"/>
      <c r="EP275" s="40" t="b">
        <f t="shared" si="463"/>
        <v>0</v>
      </c>
      <c r="EQ275" s="40" t="b">
        <f t="shared" si="464"/>
        <v>0</v>
      </c>
      <c r="ER275" s="40" t="b">
        <f t="shared" si="465"/>
        <v>0</v>
      </c>
      <c r="ES275" s="40" t="b">
        <f t="shared" si="466"/>
        <v>0</v>
      </c>
      <c r="ET275" s="367"/>
      <c r="EU275" s="40" t="b">
        <f t="shared" si="467"/>
        <v>0</v>
      </c>
      <c r="EV275" s="40" t="b">
        <f t="shared" si="468"/>
        <v>0</v>
      </c>
      <c r="EW275" s="40" t="b">
        <f t="shared" si="469"/>
        <v>0</v>
      </c>
      <c r="EX275" s="40" t="b">
        <f t="shared" si="470"/>
        <v>0</v>
      </c>
      <c r="EY275" s="365"/>
      <c r="EZ275" s="40" t="b">
        <f t="shared" si="471"/>
        <v>0</v>
      </c>
      <c r="FA275" s="40" t="b">
        <f t="shared" si="472"/>
        <v>0</v>
      </c>
      <c r="FB275" s="40" t="b">
        <f t="shared" si="473"/>
        <v>0</v>
      </c>
      <c r="FC275" s="40" t="b">
        <f t="shared" si="474"/>
        <v>0</v>
      </c>
      <c r="FD275" s="367"/>
      <c r="FE275" s="40" t="b">
        <f t="shared" si="475"/>
        <v>0</v>
      </c>
      <c r="FF275" s="40" t="b">
        <f t="shared" si="476"/>
        <v>0</v>
      </c>
      <c r="FG275" s="40" t="b">
        <f t="shared" si="477"/>
        <v>0</v>
      </c>
      <c r="FH275" s="40" t="b">
        <f t="shared" si="478"/>
        <v>0</v>
      </c>
      <c r="FI275" s="365"/>
      <c r="FJ275" s="40" t="b">
        <f t="shared" si="479"/>
        <v>0</v>
      </c>
      <c r="FK275" s="40" t="b">
        <f t="shared" si="480"/>
        <v>0</v>
      </c>
      <c r="FL275" s="40" t="b">
        <f t="shared" si="481"/>
        <v>0</v>
      </c>
      <c r="FM275" s="40" t="b">
        <f t="shared" si="482"/>
        <v>0</v>
      </c>
      <c r="FN275" s="367"/>
      <c r="FO275" s="40" t="b">
        <f t="shared" si="483"/>
        <v>0</v>
      </c>
      <c r="FP275" s="40" t="b">
        <f t="shared" si="484"/>
        <v>0</v>
      </c>
      <c r="FQ275" s="40" t="b">
        <f t="shared" si="485"/>
        <v>0</v>
      </c>
      <c r="FR275" s="40" t="b">
        <f t="shared" si="486"/>
        <v>0</v>
      </c>
      <c r="FS275" s="365"/>
      <c r="FT275" s="40" t="b">
        <f t="shared" si="487"/>
        <v>0</v>
      </c>
      <c r="FU275" s="40" t="b">
        <f t="shared" si="488"/>
        <v>0</v>
      </c>
      <c r="FV275" s="40" t="b">
        <f t="shared" si="489"/>
        <v>0</v>
      </c>
      <c r="FW275" s="40" t="b">
        <f t="shared" si="490"/>
        <v>0</v>
      </c>
    </row>
    <row r="276" spans="2:179">
      <c r="B276" s="365">
        <v>267</v>
      </c>
      <c r="C276" s="309"/>
      <c r="D276" s="196"/>
      <c r="E276" s="196"/>
      <c r="F276" s="195"/>
      <c r="G276" s="367"/>
      <c r="H276" s="197"/>
      <c r="I276" s="197"/>
      <c r="J276" s="197"/>
      <c r="K276" s="197"/>
      <c r="L276" s="197"/>
      <c r="M276" s="197"/>
      <c r="N276" s="9"/>
      <c r="O276" s="198"/>
      <c r="P276" s="198"/>
      <c r="Q276" s="198"/>
      <c r="R276" s="198"/>
      <c r="S276" s="198"/>
      <c r="T276" s="198"/>
      <c r="U276" s="9"/>
      <c r="V276" s="306"/>
      <c r="W276" s="306"/>
      <c r="X276" s="306"/>
      <c r="Y276" s="306"/>
      <c r="Z276" s="306"/>
      <c r="AA276" s="283">
        <f>IFERROR(Z276*Inputs!$D$59*Inputs!$D$60,"")</f>
        <v>0</v>
      </c>
      <c r="AB276" s="9"/>
      <c r="AC276" s="304"/>
      <c r="AD276" s="304"/>
      <c r="AE276" s="304"/>
      <c r="AF276" s="304"/>
      <c r="AG276" s="9"/>
      <c r="AH276" s="283" t="str">
        <f>IFERROR(IF(Analysis!AC276="","",Analysis!AC276*Inputs!$D$33),"")</f>
        <v/>
      </c>
      <c r="AI276" s="292" t="str">
        <f>IFERROR(IF(Analysis!AD276="","",Analysis!AD276*Inputs!$D$37),"")</f>
        <v/>
      </c>
      <c r="AJ276" s="292" t="str">
        <f>IFERROR(IF(Analysis!AE276="","",Analysis!AE276*Inputs!$D$41),"")</f>
        <v/>
      </c>
      <c r="AK276" s="292" t="str">
        <f>IFERROR(IF(Analysis!AE276="","",Analysis!AE276*Inputs!$D$48),"")</f>
        <v/>
      </c>
      <c r="AL276" s="293" t="str">
        <f>IFERROR(IF(Analysis!AD276="","",Analysis!AD276*Inputs!$D$49*Inputs!$D$48),"")</f>
        <v/>
      </c>
      <c r="AM276" s="292" t="str">
        <f>IFERROR(AK276*Inputs!$D$50,"")</f>
        <v/>
      </c>
      <c r="AN276" s="292" t="str">
        <f t="shared" si="491"/>
        <v/>
      </c>
      <c r="AO276" s="292" t="str">
        <f>IFERROR(IF(AN276="","",AN276*Inputs!$D$52),"")</f>
        <v/>
      </c>
      <c r="AP276" s="283" t="str">
        <f>IFERROR(IF(Analysis!AF276="","",Analysis!AF276*Inputs!$D$58),"")</f>
        <v/>
      </c>
      <c r="AQ276" s="293" t="str">
        <f>IFERROR(AP276*Inputs!$D$59,"")</f>
        <v/>
      </c>
      <c r="AR276" s="283" t="str">
        <f>IFERROR(AQ276*Inputs!$D$60,"")</f>
        <v/>
      </c>
      <c r="AS276" s="9"/>
      <c r="AT276" s="279" t="str">
        <f>IF(Analysis!V276&lt;&gt;"",Analysis!V276,Analysis!$AH276)</f>
        <v/>
      </c>
      <c r="AU276" s="279" t="str">
        <f>IF(Analysis!W276&lt;&gt;"",Analysis!W276,Analysis!AI276)</f>
        <v/>
      </c>
      <c r="AV276" s="279" t="str">
        <f>IF(Analysis!X276&lt;&gt;"",Analysis!X276,$AJ276)</f>
        <v/>
      </c>
      <c r="AW276" s="279" t="str">
        <f>IF(Analysis!Y276&lt;&gt;"",Analysis!Y276,Analysis!AO276)</f>
        <v/>
      </c>
      <c r="AX276" s="279" t="str">
        <f>IF(Analysis!Z276&lt;&gt;"",Analysis!Z276,Analysis!AP276)</f>
        <v/>
      </c>
      <c r="AY276" s="279" t="str">
        <f>IF(Analysis!AA276&gt;0,Analysis!AA276,Analysis!AR276)</f>
        <v/>
      </c>
      <c r="AZ276" s="9"/>
      <c r="BA276" s="8">
        <f>SUM((($H276+$O276)*Inputs!$D$14*Inputs!$D$13/Hours_TB),(($I276+$P276)*Inputs!$D$14*Inputs!$D$13/Hours_TB),(($J276+$Q276)*Inputs!$D$14*Inputs!$D$13/Hours_TB),(($K276+$R276)*Inputs!$D$14*Inputs!$D$13/Hours_TB),(($L276+$S276)*Inputs!$D$14*Inputs!$D$13/Hours_TB),(($M276+$T276)*Inputs!$D$14*Inputs!$D$13/Hours_TB))</f>
        <v>0</v>
      </c>
      <c r="BB276" s="8">
        <f>SUM((($H276+$O276)*Inputs!$D$14*Inputs!$D$13/Hours_HIV),(($I276+$P276)*Inputs!$D$14*Inputs!$D$13/Hours_HIV),(($J276+$Q276)*Inputs!$D$14*Inputs!$D$13/Hours_HIV),(($K276+$R276)*Inputs!$D$14*Inputs!$D$13/Hours_HIV),(($L276+$S276)*Inputs!$D$14*Inputs!$D$13/Hours_HIV),(($M276+$T276)*Inputs!$D$14*Inputs!$D$13/Hours_HIV))</f>
        <v>0</v>
      </c>
      <c r="BC276" s="8">
        <f>SUM((($H276+$O276)*Inputs!$D$14*Inputs!$D$13/Hours_HPV),(($I276+$P276)*Inputs!$D$14*Inputs!$D$13/Hours_HPV),(($J276+$Q276)*Inputs!$D$14*Inputs!$D$13/Hours_HPV),(($K276+$R276)*Inputs!$D$14*Inputs!$D$13/Hours_HPV),(($L276+$S276)*Inputs!$D$14*Inputs!$D$13/Hours_HPV),(($M276+$T276)*Inputs!$D$14*Inputs!$D$13/Hours_HPV))</f>
        <v>0</v>
      </c>
      <c r="BD276" s="8">
        <f>SUM((($H276+$O276)*Inputs!$D$14*Inputs!$D$13/Hours_HCV),(($I276+$P276)*Inputs!$D$14*Inputs!$D$13/Hours_HCV),(($J276+$Q276)*Inputs!$D$14*Inputs!$D$13/Hours_HCV),(($K276+$R276)*Inputs!$D$14*Inputs!$D$13/Hours_HCV),(($L276+$S276)*Inputs!$D$14*Inputs!$D$13/Hours_HCV),(($M276+$T276)*Inputs!$D$14*Inputs!$D$13/Hours_HCV))</f>
        <v>0</v>
      </c>
      <c r="BE276" s="9"/>
      <c r="BF276" s="10" t="str">
        <f t="shared" si="492"/>
        <v/>
      </c>
      <c r="BG276" s="18" t="str">
        <f t="shared" si="493"/>
        <v>N/A</v>
      </c>
      <c r="BH276" s="10" t="str">
        <f t="shared" si="494"/>
        <v/>
      </c>
      <c r="BI276" s="10" t="str">
        <f t="shared" si="495"/>
        <v/>
      </c>
      <c r="BJ276" s="10" t="str">
        <f t="shared" si="414"/>
        <v/>
      </c>
      <c r="BK276" s="18" t="str">
        <f t="shared" si="496"/>
        <v>N/A</v>
      </c>
      <c r="BL276" s="367"/>
      <c r="BM276" s="10">
        <f t="shared" si="497"/>
        <v>0</v>
      </c>
      <c r="BN276" s="18" t="str">
        <f t="shared" si="498"/>
        <v>N/A</v>
      </c>
      <c r="BO276" s="10" t="str">
        <f t="shared" si="415"/>
        <v/>
      </c>
      <c r="BP276" s="10" t="str">
        <f t="shared" si="416"/>
        <v/>
      </c>
      <c r="BQ276" s="10" t="str">
        <f t="shared" si="417"/>
        <v/>
      </c>
      <c r="BR276" s="18" t="str">
        <f t="shared" si="418"/>
        <v>N/A</v>
      </c>
      <c r="BS276" s="367"/>
      <c r="BT276" s="10">
        <f t="shared" si="499"/>
        <v>0</v>
      </c>
      <c r="BU276" s="18" t="str">
        <f t="shared" si="500"/>
        <v>N/A</v>
      </c>
      <c r="BV276" s="10" t="str">
        <f t="shared" si="419"/>
        <v/>
      </c>
      <c r="BW276" s="10" t="str">
        <f t="shared" si="501"/>
        <v/>
      </c>
      <c r="BX276" s="10" t="str">
        <f t="shared" si="420"/>
        <v/>
      </c>
      <c r="BY276" s="18" t="str">
        <f t="shared" si="502"/>
        <v>N/A</v>
      </c>
      <c r="BZ276" s="367"/>
      <c r="CA276" s="10">
        <f t="shared" si="503"/>
        <v>0</v>
      </c>
      <c r="CB276" s="18" t="str">
        <f t="shared" si="504"/>
        <v>N/A</v>
      </c>
      <c r="CC276" s="10" t="str">
        <f t="shared" si="421"/>
        <v/>
      </c>
      <c r="CD276" s="10" t="str">
        <f t="shared" si="422"/>
        <v/>
      </c>
      <c r="CE276" s="10" t="str">
        <f t="shared" si="423"/>
        <v/>
      </c>
      <c r="CF276" s="18" t="str">
        <f t="shared" si="505"/>
        <v>N/A</v>
      </c>
      <c r="CG276" s="365"/>
      <c r="CH276" s="10">
        <f t="shared" si="506"/>
        <v>0</v>
      </c>
      <c r="CI276" s="18" t="str">
        <f t="shared" si="507"/>
        <v>N/A</v>
      </c>
      <c r="CJ276" s="10" t="str">
        <f t="shared" si="424"/>
        <v/>
      </c>
      <c r="CK276" s="10" t="str">
        <f t="shared" si="425"/>
        <v/>
      </c>
      <c r="CL276" s="10" t="str">
        <f t="shared" si="426"/>
        <v/>
      </c>
      <c r="CM276" s="18" t="str">
        <f t="shared" si="427"/>
        <v>N/A</v>
      </c>
      <c r="CN276" s="365"/>
      <c r="CO276" s="10">
        <f t="shared" si="508"/>
        <v>0</v>
      </c>
      <c r="CP276" s="18" t="str">
        <f t="shared" si="509"/>
        <v>N/A</v>
      </c>
      <c r="CQ276" s="10" t="str">
        <f t="shared" si="428"/>
        <v/>
      </c>
      <c r="CR276" s="10" t="str">
        <f t="shared" si="429"/>
        <v/>
      </c>
      <c r="CS276" s="10" t="str">
        <f t="shared" si="430"/>
        <v/>
      </c>
      <c r="CT276" s="18" t="str">
        <f t="shared" si="510"/>
        <v>N/A</v>
      </c>
      <c r="CU276" s="377"/>
      <c r="CV276" s="10">
        <f t="shared" si="511"/>
        <v>0</v>
      </c>
      <c r="CW276" s="18" t="str">
        <f t="shared" si="512"/>
        <v>N/A</v>
      </c>
      <c r="CX276" s="10" t="str">
        <f t="shared" si="431"/>
        <v/>
      </c>
      <c r="CY276" s="10" t="str">
        <f t="shared" si="432"/>
        <v/>
      </c>
      <c r="CZ276" s="10" t="str">
        <f t="shared" si="433"/>
        <v/>
      </c>
      <c r="DA276" s="18" t="str">
        <f t="shared" si="434"/>
        <v>N/A</v>
      </c>
      <c r="DB276" s="367"/>
      <c r="DC276" s="367"/>
      <c r="DD276" s="367"/>
      <c r="DE276" s="367"/>
      <c r="DF276" s="367"/>
      <c r="DG276" s="40" t="b">
        <f t="shared" si="435"/>
        <v>0</v>
      </c>
      <c r="DH276" s="40" t="b">
        <f t="shared" si="436"/>
        <v>0</v>
      </c>
      <c r="DI276" s="40" t="b">
        <f t="shared" si="437"/>
        <v>0</v>
      </c>
      <c r="DJ276" s="40" t="b">
        <f t="shared" si="438"/>
        <v>0</v>
      </c>
      <c r="DK276" s="367"/>
      <c r="DL276" s="40" t="b">
        <f t="shared" si="439"/>
        <v>0</v>
      </c>
      <c r="DM276" s="40" t="b">
        <f t="shared" si="440"/>
        <v>0</v>
      </c>
      <c r="DN276" s="40" t="b">
        <f t="shared" si="441"/>
        <v>0</v>
      </c>
      <c r="DO276" s="40" t="b">
        <f t="shared" si="442"/>
        <v>0</v>
      </c>
      <c r="DP276" s="367"/>
      <c r="DQ276" s="40" t="b">
        <f t="shared" si="443"/>
        <v>0</v>
      </c>
      <c r="DR276" s="40" t="b">
        <f t="shared" si="444"/>
        <v>0</v>
      </c>
      <c r="DS276" s="40" t="b">
        <f t="shared" si="445"/>
        <v>0</v>
      </c>
      <c r="DT276" s="40" t="b">
        <f t="shared" si="446"/>
        <v>0</v>
      </c>
      <c r="DU276" s="367"/>
      <c r="DV276" s="40" t="b">
        <f t="shared" si="447"/>
        <v>0</v>
      </c>
      <c r="DW276" s="40" t="b">
        <f t="shared" si="448"/>
        <v>0</v>
      </c>
      <c r="DX276" s="40" t="b">
        <f t="shared" si="449"/>
        <v>0</v>
      </c>
      <c r="DY276" s="40" t="b">
        <f t="shared" si="450"/>
        <v>0</v>
      </c>
      <c r="DZ276" s="367"/>
      <c r="EA276" s="40" t="b">
        <f t="shared" si="451"/>
        <v>0</v>
      </c>
      <c r="EB276" s="40" t="b">
        <f t="shared" si="452"/>
        <v>0</v>
      </c>
      <c r="EC276" s="40" t="b">
        <f t="shared" si="453"/>
        <v>0</v>
      </c>
      <c r="ED276" s="40" t="b">
        <f t="shared" si="454"/>
        <v>0</v>
      </c>
      <c r="EE276" s="367"/>
      <c r="EF276" s="40" t="b">
        <f t="shared" si="455"/>
        <v>0</v>
      </c>
      <c r="EG276" s="40" t="b">
        <f t="shared" si="456"/>
        <v>0</v>
      </c>
      <c r="EH276" s="40" t="b">
        <f t="shared" si="457"/>
        <v>0</v>
      </c>
      <c r="EI276" s="40" t="b">
        <f t="shared" si="458"/>
        <v>0</v>
      </c>
      <c r="EJ276" s="367"/>
      <c r="EK276" s="40" t="b">
        <f t="shared" si="459"/>
        <v>0</v>
      </c>
      <c r="EL276" s="40" t="b">
        <f t="shared" si="460"/>
        <v>0</v>
      </c>
      <c r="EM276" s="40" t="b">
        <f t="shared" si="461"/>
        <v>0</v>
      </c>
      <c r="EN276" s="40" t="b">
        <f t="shared" si="462"/>
        <v>0</v>
      </c>
      <c r="EO276" s="367"/>
      <c r="EP276" s="40" t="b">
        <f t="shared" si="463"/>
        <v>0</v>
      </c>
      <c r="EQ276" s="40" t="b">
        <f t="shared" si="464"/>
        <v>0</v>
      </c>
      <c r="ER276" s="40" t="b">
        <f t="shared" si="465"/>
        <v>0</v>
      </c>
      <c r="ES276" s="40" t="b">
        <f t="shared" si="466"/>
        <v>0</v>
      </c>
      <c r="ET276" s="367"/>
      <c r="EU276" s="40" t="b">
        <f t="shared" si="467"/>
        <v>0</v>
      </c>
      <c r="EV276" s="40" t="b">
        <f t="shared" si="468"/>
        <v>0</v>
      </c>
      <c r="EW276" s="40" t="b">
        <f t="shared" si="469"/>
        <v>0</v>
      </c>
      <c r="EX276" s="40" t="b">
        <f t="shared" si="470"/>
        <v>0</v>
      </c>
      <c r="EY276" s="365"/>
      <c r="EZ276" s="40" t="b">
        <f t="shared" si="471"/>
        <v>0</v>
      </c>
      <c r="FA276" s="40" t="b">
        <f t="shared" si="472"/>
        <v>0</v>
      </c>
      <c r="FB276" s="40" t="b">
        <f t="shared" si="473"/>
        <v>0</v>
      </c>
      <c r="FC276" s="40" t="b">
        <f t="shared" si="474"/>
        <v>0</v>
      </c>
      <c r="FD276" s="367"/>
      <c r="FE276" s="40" t="b">
        <f t="shared" si="475"/>
        <v>0</v>
      </c>
      <c r="FF276" s="40" t="b">
        <f t="shared" si="476"/>
        <v>0</v>
      </c>
      <c r="FG276" s="40" t="b">
        <f t="shared" si="477"/>
        <v>0</v>
      </c>
      <c r="FH276" s="40" t="b">
        <f t="shared" si="478"/>
        <v>0</v>
      </c>
      <c r="FI276" s="365"/>
      <c r="FJ276" s="40" t="b">
        <f t="shared" si="479"/>
        <v>0</v>
      </c>
      <c r="FK276" s="40" t="b">
        <f t="shared" si="480"/>
        <v>0</v>
      </c>
      <c r="FL276" s="40" t="b">
        <f t="shared" si="481"/>
        <v>0</v>
      </c>
      <c r="FM276" s="40" t="b">
        <f t="shared" si="482"/>
        <v>0</v>
      </c>
      <c r="FN276" s="367"/>
      <c r="FO276" s="40" t="b">
        <f t="shared" si="483"/>
        <v>0</v>
      </c>
      <c r="FP276" s="40" t="b">
        <f t="shared" si="484"/>
        <v>0</v>
      </c>
      <c r="FQ276" s="40" t="b">
        <f t="shared" si="485"/>
        <v>0</v>
      </c>
      <c r="FR276" s="40" t="b">
        <f t="shared" si="486"/>
        <v>0</v>
      </c>
      <c r="FS276" s="365"/>
      <c r="FT276" s="40" t="b">
        <f t="shared" si="487"/>
        <v>0</v>
      </c>
      <c r="FU276" s="40" t="b">
        <f t="shared" si="488"/>
        <v>0</v>
      </c>
      <c r="FV276" s="40" t="b">
        <f t="shared" si="489"/>
        <v>0</v>
      </c>
      <c r="FW276" s="40" t="b">
        <f t="shared" si="490"/>
        <v>0</v>
      </c>
    </row>
    <row r="277" spans="2:179">
      <c r="B277" s="365">
        <v>268</v>
      </c>
      <c r="C277" s="309"/>
      <c r="D277" s="196"/>
      <c r="E277" s="196"/>
      <c r="F277" s="195"/>
      <c r="G277" s="367"/>
      <c r="H277" s="197"/>
      <c r="I277" s="197"/>
      <c r="J277" s="197"/>
      <c r="K277" s="197"/>
      <c r="L277" s="197"/>
      <c r="M277" s="197"/>
      <c r="N277" s="9"/>
      <c r="O277" s="198"/>
      <c r="P277" s="198"/>
      <c r="Q277" s="198"/>
      <c r="R277" s="198"/>
      <c r="S277" s="198"/>
      <c r="T277" s="198"/>
      <c r="U277" s="9"/>
      <c r="V277" s="306"/>
      <c r="W277" s="306"/>
      <c r="X277" s="306"/>
      <c r="Y277" s="306"/>
      <c r="Z277" s="306"/>
      <c r="AA277" s="283">
        <f>IFERROR(Z277*Inputs!$D$59*Inputs!$D$60,"")</f>
        <v>0</v>
      </c>
      <c r="AB277" s="9"/>
      <c r="AC277" s="304"/>
      <c r="AD277" s="304"/>
      <c r="AE277" s="304"/>
      <c r="AF277" s="304"/>
      <c r="AG277" s="9"/>
      <c r="AH277" s="283" t="str">
        <f>IFERROR(IF(Analysis!AC277="","",Analysis!AC277*Inputs!$D$33),"")</f>
        <v/>
      </c>
      <c r="AI277" s="292" t="str">
        <f>IFERROR(IF(Analysis!AD277="","",Analysis!AD277*Inputs!$D$37),"")</f>
        <v/>
      </c>
      <c r="AJ277" s="292" t="str">
        <f>IFERROR(IF(Analysis!AE277="","",Analysis!AE277*Inputs!$D$41),"")</f>
        <v/>
      </c>
      <c r="AK277" s="292" t="str">
        <f>IFERROR(IF(Analysis!AE277="","",Analysis!AE277*Inputs!$D$48),"")</f>
        <v/>
      </c>
      <c r="AL277" s="293" t="str">
        <f>IFERROR(IF(Analysis!AD277="","",Analysis!AD277*Inputs!$D$49*Inputs!$D$48),"")</f>
        <v/>
      </c>
      <c r="AM277" s="292" t="str">
        <f>IFERROR(AK277*Inputs!$D$50,"")</f>
        <v/>
      </c>
      <c r="AN277" s="292" t="str">
        <f t="shared" si="491"/>
        <v/>
      </c>
      <c r="AO277" s="292" t="str">
        <f>IFERROR(IF(AN277="","",AN277*Inputs!$D$52),"")</f>
        <v/>
      </c>
      <c r="AP277" s="283" t="str">
        <f>IFERROR(IF(Analysis!AF277="","",Analysis!AF277*Inputs!$D$58),"")</f>
        <v/>
      </c>
      <c r="AQ277" s="293" t="str">
        <f>IFERROR(AP277*Inputs!$D$59,"")</f>
        <v/>
      </c>
      <c r="AR277" s="283" t="str">
        <f>IFERROR(AQ277*Inputs!$D$60,"")</f>
        <v/>
      </c>
      <c r="AS277" s="9"/>
      <c r="AT277" s="279" t="str">
        <f>IF(Analysis!V277&lt;&gt;"",Analysis!V277,Analysis!$AH277)</f>
        <v/>
      </c>
      <c r="AU277" s="279" t="str">
        <f>IF(Analysis!W277&lt;&gt;"",Analysis!W277,Analysis!AI277)</f>
        <v/>
      </c>
      <c r="AV277" s="279" t="str">
        <f>IF(Analysis!X277&lt;&gt;"",Analysis!X277,$AJ277)</f>
        <v/>
      </c>
      <c r="AW277" s="279" t="str">
        <f>IF(Analysis!Y277&lt;&gt;"",Analysis!Y277,Analysis!AO277)</f>
        <v/>
      </c>
      <c r="AX277" s="279" t="str">
        <f>IF(Analysis!Z277&lt;&gt;"",Analysis!Z277,Analysis!AP277)</f>
        <v/>
      </c>
      <c r="AY277" s="279" t="str">
        <f>IF(Analysis!AA277&gt;0,Analysis!AA277,Analysis!AR277)</f>
        <v/>
      </c>
      <c r="AZ277" s="9"/>
      <c r="BA277" s="8">
        <f>SUM((($H277+$O277)*Inputs!$D$14*Inputs!$D$13/Hours_TB),(($I277+$P277)*Inputs!$D$14*Inputs!$D$13/Hours_TB),(($J277+$Q277)*Inputs!$D$14*Inputs!$D$13/Hours_TB),(($K277+$R277)*Inputs!$D$14*Inputs!$D$13/Hours_TB),(($L277+$S277)*Inputs!$D$14*Inputs!$D$13/Hours_TB),(($M277+$T277)*Inputs!$D$14*Inputs!$D$13/Hours_TB))</f>
        <v>0</v>
      </c>
      <c r="BB277" s="8">
        <f>SUM((($H277+$O277)*Inputs!$D$14*Inputs!$D$13/Hours_HIV),(($I277+$P277)*Inputs!$D$14*Inputs!$D$13/Hours_HIV),(($J277+$Q277)*Inputs!$D$14*Inputs!$D$13/Hours_HIV),(($K277+$R277)*Inputs!$D$14*Inputs!$D$13/Hours_HIV),(($L277+$S277)*Inputs!$D$14*Inputs!$D$13/Hours_HIV),(($M277+$T277)*Inputs!$D$14*Inputs!$D$13/Hours_HIV))</f>
        <v>0</v>
      </c>
      <c r="BC277" s="8">
        <f>SUM((($H277+$O277)*Inputs!$D$14*Inputs!$D$13/Hours_HPV),(($I277+$P277)*Inputs!$D$14*Inputs!$D$13/Hours_HPV),(($J277+$Q277)*Inputs!$D$14*Inputs!$D$13/Hours_HPV),(($K277+$R277)*Inputs!$D$14*Inputs!$D$13/Hours_HPV),(($L277+$S277)*Inputs!$D$14*Inputs!$D$13/Hours_HPV),(($M277+$T277)*Inputs!$D$14*Inputs!$D$13/Hours_HPV))</f>
        <v>0</v>
      </c>
      <c r="BD277" s="8">
        <f>SUM((($H277+$O277)*Inputs!$D$14*Inputs!$D$13/Hours_HCV),(($I277+$P277)*Inputs!$D$14*Inputs!$D$13/Hours_HCV),(($J277+$Q277)*Inputs!$D$14*Inputs!$D$13/Hours_HCV),(($K277+$R277)*Inputs!$D$14*Inputs!$D$13/Hours_HCV),(($L277+$S277)*Inputs!$D$14*Inputs!$D$13/Hours_HCV),(($M277+$T277)*Inputs!$D$14*Inputs!$D$13/Hours_HCV))</f>
        <v>0</v>
      </c>
      <c r="BE277" s="9"/>
      <c r="BF277" s="10" t="str">
        <f t="shared" si="492"/>
        <v/>
      </c>
      <c r="BG277" s="18" t="str">
        <f t="shared" si="493"/>
        <v>N/A</v>
      </c>
      <c r="BH277" s="10" t="str">
        <f t="shared" si="494"/>
        <v/>
      </c>
      <c r="BI277" s="10" t="str">
        <f t="shared" si="495"/>
        <v/>
      </c>
      <c r="BJ277" s="10" t="str">
        <f t="shared" si="414"/>
        <v/>
      </c>
      <c r="BK277" s="18" t="str">
        <f t="shared" si="496"/>
        <v>N/A</v>
      </c>
      <c r="BL277" s="367"/>
      <c r="BM277" s="10">
        <f t="shared" si="497"/>
        <v>0</v>
      </c>
      <c r="BN277" s="18" t="str">
        <f t="shared" si="498"/>
        <v>N/A</v>
      </c>
      <c r="BO277" s="10" t="str">
        <f t="shared" si="415"/>
        <v/>
      </c>
      <c r="BP277" s="10" t="str">
        <f t="shared" si="416"/>
        <v/>
      </c>
      <c r="BQ277" s="10" t="str">
        <f t="shared" si="417"/>
        <v/>
      </c>
      <c r="BR277" s="18" t="str">
        <f t="shared" si="418"/>
        <v>N/A</v>
      </c>
      <c r="BS277" s="367"/>
      <c r="BT277" s="10">
        <f t="shared" si="499"/>
        <v>0</v>
      </c>
      <c r="BU277" s="18" t="str">
        <f t="shared" si="500"/>
        <v>N/A</v>
      </c>
      <c r="BV277" s="10" t="str">
        <f t="shared" si="419"/>
        <v/>
      </c>
      <c r="BW277" s="10" t="str">
        <f t="shared" si="501"/>
        <v/>
      </c>
      <c r="BX277" s="10" t="str">
        <f t="shared" si="420"/>
        <v/>
      </c>
      <c r="BY277" s="18" t="str">
        <f t="shared" si="502"/>
        <v>N/A</v>
      </c>
      <c r="BZ277" s="367"/>
      <c r="CA277" s="10">
        <f t="shared" si="503"/>
        <v>0</v>
      </c>
      <c r="CB277" s="18" t="str">
        <f t="shared" si="504"/>
        <v>N/A</v>
      </c>
      <c r="CC277" s="10" t="str">
        <f t="shared" si="421"/>
        <v/>
      </c>
      <c r="CD277" s="10" t="str">
        <f t="shared" si="422"/>
        <v/>
      </c>
      <c r="CE277" s="10" t="str">
        <f t="shared" si="423"/>
        <v/>
      </c>
      <c r="CF277" s="18" t="str">
        <f t="shared" si="505"/>
        <v>N/A</v>
      </c>
      <c r="CG277" s="365"/>
      <c r="CH277" s="10">
        <f t="shared" si="506"/>
        <v>0</v>
      </c>
      <c r="CI277" s="18" t="str">
        <f t="shared" si="507"/>
        <v>N/A</v>
      </c>
      <c r="CJ277" s="10" t="str">
        <f t="shared" si="424"/>
        <v/>
      </c>
      <c r="CK277" s="10" t="str">
        <f t="shared" si="425"/>
        <v/>
      </c>
      <c r="CL277" s="10" t="str">
        <f t="shared" si="426"/>
        <v/>
      </c>
      <c r="CM277" s="18" t="str">
        <f t="shared" si="427"/>
        <v>N/A</v>
      </c>
      <c r="CN277" s="365"/>
      <c r="CO277" s="10">
        <f t="shared" si="508"/>
        <v>0</v>
      </c>
      <c r="CP277" s="18" t="str">
        <f t="shared" si="509"/>
        <v>N/A</v>
      </c>
      <c r="CQ277" s="10" t="str">
        <f t="shared" si="428"/>
        <v/>
      </c>
      <c r="CR277" s="10" t="str">
        <f t="shared" si="429"/>
        <v/>
      </c>
      <c r="CS277" s="10" t="str">
        <f t="shared" si="430"/>
        <v/>
      </c>
      <c r="CT277" s="18" t="str">
        <f t="shared" si="510"/>
        <v>N/A</v>
      </c>
      <c r="CU277" s="377"/>
      <c r="CV277" s="10">
        <f t="shared" si="511"/>
        <v>0</v>
      </c>
      <c r="CW277" s="18" t="str">
        <f t="shared" si="512"/>
        <v>N/A</v>
      </c>
      <c r="CX277" s="10" t="str">
        <f t="shared" si="431"/>
        <v/>
      </c>
      <c r="CY277" s="10" t="str">
        <f t="shared" si="432"/>
        <v/>
      </c>
      <c r="CZ277" s="10" t="str">
        <f t="shared" si="433"/>
        <v/>
      </c>
      <c r="DA277" s="18" t="str">
        <f t="shared" si="434"/>
        <v>N/A</v>
      </c>
      <c r="DB277" s="367"/>
      <c r="DC277" s="367"/>
      <c r="DD277" s="367"/>
      <c r="DE277" s="367"/>
      <c r="DF277" s="367"/>
      <c r="DG277" s="40" t="b">
        <f t="shared" si="435"/>
        <v>0</v>
      </c>
      <c r="DH277" s="40" t="b">
        <f t="shared" si="436"/>
        <v>0</v>
      </c>
      <c r="DI277" s="40" t="b">
        <f t="shared" si="437"/>
        <v>0</v>
      </c>
      <c r="DJ277" s="40" t="b">
        <f t="shared" si="438"/>
        <v>0</v>
      </c>
      <c r="DK277" s="367"/>
      <c r="DL277" s="40" t="b">
        <f t="shared" si="439"/>
        <v>0</v>
      </c>
      <c r="DM277" s="40" t="b">
        <f t="shared" si="440"/>
        <v>0</v>
      </c>
      <c r="DN277" s="40" t="b">
        <f t="shared" si="441"/>
        <v>0</v>
      </c>
      <c r="DO277" s="40" t="b">
        <f t="shared" si="442"/>
        <v>0</v>
      </c>
      <c r="DP277" s="367"/>
      <c r="DQ277" s="40" t="b">
        <f t="shared" si="443"/>
        <v>0</v>
      </c>
      <c r="DR277" s="40" t="b">
        <f t="shared" si="444"/>
        <v>0</v>
      </c>
      <c r="DS277" s="40" t="b">
        <f t="shared" si="445"/>
        <v>0</v>
      </c>
      <c r="DT277" s="40" t="b">
        <f t="shared" si="446"/>
        <v>0</v>
      </c>
      <c r="DU277" s="367"/>
      <c r="DV277" s="40" t="b">
        <f t="shared" si="447"/>
        <v>0</v>
      </c>
      <c r="DW277" s="40" t="b">
        <f t="shared" si="448"/>
        <v>0</v>
      </c>
      <c r="DX277" s="40" t="b">
        <f t="shared" si="449"/>
        <v>0</v>
      </c>
      <c r="DY277" s="40" t="b">
        <f t="shared" si="450"/>
        <v>0</v>
      </c>
      <c r="DZ277" s="367"/>
      <c r="EA277" s="40" t="b">
        <f t="shared" si="451"/>
        <v>0</v>
      </c>
      <c r="EB277" s="40" t="b">
        <f t="shared" si="452"/>
        <v>0</v>
      </c>
      <c r="EC277" s="40" t="b">
        <f t="shared" si="453"/>
        <v>0</v>
      </c>
      <c r="ED277" s="40" t="b">
        <f t="shared" si="454"/>
        <v>0</v>
      </c>
      <c r="EE277" s="367"/>
      <c r="EF277" s="40" t="b">
        <f t="shared" si="455"/>
        <v>0</v>
      </c>
      <c r="EG277" s="40" t="b">
        <f t="shared" si="456"/>
        <v>0</v>
      </c>
      <c r="EH277" s="40" t="b">
        <f t="shared" si="457"/>
        <v>0</v>
      </c>
      <c r="EI277" s="40" t="b">
        <f t="shared" si="458"/>
        <v>0</v>
      </c>
      <c r="EJ277" s="367"/>
      <c r="EK277" s="40" t="b">
        <f t="shared" si="459"/>
        <v>0</v>
      </c>
      <c r="EL277" s="40" t="b">
        <f t="shared" si="460"/>
        <v>0</v>
      </c>
      <c r="EM277" s="40" t="b">
        <f t="shared" si="461"/>
        <v>0</v>
      </c>
      <c r="EN277" s="40" t="b">
        <f t="shared" si="462"/>
        <v>0</v>
      </c>
      <c r="EO277" s="367"/>
      <c r="EP277" s="40" t="b">
        <f t="shared" si="463"/>
        <v>0</v>
      </c>
      <c r="EQ277" s="40" t="b">
        <f t="shared" si="464"/>
        <v>0</v>
      </c>
      <c r="ER277" s="40" t="b">
        <f t="shared" si="465"/>
        <v>0</v>
      </c>
      <c r="ES277" s="40" t="b">
        <f t="shared" si="466"/>
        <v>0</v>
      </c>
      <c r="ET277" s="367"/>
      <c r="EU277" s="40" t="b">
        <f t="shared" si="467"/>
        <v>0</v>
      </c>
      <c r="EV277" s="40" t="b">
        <f t="shared" si="468"/>
        <v>0</v>
      </c>
      <c r="EW277" s="40" t="b">
        <f t="shared" si="469"/>
        <v>0</v>
      </c>
      <c r="EX277" s="40" t="b">
        <f t="shared" si="470"/>
        <v>0</v>
      </c>
      <c r="EY277" s="365"/>
      <c r="EZ277" s="40" t="b">
        <f t="shared" si="471"/>
        <v>0</v>
      </c>
      <c r="FA277" s="40" t="b">
        <f t="shared" si="472"/>
        <v>0</v>
      </c>
      <c r="FB277" s="40" t="b">
        <f t="shared" si="473"/>
        <v>0</v>
      </c>
      <c r="FC277" s="40" t="b">
        <f t="shared" si="474"/>
        <v>0</v>
      </c>
      <c r="FD277" s="367"/>
      <c r="FE277" s="40" t="b">
        <f t="shared" si="475"/>
        <v>0</v>
      </c>
      <c r="FF277" s="40" t="b">
        <f t="shared" si="476"/>
        <v>0</v>
      </c>
      <c r="FG277" s="40" t="b">
        <f t="shared" si="477"/>
        <v>0</v>
      </c>
      <c r="FH277" s="40" t="b">
        <f t="shared" si="478"/>
        <v>0</v>
      </c>
      <c r="FI277" s="365"/>
      <c r="FJ277" s="40" t="b">
        <f t="shared" si="479"/>
        <v>0</v>
      </c>
      <c r="FK277" s="40" t="b">
        <f t="shared" si="480"/>
        <v>0</v>
      </c>
      <c r="FL277" s="40" t="b">
        <f t="shared" si="481"/>
        <v>0</v>
      </c>
      <c r="FM277" s="40" t="b">
        <f t="shared" si="482"/>
        <v>0</v>
      </c>
      <c r="FN277" s="367"/>
      <c r="FO277" s="40" t="b">
        <f t="shared" si="483"/>
        <v>0</v>
      </c>
      <c r="FP277" s="40" t="b">
        <f t="shared" si="484"/>
        <v>0</v>
      </c>
      <c r="FQ277" s="40" t="b">
        <f t="shared" si="485"/>
        <v>0</v>
      </c>
      <c r="FR277" s="40" t="b">
        <f t="shared" si="486"/>
        <v>0</v>
      </c>
      <c r="FS277" s="365"/>
      <c r="FT277" s="40" t="b">
        <f t="shared" si="487"/>
        <v>0</v>
      </c>
      <c r="FU277" s="40" t="b">
        <f t="shared" si="488"/>
        <v>0</v>
      </c>
      <c r="FV277" s="40" t="b">
        <f t="shared" si="489"/>
        <v>0</v>
      </c>
      <c r="FW277" s="40" t="b">
        <f t="shared" si="490"/>
        <v>0</v>
      </c>
    </row>
    <row r="278" spans="2:179">
      <c r="B278" s="365">
        <v>269</v>
      </c>
      <c r="C278" s="309"/>
      <c r="D278" s="196"/>
      <c r="E278" s="196"/>
      <c r="F278" s="195"/>
      <c r="G278" s="367"/>
      <c r="H278" s="197"/>
      <c r="I278" s="197"/>
      <c r="J278" s="197"/>
      <c r="K278" s="197"/>
      <c r="L278" s="197"/>
      <c r="M278" s="197"/>
      <c r="N278" s="9"/>
      <c r="O278" s="198"/>
      <c r="P278" s="198"/>
      <c r="Q278" s="198"/>
      <c r="R278" s="198"/>
      <c r="S278" s="198"/>
      <c r="T278" s="198"/>
      <c r="U278" s="9"/>
      <c r="V278" s="306"/>
      <c r="W278" s="306"/>
      <c r="X278" s="306"/>
      <c r="Y278" s="306"/>
      <c r="Z278" s="306"/>
      <c r="AA278" s="283">
        <f>IFERROR(Z278*Inputs!$D$59*Inputs!$D$60,"")</f>
        <v>0</v>
      </c>
      <c r="AB278" s="9"/>
      <c r="AC278" s="304"/>
      <c r="AD278" s="304"/>
      <c r="AE278" s="304"/>
      <c r="AF278" s="304"/>
      <c r="AG278" s="9"/>
      <c r="AH278" s="283" t="str">
        <f>IFERROR(IF(Analysis!AC278="","",Analysis!AC278*Inputs!$D$33),"")</f>
        <v/>
      </c>
      <c r="AI278" s="292" t="str">
        <f>IFERROR(IF(Analysis!AD278="","",Analysis!AD278*Inputs!$D$37),"")</f>
        <v/>
      </c>
      <c r="AJ278" s="292" t="str">
        <f>IFERROR(IF(Analysis!AE278="","",Analysis!AE278*Inputs!$D$41),"")</f>
        <v/>
      </c>
      <c r="AK278" s="292" t="str">
        <f>IFERROR(IF(Analysis!AE278="","",Analysis!AE278*Inputs!$D$48),"")</f>
        <v/>
      </c>
      <c r="AL278" s="293" t="str">
        <f>IFERROR(IF(Analysis!AD278="","",Analysis!AD278*Inputs!$D$49*Inputs!$D$48),"")</f>
        <v/>
      </c>
      <c r="AM278" s="292" t="str">
        <f>IFERROR(AK278*Inputs!$D$50,"")</f>
        <v/>
      </c>
      <c r="AN278" s="292" t="str">
        <f t="shared" si="491"/>
        <v/>
      </c>
      <c r="AO278" s="292" t="str">
        <f>IFERROR(IF(AN278="","",AN278*Inputs!$D$52),"")</f>
        <v/>
      </c>
      <c r="AP278" s="283" t="str">
        <f>IFERROR(IF(Analysis!AF278="","",Analysis!AF278*Inputs!$D$58),"")</f>
        <v/>
      </c>
      <c r="AQ278" s="293" t="str">
        <f>IFERROR(AP278*Inputs!$D$59,"")</f>
        <v/>
      </c>
      <c r="AR278" s="283" t="str">
        <f>IFERROR(AQ278*Inputs!$D$60,"")</f>
        <v/>
      </c>
      <c r="AS278" s="9"/>
      <c r="AT278" s="279" t="str">
        <f>IF(Analysis!V278&lt;&gt;"",Analysis!V278,Analysis!$AH278)</f>
        <v/>
      </c>
      <c r="AU278" s="279" t="str">
        <f>IF(Analysis!W278&lt;&gt;"",Analysis!W278,Analysis!AI278)</f>
        <v/>
      </c>
      <c r="AV278" s="279" t="str">
        <f>IF(Analysis!X278&lt;&gt;"",Analysis!X278,$AJ278)</f>
        <v/>
      </c>
      <c r="AW278" s="279" t="str">
        <f>IF(Analysis!Y278&lt;&gt;"",Analysis!Y278,Analysis!AO278)</f>
        <v/>
      </c>
      <c r="AX278" s="279" t="str">
        <f>IF(Analysis!Z278&lt;&gt;"",Analysis!Z278,Analysis!AP278)</f>
        <v/>
      </c>
      <c r="AY278" s="279" t="str">
        <f>IF(Analysis!AA278&gt;0,Analysis!AA278,Analysis!AR278)</f>
        <v/>
      </c>
      <c r="AZ278" s="9"/>
      <c r="BA278" s="8">
        <f>SUM((($H278+$O278)*Inputs!$D$14*Inputs!$D$13/Hours_TB),(($I278+$P278)*Inputs!$D$14*Inputs!$D$13/Hours_TB),(($J278+$Q278)*Inputs!$D$14*Inputs!$D$13/Hours_TB),(($K278+$R278)*Inputs!$D$14*Inputs!$D$13/Hours_TB),(($L278+$S278)*Inputs!$D$14*Inputs!$D$13/Hours_TB),(($M278+$T278)*Inputs!$D$14*Inputs!$D$13/Hours_TB))</f>
        <v>0</v>
      </c>
      <c r="BB278" s="8">
        <f>SUM((($H278+$O278)*Inputs!$D$14*Inputs!$D$13/Hours_HIV),(($I278+$P278)*Inputs!$D$14*Inputs!$D$13/Hours_HIV),(($J278+$Q278)*Inputs!$D$14*Inputs!$D$13/Hours_HIV),(($K278+$R278)*Inputs!$D$14*Inputs!$D$13/Hours_HIV),(($L278+$S278)*Inputs!$D$14*Inputs!$D$13/Hours_HIV),(($M278+$T278)*Inputs!$D$14*Inputs!$D$13/Hours_HIV))</f>
        <v>0</v>
      </c>
      <c r="BC278" s="8">
        <f>SUM((($H278+$O278)*Inputs!$D$14*Inputs!$D$13/Hours_HPV),(($I278+$P278)*Inputs!$D$14*Inputs!$D$13/Hours_HPV),(($J278+$Q278)*Inputs!$D$14*Inputs!$D$13/Hours_HPV),(($K278+$R278)*Inputs!$D$14*Inputs!$D$13/Hours_HPV),(($L278+$S278)*Inputs!$D$14*Inputs!$D$13/Hours_HPV),(($M278+$T278)*Inputs!$D$14*Inputs!$D$13/Hours_HPV))</f>
        <v>0</v>
      </c>
      <c r="BD278" s="8">
        <f>SUM((($H278+$O278)*Inputs!$D$14*Inputs!$D$13/Hours_HCV),(($I278+$P278)*Inputs!$D$14*Inputs!$D$13/Hours_HCV),(($J278+$Q278)*Inputs!$D$14*Inputs!$D$13/Hours_HCV),(($K278+$R278)*Inputs!$D$14*Inputs!$D$13/Hours_HCV),(($L278+$S278)*Inputs!$D$14*Inputs!$D$13/Hours_HCV),(($M278+$T278)*Inputs!$D$14*Inputs!$D$13/Hours_HCV))</f>
        <v>0</v>
      </c>
      <c r="BE278" s="9"/>
      <c r="BF278" s="10" t="str">
        <f t="shared" si="492"/>
        <v/>
      </c>
      <c r="BG278" s="18" t="str">
        <f t="shared" si="493"/>
        <v>N/A</v>
      </c>
      <c r="BH278" s="10" t="str">
        <f t="shared" si="494"/>
        <v/>
      </c>
      <c r="BI278" s="10" t="str">
        <f t="shared" si="495"/>
        <v/>
      </c>
      <c r="BJ278" s="10" t="str">
        <f t="shared" si="414"/>
        <v/>
      </c>
      <c r="BK278" s="18" t="str">
        <f t="shared" si="496"/>
        <v>N/A</v>
      </c>
      <c r="BL278" s="367"/>
      <c r="BM278" s="10">
        <f t="shared" si="497"/>
        <v>0</v>
      </c>
      <c r="BN278" s="18" t="str">
        <f t="shared" si="498"/>
        <v>N/A</v>
      </c>
      <c r="BO278" s="10" t="str">
        <f t="shared" si="415"/>
        <v/>
      </c>
      <c r="BP278" s="10" t="str">
        <f t="shared" si="416"/>
        <v/>
      </c>
      <c r="BQ278" s="10" t="str">
        <f t="shared" si="417"/>
        <v/>
      </c>
      <c r="BR278" s="18" t="str">
        <f t="shared" si="418"/>
        <v>N/A</v>
      </c>
      <c r="BS278" s="367"/>
      <c r="BT278" s="10">
        <f t="shared" si="499"/>
        <v>0</v>
      </c>
      <c r="BU278" s="18" t="str">
        <f t="shared" si="500"/>
        <v>N/A</v>
      </c>
      <c r="BV278" s="10" t="str">
        <f t="shared" si="419"/>
        <v/>
      </c>
      <c r="BW278" s="10" t="str">
        <f t="shared" si="501"/>
        <v/>
      </c>
      <c r="BX278" s="10" t="str">
        <f t="shared" si="420"/>
        <v/>
      </c>
      <c r="BY278" s="18" t="str">
        <f t="shared" si="502"/>
        <v>N/A</v>
      </c>
      <c r="BZ278" s="367"/>
      <c r="CA278" s="10">
        <f t="shared" si="503"/>
        <v>0</v>
      </c>
      <c r="CB278" s="18" t="str">
        <f t="shared" si="504"/>
        <v>N/A</v>
      </c>
      <c r="CC278" s="10" t="str">
        <f t="shared" si="421"/>
        <v/>
      </c>
      <c r="CD278" s="10" t="str">
        <f t="shared" si="422"/>
        <v/>
      </c>
      <c r="CE278" s="10" t="str">
        <f t="shared" si="423"/>
        <v/>
      </c>
      <c r="CF278" s="18" t="str">
        <f t="shared" si="505"/>
        <v>N/A</v>
      </c>
      <c r="CG278" s="365"/>
      <c r="CH278" s="10">
        <f t="shared" si="506"/>
        <v>0</v>
      </c>
      <c r="CI278" s="18" t="str">
        <f t="shared" si="507"/>
        <v>N/A</v>
      </c>
      <c r="CJ278" s="10" t="str">
        <f t="shared" si="424"/>
        <v/>
      </c>
      <c r="CK278" s="10" t="str">
        <f t="shared" si="425"/>
        <v/>
      </c>
      <c r="CL278" s="10" t="str">
        <f t="shared" si="426"/>
        <v/>
      </c>
      <c r="CM278" s="18" t="str">
        <f t="shared" si="427"/>
        <v>N/A</v>
      </c>
      <c r="CN278" s="365"/>
      <c r="CO278" s="10">
        <f t="shared" si="508"/>
        <v>0</v>
      </c>
      <c r="CP278" s="18" t="str">
        <f t="shared" si="509"/>
        <v>N/A</v>
      </c>
      <c r="CQ278" s="10" t="str">
        <f t="shared" si="428"/>
        <v/>
      </c>
      <c r="CR278" s="10" t="str">
        <f t="shared" si="429"/>
        <v/>
      </c>
      <c r="CS278" s="10" t="str">
        <f t="shared" si="430"/>
        <v/>
      </c>
      <c r="CT278" s="18" t="str">
        <f t="shared" si="510"/>
        <v>N/A</v>
      </c>
      <c r="CU278" s="377"/>
      <c r="CV278" s="10">
        <f t="shared" si="511"/>
        <v>0</v>
      </c>
      <c r="CW278" s="18" t="str">
        <f t="shared" si="512"/>
        <v>N/A</v>
      </c>
      <c r="CX278" s="10" t="str">
        <f t="shared" si="431"/>
        <v/>
      </c>
      <c r="CY278" s="10" t="str">
        <f t="shared" si="432"/>
        <v/>
      </c>
      <c r="CZ278" s="10" t="str">
        <f t="shared" si="433"/>
        <v/>
      </c>
      <c r="DA278" s="18" t="str">
        <f t="shared" si="434"/>
        <v>N/A</v>
      </c>
      <c r="DB278" s="367"/>
      <c r="DC278" s="367"/>
      <c r="DD278" s="367"/>
      <c r="DE278" s="367"/>
      <c r="DF278" s="367"/>
      <c r="DG278" s="40" t="b">
        <f t="shared" si="435"/>
        <v>0</v>
      </c>
      <c r="DH278" s="40" t="b">
        <f t="shared" si="436"/>
        <v>0</v>
      </c>
      <c r="DI278" s="40" t="b">
        <f t="shared" si="437"/>
        <v>0</v>
      </c>
      <c r="DJ278" s="40" t="b">
        <f t="shared" si="438"/>
        <v>0</v>
      </c>
      <c r="DK278" s="367"/>
      <c r="DL278" s="40" t="b">
        <f t="shared" si="439"/>
        <v>0</v>
      </c>
      <c r="DM278" s="40" t="b">
        <f t="shared" si="440"/>
        <v>0</v>
      </c>
      <c r="DN278" s="40" t="b">
        <f t="shared" si="441"/>
        <v>0</v>
      </c>
      <c r="DO278" s="40" t="b">
        <f t="shared" si="442"/>
        <v>0</v>
      </c>
      <c r="DP278" s="367"/>
      <c r="DQ278" s="40" t="b">
        <f t="shared" si="443"/>
        <v>0</v>
      </c>
      <c r="DR278" s="40" t="b">
        <f t="shared" si="444"/>
        <v>0</v>
      </c>
      <c r="DS278" s="40" t="b">
        <f t="shared" si="445"/>
        <v>0</v>
      </c>
      <c r="DT278" s="40" t="b">
        <f t="shared" si="446"/>
        <v>0</v>
      </c>
      <c r="DU278" s="367"/>
      <c r="DV278" s="40" t="b">
        <f t="shared" si="447"/>
        <v>0</v>
      </c>
      <c r="DW278" s="40" t="b">
        <f t="shared" si="448"/>
        <v>0</v>
      </c>
      <c r="DX278" s="40" t="b">
        <f t="shared" si="449"/>
        <v>0</v>
      </c>
      <c r="DY278" s="40" t="b">
        <f t="shared" si="450"/>
        <v>0</v>
      </c>
      <c r="DZ278" s="367"/>
      <c r="EA278" s="40" t="b">
        <f t="shared" si="451"/>
        <v>0</v>
      </c>
      <c r="EB278" s="40" t="b">
        <f t="shared" si="452"/>
        <v>0</v>
      </c>
      <c r="EC278" s="40" t="b">
        <f t="shared" si="453"/>
        <v>0</v>
      </c>
      <c r="ED278" s="40" t="b">
        <f t="shared" si="454"/>
        <v>0</v>
      </c>
      <c r="EE278" s="367"/>
      <c r="EF278" s="40" t="b">
        <f t="shared" si="455"/>
        <v>0</v>
      </c>
      <c r="EG278" s="40" t="b">
        <f t="shared" si="456"/>
        <v>0</v>
      </c>
      <c r="EH278" s="40" t="b">
        <f t="shared" si="457"/>
        <v>0</v>
      </c>
      <c r="EI278" s="40" t="b">
        <f t="shared" si="458"/>
        <v>0</v>
      </c>
      <c r="EJ278" s="367"/>
      <c r="EK278" s="40" t="b">
        <f t="shared" si="459"/>
        <v>0</v>
      </c>
      <c r="EL278" s="40" t="b">
        <f t="shared" si="460"/>
        <v>0</v>
      </c>
      <c r="EM278" s="40" t="b">
        <f t="shared" si="461"/>
        <v>0</v>
      </c>
      <c r="EN278" s="40" t="b">
        <f t="shared" si="462"/>
        <v>0</v>
      </c>
      <c r="EO278" s="367"/>
      <c r="EP278" s="40" t="b">
        <f t="shared" si="463"/>
        <v>0</v>
      </c>
      <c r="EQ278" s="40" t="b">
        <f t="shared" si="464"/>
        <v>0</v>
      </c>
      <c r="ER278" s="40" t="b">
        <f t="shared" si="465"/>
        <v>0</v>
      </c>
      <c r="ES278" s="40" t="b">
        <f t="shared" si="466"/>
        <v>0</v>
      </c>
      <c r="ET278" s="367"/>
      <c r="EU278" s="40" t="b">
        <f t="shared" si="467"/>
        <v>0</v>
      </c>
      <c r="EV278" s="40" t="b">
        <f t="shared" si="468"/>
        <v>0</v>
      </c>
      <c r="EW278" s="40" t="b">
        <f t="shared" si="469"/>
        <v>0</v>
      </c>
      <c r="EX278" s="40" t="b">
        <f t="shared" si="470"/>
        <v>0</v>
      </c>
      <c r="EY278" s="365"/>
      <c r="EZ278" s="40" t="b">
        <f t="shared" si="471"/>
        <v>0</v>
      </c>
      <c r="FA278" s="40" t="b">
        <f t="shared" si="472"/>
        <v>0</v>
      </c>
      <c r="FB278" s="40" t="b">
        <f t="shared" si="473"/>
        <v>0</v>
      </c>
      <c r="FC278" s="40" t="b">
        <f t="shared" si="474"/>
        <v>0</v>
      </c>
      <c r="FD278" s="367"/>
      <c r="FE278" s="40" t="b">
        <f t="shared" si="475"/>
        <v>0</v>
      </c>
      <c r="FF278" s="40" t="b">
        <f t="shared" si="476"/>
        <v>0</v>
      </c>
      <c r="FG278" s="40" t="b">
        <f t="shared" si="477"/>
        <v>0</v>
      </c>
      <c r="FH278" s="40" t="b">
        <f t="shared" si="478"/>
        <v>0</v>
      </c>
      <c r="FI278" s="365"/>
      <c r="FJ278" s="40" t="b">
        <f t="shared" si="479"/>
        <v>0</v>
      </c>
      <c r="FK278" s="40" t="b">
        <f t="shared" si="480"/>
        <v>0</v>
      </c>
      <c r="FL278" s="40" t="b">
        <f t="shared" si="481"/>
        <v>0</v>
      </c>
      <c r="FM278" s="40" t="b">
        <f t="shared" si="482"/>
        <v>0</v>
      </c>
      <c r="FN278" s="367"/>
      <c r="FO278" s="40" t="b">
        <f t="shared" si="483"/>
        <v>0</v>
      </c>
      <c r="FP278" s="40" t="b">
        <f t="shared" si="484"/>
        <v>0</v>
      </c>
      <c r="FQ278" s="40" t="b">
        <f t="shared" si="485"/>
        <v>0</v>
      </c>
      <c r="FR278" s="40" t="b">
        <f t="shared" si="486"/>
        <v>0</v>
      </c>
      <c r="FS278" s="365"/>
      <c r="FT278" s="40" t="b">
        <f t="shared" si="487"/>
        <v>0</v>
      </c>
      <c r="FU278" s="40" t="b">
        <f t="shared" si="488"/>
        <v>0</v>
      </c>
      <c r="FV278" s="40" t="b">
        <f t="shared" si="489"/>
        <v>0</v>
      </c>
      <c r="FW278" s="40" t="b">
        <f t="shared" si="490"/>
        <v>0</v>
      </c>
    </row>
    <row r="279" spans="2:179">
      <c r="B279" s="365">
        <v>270</v>
      </c>
      <c r="C279" s="309"/>
      <c r="D279" s="196"/>
      <c r="E279" s="196"/>
      <c r="F279" s="195"/>
      <c r="G279" s="367"/>
      <c r="H279" s="197"/>
      <c r="I279" s="197"/>
      <c r="J279" s="197"/>
      <c r="K279" s="197"/>
      <c r="L279" s="197"/>
      <c r="M279" s="197"/>
      <c r="N279" s="9"/>
      <c r="O279" s="198"/>
      <c r="P279" s="198"/>
      <c r="Q279" s="198"/>
      <c r="R279" s="198"/>
      <c r="S279" s="198"/>
      <c r="T279" s="198"/>
      <c r="U279" s="9"/>
      <c r="V279" s="306"/>
      <c r="W279" s="306"/>
      <c r="X279" s="306"/>
      <c r="Y279" s="306"/>
      <c r="Z279" s="306"/>
      <c r="AA279" s="283">
        <f>IFERROR(Z279*Inputs!$D$59*Inputs!$D$60,"")</f>
        <v>0</v>
      </c>
      <c r="AB279" s="9"/>
      <c r="AC279" s="304"/>
      <c r="AD279" s="304"/>
      <c r="AE279" s="304"/>
      <c r="AF279" s="304"/>
      <c r="AG279" s="9"/>
      <c r="AH279" s="283" t="str">
        <f>IFERROR(IF(Analysis!AC279="","",Analysis!AC279*Inputs!$D$33),"")</f>
        <v/>
      </c>
      <c r="AI279" s="292" t="str">
        <f>IFERROR(IF(Analysis!AD279="","",Analysis!AD279*Inputs!$D$37),"")</f>
        <v/>
      </c>
      <c r="AJ279" s="292" t="str">
        <f>IFERROR(IF(Analysis!AE279="","",Analysis!AE279*Inputs!$D$41),"")</f>
        <v/>
      </c>
      <c r="AK279" s="292" t="str">
        <f>IFERROR(IF(Analysis!AE279="","",Analysis!AE279*Inputs!$D$48),"")</f>
        <v/>
      </c>
      <c r="AL279" s="293" t="str">
        <f>IFERROR(IF(Analysis!AD279="","",Analysis!AD279*Inputs!$D$49*Inputs!$D$48),"")</f>
        <v/>
      </c>
      <c r="AM279" s="292" t="str">
        <f>IFERROR(AK279*Inputs!$D$50,"")</f>
        <v/>
      </c>
      <c r="AN279" s="292" t="str">
        <f t="shared" si="491"/>
        <v/>
      </c>
      <c r="AO279" s="292" t="str">
        <f>IFERROR(IF(AN279="","",AN279*Inputs!$D$52),"")</f>
        <v/>
      </c>
      <c r="AP279" s="283" t="str">
        <f>IFERROR(IF(Analysis!AF279="","",Analysis!AF279*Inputs!$D$58),"")</f>
        <v/>
      </c>
      <c r="AQ279" s="293" t="str">
        <f>IFERROR(AP279*Inputs!$D$59,"")</f>
        <v/>
      </c>
      <c r="AR279" s="283" t="str">
        <f>IFERROR(AQ279*Inputs!$D$60,"")</f>
        <v/>
      </c>
      <c r="AS279" s="9"/>
      <c r="AT279" s="279" t="str">
        <f>IF(Analysis!V279&lt;&gt;"",Analysis!V279,Analysis!$AH279)</f>
        <v/>
      </c>
      <c r="AU279" s="279" t="str">
        <f>IF(Analysis!W279&lt;&gt;"",Analysis!W279,Analysis!AI279)</f>
        <v/>
      </c>
      <c r="AV279" s="279" t="str">
        <f>IF(Analysis!X279&lt;&gt;"",Analysis!X279,$AJ279)</f>
        <v/>
      </c>
      <c r="AW279" s="279" t="str">
        <f>IF(Analysis!Y279&lt;&gt;"",Analysis!Y279,Analysis!AO279)</f>
        <v/>
      </c>
      <c r="AX279" s="279" t="str">
        <f>IF(Analysis!Z279&lt;&gt;"",Analysis!Z279,Analysis!AP279)</f>
        <v/>
      </c>
      <c r="AY279" s="279" t="str">
        <f>IF(Analysis!AA279&gt;0,Analysis!AA279,Analysis!AR279)</f>
        <v/>
      </c>
      <c r="AZ279" s="9"/>
      <c r="BA279" s="8">
        <f>SUM((($H279+$O279)*Inputs!$D$14*Inputs!$D$13/Hours_TB),(($I279+$P279)*Inputs!$D$14*Inputs!$D$13/Hours_TB),(($J279+$Q279)*Inputs!$D$14*Inputs!$D$13/Hours_TB),(($K279+$R279)*Inputs!$D$14*Inputs!$D$13/Hours_TB),(($L279+$S279)*Inputs!$D$14*Inputs!$D$13/Hours_TB),(($M279+$T279)*Inputs!$D$14*Inputs!$D$13/Hours_TB))</f>
        <v>0</v>
      </c>
      <c r="BB279" s="8">
        <f>SUM((($H279+$O279)*Inputs!$D$14*Inputs!$D$13/Hours_HIV),(($I279+$P279)*Inputs!$D$14*Inputs!$D$13/Hours_HIV),(($J279+$Q279)*Inputs!$D$14*Inputs!$D$13/Hours_HIV),(($K279+$R279)*Inputs!$D$14*Inputs!$D$13/Hours_HIV),(($L279+$S279)*Inputs!$D$14*Inputs!$D$13/Hours_HIV),(($M279+$T279)*Inputs!$D$14*Inputs!$D$13/Hours_HIV))</f>
        <v>0</v>
      </c>
      <c r="BC279" s="8">
        <f>SUM((($H279+$O279)*Inputs!$D$14*Inputs!$D$13/Hours_HPV),(($I279+$P279)*Inputs!$D$14*Inputs!$D$13/Hours_HPV),(($J279+$Q279)*Inputs!$D$14*Inputs!$D$13/Hours_HPV),(($K279+$R279)*Inputs!$D$14*Inputs!$D$13/Hours_HPV),(($L279+$S279)*Inputs!$D$14*Inputs!$D$13/Hours_HPV),(($M279+$T279)*Inputs!$D$14*Inputs!$D$13/Hours_HPV))</f>
        <v>0</v>
      </c>
      <c r="BD279" s="8">
        <f>SUM((($H279+$O279)*Inputs!$D$14*Inputs!$D$13/Hours_HCV),(($I279+$P279)*Inputs!$D$14*Inputs!$D$13/Hours_HCV),(($J279+$Q279)*Inputs!$D$14*Inputs!$D$13/Hours_HCV),(($K279+$R279)*Inputs!$D$14*Inputs!$D$13/Hours_HCV),(($L279+$S279)*Inputs!$D$14*Inputs!$D$13/Hours_HCV),(($M279+$T279)*Inputs!$D$14*Inputs!$D$13/Hours_HCV))</f>
        <v>0</v>
      </c>
      <c r="BE279" s="9"/>
      <c r="BF279" s="10" t="str">
        <f t="shared" si="492"/>
        <v/>
      </c>
      <c r="BG279" s="18" t="str">
        <f t="shared" si="493"/>
        <v>N/A</v>
      </c>
      <c r="BH279" s="10" t="str">
        <f t="shared" si="494"/>
        <v/>
      </c>
      <c r="BI279" s="10" t="str">
        <f t="shared" si="495"/>
        <v/>
      </c>
      <c r="BJ279" s="10" t="str">
        <f t="shared" si="414"/>
        <v/>
      </c>
      <c r="BK279" s="18" t="str">
        <f t="shared" si="496"/>
        <v>N/A</v>
      </c>
      <c r="BL279" s="367"/>
      <c r="BM279" s="10">
        <f t="shared" si="497"/>
        <v>0</v>
      </c>
      <c r="BN279" s="18" t="str">
        <f t="shared" si="498"/>
        <v>N/A</v>
      </c>
      <c r="BO279" s="10" t="str">
        <f t="shared" si="415"/>
        <v/>
      </c>
      <c r="BP279" s="10" t="str">
        <f t="shared" si="416"/>
        <v/>
      </c>
      <c r="BQ279" s="10" t="str">
        <f t="shared" si="417"/>
        <v/>
      </c>
      <c r="BR279" s="18" t="str">
        <f t="shared" si="418"/>
        <v>N/A</v>
      </c>
      <c r="BS279" s="367"/>
      <c r="BT279" s="10">
        <f t="shared" si="499"/>
        <v>0</v>
      </c>
      <c r="BU279" s="18" t="str">
        <f t="shared" si="500"/>
        <v>N/A</v>
      </c>
      <c r="BV279" s="10" t="str">
        <f t="shared" si="419"/>
        <v/>
      </c>
      <c r="BW279" s="10" t="str">
        <f t="shared" si="501"/>
        <v/>
      </c>
      <c r="BX279" s="10" t="str">
        <f t="shared" si="420"/>
        <v/>
      </c>
      <c r="BY279" s="18" t="str">
        <f t="shared" si="502"/>
        <v>N/A</v>
      </c>
      <c r="BZ279" s="367"/>
      <c r="CA279" s="10">
        <f t="shared" si="503"/>
        <v>0</v>
      </c>
      <c r="CB279" s="18" t="str">
        <f t="shared" si="504"/>
        <v>N/A</v>
      </c>
      <c r="CC279" s="10" t="str">
        <f t="shared" si="421"/>
        <v/>
      </c>
      <c r="CD279" s="10" t="str">
        <f t="shared" si="422"/>
        <v/>
      </c>
      <c r="CE279" s="10" t="str">
        <f t="shared" si="423"/>
        <v/>
      </c>
      <c r="CF279" s="18" t="str">
        <f t="shared" si="505"/>
        <v>N/A</v>
      </c>
      <c r="CG279" s="365"/>
      <c r="CH279" s="10">
        <f t="shared" si="506"/>
        <v>0</v>
      </c>
      <c r="CI279" s="18" t="str">
        <f t="shared" si="507"/>
        <v>N/A</v>
      </c>
      <c r="CJ279" s="10" t="str">
        <f t="shared" si="424"/>
        <v/>
      </c>
      <c r="CK279" s="10" t="str">
        <f t="shared" si="425"/>
        <v/>
      </c>
      <c r="CL279" s="10" t="str">
        <f t="shared" si="426"/>
        <v/>
      </c>
      <c r="CM279" s="18" t="str">
        <f t="shared" si="427"/>
        <v>N/A</v>
      </c>
      <c r="CN279" s="365"/>
      <c r="CO279" s="10">
        <f t="shared" si="508"/>
        <v>0</v>
      </c>
      <c r="CP279" s="18" t="str">
        <f t="shared" si="509"/>
        <v>N/A</v>
      </c>
      <c r="CQ279" s="10" t="str">
        <f t="shared" si="428"/>
        <v/>
      </c>
      <c r="CR279" s="10" t="str">
        <f t="shared" si="429"/>
        <v/>
      </c>
      <c r="CS279" s="10" t="str">
        <f t="shared" si="430"/>
        <v/>
      </c>
      <c r="CT279" s="18" t="str">
        <f t="shared" si="510"/>
        <v>N/A</v>
      </c>
      <c r="CU279" s="377"/>
      <c r="CV279" s="10">
        <f t="shared" si="511"/>
        <v>0</v>
      </c>
      <c r="CW279" s="18" t="str">
        <f t="shared" si="512"/>
        <v>N/A</v>
      </c>
      <c r="CX279" s="10" t="str">
        <f t="shared" si="431"/>
        <v/>
      </c>
      <c r="CY279" s="10" t="str">
        <f t="shared" si="432"/>
        <v/>
      </c>
      <c r="CZ279" s="10" t="str">
        <f t="shared" si="433"/>
        <v/>
      </c>
      <c r="DA279" s="18" t="str">
        <f t="shared" si="434"/>
        <v>N/A</v>
      </c>
      <c r="DB279" s="367"/>
      <c r="DC279" s="367"/>
      <c r="DD279" s="367"/>
      <c r="DE279" s="367"/>
      <c r="DF279" s="367"/>
      <c r="DG279" s="40" t="b">
        <f t="shared" si="435"/>
        <v>0</v>
      </c>
      <c r="DH279" s="40" t="b">
        <f t="shared" si="436"/>
        <v>0</v>
      </c>
      <c r="DI279" s="40" t="b">
        <f t="shared" si="437"/>
        <v>0</v>
      </c>
      <c r="DJ279" s="40" t="b">
        <f t="shared" si="438"/>
        <v>0</v>
      </c>
      <c r="DK279" s="367"/>
      <c r="DL279" s="40" t="b">
        <f t="shared" si="439"/>
        <v>0</v>
      </c>
      <c r="DM279" s="40" t="b">
        <f t="shared" si="440"/>
        <v>0</v>
      </c>
      <c r="DN279" s="40" t="b">
        <f t="shared" si="441"/>
        <v>0</v>
      </c>
      <c r="DO279" s="40" t="b">
        <f t="shared" si="442"/>
        <v>0</v>
      </c>
      <c r="DP279" s="367"/>
      <c r="DQ279" s="40" t="b">
        <f t="shared" si="443"/>
        <v>0</v>
      </c>
      <c r="DR279" s="40" t="b">
        <f t="shared" si="444"/>
        <v>0</v>
      </c>
      <c r="DS279" s="40" t="b">
        <f t="shared" si="445"/>
        <v>0</v>
      </c>
      <c r="DT279" s="40" t="b">
        <f t="shared" si="446"/>
        <v>0</v>
      </c>
      <c r="DU279" s="367"/>
      <c r="DV279" s="40" t="b">
        <f t="shared" si="447"/>
        <v>0</v>
      </c>
      <c r="DW279" s="40" t="b">
        <f t="shared" si="448"/>
        <v>0</v>
      </c>
      <c r="DX279" s="40" t="b">
        <f t="shared" si="449"/>
        <v>0</v>
      </c>
      <c r="DY279" s="40" t="b">
        <f t="shared" si="450"/>
        <v>0</v>
      </c>
      <c r="DZ279" s="367"/>
      <c r="EA279" s="40" t="b">
        <f t="shared" si="451"/>
        <v>0</v>
      </c>
      <c r="EB279" s="40" t="b">
        <f t="shared" si="452"/>
        <v>0</v>
      </c>
      <c r="EC279" s="40" t="b">
        <f t="shared" si="453"/>
        <v>0</v>
      </c>
      <c r="ED279" s="40" t="b">
        <f t="shared" si="454"/>
        <v>0</v>
      </c>
      <c r="EE279" s="367"/>
      <c r="EF279" s="40" t="b">
        <f t="shared" si="455"/>
        <v>0</v>
      </c>
      <c r="EG279" s="40" t="b">
        <f t="shared" si="456"/>
        <v>0</v>
      </c>
      <c r="EH279" s="40" t="b">
        <f t="shared" si="457"/>
        <v>0</v>
      </c>
      <c r="EI279" s="40" t="b">
        <f t="shared" si="458"/>
        <v>0</v>
      </c>
      <c r="EJ279" s="367"/>
      <c r="EK279" s="40" t="b">
        <f t="shared" si="459"/>
        <v>0</v>
      </c>
      <c r="EL279" s="40" t="b">
        <f t="shared" si="460"/>
        <v>0</v>
      </c>
      <c r="EM279" s="40" t="b">
        <f t="shared" si="461"/>
        <v>0</v>
      </c>
      <c r="EN279" s="40" t="b">
        <f t="shared" si="462"/>
        <v>0</v>
      </c>
      <c r="EO279" s="367"/>
      <c r="EP279" s="40" t="b">
        <f t="shared" si="463"/>
        <v>0</v>
      </c>
      <c r="EQ279" s="40" t="b">
        <f t="shared" si="464"/>
        <v>0</v>
      </c>
      <c r="ER279" s="40" t="b">
        <f t="shared" si="465"/>
        <v>0</v>
      </c>
      <c r="ES279" s="40" t="b">
        <f t="shared" si="466"/>
        <v>0</v>
      </c>
      <c r="ET279" s="367"/>
      <c r="EU279" s="40" t="b">
        <f t="shared" si="467"/>
        <v>0</v>
      </c>
      <c r="EV279" s="40" t="b">
        <f t="shared" si="468"/>
        <v>0</v>
      </c>
      <c r="EW279" s="40" t="b">
        <f t="shared" si="469"/>
        <v>0</v>
      </c>
      <c r="EX279" s="40" t="b">
        <f t="shared" si="470"/>
        <v>0</v>
      </c>
      <c r="EY279" s="365"/>
      <c r="EZ279" s="40" t="b">
        <f t="shared" si="471"/>
        <v>0</v>
      </c>
      <c r="FA279" s="40" t="b">
        <f t="shared" si="472"/>
        <v>0</v>
      </c>
      <c r="FB279" s="40" t="b">
        <f t="shared" si="473"/>
        <v>0</v>
      </c>
      <c r="FC279" s="40" t="b">
        <f t="shared" si="474"/>
        <v>0</v>
      </c>
      <c r="FD279" s="367"/>
      <c r="FE279" s="40" t="b">
        <f t="shared" si="475"/>
        <v>0</v>
      </c>
      <c r="FF279" s="40" t="b">
        <f t="shared" si="476"/>
        <v>0</v>
      </c>
      <c r="FG279" s="40" t="b">
        <f t="shared" si="477"/>
        <v>0</v>
      </c>
      <c r="FH279" s="40" t="b">
        <f t="shared" si="478"/>
        <v>0</v>
      </c>
      <c r="FI279" s="365"/>
      <c r="FJ279" s="40" t="b">
        <f t="shared" si="479"/>
        <v>0</v>
      </c>
      <c r="FK279" s="40" t="b">
        <f t="shared" si="480"/>
        <v>0</v>
      </c>
      <c r="FL279" s="40" t="b">
        <f t="shared" si="481"/>
        <v>0</v>
      </c>
      <c r="FM279" s="40" t="b">
        <f t="shared" si="482"/>
        <v>0</v>
      </c>
      <c r="FN279" s="367"/>
      <c r="FO279" s="40" t="b">
        <f t="shared" si="483"/>
        <v>0</v>
      </c>
      <c r="FP279" s="40" t="b">
        <f t="shared" si="484"/>
        <v>0</v>
      </c>
      <c r="FQ279" s="40" t="b">
        <f t="shared" si="485"/>
        <v>0</v>
      </c>
      <c r="FR279" s="40" t="b">
        <f t="shared" si="486"/>
        <v>0</v>
      </c>
      <c r="FS279" s="365"/>
      <c r="FT279" s="40" t="b">
        <f t="shared" si="487"/>
        <v>0</v>
      </c>
      <c r="FU279" s="40" t="b">
        <f t="shared" si="488"/>
        <v>0</v>
      </c>
      <c r="FV279" s="40" t="b">
        <f t="shared" si="489"/>
        <v>0</v>
      </c>
      <c r="FW279" s="40" t="b">
        <f t="shared" si="490"/>
        <v>0</v>
      </c>
    </row>
    <row r="280" spans="2:179">
      <c r="B280" s="365">
        <v>271</v>
      </c>
      <c r="C280" s="309"/>
      <c r="D280" s="196"/>
      <c r="E280" s="196"/>
      <c r="F280" s="195"/>
      <c r="G280" s="367"/>
      <c r="H280" s="197"/>
      <c r="I280" s="197"/>
      <c r="J280" s="197"/>
      <c r="K280" s="197"/>
      <c r="L280" s="197"/>
      <c r="M280" s="197"/>
      <c r="N280" s="9"/>
      <c r="O280" s="198"/>
      <c r="P280" s="198"/>
      <c r="Q280" s="198"/>
      <c r="R280" s="198"/>
      <c r="S280" s="198"/>
      <c r="T280" s="198"/>
      <c r="U280" s="9"/>
      <c r="V280" s="306"/>
      <c r="W280" s="306"/>
      <c r="X280" s="306"/>
      <c r="Y280" s="306"/>
      <c r="Z280" s="306"/>
      <c r="AA280" s="283">
        <f>IFERROR(Z280*Inputs!$D$59*Inputs!$D$60,"")</f>
        <v>0</v>
      </c>
      <c r="AB280" s="9"/>
      <c r="AC280" s="304"/>
      <c r="AD280" s="304"/>
      <c r="AE280" s="304"/>
      <c r="AF280" s="304"/>
      <c r="AG280" s="9"/>
      <c r="AH280" s="283" t="str">
        <f>IFERROR(IF(Analysis!AC280="","",Analysis!AC280*Inputs!$D$33),"")</f>
        <v/>
      </c>
      <c r="AI280" s="292" t="str">
        <f>IFERROR(IF(Analysis!AD280="","",Analysis!AD280*Inputs!$D$37),"")</f>
        <v/>
      </c>
      <c r="AJ280" s="292" t="str">
        <f>IFERROR(IF(Analysis!AE280="","",Analysis!AE280*Inputs!$D$41),"")</f>
        <v/>
      </c>
      <c r="AK280" s="292" t="str">
        <f>IFERROR(IF(Analysis!AE280="","",Analysis!AE280*Inputs!$D$48),"")</f>
        <v/>
      </c>
      <c r="AL280" s="293" t="str">
        <f>IFERROR(IF(Analysis!AD280="","",Analysis!AD280*Inputs!$D$49*Inputs!$D$48),"")</f>
        <v/>
      </c>
      <c r="AM280" s="292" t="str">
        <f>IFERROR(AK280*Inputs!$D$50,"")</f>
        <v/>
      </c>
      <c r="AN280" s="292" t="str">
        <f t="shared" si="491"/>
        <v/>
      </c>
      <c r="AO280" s="292" t="str">
        <f>IFERROR(IF(AN280="","",AN280*Inputs!$D$52),"")</f>
        <v/>
      </c>
      <c r="AP280" s="283" t="str">
        <f>IFERROR(IF(Analysis!AF280="","",Analysis!AF280*Inputs!$D$58),"")</f>
        <v/>
      </c>
      <c r="AQ280" s="293" t="str">
        <f>IFERROR(AP280*Inputs!$D$59,"")</f>
        <v/>
      </c>
      <c r="AR280" s="283" t="str">
        <f>IFERROR(AQ280*Inputs!$D$60,"")</f>
        <v/>
      </c>
      <c r="AS280" s="9"/>
      <c r="AT280" s="279" t="str">
        <f>IF(Analysis!V280&lt;&gt;"",Analysis!V280,Analysis!$AH280)</f>
        <v/>
      </c>
      <c r="AU280" s="279" t="str">
        <f>IF(Analysis!W280&lt;&gt;"",Analysis!W280,Analysis!AI280)</f>
        <v/>
      </c>
      <c r="AV280" s="279" t="str">
        <f>IF(Analysis!X280&lt;&gt;"",Analysis!X280,$AJ280)</f>
        <v/>
      </c>
      <c r="AW280" s="279" t="str">
        <f>IF(Analysis!Y280&lt;&gt;"",Analysis!Y280,Analysis!AO280)</f>
        <v/>
      </c>
      <c r="AX280" s="279" t="str">
        <f>IF(Analysis!Z280&lt;&gt;"",Analysis!Z280,Analysis!AP280)</f>
        <v/>
      </c>
      <c r="AY280" s="279" t="str">
        <f>IF(Analysis!AA280&gt;0,Analysis!AA280,Analysis!AR280)</f>
        <v/>
      </c>
      <c r="AZ280" s="9"/>
      <c r="BA280" s="8">
        <f>SUM((($H280+$O280)*Inputs!$D$14*Inputs!$D$13/Hours_TB),(($I280+$P280)*Inputs!$D$14*Inputs!$D$13/Hours_TB),(($J280+$Q280)*Inputs!$D$14*Inputs!$D$13/Hours_TB),(($K280+$R280)*Inputs!$D$14*Inputs!$D$13/Hours_TB),(($L280+$S280)*Inputs!$D$14*Inputs!$D$13/Hours_TB),(($M280+$T280)*Inputs!$D$14*Inputs!$D$13/Hours_TB))</f>
        <v>0</v>
      </c>
      <c r="BB280" s="8">
        <f>SUM((($H280+$O280)*Inputs!$D$14*Inputs!$D$13/Hours_HIV),(($I280+$P280)*Inputs!$D$14*Inputs!$D$13/Hours_HIV),(($J280+$Q280)*Inputs!$D$14*Inputs!$D$13/Hours_HIV),(($K280+$R280)*Inputs!$D$14*Inputs!$D$13/Hours_HIV),(($L280+$S280)*Inputs!$D$14*Inputs!$D$13/Hours_HIV),(($M280+$T280)*Inputs!$D$14*Inputs!$D$13/Hours_HIV))</f>
        <v>0</v>
      </c>
      <c r="BC280" s="8">
        <f>SUM((($H280+$O280)*Inputs!$D$14*Inputs!$D$13/Hours_HPV),(($I280+$P280)*Inputs!$D$14*Inputs!$D$13/Hours_HPV),(($J280+$Q280)*Inputs!$D$14*Inputs!$D$13/Hours_HPV),(($K280+$R280)*Inputs!$D$14*Inputs!$D$13/Hours_HPV),(($L280+$S280)*Inputs!$D$14*Inputs!$D$13/Hours_HPV),(($M280+$T280)*Inputs!$D$14*Inputs!$D$13/Hours_HPV))</f>
        <v>0</v>
      </c>
      <c r="BD280" s="8">
        <f>SUM((($H280+$O280)*Inputs!$D$14*Inputs!$D$13/Hours_HCV),(($I280+$P280)*Inputs!$D$14*Inputs!$D$13/Hours_HCV),(($J280+$Q280)*Inputs!$D$14*Inputs!$D$13/Hours_HCV),(($K280+$R280)*Inputs!$D$14*Inputs!$D$13/Hours_HCV),(($L280+$S280)*Inputs!$D$14*Inputs!$D$13/Hours_HCV),(($M280+$T280)*Inputs!$D$14*Inputs!$D$13/Hours_HCV))</f>
        <v>0</v>
      </c>
      <c r="BE280" s="9"/>
      <c r="BF280" s="10" t="str">
        <f t="shared" si="492"/>
        <v/>
      </c>
      <c r="BG280" s="18" t="str">
        <f t="shared" si="493"/>
        <v>N/A</v>
      </c>
      <c r="BH280" s="10" t="str">
        <f t="shared" si="494"/>
        <v/>
      </c>
      <c r="BI280" s="10" t="str">
        <f t="shared" si="495"/>
        <v/>
      </c>
      <c r="BJ280" s="10" t="str">
        <f t="shared" si="414"/>
        <v/>
      </c>
      <c r="BK280" s="18" t="str">
        <f t="shared" si="496"/>
        <v>N/A</v>
      </c>
      <c r="BL280" s="367"/>
      <c r="BM280" s="10">
        <f t="shared" si="497"/>
        <v>0</v>
      </c>
      <c r="BN280" s="18" t="str">
        <f t="shared" si="498"/>
        <v>N/A</v>
      </c>
      <c r="BO280" s="10" t="str">
        <f t="shared" si="415"/>
        <v/>
      </c>
      <c r="BP280" s="10" t="str">
        <f t="shared" si="416"/>
        <v/>
      </c>
      <c r="BQ280" s="10" t="str">
        <f t="shared" si="417"/>
        <v/>
      </c>
      <c r="BR280" s="18" t="str">
        <f t="shared" si="418"/>
        <v>N/A</v>
      </c>
      <c r="BS280" s="367"/>
      <c r="BT280" s="10">
        <f t="shared" si="499"/>
        <v>0</v>
      </c>
      <c r="BU280" s="18" t="str">
        <f t="shared" si="500"/>
        <v>N/A</v>
      </c>
      <c r="BV280" s="10" t="str">
        <f t="shared" si="419"/>
        <v/>
      </c>
      <c r="BW280" s="10" t="str">
        <f t="shared" si="501"/>
        <v/>
      </c>
      <c r="BX280" s="10" t="str">
        <f t="shared" si="420"/>
        <v/>
      </c>
      <c r="BY280" s="18" t="str">
        <f t="shared" si="502"/>
        <v>N/A</v>
      </c>
      <c r="BZ280" s="367"/>
      <c r="CA280" s="10">
        <f t="shared" si="503"/>
        <v>0</v>
      </c>
      <c r="CB280" s="18" t="str">
        <f t="shared" si="504"/>
        <v>N/A</v>
      </c>
      <c r="CC280" s="10" t="str">
        <f t="shared" si="421"/>
        <v/>
      </c>
      <c r="CD280" s="10" t="str">
        <f t="shared" si="422"/>
        <v/>
      </c>
      <c r="CE280" s="10" t="str">
        <f t="shared" si="423"/>
        <v/>
      </c>
      <c r="CF280" s="18" t="str">
        <f t="shared" si="505"/>
        <v>N/A</v>
      </c>
      <c r="CG280" s="365"/>
      <c r="CH280" s="10">
        <f t="shared" si="506"/>
        <v>0</v>
      </c>
      <c r="CI280" s="18" t="str">
        <f t="shared" si="507"/>
        <v>N/A</v>
      </c>
      <c r="CJ280" s="10" t="str">
        <f t="shared" si="424"/>
        <v/>
      </c>
      <c r="CK280" s="10" t="str">
        <f t="shared" si="425"/>
        <v/>
      </c>
      <c r="CL280" s="10" t="str">
        <f t="shared" si="426"/>
        <v/>
      </c>
      <c r="CM280" s="18" t="str">
        <f t="shared" si="427"/>
        <v>N/A</v>
      </c>
      <c r="CN280" s="365"/>
      <c r="CO280" s="10">
        <f t="shared" si="508"/>
        <v>0</v>
      </c>
      <c r="CP280" s="18" t="str">
        <f t="shared" si="509"/>
        <v>N/A</v>
      </c>
      <c r="CQ280" s="10" t="str">
        <f t="shared" si="428"/>
        <v/>
      </c>
      <c r="CR280" s="10" t="str">
        <f t="shared" si="429"/>
        <v/>
      </c>
      <c r="CS280" s="10" t="str">
        <f t="shared" si="430"/>
        <v/>
      </c>
      <c r="CT280" s="18" t="str">
        <f t="shared" si="510"/>
        <v>N/A</v>
      </c>
      <c r="CU280" s="377"/>
      <c r="CV280" s="10">
        <f t="shared" si="511"/>
        <v>0</v>
      </c>
      <c r="CW280" s="18" t="str">
        <f t="shared" si="512"/>
        <v>N/A</v>
      </c>
      <c r="CX280" s="10" t="str">
        <f t="shared" si="431"/>
        <v/>
      </c>
      <c r="CY280" s="10" t="str">
        <f t="shared" si="432"/>
        <v/>
      </c>
      <c r="CZ280" s="10" t="str">
        <f t="shared" si="433"/>
        <v/>
      </c>
      <c r="DA280" s="18" t="str">
        <f t="shared" si="434"/>
        <v>N/A</v>
      </c>
      <c r="DB280" s="367"/>
      <c r="DC280" s="367"/>
      <c r="DD280" s="367"/>
      <c r="DE280" s="367"/>
      <c r="DF280" s="367"/>
      <c r="DG280" s="40" t="b">
        <f t="shared" si="435"/>
        <v>0</v>
      </c>
      <c r="DH280" s="40" t="b">
        <f t="shared" si="436"/>
        <v>0</v>
      </c>
      <c r="DI280" s="40" t="b">
        <f t="shared" si="437"/>
        <v>0</v>
      </c>
      <c r="DJ280" s="40" t="b">
        <f t="shared" si="438"/>
        <v>0</v>
      </c>
      <c r="DK280" s="367"/>
      <c r="DL280" s="40" t="b">
        <f t="shared" si="439"/>
        <v>0</v>
      </c>
      <c r="DM280" s="40" t="b">
        <f t="shared" si="440"/>
        <v>0</v>
      </c>
      <c r="DN280" s="40" t="b">
        <f t="shared" si="441"/>
        <v>0</v>
      </c>
      <c r="DO280" s="40" t="b">
        <f t="shared" si="442"/>
        <v>0</v>
      </c>
      <c r="DP280" s="367"/>
      <c r="DQ280" s="40" t="b">
        <f t="shared" si="443"/>
        <v>0</v>
      </c>
      <c r="DR280" s="40" t="b">
        <f t="shared" si="444"/>
        <v>0</v>
      </c>
      <c r="DS280" s="40" t="b">
        <f t="shared" si="445"/>
        <v>0</v>
      </c>
      <c r="DT280" s="40" t="b">
        <f t="shared" si="446"/>
        <v>0</v>
      </c>
      <c r="DU280" s="367"/>
      <c r="DV280" s="40" t="b">
        <f t="shared" si="447"/>
        <v>0</v>
      </c>
      <c r="DW280" s="40" t="b">
        <f t="shared" si="448"/>
        <v>0</v>
      </c>
      <c r="DX280" s="40" t="b">
        <f t="shared" si="449"/>
        <v>0</v>
      </c>
      <c r="DY280" s="40" t="b">
        <f t="shared" si="450"/>
        <v>0</v>
      </c>
      <c r="DZ280" s="367"/>
      <c r="EA280" s="40" t="b">
        <f t="shared" si="451"/>
        <v>0</v>
      </c>
      <c r="EB280" s="40" t="b">
        <f t="shared" si="452"/>
        <v>0</v>
      </c>
      <c r="EC280" s="40" t="b">
        <f t="shared" si="453"/>
        <v>0</v>
      </c>
      <c r="ED280" s="40" t="b">
        <f t="shared" si="454"/>
        <v>0</v>
      </c>
      <c r="EE280" s="367"/>
      <c r="EF280" s="40" t="b">
        <f t="shared" si="455"/>
        <v>0</v>
      </c>
      <c r="EG280" s="40" t="b">
        <f t="shared" si="456"/>
        <v>0</v>
      </c>
      <c r="EH280" s="40" t="b">
        <f t="shared" si="457"/>
        <v>0</v>
      </c>
      <c r="EI280" s="40" t="b">
        <f t="shared" si="458"/>
        <v>0</v>
      </c>
      <c r="EJ280" s="367"/>
      <c r="EK280" s="40" t="b">
        <f t="shared" si="459"/>
        <v>0</v>
      </c>
      <c r="EL280" s="40" t="b">
        <f t="shared" si="460"/>
        <v>0</v>
      </c>
      <c r="EM280" s="40" t="b">
        <f t="shared" si="461"/>
        <v>0</v>
      </c>
      <c r="EN280" s="40" t="b">
        <f t="shared" si="462"/>
        <v>0</v>
      </c>
      <c r="EO280" s="367"/>
      <c r="EP280" s="40" t="b">
        <f t="shared" si="463"/>
        <v>0</v>
      </c>
      <c r="EQ280" s="40" t="b">
        <f t="shared" si="464"/>
        <v>0</v>
      </c>
      <c r="ER280" s="40" t="b">
        <f t="shared" si="465"/>
        <v>0</v>
      </c>
      <c r="ES280" s="40" t="b">
        <f t="shared" si="466"/>
        <v>0</v>
      </c>
      <c r="ET280" s="367"/>
      <c r="EU280" s="40" t="b">
        <f t="shared" si="467"/>
        <v>0</v>
      </c>
      <c r="EV280" s="40" t="b">
        <f t="shared" si="468"/>
        <v>0</v>
      </c>
      <c r="EW280" s="40" t="b">
        <f t="shared" si="469"/>
        <v>0</v>
      </c>
      <c r="EX280" s="40" t="b">
        <f t="shared" si="470"/>
        <v>0</v>
      </c>
      <c r="EY280" s="365"/>
      <c r="EZ280" s="40" t="b">
        <f t="shared" si="471"/>
        <v>0</v>
      </c>
      <c r="FA280" s="40" t="b">
        <f t="shared" si="472"/>
        <v>0</v>
      </c>
      <c r="FB280" s="40" t="b">
        <f t="shared" si="473"/>
        <v>0</v>
      </c>
      <c r="FC280" s="40" t="b">
        <f t="shared" si="474"/>
        <v>0</v>
      </c>
      <c r="FD280" s="367"/>
      <c r="FE280" s="40" t="b">
        <f t="shared" si="475"/>
        <v>0</v>
      </c>
      <c r="FF280" s="40" t="b">
        <f t="shared" si="476"/>
        <v>0</v>
      </c>
      <c r="FG280" s="40" t="b">
        <f t="shared" si="477"/>
        <v>0</v>
      </c>
      <c r="FH280" s="40" t="b">
        <f t="shared" si="478"/>
        <v>0</v>
      </c>
      <c r="FI280" s="365"/>
      <c r="FJ280" s="40" t="b">
        <f t="shared" si="479"/>
        <v>0</v>
      </c>
      <c r="FK280" s="40" t="b">
        <f t="shared" si="480"/>
        <v>0</v>
      </c>
      <c r="FL280" s="40" t="b">
        <f t="shared" si="481"/>
        <v>0</v>
      </c>
      <c r="FM280" s="40" t="b">
        <f t="shared" si="482"/>
        <v>0</v>
      </c>
      <c r="FN280" s="367"/>
      <c r="FO280" s="40" t="b">
        <f t="shared" si="483"/>
        <v>0</v>
      </c>
      <c r="FP280" s="40" t="b">
        <f t="shared" si="484"/>
        <v>0</v>
      </c>
      <c r="FQ280" s="40" t="b">
        <f t="shared" si="485"/>
        <v>0</v>
      </c>
      <c r="FR280" s="40" t="b">
        <f t="shared" si="486"/>
        <v>0</v>
      </c>
      <c r="FS280" s="365"/>
      <c r="FT280" s="40" t="b">
        <f t="shared" si="487"/>
        <v>0</v>
      </c>
      <c r="FU280" s="40" t="b">
        <f t="shared" si="488"/>
        <v>0</v>
      </c>
      <c r="FV280" s="40" t="b">
        <f t="shared" si="489"/>
        <v>0</v>
      </c>
      <c r="FW280" s="40" t="b">
        <f t="shared" si="490"/>
        <v>0</v>
      </c>
    </row>
    <row r="281" spans="2:179">
      <c r="B281" s="365">
        <v>272</v>
      </c>
      <c r="C281" s="309"/>
      <c r="D281" s="196"/>
      <c r="E281" s="196"/>
      <c r="F281" s="195"/>
      <c r="G281" s="367"/>
      <c r="H281" s="197"/>
      <c r="I281" s="197"/>
      <c r="J281" s="197"/>
      <c r="K281" s="197"/>
      <c r="L281" s="197"/>
      <c r="M281" s="197"/>
      <c r="N281" s="9"/>
      <c r="O281" s="198"/>
      <c r="P281" s="198"/>
      <c r="Q281" s="198"/>
      <c r="R281" s="198"/>
      <c r="S281" s="198"/>
      <c r="T281" s="198"/>
      <c r="U281" s="9"/>
      <c r="V281" s="306"/>
      <c r="W281" s="306"/>
      <c r="X281" s="306"/>
      <c r="Y281" s="306"/>
      <c r="Z281" s="306"/>
      <c r="AA281" s="283">
        <f>IFERROR(Z281*Inputs!$D$59*Inputs!$D$60,"")</f>
        <v>0</v>
      </c>
      <c r="AB281" s="9"/>
      <c r="AC281" s="304"/>
      <c r="AD281" s="304"/>
      <c r="AE281" s="304"/>
      <c r="AF281" s="304"/>
      <c r="AG281" s="9"/>
      <c r="AH281" s="283" t="str">
        <f>IFERROR(IF(Analysis!AC281="","",Analysis!AC281*Inputs!$D$33),"")</f>
        <v/>
      </c>
      <c r="AI281" s="292" t="str">
        <f>IFERROR(IF(Analysis!AD281="","",Analysis!AD281*Inputs!$D$37),"")</f>
        <v/>
      </c>
      <c r="AJ281" s="292" t="str">
        <f>IFERROR(IF(Analysis!AE281="","",Analysis!AE281*Inputs!$D$41),"")</f>
        <v/>
      </c>
      <c r="AK281" s="292" t="str">
        <f>IFERROR(IF(Analysis!AE281="","",Analysis!AE281*Inputs!$D$48),"")</f>
        <v/>
      </c>
      <c r="AL281" s="293" t="str">
        <f>IFERROR(IF(Analysis!AD281="","",Analysis!AD281*Inputs!$D$49*Inputs!$D$48),"")</f>
        <v/>
      </c>
      <c r="AM281" s="292" t="str">
        <f>IFERROR(AK281*Inputs!$D$50,"")</f>
        <v/>
      </c>
      <c r="AN281" s="292" t="str">
        <f t="shared" si="491"/>
        <v/>
      </c>
      <c r="AO281" s="292" t="str">
        <f>IFERROR(IF(AN281="","",AN281*Inputs!$D$52),"")</f>
        <v/>
      </c>
      <c r="AP281" s="283" t="str">
        <f>IFERROR(IF(Analysis!AF281="","",Analysis!AF281*Inputs!$D$58),"")</f>
        <v/>
      </c>
      <c r="AQ281" s="293" t="str">
        <f>IFERROR(AP281*Inputs!$D$59,"")</f>
        <v/>
      </c>
      <c r="AR281" s="283" t="str">
        <f>IFERROR(AQ281*Inputs!$D$60,"")</f>
        <v/>
      </c>
      <c r="AS281" s="9"/>
      <c r="AT281" s="279" t="str">
        <f>IF(Analysis!V281&lt;&gt;"",Analysis!V281,Analysis!$AH281)</f>
        <v/>
      </c>
      <c r="AU281" s="279" t="str">
        <f>IF(Analysis!W281&lt;&gt;"",Analysis!W281,Analysis!AI281)</f>
        <v/>
      </c>
      <c r="AV281" s="279" t="str">
        <f>IF(Analysis!X281&lt;&gt;"",Analysis!X281,$AJ281)</f>
        <v/>
      </c>
      <c r="AW281" s="279" t="str">
        <f>IF(Analysis!Y281&lt;&gt;"",Analysis!Y281,Analysis!AO281)</f>
        <v/>
      </c>
      <c r="AX281" s="279" t="str">
        <f>IF(Analysis!Z281&lt;&gt;"",Analysis!Z281,Analysis!AP281)</f>
        <v/>
      </c>
      <c r="AY281" s="279" t="str">
        <f>IF(Analysis!AA281&gt;0,Analysis!AA281,Analysis!AR281)</f>
        <v/>
      </c>
      <c r="AZ281" s="9"/>
      <c r="BA281" s="8">
        <f>SUM((($H281+$O281)*Inputs!$D$14*Inputs!$D$13/Hours_TB),(($I281+$P281)*Inputs!$D$14*Inputs!$D$13/Hours_TB),(($J281+$Q281)*Inputs!$D$14*Inputs!$D$13/Hours_TB),(($K281+$R281)*Inputs!$D$14*Inputs!$D$13/Hours_TB),(($L281+$S281)*Inputs!$D$14*Inputs!$D$13/Hours_TB),(($M281+$T281)*Inputs!$D$14*Inputs!$D$13/Hours_TB))</f>
        <v>0</v>
      </c>
      <c r="BB281" s="8">
        <f>SUM((($H281+$O281)*Inputs!$D$14*Inputs!$D$13/Hours_HIV),(($I281+$P281)*Inputs!$D$14*Inputs!$D$13/Hours_HIV),(($J281+$Q281)*Inputs!$D$14*Inputs!$D$13/Hours_HIV),(($K281+$R281)*Inputs!$D$14*Inputs!$D$13/Hours_HIV),(($L281+$S281)*Inputs!$D$14*Inputs!$D$13/Hours_HIV),(($M281+$T281)*Inputs!$D$14*Inputs!$D$13/Hours_HIV))</f>
        <v>0</v>
      </c>
      <c r="BC281" s="8">
        <f>SUM((($H281+$O281)*Inputs!$D$14*Inputs!$D$13/Hours_HPV),(($I281+$P281)*Inputs!$D$14*Inputs!$D$13/Hours_HPV),(($J281+$Q281)*Inputs!$D$14*Inputs!$D$13/Hours_HPV),(($K281+$R281)*Inputs!$D$14*Inputs!$D$13/Hours_HPV),(($L281+$S281)*Inputs!$D$14*Inputs!$D$13/Hours_HPV),(($M281+$T281)*Inputs!$D$14*Inputs!$D$13/Hours_HPV))</f>
        <v>0</v>
      </c>
      <c r="BD281" s="8">
        <f>SUM((($H281+$O281)*Inputs!$D$14*Inputs!$D$13/Hours_HCV),(($I281+$P281)*Inputs!$D$14*Inputs!$D$13/Hours_HCV),(($J281+$Q281)*Inputs!$D$14*Inputs!$D$13/Hours_HCV),(($K281+$R281)*Inputs!$D$14*Inputs!$D$13/Hours_HCV),(($L281+$S281)*Inputs!$D$14*Inputs!$D$13/Hours_HCV),(($M281+$T281)*Inputs!$D$14*Inputs!$D$13/Hours_HCV))</f>
        <v>0</v>
      </c>
      <c r="BE281" s="9"/>
      <c r="BF281" s="10" t="str">
        <f t="shared" si="492"/>
        <v/>
      </c>
      <c r="BG281" s="18" t="str">
        <f t="shared" si="493"/>
        <v>N/A</v>
      </c>
      <c r="BH281" s="10" t="str">
        <f t="shared" si="494"/>
        <v/>
      </c>
      <c r="BI281" s="10" t="str">
        <f t="shared" si="495"/>
        <v/>
      </c>
      <c r="BJ281" s="10" t="str">
        <f t="shared" si="414"/>
        <v/>
      </c>
      <c r="BK281" s="18" t="str">
        <f t="shared" si="496"/>
        <v>N/A</v>
      </c>
      <c r="BL281" s="367"/>
      <c r="BM281" s="10">
        <f t="shared" si="497"/>
        <v>0</v>
      </c>
      <c r="BN281" s="18" t="str">
        <f t="shared" si="498"/>
        <v>N/A</v>
      </c>
      <c r="BO281" s="10" t="str">
        <f t="shared" si="415"/>
        <v/>
      </c>
      <c r="BP281" s="10" t="str">
        <f t="shared" si="416"/>
        <v/>
      </c>
      <c r="BQ281" s="10" t="str">
        <f t="shared" si="417"/>
        <v/>
      </c>
      <c r="BR281" s="18" t="str">
        <f t="shared" si="418"/>
        <v>N/A</v>
      </c>
      <c r="BS281" s="367"/>
      <c r="BT281" s="10">
        <f t="shared" si="499"/>
        <v>0</v>
      </c>
      <c r="BU281" s="18" t="str">
        <f t="shared" si="500"/>
        <v>N/A</v>
      </c>
      <c r="BV281" s="10" t="str">
        <f t="shared" si="419"/>
        <v/>
      </c>
      <c r="BW281" s="10" t="str">
        <f t="shared" si="501"/>
        <v/>
      </c>
      <c r="BX281" s="10" t="str">
        <f t="shared" si="420"/>
        <v/>
      </c>
      <c r="BY281" s="18" t="str">
        <f t="shared" si="502"/>
        <v>N/A</v>
      </c>
      <c r="BZ281" s="367"/>
      <c r="CA281" s="10">
        <f t="shared" si="503"/>
        <v>0</v>
      </c>
      <c r="CB281" s="18" t="str">
        <f t="shared" si="504"/>
        <v>N/A</v>
      </c>
      <c r="CC281" s="10" t="str">
        <f t="shared" si="421"/>
        <v/>
      </c>
      <c r="CD281" s="10" t="str">
        <f t="shared" si="422"/>
        <v/>
      </c>
      <c r="CE281" s="10" t="str">
        <f t="shared" si="423"/>
        <v/>
      </c>
      <c r="CF281" s="18" t="str">
        <f t="shared" si="505"/>
        <v>N/A</v>
      </c>
      <c r="CG281" s="365"/>
      <c r="CH281" s="10">
        <f t="shared" si="506"/>
        <v>0</v>
      </c>
      <c r="CI281" s="18" t="str">
        <f t="shared" si="507"/>
        <v>N/A</v>
      </c>
      <c r="CJ281" s="10" t="str">
        <f t="shared" si="424"/>
        <v/>
      </c>
      <c r="CK281" s="10" t="str">
        <f t="shared" si="425"/>
        <v/>
      </c>
      <c r="CL281" s="10" t="str">
        <f t="shared" si="426"/>
        <v/>
      </c>
      <c r="CM281" s="18" t="str">
        <f t="shared" si="427"/>
        <v>N/A</v>
      </c>
      <c r="CN281" s="365"/>
      <c r="CO281" s="10">
        <f t="shared" si="508"/>
        <v>0</v>
      </c>
      <c r="CP281" s="18" t="str">
        <f t="shared" si="509"/>
        <v>N/A</v>
      </c>
      <c r="CQ281" s="10" t="str">
        <f t="shared" si="428"/>
        <v/>
      </c>
      <c r="CR281" s="10" t="str">
        <f t="shared" si="429"/>
        <v/>
      </c>
      <c r="CS281" s="10" t="str">
        <f t="shared" si="430"/>
        <v/>
      </c>
      <c r="CT281" s="18" t="str">
        <f t="shared" si="510"/>
        <v>N/A</v>
      </c>
      <c r="CU281" s="377"/>
      <c r="CV281" s="10">
        <f t="shared" si="511"/>
        <v>0</v>
      </c>
      <c r="CW281" s="18" t="str">
        <f t="shared" si="512"/>
        <v>N/A</v>
      </c>
      <c r="CX281" s="10" t="str">
        <f t="shared" si="431"/>
        <v/>
      </c>
      <c r="CY281" s="10" t="str">
        <f t="shared" si="432"/>
        <v/>
      </c>
      <c r="CZ281" s="10" t="str">
        <f t="shared" si="433"/>
        <v/>
      </c>
      <c r="DA281" s="18" t="str">
        <f t="shared" si="434"/>
        <v>N/A</v>
      </c>
      <c r="DB281" s="367"/>
      <c r="DC281" s="367"/>
      <c r="DD281" s="367"/>
      <c r="DE281" s="367"/>
      <c r="DF281" s="367"/>
      <c r="DG281" s="40" t="b">
        <f t="shared" si="435"/>
        <v>0</v>
      </c>
      <c r="DH281" s="40" t="b">
        <f t="shared" si="436"/>
        <v>0</v>
      </c>
      <c r="DI281" s="40" t="b">
        <f t="shared" si="437"/>
        <v>0</v>
      </c>
      <c r="DJ281" s="40" t="b">
        <f t="shared" si="438"/>
        <v>0</v>
      </c>
      <c r="DK281" s="367"/>
      <c r="DL281" s="40" t="b">
        <f t="shared" si="439"/>
        <v>0</v>
      </c>
      <c r="DM281" s="40" t="b">
        <f t="shared" si="440"/>
        <v>0</v>
      </c>
      <c r="DN281" s="40" t="b">
        <f t="shared" si="441"/>
        <v>0</v>
      </c>
      <c r="DO281" s="40" t="b">
        <f t="shared" si="442"/>
        <v>0</v>
      </c>
      <c r="DP281" s="367"/>
      <c r="DQ281" s="40" t="b">
        <f t="shared" si="443"/>
        <v>0</v>
      </c>
      <c r="DR281" s="40" t="b">
        <f t="shared" si="444"/>
        <v>0</v>
      </c>
      <c r="DS281" s="40" t="b">
        <f t="shared" si="445"/>
        <v>0</v>
      </c>
      <c r="DT281" s="40" t="b">
        <f t="shared" si="446"/>
        <v>0</v>
      </c>
      <c r="DU281" s="367"/>
      <c r="DV281" s="40" t="b">
        <f t="shared" si="447"/>
        <v>0</v>
      </c>
      <c r="DW281" s="40" t="b">
        <f t="shared" si="448"/>
        <v>0</v>
      </c>
      <c r="DX281" s="40" t="b">
        <f t="shared" si="449"/>
        <v>0</v>
      </c>
      <c r="DY281" s="40" t="b">
        <f t="shared" si="450"/>
        <v>0</v>
      </c>
      <c r="DZ281" s="367"/>
      <c r="EA281" s="40" t="b">
        <f t="shared" si="451"/>
        <v>0</v>
      </c>
      <c r="EB281" s="40" t="b">
        <f t="shared" si="452"/>
        <v>0</v>
      </c>
      <c r="EC281" s="40" t="b">
        <f t="shared" si="453"/>
        <v>0</v>
      </c>
      <c r="ED281" s="40" t="b">
        <f t="shared" si="454"/>
        <v>0</v>
      </c>
      <c r="EE281" s="367"/>
      <c r="EF281" s="40" t="b">
        <f t="shared" si="455"/>
        <v>0</v>
      </c>
      <c r="EG281" s="40" t="b">
        <f t="shared" si="456"/>
        <v>0</v>
      </c>
      <c r="EH281" s="40" t="b">
        <f t="shared" si="457"/>
        <v>0</v>
      </c>
      <c r="EI281" s="40" t="b">
        <f t="shared" si="458"/>
        <v>0</v>
      </c>
      <c r="EJ281" s="367"/>
      <c r="EK281" s="40" t="b">
        <f t="shared" si="459"/>
        <v>0</v>
      </c>
      <c r="EL281" s="40" t="b">
        <f t="shared" si="460"/>
        <v>0</v>
      </c>
      <c r="EM281" s="40" t="b">
        <f t="shared" si="461"/>
        <v>0</v>
      </c>
      <c r="EN281" s="40" t="b">
        <f t="shared" si="462"/>
        <v>0</v>
      </c>
      <c r="EO281" s="367"/>
      <c r="EP281" s="40" t="b">
        <f t="shared" si="463"/>
        <v>0</v>
      </c>
      <c r="EQ281" s="40" t="b">
        <f t="shared" si="464"/>
        <v>0</v>
      </c>
      <c r="ER281" s="40" t="b">
        <f t="shared" si="465"/>
        <v>0</v>
      </c>
      <c r="ES281" s="40" t="b">
        <f t="shared" si="466"/>
        <v>0</v>
      </c>
      <c r="ET281" s="367"/>
      <c r="EU281" s="40" t="b">
        <f t="shared" si="467"/>
        <v>0</v>
      </c>
      <c r="EV281" s="40" t="b">
        <f t="shared" si="468"/>
        <v>0</v>
      </c>
      <c r="EW281" s="40" t="b">
        <f t="shared" si="469"/>
        <v>0</v>
      </c>
      <c r="EX281" s="40" t="b">
        <f t="shared" si="470"/>
        <v>0</v>
      </c>
      <c r="EY281" s="365"/>
      <c r="EZ281" s="40" t="b">
        <f t="shared" si="471"/>
        <v>0</v>
      </c>
      <c r="FA281" s="40" t="b">
        <f t="shared" si="472"/>
        <v>0</v>
      </c>
      <c r="FB281" s="40" t="b">
        <f t="shared" si="473"/>
        <v>0</v>
      </c>
      <c r="FC281" s="40" t="b">
        <f t="shared" si="474"/>
        <v>0</v>
      </c>
      <c r="FD281" s="367"/>
      <c r="FE281" s="40" t="b">
        <f t="shared" si="475"/>
        <v>0</v>
      </c>
      <c r="FF281" s="40" t="b">
        <f t="shared" si="476"/>
        <v>0</v>
      </c>
      <c r="FG281" s="40" t="b">
        <f t="shared" si="477"/>
        <v>0</v>
      </c>
      <c r="FH281" s="40" t="b">
        <f t="shared" si="478"/>
        <v>0</v>
      </c>
      <c r="FI281" s="365"/>
      <c r="FJ281" s="40" t="b">
        <f t="shared" si="479"/>
        <v>0</v>
      </c>
      <c r="FK281" s="40" t="b">
        <f t="shared" si="480"/>
        <v>0</v>
      </c>
      <c r="FL281" s="40" t="b">
        <f t="shared" si="481"/>
        <v>0</v>
      </c>
      <c r="FM281" s="40" t="b">
        <f t="shared" si="482"/>
        <v>0</v>
      </c>
      <c r="FN281" s="367"/>
      <c r="FO281" s="40" t="b">
        <f t="shared" si="483"/>
        <v>0</v>
      </c>
      <c r="FP281" s="40" t="b">
        <f t="shared" si="484"/>
        <v>0</v>
      </c>
      <c r="FQ281" s="40" t="b">
        <f t="shared" si="485"/>
        <v>0</v>
      </c>
      <c r="FR281" s="40" t="b">
        <f t="shared" si="486"/>
        <v>0</v>
      </c>
      <c r="FS281" s="365"/>
      <c r="FT281" s="40" t="b">
        <f t="shared" si="487"/>
        <v>0</v>
      </c>
      <c r="FU281" s="40" t="b">
        <f t="shared" si="488"/>
        <v>0</v>
      </c>
      <c r="FV281" s="40" t="b">
        <f t="shared" si="489"/>
        <v>0</v>
      </c>
      <c r="FW281" s="40" t="b">
        <f t="shared" si="490"/>
        <v>0</v>
      </c>
    </row>
    <row r="282" spans="2:179">
      <c r="B282" s="365">
        <v>273</v>
      </c>
      <c r="C282" s="309"/>
      <c r="D282" s="196"/>
      <c r="E282" s="196"/>
      <c r="F282" s="195"/>
      <c r="G282" s="367"/>
      <c r="H282" s="197"/>
      <c r="I282" s="197"/>
      <c r="J282" s="197"/>
      <c r="K282" s="197"/>
      <c r="L282" s="197"/>
      <c r="M282" s="197"/>
      <c r="N282" s="9"/>
      <c r="O282" s="198"/>
      <c r="P282" s="198"/>
      <c r="Q282" s="198"/>
      <c r="R282" s="198"/>
      <c r="S282" s="198"/>
      <c r="T282" s="198"/>
      <c r="U282" s="9"/>
      <c r="V282" s="306"/>
      <c r="W282" s="306"/>
      <c r="X282" s="306"/>
      <c r="Y282" s="306"/>
      <c r="Z282" s="306"/>
      <c r="AA282" s="283">
        <f>IFERROR(Z282*Inputs!$D$59*Inputs!$D$60,"")</f>
        <v>0</v>
      </c>
      <c r="AB282" s="9"/>
      <c r="AC282" s="304"/>
      <c r="AD282" s="304"/>
      <c r="AE282" s="304"/>
      <c r="AF282" s="304"/>
      <c r="AG282" s="9"/>
      <c r="AH282" s="283" t="str">
        <f>IFERROR(IF(Analysis!AC282="","",Analysis!AC282*Inputs!$D$33),"")</f>
        <v/>
      </c>
      <c r="AI282" s="292" t="str">
        <f>IFERROR(IF(Analysis!AD282="","",Analysis!AD282*Inputs!$D$37),"")</f>
        <v/>
      </c>
      <c r="AJ282" s="292" t="str">
        <f>IFERROR(IF(Analysis!AE282="","",Analysis!AE282*Inputs!$D$41),"")</f>
        <v/>
      </c>
      <c r="AK282" s="292" t="str">
        <f>IFERROR(IF(Analysis!AE282="","",Analysis!AE282*Inputs!$D$48),"")</f>
        <v/>
      </c>
      <c r="AL282" s="293" t="str">
        <f>IFERROR(IF(Analysis!AD282="","",Analysis!AD282*Inputs!$D$49*Inputs!$D$48),"")</f>
        <v/>
      </c>
      <c r="AM282" s="292" t="str">
        <f>IFERROR(AK282*Inputs!$D$50,"")</f>
        <v/>
      </c>
      <c r="AN282" s="292" t="str">
        <f t="shared" si="491"/>
        <v/>
      </c>
      <c r="AO282" s="292" t="str">
        <f>IFERROR(IF(AN282="","",AN282*Inputs!$D$52),"")</f>
        <v/>
      </c>
      <c r="AP282" s="283" t="str">
        <f>IFERROR(IF(Analysis!AF282="","",Analysis!AF282*Inputs!$D$58),"")</f>
        <v/>
      </c>
      <c r="AQ282" s="293" t="str">
        <f>IFERROR(AP282*Inputs!$D$59,"")</f>
        <v/>
      </c>
      <c r="AR282" s="283" t="str">
        <f>IFERROR(AQ282*Inputs!$D$60,"")</f>
        <v/>
      </c>
      <c r="AS282" s="9"/>
      <c r="AT282" s="279" t="str">
        <f>IF(Analysis!V282&lt;&gt;"",Analysis!V282,Analysis!$AH282)</f>
        <v/>
      </c>
      <c r="AU282" s="279" t="str">
        <f>IF(Analysis!W282&lt;&gt;"",Analysis!W282,Analysis!AI282)</f>
        <v/>
      </c>
      <c r="AV282" s="279" t="str">
        <f>IF(Analysis!X282&lt;&gt;"",Analysis!X282,$AJ282)</f>
        <v/>
      </c>
      <c r="AW282" s="279" t="str">
        <f>IF(Analysis!Y282&lt;&gt;"",Analysis!Y282,Analysis!AO282)</f>
        <v/>
      </c>
      <c r="AX282" s="279" t="str">
        <f>IF(Analysis!Z282&lt;&gt;"",Analysis!Z282,Analysis!AP282)</f>
        <v/>
      </c>
      <c r="AY282" s="279" t="str">
        <f>IF(Analysis!AA282&gt;0,Analysis!AA282,Analysis!AR282)</f>
        <v/>
      </c>
      <c r="AZ282" s="9"/>
      <c r="BA282" s="8">
        <f>SUM((($H282+$O282)*Inputs!$D$14*Inputs!$D$13/Hours_TB),(($I282+$P282)*Inputs!$D$14*Inputs!$D$13/Hours_TB),(($J282+$Q282)*Inputs!$D$14*Inputs!$D$13/Hours_TB),(($K282+$R282)*Inputs!$D$14*Inputs!$D$13/Hours_TB),(($L282+$S282)*Inputs!$D$14*Inputs!$D$13/Hours_TB),(($M282+$T282)*Inputs!$D$14*Inputs!$D$13/Hours_TB))</f>
        <v>0</v>
      </c>
      <c r="BB282" s="8">
        <f>SUM((($H282+$O282)*Inputs!$D$14*Inputs!$D$13/Hours_HIV),(($I282+$P282)*Inputs!$D$14*Inputs!$D$13/Hours_HIV),(($J282+$Q282)*Inputs!$D$14*Inputs!$D$13/Hours_HIV),(($K282+$R282)*Inputs!$D$14*Inputs!$D$13/Hours_HIV),(($L282+$S282)*Inputs!$D$14*Inputs!$D$13/Hours_HIV),(($M282+$T282)*Inputs!$D$14*Inputs!$D$13/Hours_HIV))</f>
        <v>0</v>
      </c>
      <c r="BC282" s="8">
        <f>SUM((($H282+$O282)*Inputs!$D$14*Inputs!$D$13/Hours_HPV),(($I282+$P282)*Inputs!$D$14*Inputs!$D$13/Hours_HPV),(($J282+$Q282)*Inputs!$D$14*Inputs!$D$13/Hours_HPV),(($K282+$R282)*Inputs!$D$14*Inputs!$D$13/Hours_HPV),(($L282+$S282)*Inputs!$D$14*Inputs!$D$13/Hours_HPV),(($M282+$T282)*Inputs!$D$14*Inputs!$D$13/Hours_HPV))</f>
        <v>0</v>
      </c>
      <c r="BD282" s="8">
        <f>SUM((($H282+$O282)*Inputs!$D$14*Inputs!$D$13/Hours_HCV),(($I282+$P282)*Inputs!$D$14*Inputs!$D$13/Hours_HCV),(($J282+$Q282)*Inputs!$D$14*Inputs!$D$13/Hours_HCV),(($K282+$R282)*Inputs!$D$14*Inputs!$D$13/Hours_HCV),(($L282+$S282)*Inputs!$D$14*Inputs!$D$13/Hours_HCV),(($M282+$T282)*Inputs!$D$14*Inputs!$D$13/Hours_HCV))</f>
        <v>0</v>
      </c>
      <c r="BE282" s="9"/>
      <c r="BF282" s="10" t="str">
        <f t="shared" si="492"/>
        <v/>
      </c>
      <c r="BG282" s="18" t="str">
        <f t="shared" si="493"/>
        <v>N/A</v>
      </c>
      <c r="BH282" s="10" t="str">
        <f t="shared" si="494"/>
        <v/>
      </c>
      <c r="BI282" s="10" t="str">
        <f t="shared" si="495"/>
        <v/>
      </c>
      <c r="BJ282" s="10" t="str">
        <f t="shared" si="414"/>
        <v/>
      </c>
      <c r="BK282" s="18" t="str">
        <f t="shared" si="496"/>
        <v>N/A</v>
      </c>
      <c r="BL282" s="367"/>
      <c r="BM282" s="10">
        <f t="shared" si="497"/>
        <v>0</v>
      </c>
      <c r="BN282" s="18" t="str">
        <f t="shared" si="498"/>
        <v>N/A</v>
      </c>
      <c r="BO282" s="10" t="str">
        <f t="shared" si="415"/>
        <v/>
      </c>
      <c r="BP282" s="10" t="str">
        <f t="shared" si="416"/>
        <v/>
      </c>
      <c r="BQ282" s="10" t="str">
        <f t="shared" si="417"/>
        <v/>
      </c>
      <c r="BR282" s="18" t="str">
        <f t="shared" si="418"/>
        <v>N/A</v>
      </c>
      <c r="BS282" s="367"/>
      <c r="BT282" s="10">
        <f t="shared" si="499"/>
        <v>0</v>
      </c>
      <c r="BU282" s="18" t="str">
        <f t="shared" si="500"/>
        <v>N/A</v>
      </c>
      <c r="BV282" s="10" t="str">
        <f t="shared" si="419"/>
        <v/>
      </c>
      <c r="BW282" s="10" t="str">
        <f t="shared" si="501"/>
        <v/>
      </c>
      <c r="BX282" s="10" t="str">
        <f t="shared" si="420"/>
        <v/>
      </c>
      <c r="BY282" s="18" t="str">
        <f t="shared" si="502"/>
        <v>N/A</v>
      </c>
      <c r="BZ282" s="367"/>
      <c r="CA282" s="10">
        <f t="shared" si="503"/>
        <v>0</v>
      </c>
      <c r="CB282" s="18" t="str">
        <f t="shared" si="504"/>
        <v>N/A</v>
      </c>
      <c r="CC282" s="10" t="str">
        <f t="shared" si="421"/>
        <v/>
      </c>
      <c r="CD282" s="10" t="str">
        <f t="shared" si="422"/>
        <v/>
      </c>
      <c r="CE282" s="10" t="str">
        <f t="shared" si="423"/>
        <v/>
      </c>
      <c r="CF282" s="18" t="str">
        <f t="shared" si="505"/>
        <v>N/A</v>
      </c>
      <c r="CG282" s="365"/>
      <c r="CH282" s="10">
        <f t="shared" si="506"/>
        <v>0</v>
      </c>
      <c r="CI282" s="18" t="str">
        <f t="shared" si="507"/>
        <v>N/A</v>
      </c>
      <c r="CJ282" s="10" t="str">
        <f t="shared" si="424"/>
        <v/>
      </c>
      <c r="CK282" s="10" t="str">
        <f t="shared" si="425"/>
        <v/>
      </c>
      <c r="CL282" s="10" t="str">
        <f t="shared" si="426"/>
        <v/>
      </c>
      <c r="CM282" s="18" t="str">
        <f t="shared" si="427"/>
        <v>N/A</v>
      </c>
      <c r="CN282" s="365"/>
      <c r="CO282" s="10">
        <f t="shared" si="508"/>
        <v>0</v>
      </c>
      <c r="CP282" s="18" t="str">
        <f t="shared" si="509"/>
        <v>N/A</v>
      </c>
      <c r="CQ282" s="10" t="str">
        <f t="shared" si="428"/>
        <v/>
      </c>
      <c r="CR282" s="10" t="str">
        <f t="shared" si="429"/>
        <v/>
      </c>
      <c r="CS282" s="10" t="str">
        <f t="shared" si="430"/>
        <v/>
      </c>
      <c r="CT282" s="18" t="str">
        <f t="shared" si="510"/>
        <v>N/A</v>
      </c>
      <c r="CU282" s="377"/>
      <c r="CV282" s="10">
        <f t="shared" si="511"/>
        <v>0</v>
      </c>
      <c r="CW282" s="18" t="str">
        <f t="shared" si="512"/>
        <v>N/A</v>
      </c>
      <c r="CX282" s="10" t="str">
        <f t="shared" si="431"/>
        <v/>
      </c>
      <c r="CY282" s="10" t="str">
        <f t="shared" si="432"/>
        <v/>
      </c>
      <c r="CZ282" s="10" t="str">
        <f t="shared" si="433"/>
        <v/>
      </c>
      <c r="DA282" s="18" t="str">
        <f t="shared" si="434"/>
        <v>N/A</v>
      </c>
      <c r="DB282" s="367"/>
      <c r="DC282" s="367"/>
      <c r="DD282" s="367"/>
      <c r="DE282" s="367"/>
      <c r="DF282" s="367"/>
      <c r="DG282" s="40" t="b">
        <f t="shared" si="435"/>
        <v>0</v>
      </c>
      <c r="DH282" s="40" t="b">
        <f t="shared" si="436"/>
        <v>0</v>
      </c>
      <c r="DI282" s="40" t="b">
        <f t="shared" si="437"/>
        <v>0</v>
      </c>
      <c r="DJ282" s="40" t="b">
        <f t="shared" si="438"/>
        <v>0</v>
      </c>
      <c r="DK282" s="367"/>
      <c r="DL282" s="40" t="b">
        <f t="shared" si="439"/>
        <v>0</v>
      </c>
      <c r="DM282" s="40" t="b">
        <f t="shared" si="440"/>
        <v>0</v>
      </c>
      <c r="DN282" s="40" t="b">
        <f t="shared" si="441"/>
        <v>0</v>
      </c>
      <c r="DO282" s="40" t="b">
        <f t="shared" si="442"/>
        <v>0</v>
      </c>
      <c r="DP282" s="367"/>
      <c r="DQ282" s="40" t="b">
        <f t="shared" si="443"/>
        <v>0</v>
      </c>
      <c r="DR282" s="40" t="b">
        <f t="shared" si="444"/>
        <v>0</v>
      </c>
      <c r="DS282" s="40" t="b">
        <f t="shared" si="445"/>
        <v>0</v>
      </c>
      <c r="DT282" s="40" t="b">
        <f t="shared" si="446"/>
        <v>0</v>
      </c>
      <c r="DU282" s="367"/>
      <c r="DV282" s="40" t="b">
        <f t="shared" si="447"/>
        <v>0</v>
      </c>
      <c r="DW282" s="40" t="b">
        <f t="shared" si="448"/>
        <v>0</v>
      </c>
      <c r="DX282" s="40" t="b">
        <f t="shared" si="449"/>
        <v>0</v>
      </c>
      <c r="DY282" s="40" t="b">
        <f t="shared" si="450"/>
        <v>0</v>
      </c>
      <c r="DZ282" s="367"/>
      <c r="EA282" s="40" t="b">
        <f t="shared" si="451"/>
        <v>0</v>
      </c>
      <c r="EB282" s="40" t="b">
        <f t="shared" si="452"/>
        <v>0</v>
      </c>
      <c r="EC282" s="40" t="b">
        <f t="shared" si="453"/>
        <v>0</v>
      </c>
      <c r="ED282" s="40" t="b">
        <f t="shared" si="454"/>
        <v>0</v>
      </c>
      <c r="EE282" s="367"/>
      <c r="EF282" s="40" t="b">
        <f t="shared" si="455"/>
        <v>0</v>
      </c>
      <c r="EG282" s="40" t="b">
        <f t="shared" si="456"/>
        <v>0</v>
      </c>
      <c r="EH282" s="40" t="b">
        <f t="shared" si="457"/>
        <v>0</v>
      </c>
      <c r="EI282" s="40" t="b">
        <f t="shared" si="458"/>
        <v>0</v>
      </c>
      <c r="EJ282" s="367"/>
      <c r="EK282" s="40" t="b">
        <f t="shared" si="459"/>
        <v>0</v>
      </c>
      <c r="EL282" s="40" t="b">
        <f t="shared" si="460"/>
        <v>0</v>
      </c>
      <c r="EM282" s="40" t="b">
        <f t="shared" si="461"/>
        <v>0</v>
      </c>
      <c r="EN282" s="40" t="b">
        <f t="shared" si="462"/>
        <v>0</v>
      </c>
      <c r="EO282" s="367"/>
      <c r="EP282" s="40" t="b">
        <f t="shared" si="463"/>
        <v>0</v>
      </c>
      <c r="EQ282" s="40" t="b">
        <f t="shared" si="464"/>
        <v>0</v>
      </c>
      <c r="ER282" s="40" t="b">
        <f t="shared" si="465"/>
        <v>0</v>
      </c>
      <c r="ES282" s="40" t="b">
        <f t="shared" si="466"/>
        <v>0</v>
      </c>
      <c r="ET282" s="367"/>
      <c r="EU282" s="40" t="b">
        <f t="shared" si="467"/>
        <v>0</v>
      </c>
      <c r="EV282" s="40" t="b">
        <f t="shared" si="468"/>
        <v>0</v>
      </c>
      <c r="EW282" s="40" t="b">
        <f t="shared" si="469"/>
        <v>0</v>
      </c>
      <c r="EX282" s="40" t="b">
        <f t="shared" si="470"/>
        <v>0</v>
      </c>
      <c r="EY282" s="365"/>
      <c r="EZ282" s="40" t="b">
        <f t="shared" si="471"/>
        <v>0</v>
      </c>
      <c r="FA282" s="40" t="b">
        <f t="shared" si="472"/>
        <v>0</v>
      </c>
      <c r="FB282" s="40" t="b">
        <f t="shared" si="473"/>
        <v>0</v>
      </c>
      <c r="FC282" s="40" t="b">
        <f t="shared" si="474"/>
        <v>0</v>
      </c>
      <c r="FD282" s="367"/>
      <c r="FE282" s="40" t="b">
        <f t="shared" si="475"/>
        <v>0</v>
      </c>
      <c r="FF282" s="40" t="b">
        <f t="shared" si="476"/>
        <v>0</v>
      </c>
      <c r="FG282" s="40" t="b">
        <f t="shared" si="477"/>
        <v>0</v>
      </c>
      <c r="FH282" s="40" t="b">
        <f t="shared" si="478"/>
        <v>0</v>
      </c>
      <c r="FI282" s="365"/>
      <c r="FJ282" s="40" t="b">
        <f t="shared" si="479"/>
        <v>0</v>
      </c>
      <c r="FK282" s="40" t="b">
        <f t="shared" si="480"/>
        <v>0</v>
      </c>
      <c r="FL282" s="40" t="b">
        <f t="shared" si="481"/>
        <v>0</v>
      </c>
      <c r="FM282" s="40" t="b">
        <f t="shared" si="482"/>
        <v>0</v>
      </c>
      <c r="FN282" s="367"/>
      <c r="FO282" s="40" t="b">
        <f t="shared" si="483"/>
        <v>0</v>
      </c>
      <c r="FP282" s="40" t="b">
        <f t="shared" si="484"/>
        <v>0</v>
      </c>
      <c r="FQ282" s="40" t="b">
        <f t="shared" si="485"/>
        <v>0</v>
      </c>
      <c r="FR282" s="40" t="b">
        <f t="shared" si="486"/>
        <v>0</v>
      </c>
      <c r="FS282" s="365"/>
      <c r="FT282" s="40" t="b">
        <f t="shared" si="487"/>
        <v>0</v>
      </c>
      <c r="FU282" s="40" t="b">
        <f t="shared" si="488"/>
        <v>0</v>
      </c>
      <c r="FV282" s="40" t="b">
        <f t="shared" si="489"/>
        <v>0</v>
      </c>
      <c r="FW282" s="40" t="b">
        <f t="shared" si="490"/>
        <v>0</v>
      </c>
    </row>
    <row r="283" spans="2:179">
      <c r="B283" s="365">
        <v>274</v>
      </c>
      <c r="C283" s="309"/>
      <c r="D283" s="196"/>
      <c r="E283" s="196"/>
      <c r="F283" s="195"/>
      <c r="G283" s="367"/>
      <c r="H283" s="197"/>
      <c r="I283" s="197"/>
      <c r="J283" s="197"/>
      <c r="K283" s="197"/>
      <c r="L283" s="197"/>
      <c r="M283" s="197"/>
      <c r="N283" s="9"/>
      <c r="O283" s="198"/>
      <c r="P283" s="198"/>
      <c r="Q283" s="198"/>
      <c r="R283" s="198"/>
      <c r="S283" s="198"/>
      <c r="T283" s="198"/>
      <c r="U283" s="9"/>
      <c r="V283" s="306"/>
      <c r="W283" s="306"/>
      <c r="X283" s="306"/>
      <c r="Y283" s="306"/>
      <c r="Z283" s="306"/>
      <c r="AA283" s="283">
        <f>IFERROR(Z283*Inputs!$D$59*Inputs!$D$60,"")</f>
        <v>0</v>
      </c>
      <c r="AB283" s="9"/>
      <c r="AC283" s="304"/>
      <c r="AD283" s="304"/>
      <c r="AE283" s="304"/>
      <c r="AF283" s="304"/>
      <c r="AG283" s="9"/>
      <c r="AH283" s="283" t="str">
        <f>IFERROR(IF(Analysis!AC283="","",Analysis!AC283*Inputs!$D$33),"")</f>
        <v/>
      </c>
      <c r="AI283" s="292" t="str">
        <f>IFERROR(IF(Analysis!AD283="","",Analysis!AD283*Inputs!$D$37),"")</f>
        <v/>
      </c>
      <c r="AJ283" s="292" t="str">
        <f>IFERROR(IF(Analysis!AE283="","",Analysis!AE283*Inputs!$D$41),"")</f>
        <v/>
      </c>
      <c r="AK283" s="292" t="str">
        <f>IFERROR(IF(Analysis!AE283="","",Analysis!AE283*Inputs!$D$48),"")</f>
        <v/>
      </c>
      <c r="AL283" s="293" t="str">
        <f>IFERROR(IF(Analysis!AD283="","",Analysis!AD283*Inputs!$D$49*Inputs!$D$48),"")</f>
        <v/>
      </c>
      <c r="AM283" s="292" t="str">
        <f>IFERROR(AK283*Inputs!$D$50,"")</f>
        <v/>
      </c>
      <c r="AN283" s="292" t="str">
        <f t="shared" si="491"/>
        <v/>
      </c>
      <c r="AO283" s="292" t="str">
        <f>IFERROR(IF(AN283="","",AN283*Inputs!$D$52),"")</f>
        <v/>
      </c>
      <c r="AP283" s="283" t="str">
        <f>IFERROR(IF(Analysis!AF283="","",Analysis!AF283*Inputs!$D$58),"")</f>
        <v/>
      </c>
      <c r="AQ283" s="293" t="str">
        <f>IFERROR(AP283*Inputs!$D$59,"")</f>
        <v/>
      </c>
      <c r="AR283" s="283" t="str">
        <f>IFERROR(AQ283*Inputs!$D$60,"")</f>
        <v/>
      </c>
      <c r="AS283" s="9"/>
      <c r="AT283" s="279" t="str">
        <f>IF(Analysis!V283&lt;&gt;"",Analysis!V283,Analysis!$AH283)</f>
        <v/>
      </c>
      <c r="AU283" s="279" t="str">
        <f>IF(Analysis!W283&lt;&gt;"",Analysis!W283,Analysis!AI283)</f>
        <v/>
      </c>
      <c r="AV283" s="279" t="str">
        <f>IF(Analysis!X283&lt;&gt;"",Analysis!X283,$AJ283)</f>
        <v/>
      </c>
      <c r="AW283" s="279" t="str">
        <f>IF(Analysis!Y283&lt;&gt;"",Analysis!Y283,Analysis!AO283)</f>
        <v/>
      </c>
      <c r="AX283" s="279" t="str">
        <f>IF(Analysis!Z283&lt;&gt;"",Analysis!Z283,Analysis!AP283)</f>
        <v/>
      </c>
      <c r="AY283" s="279" t="str">
        <f>IF(Analysis!AA283&gt;0,Analysis!AA283,Analysis!AR283)</f>
        <v/>
      </c>
      <c r="AZ283" s="9"/>
      <c r="BA283" s="8">
        <f>SUM((($H283+$O283)*Inputs!$D$14*Inputs!$D$13/Hours_TB),(($I283+$P283)*Inputs!$D$14*Inputs!$D$13/Hours_TB),(($J283+$Q283)*Inputs!$D$14*Inputs!$D$13/Hours_TB),(($K283+$R283)*Inputs!$D$14*Inputs!$D$13/Hours_TB),(($L283+$S283)*Inputs!$D$14*Inputs!$D$13/Hours_TB),(($M283+$T283)*Inputs!$D$14*Inputs!$D$13/Hours_TB))</f>
        <v>0</v>
      </c>
      <c r="BB283" s="8">
        <f>SUM((($H283+$O283)*Inputs!$D$14*Inputs!$D$13/Hours_HIV),(($I283+$P283)*Inputs!$D$14*Inputs!$D$13/Hours_HIV),(($J283+$Q283)*Inputs!$D$14*Inputs!$D$13/Hours_HIV),(($K283+$R283)*Inputs!$D$14*Inputs!$D$13/Hours_HIV),(($L283+$S283)*Inputs!$D$14*Inputs!$D$13/Hours_HIV),(($M283+$T283)*Inputs!$D$14*Inputs!$D$13/Hours_HIV))</f>
        <v>0</v>
      </c>
      <c r="BC283" s="8">
        <f>SUM((($H283+$O283)*Inputs!$D$14*Inputs!$D$13/Hours_HPV),(($I283+$P283)*Inputs!$D$14*Inputs!$D$13/Hours_HPV),(($J283+$Q283)*Inputs!$D$14*Inputs!$D$13/Hours_HPV),(($K283+$R283)*Inputs!$D$14*Inputs!$D$13/Hours_HPV),(($L283+$S283)*Inputs!$D$14*Inputs!$D$13/Hours_HPV),(($M283+$T283)*Inputs!$D$14*Inputs!$D$13/Hours_HPV))</f>
        <v>0</v>
      </c>
      <c r="BD283" s="8">
        <f>SUM((($H283+$O283)*Inputs!$D$14*Inputs!$D$13/Hours_HCV),(($I283+$P283)*Inputs!$D$14*Inputs!$D$13/Hours_HCV),(($J283+$Q283)*Inputs!$D$14*Inputs!$D$13/Hours_HCV),(($K283+$R283)*Inputs!$D$14*Inputs!$D$13/Hours_HCV),(($L283+$S283)*Inputs!$D$14*Inputs!$D$13/Hours_HCV),(($M283+$T283)*Inputs!$D$14*Inputs!$D$13/Hours_HCV))</f>
        <v>0</v>
      </c>
      <c r="BE283" s="9"/>
      <c r="BF283" s="10" t="str">
        <f t="shared" si="492"/>
        <v/>
      </c>
      <c r="BG283" s="18" t="str">
        <f t="shared" si="493"/>
        <v>N/A</v>
      </c>
      <c r="BH283" s="10" t="str">
        <f t="shared" si="494"/>
        <v/>
      </c>
      <c r="BI283" s="10" t="str">
        <f t="shared" si="495"/>
        <v/>
      </c>
      <c r="BJ283" s="10" t="str">
        <f t="shared" si="414"/>
        <v/>
      </c>
      <c r="BK283" s="18" t="str">
        <f t="shared" si="496"/>
        <v>N/A</v>
      </c>
      <c r="BL283" s="367"/>
      <c r="BM283" s="10">
        <f t="shared" si="497"/>
        <v>0</v>
      </c>
      <c r="BN283" s="18" t="str">
        <f t="shared" si="498"/>
        <v>N/A</v>
      </c>
      <c r="BO283" s="10" t="str">
        <f t="shared" si="415"/>
        <v/>
      </c>
      <c r="BP283" s="10" t="str">
        <f t="shared" si="416"/>
        <v/>
      </c>
      <c r="BQ283" s="10" t="str">
        <f t="shared" si="417"/>
        <v/>
      </c>
      <c r="BR283" s="18" t="str">
        <f t="shared" si="418"/>
        <v>N/A</v>
      </c>
      <c r="BS283" s="367"/>
      <c r="BT283" s="10">
        <f t="shared" si="499"/>
        <v>0</v>
      </c>
      <c r="BU283" s="18" t="str">
        <f t="shared" si="500"/>
        <v>N/A</v>
      </c>
      <c r="BV283" s="10" t="str">
        <f t="shared" si="419"/>
        <v/>
      </c>
      <c r="BW283" s="10" t="str">
        <f t="shared" si="501"/>
        <v/>
      </c>
      <c r="BX283" s="10" t="str">
        <f t="shared" si="420"/>
        <v/>
      </c>
      <c r="BY283" s="18" t="str">
        <f t="shared" si="502"/>
        <v>N/A</v>
      </c>
      <c r="BZ283" s="367"/>
      <c r="CA283" s="10">
        <f t="shared" si="503"/>
        <v>0</v>
      </c>
      <c r="CB283" s="18" t="str">
        <f t="shared" si="504"/>
        <v>N/A</v>
      </c>
      <c r="CC283" s="10" t="str">
        <f t="shared" si="421"/>
        <v/>
      </c>
      <c r="CD283" s="10" t="str">
        <f t="shared" si="422"/>
        <v/>
      </c>
      <c r="CE283" s="10" t="str">
        <f t="shared" si="423"/>
        <v/>
      </c>
      <c r="CF283" s="18" t="str">
        <f t="shared" si="505"/>
        <v>N/A</v>
      </c>
      <c r="CG283" s="365"/>
      <c r="CH283" s="10">
        <f t="shared" si="506"/>
        <v>0</v>
      </c>
      <c r="CI283" s="18" t="str">
        <f t="shared" si="507"/>
        <v>N/A</v>
      </c>
      <c r="CJ283" s="10" t="str">
        <f t="shared" si="424"/>
        <v/>
      </c>
      <c r="CK283" s="10" t="str">
        <f t="shared" si="425"/>
        <v/>
      </c>
      <c r="CL283" s="10" t="str">
        <f t="shared" si="426"/>
        <v/>
      </c>
      <c r="CM283" s="18" t="str">
        <f t="shared" si="427"/>
        <v>N/A</v>
      </c>
      <c r="CN283" s="365"/>
      <c r="CO283" s="10">
        <f t="shared" si="508"/>
        <v>0</v>
      </c>
      <c r="CP283" s="18" t="str">
        <f t="shared" si="509"/>
        <v>N/A</v>
      </c>
      <c r="CQ283" s="10" t="str">
        <f t="shared" si="428"/>
        <v/>
      </c>
      <c r="CR283" s="10" t="str">
        <f t="shared" si="429"/>
        <v/>
      </c>
      <c r="CS283" s="10" t="str">
        <f t="shared" si="430"/>
        <v/>
      </c>
      <c r="CT283" s="18" t="str">
        <f t="shared" si="510"/>
        <v>N/A</v>
      </c>
      <c r="CU283" s="377"/>
      <c r="CV283" s="10">
        <f t="shared" si="511"/>
        <v>0</v>
      </c>
      <c r="CW283" s="18" t="str">
        <f t="shared" si="512"/>
        <v>N/A</v>
      </c>
      <c r="CX283" s="10" t="str">
        <f t="shared" si="431"/>
        <v/>
      </c>
      <c r="CY283" s="10" t="str">
        <f t="shared" si="432"/>
        <v/>
      </c>
      <c r="CZ283" s="10" t="str">
        <f t="shared" si="433"/>
        <v/>
      </c>
      <c r="DA283" s="18" t="str">
        <f t="shared" si="434"/>
        <v>N/A</v>
      </c>
      <c r="DB283" s="367"/>
      <c r="DC283" s="367"/>
      <c r="DD283" s="367"/>
      <c r="DE283" s="367"/>
      <c r="DF283" s="367"/>
      <c r="DG283" s="40" t="b">
        <f t="shared" si="435"/>
        <v>0</v>
      </c>
      <c r="DH283" s="40" t="b">
        <f t="shared" si="436"/>
        <v>0</v>
      </c>
      <c r="DI283" s="40" t="b">
        <f t="shared" si="437"/>
        <v>0</v>
      </c>
      <c r="DJ283" s="40" t="b">
        <f t="shared" si="438"/>
        <v>0</v>
      </c>
      <c r="DK283" s="367"/>
      <c r="DL283" s="40" t="b">
        <f t="shared" si="439"/>
        <v>0</v>
      </c>
      <c r="DM283" s="40" t="b">
        <f t="shared" si="440"/>
        <v>0</v>
      </c>
      <c r="DN283" s="40" t="b">
        <f t="shared" si="441"/>
        <v>0</v>
      </c>
      <c r="DO283" s="40" t="b">
        <f t="shared" si="442"/>
        <v>0</v>
      </c>
      <c r="DP283" s="367"/>
      <c r="DQ283" s="40" t="b">
        <f t="shared" si="443"/>
        <v>0</v>
      </c>
      <c r="DR283" s="40" t="b">
        <f t="shared" si="444"/>
        <v>0</v>
      </c>
      <c r="DS283" s="40" t="b">
        <f t="shared" si="445"/>
        <v>0</v>
      </c>
      <c r="DT283" s="40" t="b">
        <f t="shared" si="446"/>
        <v>0</v>
      </c>
      <c r="DU283" s="367"/>
      <c r="DV283" s="40" t="b">
        <f t="shared" si="447"/>
        <v>0</v>
      </c>
      <c r="DW283" s="40" t="b">
        <f t="shared" si="448"/>
        <v>0</v>
      </c>
      <c r="DX283" s="40" t="b">
        <f t="shared" si="449"/>
        <v>0</v>
      </c>
      <c r="DY283" s="40" t="b">
        <f t="shared" si="450"/>
        <v>0</v>
      </c>
      <c r="DZ283" s="367"/>
      <c r="EA283" s="40" t="b">
        <f t="shared" si="451"/>
        <v>0</v>
      </c>
      <c r="EB283" s="40" t="b">
        <f t="shared" si="452"/>
        <v>0</v>
      </c>
      <c r="EC283" s="40" t="b">
        <f t="shared" si="453"/>
        <v>0</v>
      </c>
      <c r="ED283" s="40" t="b">
        <f t="shared" si="454"/>
        <v>0</v>
      </c>
      <c r="EE283" s="367"/>
      <c r="EF283" s="40" t="b">
        <f t="shared" si="455"/>
        <v>0</v>
      </c>
      <c r="EG283" s="40" t="b">
        <f t="shared" si="456"/>
        <v>0</v>
      </c>
      <c r="EH283" s="40" t="b">
        <f t="shared" si="457"/>
        <v>0</v>
      </c>
      <c r="EI283" s="40" t="b">
        <f t="shared" si="458"/>
        <v>0</v>
      </c>
      <c r="EJ283" s="367"/>
      <c r="EK283" s="40" t="b">
        <f t="shared" si="459"/>
        <v>0</v>
      </c>
      <c r="EL283" s="40" t="b">
        <f t="shared" si="460"/>
        <v>0</v>
      </c>
      <c r="EM283" s="40" t="b">
        <f t="shared" si="461"/>
        <v>0</v>
      </c>
      <c r="EN283" s="40" t="b">
        <f t="shared" si="462"/>
        <v>0</v>
      </c>
      <c r="EO283" s="367"/>
      <c r="EP283" s="40" t="b">
        <f t="shared" si="463"/>
        <v>0</v>
      </c>
      <c r="EQ283" s="40" t="b">
        <f t="shared" si="464"/>
        <v>0</v>
      </c>
      <c r="ER283" s="40" t="b">
        <f t="shared" si="465"/>
        <v>0</v>
      </c>
      <c r="ES283" s="40" t="b">
        <f t="shared" si="466"/>
        <v>0</v>
      </c>
      <c r="ET283" s="367"/>
      <c r="EU283" s="40" t="b">
        <f t="shared" si="467"/>
        <v>0</v>
      </c>
      <c r="EV283" s="40" t="b">
        <f t="shared" si="468"/>
        <v>0</v>
      </c>
      <c r="EW283" s="40" t="b">
        <f t="shared" si="469"/>
        <v>0</v>
      </c>
      <c r="EX283" s="40" t="b">
        <f t="shared" si="470"/>
        <v>0</v>
      </c>
      <c r="EY283" s="365"/>
      <c r="EZ283" s="40" t="b">
        <f t="shared" si="471"/>
        <v>0</v>
      </c>
      <c r="FA283" s="40" t="b">
        <f t="shared" si="472"/>
        <v>0</v>
      </c>
      <c r="FB283" s="40" t="b">
        <f t="shared" si="473"/>
        <v>0</v>
      </c>
      <c r="FC283" s="40" t="b">
        <f t="shared" si="474"/>
        <v>0</v>
      </c>
      <c r="FD283" s="367"/>
      <c r="FE283" s="40" t="b">
        <f t="shared" si="475"/>
        <v>0</v>
      </c>
      <c r="FF283" s="40" t="b">
        <f t="shared" si="476"/>
        <v>0</v>
      </c>
      <c r="FG283" s="40" t="b">
        <f t="shared" si="477"/>
        <v>0</v>
      </c>
      <c r="FH283" s="40" t="b">
        <f t="shared" si="478"/>
        <v>0</v>
      </c>
      <c r="FI283" s="365"/>
      <c r="FJ283" s="40" t="b">
        <f t="shared" si="479"/>
        <v>0</v>
      </c>
      <c r="FK283" s="40" t="b">
        <f t="shared" si="480"/>
        <v>0</v>
      </c>
      <c r="FL283" s="40" t="b">
        <f t="shared" si="481"/>
        <v>0</v>
      </c>
      <c r="FM283" s="40" t="b">
        <f t="shared" si="482"/>
        <v>0</v>
      </c>
      <c r="FN283" s="367"/>
      <c r="FO283" s="40" t="b">
        <f t="shared" si="483"/>
        <v>0</v>
      </c>
      <c r="FP283" s="40" t="b">
        <f t="shared" si="484"/>
        <v>0</v>
      </c>
      <c r="FQ283" s="40" t="b">
        <f t="shared" si="485"/>
        <v>0</v>
      </c>
      <c r="FR283" s="40" t="b">
        <f t="shared" si="486"/>
        <v>0</v>
      </c>
      <c r="FS283" s="365"/>
      <c r="FT283" s="40" t="b">
        <f t="shared" si="487"/>
        <v>0</v>
      </c>
      <c r="FU283" s="40" t="b">
        <f t="shared" si="488"/>
        <v>0</v>
      </c>
      <c r="FV283" s="40" t="b">
        <f t="shared" si="489"/>
        <v>0</v>
      </c>
      <c r="FW283" s="40" t="b">
        <f t="shared" si="490"/>
        <v>0</v>
      </c>
    </row>
    <row r="284" spans="2:179">
      <c r="B284" s="365">
        <v>275</v>
      </c>
      <c r="C284" s="309"/>
      <c r="D284" s="196"/>
      <c r="E284" s="196"/>
      <c r="F284" s="195"/>
      <c r="G284" s="367"/>
      <c r="H284" s="197"/>
      <c r="I284" s="197"/>
      <c r="J284" s="197"/>
      <c r="K284" s="197"/>
      <c r="L284" s="197"/>
      <c r="M284" s="197"/>
      <c r="N284" s="9"/>
      <c r="O284" s="198"/>
      <c r="P284" s="198"/>
      <c r="Q284" s="198"/>
      <c r="R284" s="198"/>
      <c r="S284" s="198"/>
      <c r="T284" s="198"/>
      <c r="U284" s="9"/>
      <c r="V284" s="306"/>
      <c r="W284" s="306"/>
      <c r="X284" s="306"/>
      <c r="Y284" s="306"/>
      <c r="Z284" s="306"/>
      <c r="AA284" s="283">
        <f>IFERROR(Z284*Inputs!$D$59*Inputs!$D$60,"")</f>
        <v>0</v>
      </c>
      <c r="AB284" s="9"/>
      <c r="AC284" s="304"/>
      <c r="AD284" s="304"/>
      <c r="AE284" s="304"/>
      <c r="AF284" s="304"/>
      <c r="AG284" s="9"/>
      <c r="AH284" s="283" t="str">
        <f>IFERROR(IF(Analysis!AC284="","",Analysis!AC284*Inputs!$D$33),"")</f>
        <v/>
      </c>
      <c r="AI284" s="292" t="str">
        <f>IFERROR(IF(Analysis!AD284="","",Analysis!AD284*Inputs!$D$37),"")</f>
        <v/>
      </c>
      <c r="AJ284" s="292" t="str">
        <f>IFERROR(IF(Analysis!AE284="","",Analysis!AE284*Inputs!$D$41),"")</f>
        <v/>
      </c>
      <c r="AK284" s="292" t="str">
        <f>IFERROR(IF(Analysis!AE284="","",Analysis!AE284*Inputs!$D$48),"")</f>
        <v/>
      </c>
      <c r="AL284" s="293" t="str">
        <f>IFERROR(IF(Analysis!AD284="","",Analysis!AD284*Inputs!$D$49*Inputs!$D$48),"")</f>
        <v/>
      </c>
      <c r="AM284" s="292" t="str">
        <f>IFERROR(AK284*Inputs!$D$50,"")</f>
        <v/>
      </c>
      <c r="AN284" s="292" t="str">
        <f t="shared" si="491"/>
        <v/>
      </c>
      <c r="AO284" s="292" t="str">
        <f>IFERROR(IF(AN284="","",AN284*Inputs!$D$52),"")</f>
        <v/>
      </c>
      <c r="AP284" s="283" t="str">
        <f>IFERROR(IF(Analysis!AF284="","",Analysis!AF284*Inputs!$D$58),"")</f>
        <v/>
      </c>
      <c r="AQ284" s="293" t="str">
        <f>IFERROR(AP284*Inputs!$D$59,"")</f>
        <v/>
      </c>
      <c r="AR284" s="283" t="str">
        <f>IFERROR(AQ284*Inputs!$D$60,"")</f>
        <v/>
      </c>
      <c r="AS284" s="9"/>
      <c r="AT284" s="279" t="str">
        <f>IF(Analysis!V284&lt;&gt;"",Analysis!V284,Analysis!$AH284)</f>
        <v/>
      </c>
      <c r="AU284" s="279" t="str">
        <f>IF(Analysis!W284&lt;&gt;"",Analysis!W284,Analysis!AI284)</f>
        <v/>
      </c>
      <c r="AV284" s="279" t="str">
        <f>IF(Analysis!X284&lt;&gt;"",Analysis!X284,$AJ284)</f>
        <v/>
      </c>
      <c r="AW284" s="279" t="str">
        <f>IF(Analysis!Y284&lt;&gt;"",Analysis!Y284,Analysis!AO284)</f>
        <v/>
      </c>
      <c r="AX284" s="279" t="str">
        <f>IF(Analysis!Z284&lt;&gt;"",Analysis!Z284,Analysis!AP284)</f>
        <v/>
      </c>
      <c r="AY284" s="279" t="str">
        <f>IF(Analysis!AA284&gt;0,Analysis!AA284,Analysis!AR284)</f>
        <v/>
      </c>
      <c r="AZ284" s="9"/>
      <c r="BA284" s="8">
        <f>SUM((($H284+$O284)*Inputs!$D$14*Inputs!$D$13/Hours_TB),(($I284+$P284)*Inputs!$D$14*Inputs!$D$13/Hours_TB),(($J284+$Q284)*Inputs!$D$14*Inputs!$D$13/Hours_TB),(($K284+$R284)*Inputs!$D$14*Inputs!$D$13/Hours_TB),(($L284+$S284)*Inputs!$D$14*Inputs!$D$13/Hours_TB),(($M284+$T284)*Inputs!$D$14*Inputs!$D$13/Hours_TB))</f>
        <v>0</v>
      </c>
      <c r="BB284" s="8">
        <f>SUM((($H284+$O284)*Inputs!$D$14*Inputs!$D$13/Hours_HIV),(($I284+$P284)*Inputs!$D$14*Inputs!$D$13/Hours_HIV),(($J284+$Q284)*Inputs!$D$14*Inputs!$D$13/Hours_HIV),(($K284+$R284)*Inputs!$D$14*Inputs!$D$13/Hours_HIV),(($L284+$S284)*Inputs!$D$14*Inputs!$D$13/Hours_HIV),(($M284+$T284)*Inputs!$D$14*Inputs!$D$13/Hours_HIV))</f>
        <v>0</v>
      </c>
      <c r="BC284" s="8">
        <f>SUM((($H284+$O284)*Inputs!$D$14*Inputs!$D$13/Hours_HPV),(($I284+$P284)*Inputs!$D$14*Inputs!$D$13/Hours_HPV),(($J284+$Q284)*Inputs!$D$14*Inputs!$D$13/Hours_HPV),(($K284+$R284)*Inputs!$D$14*Inputs!$D$13/Hours_HPV),(($L284+$S284)*Inputs!$D$14*Inputs!$D$13/Hours_HPV),(($M284+$T284)*Inputs!$D$14*Inputs!$D$13/Hours_HPV))</f>
        <v>0</v>
      </c>
      <c r="BD284" s="8">
        <f>SUM((($H284+$O284)*Inputs!$D$14*Inputs!$D$13/Hours_HCV),(($I284+$P284)*Inputs!$D$14*Inputs!$D$13/Hours_HCV),(($J284+$Q284)*Inputs!$D$14*Inputs!$D$13/Hours_HCV),(($K284+$R284)*Inputs!$D$14*Inputs!$D$13/Hours_HCV),(($L284+$S284)*Inputs!$D$14*Inputs!$D$13/Hours_HCV),(($M284+$T284)*Inputs!$D$14*Inputs!$D$13/Hours_HCV))</f>
        <v>0</v>
      </c>
      <c r="BE284" s="9"/>
      <c r="BF284" s="10" t="str">
        <f t="shared" si="492"/>
        <v/>
      </c>
      <c r="BG284" s="18" t="str">
        <f t="shared" si="493"/>
        <v>N/A</v>
      </c>
      <c r="BH284" s="10" t="str">
        <f t="shared" si="494"/>
        <v/>
      </c>
      <c r="BI284" s="10" t="str">
        <f t="shared" si="495"/>
        <v/>
      </c>
      <c r="BJ284" s="10" t="str">
        <f t="shared" si="414"/>
        <v/>
      </c>
      <c r="BK284" s="18" t="str">
        <f t="shared" si="496"/>
        <v>N/A</v>
      </c>
      <c r="BL284" s="367"/>
      <c r="BM284" s="10">
        <f t="shared" si="497"/>
        <v>0</v>
      </c>
      <c r="BN284" s="18" t="str">
        <f t="shared" si="498"/>
        <v>N/A</v>
      </c>
      <c r="BO284" s="10" t="str">
        <f t="shared" si="415"/>
        <v/>
      </c>
      <c r="BP284" s="10" t="str">
        <f t="shared" si="416"/>
        <v/>
      </c>
      <c r="BQ284" s="10" t="str">
        <f t="shared" si="417"/>
        <v/>
      </c>
      <c r="BR284" s="18" t="str">
        <f t="shared" si="418"/>
        <v>N/A</v>
      </c>
      <c r="BS284" s="367"/>
      <c r="BT284" s="10">
        <f t="shared" si="499"/>
        <v>0</v>
      </c>
      <c r="BU284" s="18" t="str">
        <f t="shared" si="500"/>
        <v>N/A</v>
      </c>
      <c r="BV284" s="10" t="str">
        <f t="shared" si="419"/>
        <v/>
      </c>
      <c r="BW284" s="10" t="str">
        <f t="shared" si="501"/>
        <v/>
      </c>
      <c r="BX284" s="10" t="str">
        <f t="shared" si="420"/>
        <v/>
      </c>
      <c r="BY284" s="18" t="str">
        <f t="shared" si="502"/>
        <v>N/A</v>
      </c>
      <c r="BZ284" s="367"/>
      <c r="CA284" s="10">
        <f t="shared" si="503"/>
        <v>0</v>
      </c>
      <c r="CB284" s="18" t="str">
        <f t="shared" si="504"/>
        <v>N/A</v>
      </c>
      <c r="CC284" s="10" t="str">
        <f t="shared" si="421"/>
        <v/>
      </c>
      <c r="CD284" s="10" t="str">
        <f t="shared" si="422"/>
        <v/>
      </c>
      <c r="CE284" s="10" t="str">
        <f t="shared" si="423"/>
        <v/>
      </c>
      <c r="CF284" s="18" t="str">
        <f t="shared" si="505"/>
        <v>N/A</v>
      </c>
      <c r="CG284" s="365"/>
      <c r="CH284" s="10">
        <f t="shared" si="506"/>
        <v>0</v>
      </c>
      <c r="CI284" s="18" t="str">
        <f t="shared" si="507"/>
        <v>N/A</v>
      </c>
      <c r="CJ284" s="10" t="str">
        <f t="shared" si="424"/>
        <v/>
      </c>
      <c r="CK284" s="10" t="str">
        <f t="shared" si="425"/>
        <v/>
      </c>
      <c r="CL284" s="10" t="str">
        <f t="shared" si="426"/>
        <v/>
      </c>
      <c r="CM284" s="18" t="str">
        <f t="shared" si="427"/>
        <v>N/A</v>
      </c>
      <c r="CN284" s="365"/>
      <c r="CO284" s="10">
        <f t="shared" si="508"/>
        <v>0</v>
      </c>
      <c r="CP284" s="18" t="str">
        <f t="shared" si="509"/>
        <v>N/A</v>
      </c>
      <c r="CQ284" s="10" t="str">
        <f t="shared" si="428"/>
        <v/>
      </c>
      <c r="CR284" s="10" t="str">
        <f t="shared" si="429"/>
        <v/>
      </c>
      <c r="CS284" s="10" t="str">
        <f t="shared" si="430"/>
        <v/>
      </c>
      <c r="CT284" s="18" t="str">
        <f t="shared" si="510"/>
        <v>N/A</v>
      </c>
      <c r="CU284" s="377"/>
      <c r="CV284" s="10">
        <f t="shared" si="511"/>
        <v>0</v>
      </c>
      <c r="CW284" s="18" t="str">
        <f t="shared" si="512"/>
        <v>N/A</v>
      </c>
      <c r="CX284" s="10" t="str">
        <f t="shared" si="431"/>
        <v/>
      </c>
      <c r="CY284" s="10" t="str">
        <f t="shared" si="432"/>
        <v/>
      </c>
      <c r="CZ284" s="10" t="str">
        <f t="shared" si="433"/>
        <v/>
      </c>
      <c r="DA284" s="18" t="str">
        <f t="shared" si="434"/>
        <v>N/A</v>
      </c>
      <c r="DB284" s="367"/>
      <c r="DC284" s="367"/>
      <c r="DD284" s="367"/>
      <c r="DE284" s="367"/>
      <c r="DF284" s="367"/>
      <c r="DG284" s="40" t="b">
        <f t="shared" si="435"/>
        <v>0</v>
      </c>
      <c r="DH284" s="40" t="b">
        <f t="shared" si="436"/>
        <v>0</v>
      </c>
      <c r="DI284" s="40" t="b">
        <f t="shared" si="437"/>
        <v>0</v>
      </c>
      <c r="DJ284" s="40" t="b">
        <f t="shared" si="438"/>
        <v>0</v>
      </c>
      <c r="DK284" s="367"/>
      <c r="DL284" s="40" t="b">
        <f t="shared" si="439"/>
        <v>0</v>
      </c>
      <c r="DM284" s="40" t="b">
        <f t="shared" si="440"/>
        <v>0</v>
      </c>
      <c r="DN284" s="40" t="b">
        <f t="shared" si="441"/>
        <v>0</v>
      </c>
      <c r="DO284" s="40" t="b">
        <f t="shared" si="442"/>
        <v>0</v>
      </c>
      <c r="DP284" s="367"/>
      <c r="DQ284" s="40" t="b">
        <f t="shared" si="443"/>
        <v>0</v>
      </c>
      <c r="DR284" s="40" t="b">
        <f t="shared" si="444"/>
        <v>0</v>
      </c>
      <c r="DS284" s="40" t="b">
        <f t="shared" si="445"/>
        <v>0</v>
      </c>
      <c r="DT284" s="40" t="b">
        <f t="shared" si="446"/>
        <v>0</v>
      </c>
      <c r="DU284" s="367"/>
      <c r="DV284" s="40" t="b">
        <f t="shared" si="447"/>
        <v>0</v>
      </c>
      <c r="DW284" s="40" t="b">
        <f t="shared" si="448"/>
        <v>0</v>
      </c>
      <c r="DX284" s="40" t="b">
        <f t="shared" si="449"/>
        <v>0</v>
      </c>
      <c r="DY284" s="40" t="b">
        <f t="shared" si="450"/>
        <v>0</v>
      </c>
      <c r="DZ284" s="367"/>
      <c r="EA284" s="40" t="b">
        <f t="shared" si="451"/>
        <v>0</v>
      </c>
      <c r="EB284" s="40" t="b">
        <f t="shared" si="452"/>
        <v>0</v>
      </c>
      <c r="EC284" s="40" t="b">
        <f t="shared" si="453"/>
        <v>0</v>
      </c>
      <c r="ED284" s="40" t="b">
        <f t="shared" si="454"/>
        <v>0</v>
      </c>
      <c r="EE284" s="367"/>
      <c r="EF284" s="40" t="b">
        <f t="shared" si="455"/>
        <v>0</v>
      </c>
      <c r="EG284" s="40" t="b">
        <f t="shared" si="456"/>
        <v>0</v>
      </c>
      <c r="EH284" s="40" t="b">
        <f t="shared" si="457"/>
        <v>0</v>
      </c>
      <c r="EI284" s="40" t="b">
        <f t="shared" si="458"/>
        <v>0</v>
      </c>
      <c r="EJ284" s="367"/>
      <c r="EK284" s="40" t="b">
        <f t="shared" si="459"/>
        <v>0</v>
      </c>
      <c r="EL284" s="40" t="b">
        <f t="shared" si="460"/>
        <v>0</v>
      </c>
      <c r="EM284" s="40" t="b">
        <f t="shared" si="461"/>
        <v>0</v>
      </c>
      <c r="EN284" s="40" t="b">
        <f t="shared" si="462"/>
        <v>0</v>
      </c>
      <c r="EO284" s="367"/>
      <c r="EP284" s="40" t="b">
        <f t="shared" si="463"/>
        <v>0</v>
      </c>
      <c r="EQ284" s="40" t="b">
        <f t="shared" si="464"/>
        <v>0</v>
      </c>
      <c r="ER284" s="40" t="b">
        <f t="shared" si="465"/>
        <v>0</v>
      </c>
      <c r="ES284" s="40" t="b">
        <f t="shared" si="466"/>
        <v>0</v>
      </c>
      <c r="ET284" s="367"/>
      <c r="EU284" s="40" t="b">
        <f t="shared" si="467"/>
        <v>0</v>
      </c>
      <c r="EV284" s="40" t="b">
        <f t="shared" si="468"/>
        <v>0</v>
      </c>
      <c r="EW284" s="40" t="b">
        <f t="shared" si="469"/>
        <v>0</v>
      </c>
      <c r="EX284" s="40" t="b">
        <f t="shared" si="470"/>
        <v>0</v>
      </c>
      <c r="EY284" s="365"/>
      <c r="EZ284" s="40" t="b">
        <f t="shared" si="471"/>
        <v>0</v>
      </c>
      <c r="FA284" s="40" t="b">
        <f t="shared" si="472"/>
        <v>0</v>
      </c>
      <c r="FB284" s="40" t="b">
        <f t="shared" si="473"/>
        <v>0</v>
      </c>
      <c r="FC284" s="40" t="b">
        <f t="shared" si="474"/>
        <v>0</v>
      </c>
      <c r="FD284" s="367"/>
      <c r="FE284" s="40" t="b">
        <f t="shared" si="475"/>
        <v>0</v>
      </c>
      <c r="FF284" s="40" t="b">
        <f t="shared" si="476"/>
        <v>0</v>
      </c>
      <c r="FG284" s="40" t="b">
        <f t="shared" si="477"/>
        <v>0</v>
      </c>
      <c r="FH284" s="40" t="b">
        <f t="shared" si="478"/>
        <v>0</v>
      </c>
      <c r="FI284" s="365"/>
      <c r="FJ284" s="40" t="b">
        <f t="shared" si="479"/>
        <v>0</v>
      </c>
      <c r="FK284" s="40" t="b">
        <f t="shared" si="480"/>
        <v>0</v>
      </c>
      <c r="FL284" s="40" t="b">
        <f t="shared" si="481"/>
        <v>0</v>
      </c>
      <c r="FM284" s="40" t="b">
        <f t="shared" si="482"/>
        <v>0</v>
      </c>
      <c r="FN284" s="367"/>
      <c r="FO284" s="40" t="b">
        <f t="shared" si="483"/>
        <v>0</v>
      </c>
      <c r="FP284" s="40" t="b">
        <f t="shared" si="484"/>
        <v>0</v>
      </c>
      <c r="FQ284" s="40" t="b">
        <f t="shared" si="485"/>
        <v>0</v>
      </c>
      <c r="FR284" s="40" t="b">
        <f t="shared" si="486"/>
        <v>0</v>
      </c>
      <c r="FS284" s="365"/>
      <c r="FT284" s="40" t="b">
        <f t="shared" si="487"/>
        <v>0</v>
      </c>
      <c r="FU284" s="40" t="b">
        <f t="shared" si="488"/>
        <v>0</v>
      </c>
      <c r="FV284" s="40" t="b">
        <f t="shared" si="489"/>
        <v>0</v>
      </c>
      <c r="FW284" s="40" t="b">
        <f t="shared" si="490"/>
        <v>0</v>
      </c>
    </row>
    <row r="285" spans="2:179">
      <c r="B285" s="365">
        <v>276</v>
      </c>
      <c r="C285" s="309"/>
      <c r="D285" s="196"/>
      <c r="E285" s="196"/>
      <c r="F285" s="195"/>
      <c r="G285" s="367"/>
      <c r="H285" s="197"/>
      <c r="I285" s="197"/>
      <c r="J285" s="197"/>
      <c r="K285" s="197"/>
      <c r="L285" s="197"/>
      <c r="M285" s="197"/>
      <c r="N285" s="9"/>
      <c r="O285" s="198"/>
      <c r="P285" s="198"/>
      <c r="Q285" s="198"/>
      <c r="R285" s="198"/>
      <c r="S285" s="198"/>
      <c r="T285" s="198"/>
      <c r="U285" s="9"/>
      <c r="V285" s="306"/>
      <c r="W285" s="306"/>
      <c r="X285" s="306"/>
      <c r="Y285" s="306"/>
      <c r="Z285" s="306"/>
      <c r="AA285" s="283">
        <f>IFERROR(Z285*Inputs!$D$59*Inputs!$D$60,"")</f>
        <v>0</v>
      </c>
      <c r="AB285" s="9"/>
      <c r="AC285" s="304"/>
      <c r="AD285" s="304"/>
      <c r="AE285" s="304"/>
      <c r="AF285" s="304"/>
      <c r="AG285" s="9"/>
      <c r="AH285" s="283" t="str">
        <f>IFERROR(IF(Analysis!AC285="","",Analysis!AC285*Inputs!$D$33),"")</f>
        <v/>
      </c>
      <c r="AI285" s="292" t="str">
        <f>IFERROR(IF(Analysis!AD285="","",Analysis!AD285*Inputs!$D$37),"")</f>
        <v/>
      </c>
      <c r="AJ285" s="292" t="str">
        <f>IFERROR(IF(Analysis!AE285="","",Analysis!AE285*Inputs!$D$41),"")</f>
        <v/>
      </c>
      <c r="AK285" s="292" t="str">
        <f>IFERROR(IF(Analysis!AE285="","",Analysis!AE285*Inputs!$D$48),"")</f>
        <v/>
      </c>
      <c r="AL285" s="293" t="str">
        <f>IFERROR(IF(Analysis!AD285="","",Analysis!AD285*Inputs!$D$49*Inputs!$D$48),"")</f>
        <v/>
      </c>
      <c r="AM285" s="292" t="str">
        <f>IFERROR(AK285*Inputs!$D$50,"")</f>
        <v/>
      </c>
      <c r="AN285" s="292" t="str">
        <f t="shared" si="491"/>
        <v/>
      </c>
      <c r="AO285" s="292" t="str">
        <f>IFERROR(IF(AN285="","",AN285*Inputs!$D$52),"")</f>
        <v/>
      </c>
      <c r="AP285" s="283" t="str">
        <f>IFERROR(IF(Analysis!AF285="","",Analysis!AF285*Inputs!$D$58),"")</f>
        <v/>
      </c>
      <c r="AQ285" s="293" t="str">
        <f>IFERROR(AP285*Inputs!$D$59,"")</f>
        <v/>
      </c>
      <c r="AR285" s="283" t="str">
        <f>IFERROR(AQ285*Inputs!$D$60,"")</f>
        <v/>
      </c>
      <c r="AS285" s="9"/>
      <c r="AT285" s="279" t="str">
        <f>IF(Analysis!V285&lt;&gt;"",Analysis!V285,Analysis!$AH285)</f>
        <v/>
      </c>
      <c r="AU285" s="279" t="str">
        <f>IF(Analysis!W285&lt;&gt;"",Analysis!W285,Analysis!AI285)</f>
        <v/>
      </c>
      <c r="AV285" s="279" t="str">
        <f>IF(Analysis!X285&lt;&gt;"",Analysis!X285,$AJ285)</f>
        <v/>
      </c>
      <c r="AW285" s="279" t="str">
        <f>IF(Analysis!Y285&lt;&gt;"",Analysis!Y285,Analysis!AO285)</f>
        <v/>
      </c>
      <c r="AX285" s="279" t="str">
        <f>IF(Analysis!Z285&lt;&gt;"",Analysis!Z285,Analysis!AP285)</f>
        <v/>
      </c>
      <c r="AY285" s="279" t="str">
        <f>IF(Analysis!AA285&gt;0,Analysis!AA285,Analysis!AR285)</f>
        <v/>
      </c>
      <c r="AZ285" s="9"/>
      <c r="BA285" s="8">
        <f>SUM((($H285+$O285)*Inputs!$D$14*Inputs!$D$13/Hours_TB),(($I285+$P285)*Inputs!$D$14*Inputs!$D$13/Hours_TB),(($J285+$Q285)*Inputs!$D$14*Inputs!$D$13/Hours_TB),(($K285+$R285)*Inputs!$D$14*Inputs!$D$13/Hours_TB),(($L285+$S285)*Inputs!$D$14*Inputs!$D$13/Hours_TB),(($M285+$T285)*Inputs!$D$14*Inputs!$D$13/Hours_TB))</f>
        <v>0</v>
      </c>
      <c r="BB285" s="8">
        <f>SUM((($H285+$O285)*Inputs!$D$14*Inputs!$D$13/Hours_HIV),(($I285+$P285)*Inputs!$D$14*Inputs!$D$13/Hours_HIV),(($J285+$Q285)*Inputs!$D$14*Inputs!$D$13/Hours_HIV),(($K285+$R285)*Inputs!$D$14*Inputs!$D$13/Hours_HIV),(($L285+$S285)*Inputs!$D$14*Inputs!$D$13/Hours_HIV),(($M285+$T285)*Inputs!$D$14*Inputs!$D$13/Hours_HIV))</f>
        <v>0</v>
      </c>
      <c r="BC285" s="8">
        <f>SUM((($H285+$O285)*Inputs!$D$14*Inputs!$D$13/Hours_HPV),(($I285+$P285)*Inputs!$D$14*Inputs!$D$13/Hours_HPV),(($J285+$Q285)*Inputs!$D$14*Inputs!$D$13/Hours_HPV),(($K285+$R285)*Inputs!$D$14*Inputs!$D$13/Hours_HPV),(($L285+$S285)*Inputs!$D$14*Inputs!$D$13/Hours_HPV),(($M285+$T285)*Inputs!$D$14*Inputs!$D$13/Hours_HPV))</f>
        <v>0</v>
      </c>
      <c r="BD285" s="8">
        <f>SUM((($H285+$O285)*Inputs!$D$14*Inputs!$D$13/Hours_HCV),(($I285+$P285)*Inputs!$D$14*Inputs!$D$13/Hours_HCV),(($J285+$Q285)*Inputs!$D$14*Inputs!$D$13/Hours_HCV),(($K285+$R285)*Inputs!$D$14*Inputs!$D$13/Hours_HCV),(($L285+$S285)*Inputs!$D$14*Inputs!$D$13/Hours_HCV),(($M285+$T285)*Inputs!$D$14*Inputs!$D$13/Hours_HCV))</f>
        <v>0</v>
      </c>
      <c r="BE285" s="9"/>
      <c r="BF285" s="10" t="str">
        <f t="shared" si="492"/>
        <v/>
      </c>
      <c r="BG285" s="18" t="str">
        <f t="shared" si="493"/>
        <v>N/A</v>
      </c>
      <c r="BH285" s="10" t="str">
        <f t="shared" si="494"/>
        <v/>
      </c>
      <c r="BI285" s="10" t="str">
        <f t="shared" si="495"/>
        <v/>
      </c>
      <c r="BJ285" s="10" t="str">
        <f t="shared" si="414"/>
        <v/>
      </c>
      <c r="BK285" s="18" t="str">
        <f t="shared" si="496"/>
        <v>N/A</v>
      </c>
      <c r="BL285" s="367"/>
      <c r="BM285" s="10">
        <f t="shared" si="497"/>
        <v>0</v>
      </c>
      <c r="BN285" s="18" t="str">
        <f t="shared" si="498"/>
        <v>N/A</v>
      </c>
      <c r="BO285" s="10" t="str">
        <f t="shared" si="415"/>
        <v/>
      </c>
      <c r="BP285" s="10" t="str">
        <f t="shared" si="416"/>
        <v/>
      </c>
      <c r="BQ285" s="10" t="str">
        <f t="shared" si="417"/>
        <v/>
      </c>
      <c r="BR285" s="18" t="str">
        <f t="shared" si="418"/>
        <v>N/A</v>
      </c>
      <c r="BS285" s="367"/>
      <c r="BT285" s="10">
        <f t="shared" si="499"/>
        <v>0</v>
      </c>
      <c r="BU285" s="18" t="str">
        <f t="shared" si="500"/>
        <v>N/A</v>
      </c>
      <c r="BV285" s="10" t="str">
        <f t="shared" si="419"/>
        <v/>
      </c>
      <c r="BW285" s="10" t="str">
        <f t="shared" si="501"/>
        <v/>
      </c>
      <c r="BX285" s="10" t="str">
        <f t="shared" si="420"/>
        <v/>
      </c>
      <c r="BY285" s="18" t="str">
        <f t="shared" si="502"/>
        <v>N/A</v>
      </c>
      <c r="BZ285" s="367"/>
      <c r="CA285" s="10">
        <f t="shared" si="503"/>
        <v>0</v>
      </c>
      <c r="CB285" s="18" t="str">
        <f t="shared" si="504"/>
        <v>N/A</v>
      </c>
      <c r="CC285" s="10" t="str">
        <f t="shared" si="421"/>
        <v/>
      </c>
      <c r="CD285" s="10" t="str">
        <f t="shared" si="422"/>
        <v/>
      </c>
      <c r="CE285" s="10" t="str">
        <f t="shared" si="423"/>
        <v/>
      </c>
      <c r="CF285" s="18" t="str">
        <f t="shared" si="505"/>
        <v>N/A</v>
      </c>
      <c r="CG285" s="365"/>
      <c r="CH285" s="10">
        <f t="shared" si="506"/>
        <v>0</v>
      </c>
      <c r="CI285" s="18" t="str">
        <f t="shared" si="507"/>
        <v>N/A</v>
      </c>
      <c r="CJ285" s="10" t="str">
        <f t="shared" si="424"/>
        <v/>
      </c>
      <c r="CK285" s="10" t="str">
        <f t="shared" si="425"/>
        <v/>
      </c>
      <c r="CL285" s="10" t="str">
        <f t="shared" si="426"/>
        <v/>
      </c>
      <c r="CM285" s="18" t="str">
        <f t="shared" si="427"/>
        <v>N/A</v>
      </c>
      <c r="CN285" s="365"/>
      <c r="CO285" s="10">
        <f t="shared" si="508"/>
        <v>0</v>
      </c>
      <c r="CP285" s="18" t="str">
        <f t="shared" si="509"/>
        <v>N/A</v>
      </c>
      <c r="CQ285" s="10" t="str">
        <f t="shared" si="428"/>
        <v/>
      </c>
      <c r="CR285" s="10" t="str">
        <f t="shared" si="429"/>
        <v/>
      </c>
      <c r="CS285" s="10" t="str">
        <f t="shared" si="430"/>
        <v/>
      </c>
      <c r="CT285" s="18" t="str">
        <f t="shared" si="510"/>
        <v>N/A</v>
      </c>
      <c r="CU285" s="377"/>
      <c r="CV285" s="10">
        <f t="shared" si="511"/>
        <v>0</v>
      </c>
      <c r="CW285" s="18" t="str">
        <f t="shared" si="512"/>
        <v>N/A</v>
      </c>
      <c r="CX285" s="10" t="str">
        <f t="shared" si="431"/>
        <v/>
      </c>
      <c r="CY285" s="10" t="str">
        <f t="shared" si="432"/>
        <v/>
      </c>
      <c r="CZ285" s="10" t="str">
        <f t="shared" si="433"/>
        <v/>
      </c>
      <c r="DA285" s="18" t="str">
        <f t="shared" si="434"/>
        <v>N/A</v>
      </c>
      <c r="DB285" s="367"/>
      <c r="DC285" s="367"/>
      <c r="DD285" s="367"/>
      <c r="DE285" s="367"/>
      <c r="DF285" s="367"/>
      <c r="DG285" s="40" t="b">
        <f t="shared" si="435"/>
        <v>0</v>
      </c>
      <c r="DH285" s="40" t="b">
        <f t="shared" si="436"/>
        <v>0</v>
      </c>
      <c r="DI285" s="40" t="b">
        <f t="shared" si="437"/>
        <v>0</v>
      </c>
      <c r="DJ285" s="40" t="b">
        <f t="shared" si="438"/>
        <v>0</v>
      </c>
      <c r="DK285" s="367"/>
      <c r="DL285" s="40" t="b">
        <f t="shared" si="439"/>
        <v>0</v>
      </c>
      <c r="DM285" s="40" t="b">
        <f t="shared" si="440"/>
        <v>0</v>
      </c>
      <c r="DN285" s="40" t="b">
        <f t="shared" si="441"/>
        <v>0</v>
      </c>
      <c r="DO285" s="40" t="b">
        <f t="shared" si="442"/>
        <v>0</v>
      </c>
      <c r="DP285" s="367"/>
      <c r="DQ285" s="40" t="b">
        <f t="shared" si="443"/>
        <v>0</v>
      </c>
      <c r="DR285" s="40" t="b">
        <f t="shared" si="444"/>
        <v>0</v>
      </c>
      <c r="DS285" s="40" t="b">
        <f t="shared" si="445"/>
        <v>0</v>
      </c>
      <c r="DT285" s="40" t="b">
        <f t="shared" si="446"/>
        <v>0</v>
      </c>
      <c r="DU285" s="367"/>
      <c r="DV285" s="40" t="b">
        <f t="shared" si="447"/>
        <v>0</v>
      </c>
      <c r="DW285" s="40" t="b">
        <f t="shared" si="448"/>
        <v>0</v>
      </c>
      <c r="DX285" s="40" t="b">
        <f t="shared" si="449"/>
        <v>0</v>
      </c>
      <c r="DY285" s="40" t="b">
        <f t="shared" si="450"/>
        <v>0</v>
      </c>
      <c r="DZ285" s="367"/>
      <c r="EA285" s="40" t="b">
        <f t="shared" si="451"/>
        <v>0</v>
      </c>
      <c r="EB285" s="40" t="b">
        <f t="shared" si="452"/>
        <v>0</v>
      </c>
      <c r="EC285" s="40" t="b">
        <f t="shared" si="453"/>
        <v>0</v>
      </c>
      <c r="ED285" s="40" t="b">
        <f t="shared" si="454"/>
        <v>0</v>
      </c>
      <c r="EE285" s="367"/>
      <c r="EF285" s="40" t="b">
        <f t="shared" si="455"/>
        <v>0</v>
      </c>
      <c r="EG285" s="40" t="b">
        <f t="shared" si="456"/>
        <v>0</v>
      </c>
      <c r="EH285" s="40" t="b">
        <f t="shared" si="457"/>
        <v>0</v>
      </c>
      <c r="EI285" s="40" t="b">
        <f t="shared" si="458"/>
        <v>0</v>
      </c>
      <c r="EJ285" s="367"/>
      <c r="EK285" s="40" t="b">
        <f t="shared" si="459"/>
        <v>0</v>
      </c>
      <c r="EL285" s="40" t="b">
        <f t="shared" si="460"/>
        <v>0</v>
      </c>
      <c r="EM285" s="40" t="b">
        <f t="shared" si="461"/>
        <v>0</v>
      </c>
      <c r="EN285" s="40" t="b">
        <f t="shared" si="462"/>
        <v>0</v>
      </c>
      <c r="EO285" s="367"/>
      <c r="EP285" s="40" t="b">
        <f t="shared" si="463"/>
        <v>0</v>
      </c>
      <c r="EQ285" s="40" t="b">
        <f t="shared" si="464"/>
        <v>0</v>
      </c>
      <c r="ER285" s="40" t="b">
        <f t="shared" si="465"/>
        <v>0</v>
      </c>
      <c r="ES285" s="40" t="b">
        <f t="shared" si="466"/>
        <v>0</v>
      </c>
      <c r="ET285" s="367"/>
      <c r="EU285" s="40" t="b">
        <f t="shared" si="467"/>
        <v>0</v>
      </c>
      <c r="EV285" s="40" t="b">
        <f t="shared" si="468"/>
        <v>0</v>
      </c>
      <c r="EW285" s="40" t="b">
        <f t="shared" si="469"/>
        <v>0</v>
      </c>
      <c r="EX285" s="40" t="b">
        <f t="shared" si="470"/>
        <v>0</v>
      </c>
      <c r="EY285" s="365"/>
      <c r="EZ285" s="40" t="b">
        <f t="shared" si="471"/>
        <v>0</v>
      </c>
      <c r="FA285" s="40" t="b">
        <f t="shared" si="472"/>
        <v>0</v>
      </c>
      <c r="FB285" s="40" t="b">
        <f t="shared" si="473"/>
        <v>0</v>
      </c>
      <c r="FC285" s="40" t="b">
        <f t="shared" si="474"/>
        <v>0</v>
      </c>
      <c r="FD285" s="367"/>
      <c r="FE285" s="40" t="b">
        <f t="shared" si="475"/>
        <v>0</v>
      </c>
      <c r="FF285" s="40" t="b">
        <f t="shared" si="476"/>
        <v>0</v>
      </c>
      <c r="FG285" s="40" t="b">
        <f t="shared" si="477"/>
        <v>0</v>
      </c>
      <c r="FH285" s="40" t="b">
        <f t="shared" si="478"/>
        <v>0</v>
      </c>
      <c r="FI285" s="365"/>
      <c r="FJ285" s="40" t="b">
        <f t="shared" si="479"/>
        <v>0</v>
      </c>
      <c r="FK285" s="40" t="b">
        <f t="shared" si="480"/>
        <v>0</v>
      </c>
      <c r="FL285" s="40" t="b">
        <f t="shared" si="481"/>
        <v>0</v>
      </c>
      <c r="FM285" s="40" t="b">
        <f t="shared" si="482"/>
        <v>0</v>
      </c>
      <c r="FN285" s="367"/>
      <c r="FO285" s="40" t="b">
        <f t="shared" si="483"/>
        <v>0</v>
      </c>
      <c r="FP285" s="40" t="b">
        <f t="shared" si="484"/>
        <v>0</v>
      </c>
      <c r="FQ285" s="40" t="b">
        <f t="shared" si="485"/>
        <v>0</v>
      </c>
      <c r="FR285" s="40" t="b">
        <f t="shared" si="486"/>
        <v>0</v>
      </c>
      <c r="FS285" s="365"/>
      <c r="FT285" s="40" t="b">
        <f t="shared" si="487"/>
        <v>0</v>
      </c>
      <c r="FU285" s="40" t="b">
        <f t="shared" si="488"/>
        <v>0</v>
      </c>
      <c r="FV285" s="40" t="b">
        <f t="shared" si="489"/>
        <v>0</v>
      </c>
      <c r="FW285" s="40" t="b">
        <f t="shared" si="490"/>
        <v>0</v>
      </c>
    </row>
    <row r="286" spans="2:179">
      <c r="B286" s="365">
        <v>277</v>
      </c>
      <c r="C286" s="309"/>
      <c r="D286" s="196"/>
      <c r="E286" s="196"/>
      <c r="F286" s="195"/>
      <c r="G286" s="367"/>
      <c r="H286" s="197"/>
      <c r="I286" s="197"/>
      <c r="J286" s="197"/>
      <c r="K286" s="197"/>
      <c r="L286" s="197"/>
      <c r="M286" s="197"/>
      <c r="N286" s="9"/>
      <c r="O286" s="198"/>
      <c r="P286" s="198"/>
      <c r="Q286" s="198"/>
      <c r="R286" s="198"/>
      <c r="S286" s="198"/>
      <c r="T286" s="198"/>
      <c r="U286" s="9"/>
      <c r="V286" s="306"/>
      <c r="W286" s="306"/>
      <c r="X286" s="306"/>
      <c r="Y286" s="306"/>
      <c r="Z286" s="306"/>
      <c r="AA286" s="283">
        <f>IFERROR(Z286*Inputs!$D$59*Inputs!$D$60,"")</f>
        <v>0</v>
      </c>
      <c r="AB286" s="9"/>
      <c r="AC286" s="304"/>
      <c r="AD286" s="304"/>
      <c r="AE286" s="304"/>
      <c r="AF286" s="304"/>
      <c r="AG286" s="9"/>
      <c r="AH286" s="283" t="str">
        <f>IFERROR(IF(Analysis!AC286="","",Analysis!AC286*Inputs!$D$33),"")</f>
        <v/>
      </c>
      <c r="AI286" s="292" t="str">
        <f>IFERROR(IF(Analysis!AD286="","",Analysis!AD286*Inputs!$D$37),"")</f>
        <v/>
      </c>
      <c r="AJ286" s="292" t="str">
        <f>IFERROR(IF(Analysis!AE286="","",Analysis!AE286*Inputs!$D$41),"")</f>
        <v/>
      </c>
      <c r="AK286" s="292" t="str">
        <f>IFERROR(IF(Analysis!AE286="","",Analysis!AE286*Inputs!$D$48),"")</f>
        <v/>
      </c>
      <c r="AL286" s="293" t="str">
        <f>IFERROR(IF(Analysis!AD286="","",Analysis!AD286*Inputs!$D$49*Inputs!$D$48),"")</f>
        <v/>
      </c>
      <c r="AM286" s="292" t="str">
        <f>IFERROR(AK286*Inputs!$D$50,"")</f>
        <v/>
      </c>
      <c r="AN286" s="292" t="str">
        <f t="shared" si="491"/>
        <v/>
      </c>
      <c r="AO286" s="292" t="str">
        <f>IFERROR(IF(AN286="","",AN286*Inputs!$D$52),"")</f>
        <v/>
      </c>
      <c r="AP286" s="283" t="str">
        <f>IFERROR(IF(Analysis!AF286="","",Analysis!AF286*Inputs!$D$58),"")</f>
        <v/>
      </c>
      <c r="AQ286" s="293" t="str">
        <f>IFERROR(AP286*Inputs!$D$59,"")</f>
        <v/>
      </c>
      <c r="AR286" s="283" t="str">
        <f>IFERROR(AQ286*Inputs!$D$60,"")</f>
        <v/>
      </c>
      <c r="AS286" s="9"/>
      <c r="AT286" s="279" t="str">
        <f>IF(Analysis!V286&lt;&gt;"",Analysis!V286,Analysis!$AH286)</f>
        <v/>
      </c>
      <c r="AU286" s="279" t="str">
        <f>IF(Analysis!W286&lt;&gt;"",Analysis!W286,Analysis!AI286)</f>
        <v/>
      </c>
      <c r="AV286" s="279" t="str">
        <f>IF(Analysis!X286&lt;&gt;"",Analysis!X286,$AJ286)</f>
        <v/>
      </c>
      <c r="AW286" s="279" t="str">
        <f>IF(Analysis!Y286&lt;&gt;"",Analysis!Y286,Analysis!AO286)</f>
        <v/>
      </c>
      <c r="AX286" s="279" t="str">
        <f>IF(Analysis!Z286&lt;&gt;"",Analysis!Z286,Analysis!AP286)</f>
        <v/>
      </c>
      <c r="AY286" s="279" t="str">
        <f>IF(Analysis!AA286&gt;0,Analysis!AA286,Analysis!AR286)</f>
        <v/>
      </c>
      <c r="AZ286" s="9"/>
      <c r="BA286" s="8">
        <f>SUM((($H286+$O286)*Inputs!$D$14*Inputs!$D$13/Hours_TB),(($I286+$P286)*Inputs!$D$14*Inputs!$D$13/Hours_TB),(($J286+$Q286)*Inputs!$D$14*Inputs!$D$13/Hours_TB),(($K286+$R286)*Inputs!$D$14*Inputs!$D$13/Hours_TB),(($L286+$S286)*Inputs!$D$14*Inputs!$D$13/Hours_TB),(($M286+$T286)*Inputs!$D$14*Inputs!$D$13/Hours_TB))</f>
        <v>0</v>
      </c>
      <c r="BB286" s="8">
        <f>SUM((($H286+$O286)*Inputs!$D$14*Inputs!$D$13/Hours_HIV),(($I286+$P286)*Inputs!$D$14*Inputs!$D$13/Hours_HIV),(($J286+$Q286)*Inputs!$D$14*Inputs!$D$13/Hours_HIV),(($K286+$R286)*Inputs!$D$14*Inputs!$D$13/Hours_HIV),(($L286+$S286)*Inputs!$D$14*Inputs!$D$13/Hours_HIV),(($M286+$T286)*Inputs!$D$14*Inputs!$D$13/Hours_HIV))</f>
        <v>0</v>
      </c>
      <c r="BC286" s="8">
        <f>SUM((($H286+$O286)*Inputs!$D$14*Inputs!$D$13/Hours_HPV),(($I286+$P286)*Inputs!$D$14*Inputs!$D$13/Hours_HPV),(($J286+$Q286)*Inputs!$D$14*Inputs!$D$13/Hours_HPV),(($K286+$R286)*Inputs!$D$14*Inputs!$D$13/Hours_HPV),(($L286+$S286)*Inputs!$D$14*Inputs!$D$13/Hours_HPV),(($M286+$T286)*Inputs!$D$14*Inputs!$D$13/Hours_HPV))</f>
        <v>0</v>
      </c>
      <c r="BD286" s="8">
        <f>SUM((($H286+$O286)*Inputs!$D$14*Inputs!$D$13/Hours_HCV),(($I286+$P286)*Inputs!$D$14*Inputs!$D$13/Hours_HCV),(($J286+$Q286)*Inputs!$D$14*Inputs!$D$13/Hours_HCV),(($K286+$R286)*Inputs!$D$14*Inputs!$D$13/Hours_HCV),(($L286+$S286)*Inputs!$D$14*Inputs!$D$13/Hours_HCV),(($M286+$T286)*Inputs!$D$14*Inputs!$D$13/Hours_HCV))</f>
        <v>0</v>
      </c>
      <c r="BE286" s="9"/>
      <c r="BF286" s="10" t="str">
        <f t="shared" si="492"/>
        <v/>
      </c>
      <c r="BG286" s="18" t="str">
        <f t="shared" si="493"/>
        <v>N/A</v>
      </c>
      <c r="BH286" s="10" t="str">
        <f t="shared" si="494"/>
        <v/>
      </c>
      <c r="BI286" s="10" t="str">
        <f t="shared" si="495"/>
        <v/>
      </c>
      <c r="BJ286" s="10" t="str">
        <f t="shared" si="414"/>
        <v/>
      </c>
      <c r="BK286" s="18" t="str">
        <f t="shared" si="496"/>
        <v>N/A</v>
      </c>
      <c r="BL286" s="367"/>
      <c r="BM286" s="10">
        <f t="shared" si="497"/>
        <v>0</v>
      </c>
      <c r="BN286" s="18" t="str">
        <f t="shared" si="498"/>
        <v>N/A</v>
      </c>
      <c r="BO286" s="10" t="str">
        <f t="shared" si="415"/>
        <v/>
      </c>
      <c r="BP286" s="10" t="str">
        <f t="shared" si="416"/>
        <v/>
      </c>
      <c r="BQ286" s="10" t="str">
        <f t="shared" si="417"/>
        <v/>
      </c>
      <c r="BR286" s="18" t="str">
        <f t="shared" si="418"/>
        <v>N/A</v>
      </c>
      <c r="BS286" s="367"/>
      <c r="BT286" s="10">
        <f t="shared" si="499"/>
        <v>0</v>
      </c>
      <c r="BU286" s="18" t="str">
        <f t="shared" si="500"/>
        <v>N/A</v>
      </c>
      <c r="BV286" s="10" t="str">
        <f t="shared" si="419"/>
        <v/>
      </c>
      <c r="BW286" s="10" t="str">
        <f t="shared" si="501"/>
        <v/>
      </c>
      <c r="BX286" s="10" t="str">
        <f t="shared" si="420"/>
        <v/>
      </c>
      <c r="BY286" s="18" t="str">
        <f t="shared" si="502"/>
        <v>N/A</v>
      </c>
      <c r="BZ286" s="367"/>
      <c r="CA286" s="10">
        <f t="shared" si="503"/>
        <v>0</v>
      </c>
      <c r="CB286" s="18" t="str">
        <f t="shared" si="504"/>
        <v>N/A</v>
      </c>
      <c r="CC286" s="10" t="str">
        <f t="shared" si="421"/>
        <v/>
      </c>
      <c r="CD286" s="10" t="str">
        <f t="shared" si="422"/>
        <v/>
      </c>
      <c r="CE286" s="10" t="str">
        <f t="shared" si="423"/>
        <v/>
      </c>
      <c r="CF286" s="18" t="str">
        <f t="shared" si="505"/>
        <v>N/A</v>
      </c>
      <c r="CG286" s="365"/>
      <c r="CH286" s="10">
        <f t="shared" si="506"/>
        <v>0</v>
      </c>
      <c r="CI286" s="18" t="str">
        <f t="shared" si="507"/>
        <v>N/A</v>
      </c>
      <c r="CJ286" s="10" t="str">
        <f t="shared" si="424"/>
        <v/>
      </c>
      <c r="CK286" s="10" t="str">
        <f t="shared" si="425"/>
        <v/>
      </c>
      <c r="CL286" s="10" t="str">
        <f t="shared" si="426"/>
        <v/>
      </c>
      <c r="CM286" s="18" t="str">
        <f t="shared" si="427"/>
        <v>N/A</v>
      </c>
      <c r="CN286" s="365"/>
      <c r="CO286" s="10">
        <f t="shared" si="508"/>
        <v>0</v>
      </c>
      <c r="CP286" s="18" t="str">
        <f t="shared" si="509"/>
        <v>N/A</v>
      </c>
      <c r="CQ286" s="10" t="str">
        <f t="shared" si="428"/>
        <v/>
      </c>
      <c r="CR286" s="10" t="str">
        <f t="shared" si="429"/>
        <v/>
      </c>
      <c r="CS286" s="10" t="str">
        <f t="shared" si="430"/>
        <v/>
      </c>
      <c r="CT286" s="18" t="str">
        <f t="shared" si="510"/>
        <v>N/A</v>
      </c>
      <c r="CU286" s="377"/>
      <c r="CV286" s="10">
        <f t="shared" si="511"/>
        <v>0</v>
      </c>
      <c r="CW286" s="18" t="str">
        <f t="shared" si="512"/>
        <v>N/A</v>
      </c>
      <c r="CX286" s="10" t="str">
        <f t="shared" si="431"/>
        <v/>
      </c>
      <c r="CY286" s="10" t="str">
        <f t="shared" si="432"/>
        <v/>
      </c>
      <c r="CZ286" s="10" t="str">
        <f t="shared" si="433"/>
        <v/>
      </c>
      <c r="DA286" s="18" t="str">
        <f t="shared" si="434"/>
        <v>N/A</v>
      </c>
      <c r="DB286" s="367"/>
      <c r="DC286" s="367"/>
      <c r="DD286" s="367"/>
      <c r="DE286" s="367"/>
      <c r="DF286" s="367"/>
      <c r="DG286" s="40" t="b">
        <f t="shared" si="435"/>
        <v>0</v>
      </c>
      <c r="DH286" s="40" t="b">
        <f t="shared" si="436"/>
        <v>0</v>
      </c>
      <c r="DI286" s="40" t="b">
        <f t="shared" si="437"/>
        <v>0</v>
      </c>
      <c r="DJ286" s="40" t="b">
        <f t="shared" si="438"/>
        <v>0</v>
      </c>
      <c r="DK286" s="367"/>
      <c r="DL286" s="40" t="b">
        <f t="shared" si="439"/>
        <v>0</v>
      </c>
      <c r="DM286" s="40" t="b">
        <f t="shared" si="440"/>
        <v>0</v>
      </c>
      <c r="DN286" s="40" t="b">
        <f t="shared" si="441"/>
        <v>0</v>
      </c>
      <c r="DO286" s="40" t="b">
        <f t="shared" si="442"/>
        <v>0</v>
      </c>
      <c r="DP286" s="367"/>
      <c r="DQ286" s="40" t="b">
        <f t="shared" si="443"/>
        <v>0</v>
      </c>
      <c r="DR286" s="40" t="b">
        <f t="shared" si="444"/>
        <v>0</v>
      </c>
      <c r="DS286" s="40" t="b">
        <f t="shared" si="445"/>
        <v>0</v>
      </c>
      <c r="DT286" s="40" t="b">
        <f t="shared" si="446"/>
        <v>0</v>
      </c>
      <c r="DU286" s="367"/>
      <c r="DV286" s="40" t="b">
        <f t="shared" si="447"/>
        <v>0</v>
      </c>
      <c r="DW286" s="40" t="b">
        <f t="shared" si="448"/>
        <v>0</v>
      </c>
      <c r="DX286" s="40" t="b">
        <f t="shared" si="449"/>
        <v>0</v>
      </c>
      <c r="DY286" s="40" t="b">
        <f t="shared" si="450"/>
        <v>0</v>
      </c>
      <c r="DZ286" s="367"/>
      <c r="EA286" s="40" t="b">
        <f t="shared" si="451"/>
        <v>0</v>
      </c>
      <c r="EB286" s="40" t="b">
        <f t="shared" si="452"/>
        <v>0</v>
      </c>
      <c r="EC286" s="40" t="b">
        <f t="shared" si="453"/>
        <v>0</v>
      </c>
      <c r="ED286" s="40" t="b">
        <f t="shared" si="454"/>
        <v>0</v>
      </c>
      <c r="EE286" s="367"/>
      <c r="EF286" s="40" t="b">
        <f t="shared" si="455"/>
        <v>0</v>
      </c>
      <c r="EG286" s="40" t="b">
        <f t="shared" si="456"/>
        <v>0</v>
      </c>
      <c r="EH286" s="40" t="b">
        <f t="shared" si="457"/>
        <v>0</v>
      </c>
      <c r="EI286" s="40" t="b">
        <f t="shared" si="458"/>
        <v>0</v>
      </c>
      <c r="EJ286" s="367"/>
      <c r="EK286" s="40" t="b">
        <f t="shared" si="459"/>
        <v>0</v>
      </c>
      <c r="EL286" s="40" t="b">
        <f t="shared" si="460"/>
        <v>0</v>
      </c>
      <c r="EM286" s="40" t="b">
        <f t="shared" si="461"/>
        <v>0</v>
      </c>
      <c r="EN286" s="40" t="b">
        <f t="shared" si="462"/>
        <v>0</v>
      </c>
      <c r="EO286" s="367"/>
      <c r="EP286" s="40" t="b">
        <f t="shared" si="463"/>
        <v>0</v>
      </c>
      <c r="EQ286" s="40" t="b">
        <f t="shared" si="464"/>
        <v>0</v>
      </c>
      <c r="ER286" s="40" t="b">
        <f t="shared" si="465"/>
        <v>0</v>
      </c>
      <c r="ES286" s="40" t="b">
        <f t="shared" si="466"/>
        <v>0</v>
      </c>
      <c r="ET286" s="367"/>
      <c r="EU286" s="40" t="b">
        <f t="shared" si="467"/>
        <v>0</v>
      </c>
      <c r="EV286" s="40" t="b">
        <f t="shared" si="468"/>
        <v>0</v>
      </c>
      <c r="EW286" s="40" t="b">
        <f t="shared" si="469"/>
        <v>0</v>
      </c>
      <c r="EX286" s="40" t="b">
        <f t="shared" si="470"/>
        <v>0</v>
      </c>
      <c r="EY286" s="365"/>
      <c r="EZ286" s="40" t="b">
        <f t="shared" si="471"/>
        <v>0</v>
      </c>
      <c r="FA286" s="40" t="b">
        <f t="shared" si="472"/>
        <v>0</v>
      </c>
      <c r="FB286" s="40" t="b">
        <f t="shared" si="473"/>
        <v>0</v>
      </c>
      <c r="FC286" s="40" t="b">
        <f t="shared" si="474"/>
        <v>0</v>
      </c>
      <c r="FD286" s="367"/>
      <c r="FE286" s="40" t="b">
        <f t="shared" si="475"/>
        <v>0</v>
      </c>
      <c r="FF286" s="40" t="b">
        <f t="shared" si="476"/>
        <v>0</v>
      </c>
      <c r="FG286" s="40" t="b">
        <f t="shared" si="477"/>
        <v>0</v>
      </c>
      <c r="FH286" s="40" t="b">
        <f t="shared" si="478"/>
        <v>0</v>
      </c>
      <c r="FI286" s="365"/>
      <c r="FJ286" s="40" t="b">
        <f t="shared" si="479"/>
        <v>0</v>
      </c>
      <c r="FK286" s="40" t="b">
        <f t="shared" si="480"/>
        <v>0</v>
      </c>
      <c r="FL286" s="40" t="b">
        <f t="shared" si="481"/>
        <v>0</v>
      </c>
      <c r="FM286" s="40" t="b">
        <f t="shared" si="482"/>
        <v>0</v>
      </c>
      <c r="FN286" s="367"/>
      <c r="FO286" s="40" t="b">
        <f t="shared" si="483"/>
        <v>0</v>
      </c>
      <c r="FP286" s="40" t="b">
        <f t="shared" si="484"/>
        <v>0</v>
      </c>
      <c r="FQ286" s="40" t="b">
        <f t="shared" si="485"/>
        <v>0</v>
      </c>
      <c r="FR286" s="40" t="b">
        <f t="shared" si="486"/>
        <v>0</v>
      </c>
      <c r="FS286" s="365"/>
      <c r="FT286" s="40" t="b">
        <f t="shared" si="487"/>
        <v>0</v>
      </c>
      <c r="FU286" s="40" t="b">
        <f t="shared" si="488"/>
        <v>0</v>
      </c>
      <c r="FV286" s="40" t="b">
        <f t="shared" si="489"/>
        <v>0</v>
      </c>
      <c r="FW286" s="40" t="b">
        <f t="shared" si="490"/>
        <v>0</v>
      </c>
    </row>
    <row r="287" spans="2:179">
      <c r="B287" s="365">
        <v>278</v>
      </c>
      <c r="C287" s="309"/>
      <c r="D287" s="196"/>
      <c r="E287" s="196"/>
      <c r="F287" s="195"/>
      <c r="G287" s="367"/>
      <c r="H287" s="197"/>
      <c r="I287" s="197"/>
      <c r="J287" s="197"/>
      <c r="K287" s="197"/>
      <c r="L287" s="197"/>
      <c r="M287" s="197"/>
      <c r="N287" s="9"/>
      <c r="O287" s="198"/>
      <c r="P287" s="198"/>
      <c r="Q287" s="198"/>
      <c r="R287" s="198"/>
      <c r="S287" s="198"/>
      <c r="T287" s="198"/>
      <c r="U287" s="9"/>
      <c r="V287" s="306"/>
      <c r="W287" s="306"/>
      <c r="X287" s="306"/>
      <c r="Y287" s="306"/>
      <c r="Z287" s="306"/>
      <c r="AA287" s="283">
        <f>IFERROR(Z287*Inputs!$D$59*Inputs!$D$60,"")</f>
        <v>0</v>
      </c>
      <c r="AB287" s="9"/>
      <c r="AC287" s="304"/>
      <c r="AD287" s="304"/>
      <c r="AE287" s="304"/>
      <c r="AF287" s="304"/>
      <c r="AG287" s="9"/>
      <c r="AH287" s="283" t="str">
        <f>IFERROR(IF(Analysis!AC287="","",Analysis!AC287*Inputs!$D$33),"")</f>
        <v/>
      </c>
      <c r="AI287" s="292" t="str">
        <f>IFERROR(IF(Analysis!AD287="","",Analysis!AD287*Inputs!$D$37),"")</f>
        <v/>
      </c>
      <c r="AJ287" s="292" t="str">
        <f>IFERROR(IF(Analysis!AE287="","",Analysis!AE287*Inputs!$D$41),"")</f>
        <v/>
      </c>
      <c r="AK287" s="292" t="str">
        <f>IFERROR(IF(Analysis!AE287="","",Analysis!AE287*Inputs!$D$48),"")</f>
        <v/>
      </c>
      <c r="AL287" s="293" t="str">
        <f>IFERROR(IF(Analysis!AD287="","",Analysis!AD287*Inputs!$D$49*Inputs!$D$48),"")</f>
        <v/>
      </c>
      <c r="AM287" s="292" t="str">
        <f>IFERROR(AK287*Inputs!$D$50,"")</f>
        <v/>
      </c>
      <c r="AN287" s="292" t="str">
        <f t="shared" si="491"/>
        <v/>
      </c>
      <c r="AO287" s="292" t="str">
        <f>IFERROR(IF(AN287="","",AN287*Inputs!$D$52),"")</f>
        <v/>
      </c>
      <c r="AP287" s="283" t="str">
        <f>IFERROR(IF(Analysis!AF287="","",Analysis!AF287*Inputs!$D$58),"")</f>
        <v/>
      </c>
      <c r="AQ287" s="293" t="str">
        <f>IFERROR(AP287*Inputs!$D$59,"")</f>
        <v/>
      </c>
      <c r="AR287" s="283" t="str">
        <f>IFERROR(AQ287*Inputs!$D$60,"")</f>
        <v/>
      </c>
      <c r="AS287" s="9"/>
      <c r="AT287" s="279" t="str">
        <f>IF(Analysis!V287&lt;&gt;"",Analysis!V287,Analysis!$AH287)</f>
        <v/>
      </c>
      <c r="AU287" s="279" t="str">
        <f>IF(Analysis!W287&lt;&gt;"",Analysis!W287,Analysis!AI287)</f>
        <v/>
      </c>
      <c r="AV287" s="279" t="str">
        <f>IF(Analysis!X287&lt;&gt;"",Analysis!X287,$AJ287)</f>
        <v/>
      </c>
      <c r="AW287" s="279" t="str">
        <f>IF(Analysis!Y287&lt;&gt;"",Analysis!Y287,Analysis!AO287)</f>
        <v/>
      </c>
      <c r="AX287" s="279" t="str">
        <f>IF(Analysis!Z287&lt;&gt;"",Analysis!Z287,Analysis!AP287)</f>
        <v/>
      </c>
      <c r="AY287" s="279" t="str">
        <f>IF(Analysis!AA287&gt;0,Analysis!AA287,Analysis!AR287)</f>
        <v/>
      </c>
      <c r="AZ287" s="9"/>
      <c r="BA287" s="8">
        <f>SUM((($H287+$O287)*Inputs!$D$14*Inputs!$D$13/Hours_TB),(($I287+$P287)*Inputs!$D$14*Inputs!$D$13/Hours_TB),(($J287+$Q287)*Inputs!$D$14*Inputs!$D$13/Hours_TB),(($K287+$R287)*Inputs!$D$14*Inputs!$D$13/Hours_TB),(($L287+$S287)*Inputs!$D$14*Inputs!$D$13/Hours_TB),(($M287+$T287)*Inputs!$D$14*Inputs!$D$13/Hours_TB))</f>
        <v>0</v>
      </c>
      <c r="BB287" s="8">
        <f>SUM((($H287+$O287)*Inputs!$D$14*Inputs!$D$13/Hours_HIV),(($I287+$P287)*Inputs!$D$14*Inputs!$D$13/Hours_HIV),(($J287+$Q287)*Inputs!$D$14*Inputs!$D$13/Hours_HIV),(($K287+$R287)*Inputs!$D$14*Inputs!$D$13/Hours_HIV),(($L287+$S287)*Inputs!$D$14*Inputs!$D$13/Hours_HIV),(($M287+$T287)*Inputs!$D$14*Inputs!$D$13/Hours_HIV))</f>
        <v>0</v>
      </c>
      <c r="BC287" s="8">
        <f>SUM((($H287+$O287)*Inputs!$D$14*Inputs!$D$13/Hours_HPV),(($I287+$P287)*Inputs!$D$14*Inputs!$D$13/Hours_HPV),(($J287+$Q287)*Inputs!$D$14*Inputs!$D$13/Hours_HPV),(($K287+$R287)*Inputs!$D$14*Inputs!$D$13/Hours_HPV),(($L287+$S287)*Inputs!$D$14*Inputs!$D$13/Hours_HPV),(($M287+$T287)*Inputs!$D$14*Inputs!$D$13/Hours_HPV))</f>
        <v>0</v>
      </c>
      <c r="BD287" s="8">
        <f>SUM((($H287+$O287)*Inputs!$D$14*Inputs!$D$13/Hours_HCV),(($I287+$P287)*Inputs!$D$14*Inputs!$D$13/Hours_HCV),(($J287+$Q287)*Inputs!$D$14*Inputs!$D$13/Hours_HCV),(($K287+$R287)*Inputs!$D$14*Inputs!$D$13/Hours_HCV),(($L287+$S287)*Inputs!$D$14*Inputs!$D$13/Hours_HCV),(($M287+$T287)*Inputs!$D$14*Inputs!$D$13/Hours_HCV))</f>
        <v>0</v>
      </c>
      <c r="BE287" s="9"/>
      <c r="BF287" s="10" t="str">
        <f t="shared" si="492"/>
        <v/>
      </c>
      <c r="BG287" s="18" t="str">
        <f t="shared" si="493"/>
        <v>N/A</v>
      </c>
      <c r="BH287" s="10" t="str">
        <f t="shared" si="494"/>
        <v/>
      </c>
      <c r="BI287" s="10" t="str">
        <f t="shared" si="495"/>
        <v/>
      </c>
      <c r="BJ287" s="10" t="str">
        <f t="shared" si="414"/>
        <v/>
      </c>
      <c r="BK287" s="18" t="str">
        <f t="shared" si="496"/>
        <v>N/A</v>
      </c>
      <c r="BL287" s="367"/>
      <c r="BM287" s="10">
        <f t="shared" si="497"/>
        <v>0</v>
      </c>
      <c r="BN287" s="18" t="str">
        <f t="shared" si="498"/>
        <v>N/A</v>
      </c>
      <c r="BO287" s="10" t="str">
        <f t="shared" si="415"/>
        <v/>
      </c>
      <c r="BP287" s="10" t="str">
        <f t="shared" si="416"/>
        <v/>
      </c>
      <c r="BQ287" s="10" t="str">
        <f t="shared" si="417"/>
        <v/>
      </c>
      <c r="BR287" s="18" t="str">
        <f t="shared" si="418"/>
        <v>N/A</v>
      </c>
      <c r="BS287" s="367"/>
      <c r="BT287" s="10">
        <f t="shared" si="499"/>
        <v>0</v>
      </c>
      <c r="BU287" s="18" t="str">
        <f t="shared" si="500"/>
        <v>N/A</v>
      </c>
      <c r="BV287" s="10" t="str">
        <f t="shared" si="419"/>
        <v/>
      </c>
      <c r="BW287" s="10" t="str">
        <f t="shared" si="501"/>
        <v/>
      </c>
      <c r="BX287" s="10" t="str">
        <f t="shared" si="420"/>
        <v/>
      </c>
      <c r="BY287" s="18" t="str">
        <f t="shared" si="502"/>
        <v>N/A</v>
      </c>
      <c r="BZ287" s="367"/>
      <c r="CA287" s="10">
        <f t="shared" si="503"/>
        <v>0</v>
      </c>
      <c r="CB287" s="18" t="str">
        <f t="shared" si="504"/>
        <v>N/A</v>
      </c>
      <c r="CC287" s="10" t="str">
        <f t="shared" si="421"/>
        <v/>
      </c>
      <c r="CD287" s="10" t="str">
        <f t="shared" si="422"/>
        <v/>
      </c>
      <c r="CE287" s="10" t="str">
        <f t="shared" si="423"/>
        <v/>
      </c>
      <c r="CF287" s="18" t="str">
        <f t="shared" si="505"/>
        <v>N/A</v>
      </c>
      <c r="CG287" s="365"/>
      <c r="CH287" s="10">
        <f t="shared" si="506"/>
        <v>0</v>
      </c>
      <c r="CI287" s="18" t="str">
        <f t="shared" si="507"/>
        <v>N/A</v>
      </c>
      <c r="CJ287" s="10" t="str">
        <f t="shared" si="424"/>
        <v/>
      </c>
      <c r="CK287" s="10" t="str">
        <f t="shared" si="425"/>
        <v/>
      </c>
      <c r="CL287" s="10" t="str">
        <f t="shared" si="426"/>
        <v/>
      </c>
      <c r="CM287" s="18" t="str">
        <f t="shared" si="427"/>
        <v>N/A</v>
      </c>
      <c r="CN287" s="365"/>
      <c r="CO287" s="10">
        <f t="shared" si="508"/>
        <v>0</v>
      </c>
      <c r="CP287" s="18" t="str">
        <f t="shared" si="509"/>
        <v>N/A</v>
      </c>
      <c r="CQ287" s="10" t="str">
        <f t="shared" si="428"/>
        <v/>
      </c>
      <c r="CR287" s="10" t="str">
        <f t="shared" si="429"/>
        <v/>
      </c>
      <c r="CS287" s="10" t="str">
        <f t="shared" si="430"/>
        <v/>
      </c>
      <c r="CT287" s="18" t="str">
        <f t="shared" si="510"/>
        <v>N/A</v>
      </c>
      <c r="CU287" s="377"/>
      <c r="CV287" s="10">
        <f t="shared" si="511"/>
        <v>0</v>
      </c>
      <c r="CW287" s="18" t="str">
        <f t="shared" si="512"/>
        <v>N/A</v>
      </c>
      <c r="CX287" s="10" t="str">
        <f t="shared" si="431"/>
        <v/>
      </c>
      <c r="CY287" s="10" t="str">
        <f t="shared" si="432"/>
        <v/>
      </c>
      <c r="CZ287" s="10" t="str">
        <f t="shared" si="433"/>
        <v/>
      </c>
      <c r="DA287" s="18" t="str">
        <f t="shared" si="434"/>
        <v>N/A</v>
      </c>
      <c r="DB287" s="367"/>
      <c r="DC287" s="367"/>
      <c r="DD287" s="367"/>
      <c r="DE287" s="367"/>
      <c r="DF287" s="367"/>
      <c r="DG287" s="40" t="b">
        <f t="shared" si="435"/>
        <v>0</v>
      </c>
      <c r="DH287" s="40" t="b">
        <f t="shared" si="436"/>
        <v>0</v>
      </c>
      <c r="DI287" s="40" t="b">
        <f t="shared" si="437"/>
        <v>0</v>
      </c>
      <c r="DJ287" s="40" t="b">
        <f t="shared" si="438"/>
        <v>0</v>
      </c>
      <c r="DK287" s="367"/>
      <c r="DL287" s="40" t="b">
        <f t="shared" si="439"/>
        <v>0</v>
      </c>
      <c r="DM287" s="40" t="b">
        <f t="shared" si="440"/>
        <v>0</v>
      </c>
      <c r="DN287" s="40" t="b">
        <f t="shared" si="441"/>
        <v>0</v>
      </c>
      <c r="DO287" s="40" t="b">
        <f t="shared" si="442"/>
        <v>0</v>
      </c>
      <c r="DP287" s="367"/>
      <c r="DQ287" s="40" t="b">
        <f t="shared" si="443"/>
        <v>0</v>
      </c>
      <c r="DR287" s="40" t="b">
        <f t="shared" si="444"/>
        <v>0</v>
      </c>
      <c r="DS287" s="40" t="b">
        <f t="shared" si="445"/>
        <v>0</v>
      </c>
      <c r="DT287" s="40" t="b">
        <f t="shared" si="446"/>
        <v>0</v>
      </c>
      <c r="DU287" s="367"/>
      <c r="DV287" s="40" t="b">
        <f t="shared" si="447"/>
        <v>0</v>
      </c>
      <c r="DW287" s="40" t="b">
        <f t="shared" si="448"/>
        <v>0</v>
      </c>
      <c r="DX287" s="40" t="b">
        <f t="shared" si="449"/>
        <v>0</v>
      </c>
      <c r="DY287" s="40" t="b">
        <f t="shared" si="450"/>
        <v>0</v>
      </c>
      <c r="DZ287" s="367"/>
      <c r="EA287" s="40" t="b">
        <f t="shared" si="451"/>
        <v>0</v>
      </c>
      <c r="EB287" s="40" t="b">
        <f t="shared" si="452"/>
        <v>0</v>
      </c>
      <c r="EC287" s="40" t="b">
        <f t="shared" si="453"/>
        <v>0</v>
      </c>
      <c r="ED287" s="40" t="b">
        <f t="shared" si="454"/>
        <v>0</v>
      </c>
      <c r="EE287" s="367"/>
      <c r="EF287" s="40" t="b">
        <f t="shared" si="455"/>
        <v>0</v>
      </c>
      <c r="EG287" s="40" t="b">
        <f t="shared" si="456"/>
        <v>0</v>
      </c>
      <c r="EH287" s="40" t="b">
        <f t="shared" si="457"/>
        <v>0</v>
      </c>
      <c r="EI287" s="40" t="b">
        <f t="shared" si="458"/>
        <v>0</v>
      </c>
      <c r="EJ287" s="367"/>
      <c r="EK287" s="40" t="b">
        <f t="shared" si="459"/>
        <v>0</v>
      </c>
      <c r="EL287" s="40" t="b">
        <f t="shared" si="460"/>
        <v>0</v>
      </c>
      <c r="EM287" s="40" t="b">
        <f t="shared" si="461"/>
        <v>0</v>
      </c>
      <c r="EN287" s="40" t="b">
        <f t="shared" si="462"/>
        <v>0</v>
      </c>
      <c r="EO287" s="367"/>
      <c r="EP287" s="40" t="b">
        <f t="shared" si="463"/>
        <v>0</v>
      </c>
      <c r="EQ287" s="40" t="b">
        <f t="shared" si="464"/>
        <v>0</v>
      </c>
      <c r="ER287" s="40" t="b">
        <f t="shared" si="465"/>
        <v>0</v>
      </c>
      <c r="ES287" s="40" t="b">
        <f t="shared" si="466"/>
        <v>0</v>
      </c>
      <c r="ET287" s="367"/>
      <c r="EU287" s="40" t="b">
        <f t="shared" si="467"/>
        <v>0</v>
      </c>
      <c r="EV287" s="40" t="b">
        <f t="shared" si="468"/>
        <v>0</v>
      </c>
      <c r="EW287" s="40" t="b">
        <f t="shared" si="469"/>
        <v>0</v>
      </c>
      <c r="EX287" s="40" t="b">
        <f t="shared" si="470"/>
        <v>0</v>
      </c>
      <c r="EY287" s="365"/>
      <c r="EZ287" s="40" t="b">
        <f t="shared" si="471"/>
        <v>0</v>
      </c>
      <c r="FA287" s="40" t="b">
        <f t="shared" si="472"/>
        <v>0</v>
      </c>
      <c r="FB287" s="40" t="b">
        <f t="shared" si="473"/>
        <v>0</v>
      </c>
      <c r="FC287" s="40" t="b">
        <f t="shared" si="474"/>
        <v>0</v>
      </c>
      <c r="FD287" s="367"/>
      <c r="FE287" s="40" t="b">
        <f t="shared" si="475"/>
        <v>0</v>
      </c>
      <c r="FF287" s="40" t="b">
        <f t="shared" si="476"/>
        <v>0</v>
      </c>
      <c r="FG287" s="40" t="b">
        <f t="shared" si="477"/>
        <v>0</v>
      </c>
      <c r="FH287" s="40" t="b">
        <f t="shared" si="478"/>
        <v>0</v>
      </c>
      <c r="FI287" s="365"/>
      <c r="FJ287" s="40" t="b">
        <f t="shared" si="479"/>
        <v>0</v>
      </c>
      <c r="FK287" s="40" t="b">
        <f t="shared" si="480"/>
        <v>0</v>
      </c>
      <c r="FL287" s="40" t="b">
        <f t="shared" si="481"/>
        <v>0</v>
      </c>
      <c r="FM287" s="40" t="b">
        <f t="shared" si="482"/>
        <v>0</v>
      </c>
      <c r="FN287" s="367"/>
      <c r="FO287" s="40" t="b">
        <f t="shared" si="483"/>
        <v>0</v>
      </c>
      <c r="FP287" s="40" t="b">
        <f t="shared" si="484"/>
        <v>0</v>
      </c>
      <c r="FQ287" s="40" t="b">
        <f t="shared" si="485"/>
        <v>0</v>
      </c>
      <c r="FR287" s="40" t="b">
        <f t="shared" si="486"/>
        <v>0</v>
      </c>
      <c r="FS287" s="365"/>
      <c r="FT287" s="40" t="b">
        <f t="shared" si="487"/>
        <v>0</v>
      </c>
      <c r="FU287" s="40" t="b">
        <f t="shared" si="488"/>
        <v>0</v>
      </c>
      <c r="FV287" s="40" t="b">
        <f t="shared" si="489"/>
        <v>0</v>
      </c>
      <c r="FW287" s="40" t="b">
        <f t="shared" si="490"/>
        <v>0</v>
      </c>
    </row>
    <row r="288" spans="2:179">
      <c r="B288" s="365">
        <v>279</v>
      </c>
      <c r="C288" s="309"/>
      <c r="D288" s="196"/>
      <c r="E288" s="196"/>
      <c r="F288" s="195"/>
      <c r="G288" s="367"/>
      <c r="H288" s="197"/>
      <c r="I288" s="197"/>
      <c r="J288" s="197"/>
      <c r="K288" s="197"/>
      <c r="L288" s="197"/>
      <c r="M288" s="197"/>
      <c r="N288" s="9"/>
      <c r="O288" s="198"/>
      <c r="P288" s="198"/>
      <c r="Q288" s="198"/>
      <c r="R288" s="198"/>
      <c r="S288" s="198"/>
      <c r="T288" s="198"/>
      <c r="U288" s="9"/>
      <c r="V288" s="306"/>
      <c r="W288" s="306"/>
      <c r="X288" s="306"/>
      <c r="Y288" s="306"/>
      <c r="Z288" s="306"/>
      <c r="AA288" s="283">
        <f>IFERROR(Z288*Inputs!$D$59*Inputs!$D$60,"")</f>
        <v>0</v>
      </c>
      <c r="AB288" s="9"/>
      <c r="AC288" s="304"/>
      <c r="AD288" s="304"/>
      <c r="AE288" s="304"/>
      <c r="AF288" s="304"/>
      <c r="AG288" s="9"/>
      <c r="AH288" s="283" t="str">
        <f>IFERROR(IF(Analysis!AC288="","",Analysis!AC288*Inputs!$D$33),"")</f>
        <v/>
      </c>
      <c r="AI288" s="292" t="str">
        <f>IFERROR(IF(Analysis!AD288="","",Analysis!AD288*Inputs!$D$37),"")</f>
        <v/>
      </c>
      <c r="AJ288" s="292" t="str">
        <f>IFERROR(IF(Analysis!AE288="","",Analysis!AE288*Inputs!$D$41),"")</f>
        <v/>
      </c>
      <c r="AK288" s="292" t="str">
        <f>IFERROR(IF(Analysis!AE288="","",Analysis!AE288*Inputs!$D$48),"")</f>
        <v/>
      </c>
      <c r="AL288" s="293" t="str">
        <f>IFERROR(IF(Analysis!AD288="","",Analysis!AD288*Inputs!$D$49*Inputs!$D$48),"")</f>
        <v/>
      </c>
      <c r="AM288" s="292" t="str">
        <f>IFERROR(AK288*Inputs!$D$50,"")</f>
        <v/>
      </c>
      <c r="AN288" s="292" t="str">
        <f t="shared" si="491"/>
        <v/>
      </c>
      <c r="AO288" s="292" t="str">
        <f>IFERROR(IF(AN288="","",AN288*Inputs!$D$52),"")</f>
        <v/>
      </c>
      <c r="AP288" s="283" t="str">
        <f>IFERROR(IF(Analysis!AF288="","",Analysis!AF288*Inputs!$D$58),"")</f>
        <v/>
      </c>
      <c r="AQ288" s="293" t="str">
        <f>IFERROR(AP288*Inputs!$D$59,"")</f>
        <v/>
      </c>
      <c r="AR288" s="283" t="str">
        <f>IFERROR(AQ288*Inputs!$D$60,"")</f>
        <v/>
      </c>
      <c r="AS288" s="9"/>
      <c r="AT288" s="279" t="str">
        <f>IF(Analysis!V288&lt;&gt;"",Analysis!V288,Analysis!$AH288)</f>
        <v/>
      </c>
      <c r="AU288" s="279" t="str">
        <f>IF(Analysis!W288&lt;&gt;"",Analysis!W288,Analysis!AI288)</f>
        <v/>
      </c>
      <c r="AV288" s="279" t="str">
        <f>IF(Analysis!X288&lt;&gt;"",Analysis!X288,$AJ288)</f>
        <v/>
      </c>
      <c r="AW288" s="279" t="str">
        <f>IF(Analysis!Y288&lt;&gt;"",Analysis!Y288,Analysis!AO288)</f>
        <v/>
      </c>
      <c r="AX288" s="279" t="str">
        <f>IF(Analysis!Z288&lt;&gt;"",Analysis!Z288,Analysis!AP288)</f>
        <v/>
      </c>
      <c r="AY288" s="279" t="str">
        <f>IF(Analysis!AA288&gt;0,Analysis!AA288,Analysis!AR288)</f>
        <v/>
      </c>
      <c r="AZ288" s="9"/>
      <c r="BA288" s="8">
        <f>SUM((($H288+$O288)*Inputs!$D$14*Inputs!$D$13/Hours_TB),(($I288+$P288)*Inputs!$D$14*Inputs!$D$13/Hours_TB),(($J288+$Q288)*Inputs!$D$14*Inputs!$D$13/Hours_TB),(($K288+$R288)*Inputs!$D$14*Inputs!$D$13/Hours_TB),(($L288+$S288)*Inputs!$D$14*Inputs!$D$13/Hours_TB),(($M288+$T288)*Inputs!$D$14*Inputs!$D$13/Hours_TB))</f>
        <v>0</v>
      </c>
      <c r="BB288" s="8">
        <f>SUM((($H288+$O288)*Inputs!$D$14*Inputs!$D$13/Hours_HIV),(($I288+$P288)*Inputs!$D$14*Inputs!$D$13/Hours_HIV),(($J288+$Q288)*Inputs!$D$14*Inputs!$D$13/Hours_HIV),(($K288+$R288)*Inputs!$D$14*Inputs!$D$13/Hours_HIV),(($L288+$S288)*Inputs!$D$14*Inputs!$D$13/Hours_HIV),(($M288+$T288)*Inputs!$D$14*Inputs!$D$13/Hours_HIV))</f>
        <v>0</v>
      </c>
      <c r="BC288" s="8">
        <f>SUM((($H288+$O288)*Inputs!$D$14*Inputs!$D$13/Hours_HPV),(($I288+$P288)*Inputs!$D$14*Inputs!$D$13/Hours_HPV),(($J288+$Q288)*Inputs!$D$14*Inputs!$D$13/Hours_HPV),(($K288+$R288)*Inputs!$D$14*Inputs!$D$13/Hours_HPV),(($L288+$S288)*Inputs!$D$14*Inputs!$D$13/Hours_HPV),(($M288+$T288)*Inputs!$D$14*Inputs!$D$13/Hours_HPV))</f>
        <v>0</v>
      </c>
      <c r="BD288" s="8">
        <f>SUM((($H288+$O288)*Inputs!$D$14*Inputs!$D$13/Hours_HCV),(($I288+$P288)*Inputs!$D$14*Inputs!$D$13/Hours_HCV),(($J288+$Q288)*Inputs!$D$14*Inputs!$D$13/Hours_HCV),(($K288+$R288)*Inputs!$D$14*Inputs!$D$13/Hours_HCV),(($L288+$S288)*Inputs!$D$14*Inputs!$D$13/Hours_HCV),(($M288+$T288)*Inputs!$D$14*Inputs!$D$13/Hours_HCV))</f>
        <v>0</v>
      </c>
      <c r="BE288" s="9"/>
      <c r="BF288" s="10" t="str">
        <f t="shared" si="492"/>
        <v/>
      </c>
      <c r="BG288" s="18" t="str">
        <f t="shared" si="493"/>
        <v>N/A</v>
      </c>
      <c r="BH288" s="10" t="str">
        <f t="shared" si="494"/>
        <v/>
      </c>
      <c r="BI288" s="10" t="str">
        <f t="shared" si="495"/>
        <v/>
      </c>
      <c r="BJ288" s="10" t="str">
        <f t="shared" si="414"/>
        <v/>
      </c>
      <c r="BK288" s="18" t="str">
        <f t="shared" si="496"/>
        <v>N/A</v>
      </c>
      <c r="BL288" s="367"/>
      <c r="BM288" s="10">
        <f t="shared" si="497"/>
        <v>0</v>
      </c>
      <c r="BN288" s="18" t="str">
        <f t="shared" si="498"/>
        <v>N/A</v>
      </c>
      <c r="BO288" s="10" t="str">
        <f t="shared" si="415"/>
        <v/>
      </c>
      <c r="BP288" s="10" t="str">
        <f t="shared" si="416"/>
        <v/>
      </c>
      <c r="BQ288" s="10" t="str">
        <f t="shared" si="417"/>
        <v/>
      </c>
      <c r="BR288" s="18" t="str">
        <f t="shared" si="418"/>
        <v>N/A</v>
      </c>
      <c r="BS288" s="367"/>
      <c r="BT288" s="10">
        <f t="shared" si="499"/>
        <v>0</v>
      </c>
      <c r="BU288" s="18" t="str">
        <f t="shared" si="500"/>
        <v>N/A</v>
      </c>
      <c r="BV288" s="10" t="str">
        <f t="shared" si="419"/>
        <v/>
      </c>
      <c r="BW288" s="10" t="str">
        <f t="shared" si="501"/>
        <v/>
      </c>
      <c r="BX288" s="10" t="str">
        <f t="shared" si="420"/>
        <v/>
      </c>
      <c r="BY288" s="18" t="str">
        <f t="shared" si="502"/>
        <v>N/A</v>
      </c>
      <c r="BZ288" s="367"/>
      <c r="CA288" s="10">
        <f t="shared" si="503"/>
        <v>0</v>
      </c>
      <c r="CB288" s="18" t="str">
        <f t="shared" si="504"/>
        <v>N/A</v>
      </c>
      <c r="CC288" s="10" t="str">
        <f t="shared" si="421"/>
        <v/>
      </c>
      <c r="CD288" s="10" t="str">
        <f t="shared" si="422"/>
        <v/>
      </c>
      <c r="CE288" s="10" t="str">
        <f t="shared" si="423"/>
        <v/>
      </c>
      <c r="CF288" s="18" t="str">
        <f t="shared" si="505"/>
        <v>N/A</v>
      </c>
      <c r="CG288" s="365"/>
      <c r="CH288" s="10">
        <f t="shared" si="506"/>
        <v>0</v>
      </c>
      <c r="CI288" s="18" t="str">
        <f t="shared" si="507"/>
        <v>N/A</v>
      </c>
      <c r="CJ288" s="10" t="str">
        <f t="shared" si="424"/>
        <v/>
      </c>
      <c r="CK288" s="10" t="str">
        <f t="shared" si="425"/>
        <v/>
      </c>
      <c r="CL288" s="10" t="str">
        <f t="shared" si="426"/>
        <v/>
      </c>
      <c r="CM288" s="18" t="str">
        <f t="shared" si="427"/>
        <v>N/A</v>
      </c>
      <c r="CN288" s="365"/>
      <c r="CO288" s="10">
        <f t="shared" si="508"/>
        <v>0</v>
      </c>
      <c r="CP288" s="18" t="str">
        <f t="shared" si="509"/>
        <v>N/A</v>
      </c>
      <c r="CQ288" s="10" t="str">
        <f t="shared" si="428"/>
        <v/>
      </c>
      <c r="CR288" s="10" t="str">
        <f t="shared" si="429"/>
        <v/>
      </c>
      <c r="CS288" s="10" t="str">
        <f t="shared" si="430"/>
        <v/>
      </c>
      <c r="CT288" s="18" t="str">
        <f t="shared" si="510"/>
        <v>N/A</v>
      </c>
      <c r="CU288" s="377"/>
      <c r="CV288" s="10">
        <f t="shared" si="511"/>
        <v>0</v>
      </c>
      <c r="CW288" s="18" t="str">
        <f t="shared" si="512"/>
        <v>N/A</v>
      </c>
      <c r="CX288" s="10" t="str">
        <f t="shared" si="431"/>
        <v/>
      </c>
      <c r="CY288" s="10" t="str">
        <f t="shared" si="432"/>
        <v/>
      </c>
      <c r="CZ288" s="10" t="str">
        <f t="shared" si="433"/>
        <v/>
      </c>
      <c r="DA288" s="18" t="str">
        <f t="shared" si="434"/>
        <v>N/A</v>
      </c>
      <c r="DB288" s="367"/>
      <c r="DC288" s="367"/>
      <c r="DD288" s="367"/>
      <c r="DE288" s="367"/>
      <c r="DF288" s="367"/>
      <c r="DG288" s="40" t="b">
        <f t="shared" si="435"/>
        <v>0</v>
      </c>
      <c r="DH288" s="40" t="b">
        <f t="shared" si="436"/>
        <v>0</v>
      </c>
      <c r="DI288" s="40" t="b">
        <f t="shared" si="437"/>
        <v>0</v>
      </c>
      <c r="DJ288" s="40" t="b">
        <f t="shared" si="438"/>
        <v>0</v>
      </c>
      <c r="DK288" s="367"/>
      <c r="DL288" s="40" t="b">
        <f t="shared" si="439"/>
        <v>0</v>
      </c>
      <c r="DM288" s="40" t="b">
        <f t="shared" si="440"/>
        <v>0</v>
      </c>
      <c r="DN288" s="40" t="b">
        <f t="shared" si="441"/>
        <v>0</v>
      </c>
      <c r="DO288" s="40" t="b">
        <f t="shared" si="442"/>
        <v>0</v>
      </c>
      <c r="DP288" s="367"/>
      <c r="DQ288" s="40" t="b">
        <f t="shared" si="443"/>
        <v>0</v>
      </c>
      <c r="DR288" s="40" t="b">
        <f t="shared" si="444"/>
        <v>0</v>
      </c>
      <c r="DS288" s="40" t="b">
        <f t="shared" si="445"/>
        <v>0</v>
      </c>
      <c r="DT288" s="40" t="b">
        <f t="shared" si="446"/>
        <v>0</v>
      </c>
      <c r="DU288" s="367"/>
      <c r="DV288" s="40" t="b">
        <f t="shared" si="447"/>
        <v>0</v>
      </c>
      <c r="DW288" s="40" t="b">
        <f t="shared" si="448"/>
        <v>0</v>
      </c>
      <c r="DX288" s="40" t="b">
        <f t="shared" si="449"/>
        <v>0</v>
      </c>
      <c r="DY288" s="40" t="b">
        <f t="shared" si="450"/>
        <v>0</v>
      </c>
      <c r="DZ288" s="367"/>
      <c r="EA288" s="40" t="b">
        <f t="shared" si="451"/>
        <v>0</v>
      </c>
      <c r="EB288" s="40" t="b">
        <f t="shared" si="452"/>
        <v>0</v>
      </c>
      <c r="EC288" s="40" t="b">
        <f t="shared" si="453"/>
        <v>0</v>
      </c>
      <c r="ED288" s="40" t="b">
        <f t="shared" si="454"/>
        <v>0</v>
      </c>
      <c r="EE288" s="367"/>
      <c r="EF288" s="40" t="b">
        <f t="shared" si="455"/>
        <v>0</v>
      </c>
      <c r="EG288" s="40" t="b">
        <f t="shared" si="456"/>
        <v>0</v>
      </c>
      <c r="EH288" s="40" t="b">
        <f t="shared" si="457"/>
        <v>0</v>
      </c>
      <c r="EI288" s="40" t="b">
        <f t="shared" si="458"/>
        <v>0</v>
      </c>
      <c r="EJ288" s="367"/>
      <c r="EK288" s="40" t="b">
        <f t="shared" si="459"/>
        <v>0</v>
      </c>
      <c r="EL288" s="40" t="b">
        <f t="shared" si="460"/>
        <v>0</v>
      </c>
      <c r="EM288" s="40" t="b">
        <f t="shared" si="461"/>
        <v>0</v>
      </c>
      <c r="EN288" s="40" t="b">
        <f t="shared" si="462"/>
        <v>0</v>
      </c>
      <c r="EO288" s="367"/>
      <c r="EP288" s="40" t="b">
        <f t="shared" si="463"/>
        <v>0</v>
      </c>
      <c r="EQ288" s="40" t="b">
        <f t="shared" si="464"/>
        <v>0</v>
      </c>
      <c r="ER288" s="40" t="b">
        <f t="shared" si="465"/>
        <v>0</v>
      </c>
      <c r="ES288" s="40" t="b">
        <f t="shared" si="466"/>
        <v>0</v>
      </c>
      <c r="ET288" s="367"/>
      <c r="EU288" s="40" t="b">
        <f t="shared" si="467"/>
        <v>0</v>
      </c>
      <c r="EV288" s="40" t="b">
        <f t="shared" si="468"/>
        <v>0</v>
      </c>
      <c r="EW288" s="40" t="b">
        <f t="shared" si="469"/>
        <v>0</v>
      </c>
      <c r="EX288" s="40" t="b">
        <f t="shared" si="470"/>
        <v>0</v>
      </c>
      <c r="EY288" s="365"/>
      <c r="EZ288" s="40" t="b">
        <f t="shared" si="471"/>
        <v>0</v>
      </c>
      <c r="FA288" s="40" t="b">
        <f t="shared" si="472"/>
        <v>0</v>
      </c>
      <c r="FB288" s="40" t="b">
        <f t="shared" si="473"/>
        <v>0</v>
      </c>
      <c r="FC288" s="40" t="b">
        <f t="shared" si="474"/>
        <v>0</v>
      </c>
      <c r="FD288" s="367"/>
      <c r="FE288" s="40" t="b">
        <f t="shared" si="475"/>
        <v>0</v>
      </c>
      <c r="FF288" s="40" t="b">
        <f t="shared" si="476"/>
        <v>0</v>
      </c>
      <c r="FG288" s="40" t="b">
        <f t="shared" si="477"/>
        <v>0</v>
      </c>
      <c r="FH288" s="40" t="b">
        <f t="shared" si="478"/>
        <v>0</v>
      </c>
      <c r="FI288" s="365"/>
      <c r="FJ288" s="40" t="b">
        <f t="shared" si="479"/>
        <v>0</v>
      </c>
      <c r="FK288" s="40" t="b">
        <f t="shared" si="480"/>
        <v>0</v>
      </c>
      <c r="FL288" s="40" t="b">
        <f t="shared" si="481"/>
        <v>0</v>
      </c>
      <c r="FM288" s="40" t="b">
        <f t="shared" si="482"/>
        <v>0</v>
      </c>
      <c r="FN288" s="367"/>
      <c r="FO288" s="40" t="b">
        <f t="shared" si="483"/>
        <v>0</v>
      </c>
      <c r="FP288" s="40" t="b">
        <f t="shared" si="484"/>
        <v>0</v>
      </c>
      <c r="FQ288" s="40" t="b">
        <f t="shared" si="485"/>
        <v>0</v>
      </c>
      <c r="FR288" s="40" t="b">
        <f t="shared" si="486"/>
        <v>0</v>
      </c>
      <c r="FS288" s="365"/>
      <c r="FT288" s="40" t="b">
        <f t="shared" si="487"/>
        <v>0</v>
      </c>
      <c r="FU288" s="40" t="b">
        <f t="shared" si="488"/>
        <v>0</v>
      </c>
      <c r="FV288" s="40" t="b">
        <f t="shared" si="489"/>
        <v>0</v>
      </c>
      <c r="FW288" s="40" t="b">
        <f t="shared" si="490"/>
        <v>0</v>
      </c>
    </row>
    <row r="289" spans="2:179">
      <c r="B289" s="365">
        <v>280</v>
      </c>
      <c r="C289" s="309"/>
      <c r="D289" s="196"/>
      <c r="E289" s="196"/>
      <c r="F289" s="195"/>
      <c r="G289" s="367"/>
      <c r="H289" s="197"/>
      <c r="I289" s="197"/>
      <c r="J289" s="197"/>
      <c r="K289" s="197"/>
      <c r="L289" s="197"/>
      <c r="M289" s="197"/>
      <c r="N289" s="9"/>
      <c r="O289" s="198"/>
      <c r="P289" s="198"/>
      <c r="Q289" s="198"/>
      <c r="R289" s="198"/>
      <c r="S289" s="198"/>
      <c r="T289" s="198"/>
      <c r="U289" s="9"/>
      <c r="V289" s="306"/>
      <c r="W289" s="306"/>
      <c r="X289" s="306"/>
      <c r="Y289" s="306"/>
      <c r="Z289" s="306"/>
      <c r="AA289" s="283">
        <f>IFERROR(Z289*Inputs!$D$59*Inputs!$D$60,"")</f>
        <v>0</v>
      </c>
      <c r="AB289" s="9"/>
      <c r="AC289" s="304"/>
      <c r="AD289" s="304"/>
      <c r="AE289" s="304"/>
      <c r="AF289" s="304"/>
      <c r="AG289" s="9"/>
      <c r="AH289" s="283" t="str">
        <f>IFERROR(IF(Analysis!AC289="","",Analysis!AC289*Inputs!$D$33),"")</f>
        <v/>
      </c>
      <c r="AI289" s="292" t="str">
        <f>IFERROR(IF(Analysis!AD289="","",Analysis!AD289*Inputs!$D$37),"")</f>
        <v/>
      </c>
      <c r="AJ289" s="292" t="str">
        <f>IFERROR(IF(Analysis!AE289="","",Analysis!AE289*Inputs!$D$41),"")</f>
        <v/>
      </c>
      <c r="AK289" s="292" t="str">
        <f>IFERROR(IF(Analysis!AE289="","",Analysis!AE289*Inputs!$D$48),"")</f>
        <v/>
      </c>
      <c r="AL289" s="293" t="str">
        <f>IFERROR(IF(Analysis!AD289="","",Analysis!AD289*Inputs!$D$49*Inputs!$D$48),"")</f>
        <v/>
      </c>
      <c r="AM289" s="292" t="str">
        <f>IFERROR(AK289*Inputs!$D$50,"")</f>
        <v/>
      </c>
      <c r="AN289" s="292" t="str">
        <f t="shared" si="491"/>
        <v/>
      </c>
      <c r="AO289" s="292" t="str">
        <f>IFERROR(IF(AN289="","",AN289*Inputs!$D$52),"")</f>
        <v/>
      </c>
      <c r="AP289" s="283" t="str">
        <f>IFERROR(IF(Analysis!AF289="","",Analysis!AF289*Inputs!$D$58),"")</f>
        <v/>
      </c>
      <c r="AQ289" s="293" t="str">
        <f>IFERROR(AP289*Inputs!$D$59,"")</f>
        <v/>
      </c>
      <c r="AR289" s="283" t="str">
        <f>IFERROR(AQ289*Inputs!$D$60,"")</f>
        <v/>
      </c>
      <c r="AS289" s="9"/>
      <c r="AT289" s="279" t="str">
        <f>IF(Analysis!V289&lt;&gt;"",Analysis!V289,Analysis!$AH289)</f>
        <v/>
      </c>
      <c r="AU289" s="279" t="str">
        <f>IF(Analysis!W289&lt;&gt;"",Analysis!W289,Analysis!AI289)</f>
        <v/>
      </c>
      <c r="AV289" s="279" t="str">
        <f>IF(Analysis!X289&lt;&gt;"",Analysis!X289,$AJ289)</f>
        <v/>
      </c>
      <c r="AW289" s="279" t="str">
        <f>IF(Analysis!Y289&lt;&gt;"",Analysis!Y289,Analysis!AO289)</f>
        <v/>
      </c>
      <c r="AX289" s="279" t="str">
        <f>IF(Analysis!Z289&lt;&gt;"",Analysis!Z289,Analysis!AP289)</f>
        <v/>
      </c>
      <c r="AY289" s="279" t="str">
        <f>IF(Analysis!AA289&gt;0,Analysis!AA289,Analysis!AR289)</f>
        <v/>
      </c>
      <c r="AZ289" s="9"/>
      <c r="BA289" s="8">
        <f>SUM((($H289+$O289)*Inputs!$D$14*Inputs!$D$13/Hours_TB),(($I289+$P289)*Inputs!$D$14*Inputs!$D$13/Hours_TB),(($J289+$Q289)*Inputs!$D$14*Inputs!$D$13/Hours_TB),(($K289+$R289)*Inputs!$D$14*Inputs!$D$13/Hours_TB),(($L289+$S289)*Inputs!$D$14*Inputs!$D$13/Hours_TB),(($M289+$T289)*Inputs!$D$14*Inputs!$D$13/Hours_TB))</f>
        <v>0</v>
      </c>
      <c r="BB289" s="8">
        <f>SUM((($H289+$O289)*Inputs!$D$14*Inputs!$D$13/Hours_HIV),(($I289+$P289)*Inputs!$D$14*Inputs!$D$13/Hours_HIV),(($J289+$Q289)*Inputs!$D$14*Inputs!$D$13/Hours_HIV),(($K289+$R289)*Inputs!$D$14*Inputs!$D$13/Hours_HIV),(($L289+$S289)*Inputs!$D$14*Inputs!$D$13/Hours_HIV),(($M289+$T289)*Inputs!$D$14*Inputs!$D$13/Hours_HIV))</f>
        <v>0</v>
      </c>
      <c r="BC289" s="8">
        <f>SUM((($H289+$O289)*Inputs!$D$14*Inputs!$D$13/Hours_HPV),(($I289+$P289)*Inputs!$D$14*Inputs!$D$13/Hours_HPV),(($J289+$Q289)*Inputs!$D$14*Inputs!$D$13/Hours_HPV),(($K289+$R289)*Inputs!$D$14*Inputs!$D$13/Hours_HPV),(($L289+$S289)*Inputs!$D$14*Inputs!$D$13/Hours_HPV),(($M289+$T289)*Inputs!$D$14*Inputs!$D$13/Hours_HPV))</f>
        <v>0</v>
      </c>
      <c r="BD289" s="8">
        <f>SUM((($H289+$O289)*Inputs!$D$14*Inputs!$D$13/Hours_HCV),(($I289+$P289)*Inputs!$D$14*Inputs!$D$13/Hours_HCV),(($J289+$Q289)*Inputs!$D$14*Inputs!$D$13/Hours_HCV),(($K289+$R289)*Inputs!$D$14*Inputs!$D$13/Hours_HCV),(($L289+$S289)*Inputs!$D$14*Inputs!$D$13/Hours_HCV),(($M289+$T289)*Inputs!$D$14*Inputs!$D$13/Hours_HCV))</f>
        <v>0</v>
      </c>
      <c r="BE289" s="9"/>
      <c r="BF289" s="10" t="str">
        <f t="shared" si="492"/>
        <v/>
      </c>
      <c r="BG289" s="18" t="str">
        <f t="shared" si="493"/>
        <v>N/A</v>
      </c>
      <c r="BH289" s="10" t="str">
        <f t="shared" si="494"/>
        <v/>
      </c>
      <c r="BI289" s="10" t="str">
        <f t="shared" si="495"/>
        <v/>
      </c>
      <c r="BJ289" s="10" t="str">
        <f t="shared" si="414"/>
        <v/>
      </c>
      <c r="BK289" s="18" t="str">
        <f t="shared" si="496"/>
        <v>N/A</v>
      </c>
      <c r="BL289" s="367"/>
      <c r="BM289" s="10">
        <f t="shared" si="497"/>
        <v>0</v>
      </c>
      <c r="BN289" s="18" t="str">
        <f t="shared" si="498"/>
        <v>N/A</v>
      </c>
      <c r="BO289" s="10" t="str">
        <f t="shared" si="415"/>
        <v/>
      </c>
      <c r="BP289" s="10" t="str">
        <f t="shared" si="416"/>
        <v/>
      </c>
      <c r="BQ289" s="10" t="str">
        <f t="shared" si="417"/>
        <v/>
      </c>
      <c r="BR289" s="18" t="str">
        <f t="shared" si="418"/>
        <v>N/A</v>
      </c>
      <c r="BS289" s="367"/>
      <c r="BT289" s="10">
        <f t="shared" si="499"/>
        <v>0</v>
      </c>
      <c r="BU289" s="18" t="str">
        <f t="shared" si="500"/>
        <v>N/A</v>
      </c>
      <c r="BV289" s="10" t="str">
        <f t="shared" si="419"/>
        <v/>
      </c>
      <c r="BW289" s="10" t="str">
        <f t="shared" si="501"/>
        <v/>
      </c>
      <c r="BX289" s="10" t="str">
        <f t="shared" si="420"/>
        <v/>
      </c>
      <c r="BY289" s="18" t="str">
        <f t="shared" si="502"/>
        <v>N/A</v>
      </c>
      <c r="BZ289" s="367"/>
      <c r="CA289" s="10">
        <f t="shared" si="503"/>
        <v>0</v>
      </c>
      <c r="CB289" s="18" t="str">
        <f t="shared" si="504"/>
        <v>N/A</v>
      </c>
      <c r="CC289" s="10" t="str">
        <f t="shared" si="421"/>
        <v/>
      </c>
      <c r="CD289" s="10" t="str">
        <f t="shared" si="422"/>
        <v/>
      </c>
      <c r="CE289" s="10" t="str">
        <f t="shared" si="423"/>
        <v/>
      </c>
      <c r="CF289" s="18" t="str">
        <f t="shared" si="505"/>
        <v>N/A</v>
      </c>
      <c r="CG289" s="365"/>
      <c r="CH289" s="10">
        <f t="shared" si="506"/>
        <v>0</v>
      </c>
      <c r="CI289" s="18" t="str">
        <f t="shared" si="507"/>
        <v>N/A</v>
      </c>
      <c r="CJ289" s="10" t="str">
        <f t="shared" si="424"/>
        <v/>
      </c>
      <c r="CK289" s="10" t="str">
        <f t="shared" si="425"/>
        <v/>
      </c>
      <c r="CL289" s="10" t="str">
        <f t="shared" si="426"/>
        <v/>
      </c>
      <c r="CM289" s="18" t="str">
        <f t="shared" si="427"/>
        <v>N/A</v>
      </c>
      <c r="CN289" s="365"/>
      <c r="CO289" s="10">
        <f t="shared" si="508"/>
        <v>0</v>
      </c>
      <c r="CP289" s="18" t="str">
        <f t="shared" si="509"/>
        <v>N/A</v>
      </c>
      <c r="CQ289" s="10" t="str">
        <f t="shared" si="428"/>
        <v/>
      </c>
      <c r="CR289" s="10" t="str">
        <f t="shared" si="429"/>
        <v/>
      </c>
      <c r="CS289" s="10" t="str">
        <f t="shared" si="430"/>
        <v/>
      </c>
      <c r="CT289" s="18" t="str">
        <f t="shared" si="510"/>
        <v>N/A</v>
      </c>
      <c r="CU289" s="377"/>
      <c r="CV289" s="10">
        <f t="shared" si="511"/>
        <v>0</v>
      </c>
      <c r="CW289" s="18" t="str">
        <f t="shared" si="512"/>
        <v>N/A</v>
      </c>
      <c r="CX289" s="10" t="str">
        <f t="shared" si="431"/>
        <v/>
      </c>
      <c r="CY289" s="10" t="str">
        <f t="shared" si="432"/>
        <v/>
      </c>
      <c r="CZ289" s="10" t="str">
        <f t="shared" si="433"/>
        <v/>
      </c>
      <c r="DA289" s="18" t="str">
        <f t="shared" si="434"/>
        <v>N/A</v>
      </c>
      <c r="DB289" s="367"/>
      <c r="DC289" s="367"/>
      <c r="DD289" s="367"/>
      <c r="DE289" s="367"/>
      <c r="DF289" s="367"/>
      <c r="DG289" s="40" t="b">
        <f t="shared" si="435"/>
        <v>0</v>
      </c>
      <c r="DH289" s="40" t="b">
        <f t="shared" si="436"/>
        <v>0</v>
      </c>
      <c r="DI289" s="40" t="b">
        <f t="shared" si="437"/>
        <v>0</v>
      </c>
      <c r="DJ289" s="40" t="b">
        <f t="shared" si="438"/>
        <v>0</v>
      </c>
      <c r="DK289" s="367"/>
      <c r="DL289" s="40" t="b">
        <f t="shared" si="439"/>
        <v>0</v>
      </c>
      <c r="DM289" s="40" t="b">
        <f t="shared" si="440"/>
        <v>0</v>
      </c>
      <c r="DN289" s="40" t="b">
        <f t="shared" si="441"/>
        <v>0</v>
      </c>
      <c r="DO289" s="40" t="b">
        <f t="shared" si="442"/>
        <v>0</v>
      </c>
      <c r="DP289" s="367"/>
      <c r="DQ289" s="40" t="b">
        <f t="shared" si="443"/>
        <v>0</v>
      </c>
      <c r="DR289" s="40" t="b">
        <f t="shared" si="444"/>
        <v>0</v>
      </c>
      <c r="DS289" s="40" t="b">
        <f t="shared" si="445"/>
        <v>0</v>
      </c>
      <c r="DT289" s="40" t="b">
        <f t="shared" si="446"/>
        <v>0</v>
      </c>
      <c r="DU289" s="367"/>
      <c r="DV289" s="40" t="b">
        <f t="shared" si="447"/>
        <v>0</v>
      </c>
      <c r="DW289" s="40" t="b">
        <f t="shared" si="448"/>
        <v>0</v>
      </c>
      <c r="DX289" s="40" t="b">
        <f t="shared" si="449"/>
        <v>0</v>
      </c>
      <c r="DY289" s="40" t="b">
        <f t="shared" si="450"/>
        <v>0</v>
      </c>
      <c r="DZ289" s="367"/>
      <c r="EA289" s="40" t="b">
        <f t="shared" si="451"/>
        <v>0</v>
      </c>
      <c r="EB289" s="40" t="b">
        <f t="shared" si="452"/>
        <v>0</v>
      </c>
      <c r="EC289" s="40" t="b">
        <f t="shared" si="453"/>
        <v>0</v>
      </c>
      <c r="ED289" s="40" t="b">
        <f t="shared" si="454"/>
        <v>0</v>
      </c>
      <c r="EE289" s="367"/>
      <c r="EF289" s="40" t="b">
        <f t="shared" si="455"/>
        <v>0</v>
      </c>
      <c r="EG289" s="40" t="b">
        <f t="shared" si="456"/>
        <v>0</v>
      </c>
      <c r="EH289" s="40" t="b">
        <f t="shared" si="457"/>
        <v>0</v>
      </c>
      <c r="EI289" s="40" t="b">
        <f t="shared" si="458"/>
        <v>0</v>
      </c>
      <c r="EJ289" s="367"/>
      <c r="EK289" s="40" t="b">
        <f t="shared" si="459"/>
        <v>0</v>
      </c>
      <c r="EL289" s="40" t="b">
        <f t="shared" si="460"/>
        <v>0</v>
      </c>
      <c r="EM289" s="40" t="b">
        <f t="shared" si="461"/>
        <v>0</v>
      </c>
      <c r="EN289" s="40" t="b">
        <f t="shared" si="462"/>
        <v>0</v>
      </c>
      <c r="EO289" s="367"/>
      <c r="EP289" s="40" t="b">
        <f t="shared" si="463"/>
        <v>0</v>
      </c>
      <c r="EQ289" s="40" t="b">
        <f t="shared" si="464"/>
        <v>0</v>
      </c>
      <c r="ER289" s="40" t="b">
        <f t="shared" si="465"/>
        <v>0</v>
      </c>
      <c r="ES289" s="40" t="b">
        <f t="shared" si="466"/>
        <v>0</v>
      </c>
      <c r="ET289" s="367"/>
      <c r="EU289" s="40" t="b">
        <f t="shared" si="467"/>
        <v>0</v>
      </c>
      <c r="EV289" s="40" t="b">
        <f t="shared" si="468"/>
        <v>0</v>
      </c>
      <c r="EW289" s="40" t="b">
        <f t="shared" si="469"/>
        <v>0</v>
      </c>
      <c r="EX289" s="40" t="b">
        <f t="shared" si="470"/>
        <v>0</v>
      </c>
      <c r="EY289" s="365"/>
      <c r="EZ289" s="40" t="b">
        <f t="shared" si="471"/>
        <v>0</v>
      </c>
      <c r="FA289" s="40" t="b">
        <f t="shared" si="472"/>
        <v>0</v>
      </c>
      <c r="FB289" s="40" t="b">
        <f t="shared" si="473"/>
        <v>0</v>
      </c>
      <c r="FC289" s="40" t="b">
        <f t="shared" si="474"/>
        <v>0</v>
      </c>
      <c r="FD289" s="367"/>
      <c r="FE289" s="40" t="b">
        <f t="shared" si="475"/>
        <v>0</v>
      </c>
      <c r="FF289" s="40" t="b">
        <f t="shared" si="476"/>
        <v>0</v>
      </c>
      <c r="FG289" s="40" t="b">
        <f t="shared" si="477"/>
        <v>0</v>
      </c>
      <c r="FH289" s="40" t="b">
        <f t="shared" si="478"/>
        <v>0</v>
      </c>
      <c r="FI289" s="365"/>
      <c r="FJ289" s="40" t="b">
        <f t="shared" si="479"/>
        <v>0</v>
      </c>
      <c r="FK289" s="40" t="b">
        <f t="shared" si="480"/>
        <v>0</v>
      </c>
      <c r="FL289" s="40" t="b">
        <f t="shared" si="481"/>
        <v>0</v>
      </c>
      <c r="FM289" s="40" t="b">
        <f t="shared" si="482"/>
        <v>0</v>
      </c>
      <c r="FN289" s="367"/>
      <c r="FO289" s="40" t="b">
        <f t="shared" si="483"/>
        <v>0</v>
      </c>
      <c r="FP289" s="40" t="b">
        <f t="shared" si="484"/>
        <v>0</v>
      </c>
      <c r="FQ289" s="40" t="b">
        <f t="shared" si="485"/>
        <v>0</v>
      </c>
      <c r="FR289" s="40" t="b">
        <f t="shared" si="486"/>
        <v>0</v>
      </c>
      <c r="FS289" s="365"/>
      <c r="FT289" s="40" t="b">
        <f t="shared" si="487"/>
        <v>0</v>
      </c>
      <c r="FU289" s="40" t="b">
        <f t="shared" si="488"/>
        <v>0</v>
      </c>
      <c r="FV289" s="40" t="b">
        <f t="shared" si="489"/>
        <v>0</v>
      </c>
      <c r="FW289" s="40" t="b">
        <f t="shared" si="490"/>
        <v>0</v>
      </c>
    </row>
    <row r="290" spans="2:179">
      <c r="B290" s="365">
        <v>281</v>
      </c>
      <c r="C290" s="309"/>
      <c r="D290" s="196"/>
      <c r="E290" s="196"/>
      <c r="F290" s="195"/>
      <c r="G290" s="367"/>
      <c r="H290" s="197"/>
      <c r="I290" s="197"/>
      <c r="J290" s="197"/>
      <c r="K290" s="197"/>
      <c r="L290" s="197"/>
      <c r="M290" s="197"/>
      <c r="N290" s="9"/>
      <c r="O290" s="198"/>
      <c r="P290" s="198"/>
      <c r="Q290" s="198"/>
      <c r="R290" s="198"/>
      <c r="S290" s="198"/>
      <c r="T290" s="198"/>
      <c r="U290" s="9"/>
      <c r="V290" s="306"/>
      <c r="W290" s="306"/>
      <c r="X290" s="306"/>
      <c r="Y290" s="306"/>
      <c r="Z290" s="306"/>
      <c r="AA290" s="283">
        <f>IFERROR(Z290*Inputs!$D$59*Inputs!$D$60,"")</f>
        <v>0</v>
      </c>
      <c r="AB290" s="9"/>
      <c r="AC290" s="304"/>
      <c r="AD290" s="304"/>
      <c r="AE290" s="304"/>
      <c r="AF290" s="304"/>
      <c r="AG290" s="9"/>
      <c r="AH290" s="283" t="str">
        <f>IFERROR(IF(Analysis!AC290="","",Analysis!AC290*Inputs!$D$33),"")</f>
        <v/>
      </c>
      <c r="AI290" s="292" t="str">
        <f>IFERROR(IF(Analysis!AD290="","",Analysis!AD290*Inputs!$D$37),"")</f>
        <v/>
      </c>
      <c r="AJ290" s="292" t="str">
        <f>IFERROR(IF(Analysis!AE290="","",Analysis!AE290*Inputs!$D$41),"")</f>
        <v/>
      </c>
      <c r="AK290" s="292" t="str">
        <f>IFERROR(IF(Analysis!AE290="","",Analysis!AE290*Inputs!$D$48),"")</f>
        <v/>
      </c>
      <c r="AL290" s="293" t="str">
        <f>IFERROR(IF(Analysis!AD290="","",Analysis!AD290*Inputs!$D$49*Inputs!$D$48),"")</f>
        <v/>
      </c>
      <c r="AM290" s="292" t="str">
        <f>IFERROR(AK290*Inputs!$D$50,"")</f>
        <v/>
      </c>
      <c r="AN290" s="292" t="str">
        <f t="shared" si="491"/>
        <v/>
      </c>
      <c r="AO290" s="292" t="str">
        <f>IFERROR(IF(AN290="","",AN290*Inputs!$D$52),"")</f>
        <v/>
      </c>
      <c r="AP290" s="283" t="str">
        <f>IFERROR(IF(Analysis!AF290="","",Analysis!AF290*Inputs!$D$58),"")</f>
        <v/>
      </c>
      <c r="AQ290" s="293" t="str">
        <f>IFERROR(AP290*Inputs!$D$59,"")</f>
        <v/>
      </c>
      <c r="AR290" s="283" t="str">
        <f>IFERROR(AQ290*Inputs!$D$60,"")</f>
        <v/>
      </c>
      <c r="AS290" s="9"/>
      <c r="AT290" s="279" t="str">
        <f>IF(Analysis!V290&lt;&gt;"",Analysis!V290,Analysis!$AH290)</f>
        <v/>
      </c>
      <c r="AU290" s="279" t="str">
        <f>IF(Analysis!W290&lt;&gt;"",Analysis!W290,Analysis!AI290)</f>
        <v/>
      </c>
      <c r="AV290" s="279" t="str">
        <f>IF(Analysis!X290&lt;&gt;"",Analysis!X290,$AJ290)</f>
        <v/>
      </c>
      <c r="AW290" s="279" t="str">
        <f>IF(Analysis!Y290&lt;&gt;"",Analysis!Y290,Analysis!AO290)</f>
        <v/>
      </c>
      <c r="AX290" s="279" t="str">
        <f>IF(Analysis!Z290&lt;&gt;"",Analysis!Z290,Analysis!AP290)</f>
        <v/>
      </c>
      <c r="AY290" s="279" t="str">
        <f>IF(Analysis!AA290&gt;0,Analysis!AA290,Analysis!AR290)</f>
        <v/>
      </c>
      <c r="AZ290" s="9"/>
      <c r="BA290" s="8">
        <f>SUM((($H290+$O290)*Inputs!$D$14*Inputs!$D$13/Hours_TB),(($I290+$P290)*Inputs!$D$14*Inputs!$D$13/Hours_TB),(($J290+$Q290)*Inputs!$D$14*Inputs!$D$13/Hours_TB),(($K290+$R290)*Inputs!$D$14*Inputs!$D$13/Hours_TB),(($L290+$S290)*Inputs!$D$14*Inputs!$D$13/Hours_TB),(($M290+$T290)*Inputs!$D$14*Inputs!$D$13/Hours_TB))</f>
        <v>0</v>
      </c>
      <c r="BB290" s="8">
        <f>SUM((($H290+$O290)*Inputs!$D$14*Inputs!$D$13/Hours_HIV),(($I290+$P290)*Inputs!$D$14*Inputs!$D$13/Hours_HIV),(($J290+$Q290)*Inputs!$D$14*Inputs!$D$13/Hours_HIV),(($K290+$R290)*Inputs!$D$14*Inputs!$D$13/Hours_HIV),(($L290+$S290)*Inputs!$D$14*Inputs!$D$13/Hours_HIV),(($M290+$T290)*Inputs!$D$14*Inputs!$D$13/Hours_HIV))</f>
        <v>0</v>
      </c>
      <c r="BC290" s="8">
        <f>SUM((($H290+$O290)*Inputs!$D$14*Inputs!$D$13/Hours_HPV),(($I290+$P290)*Inputs!$D$14*Inputs!$D$13/Hours_HPV),(($J290+$Q290)*Inputs!$D$14*Inputs!$D$13/Hours_HPV),(($K290+$R290)*Inputs!$D$14*Inputs!$D$13/Hours_HPV),(($L290+$S290)*Inputs!$D$14*Inputs!$D$13/Hours_HPV),(($M290+$T290)*Inputs!$D$14*Inputs!$D$13/Hours_HPV))</f>
        <v>0</v>
      </c>
      <c r="BD290" s="8">
        <f>SUM((($H290+$O290)*Inputs!$D$14*Inputs!$D$13/Hours_HCV),(($I290+$P290)*Inputs!$D$14*Inputs!$D$13/Hours_HCV),(($J290+$Q290)*Inputs!$D$14*Inputs!$D$13/Hours_HCV),(($K290+$R290)*Inputs!$D$14*Inputs!$D$13/Hours_HCV),(($L290+$S290)*Inputs!$D$14*Inputs!$D$13/Hours_HCV),(($M290+$T290)*Inputs!$D$14*Inputs!$D$13/Hours_HCV))</f>
        <v>0</v>
      </c>
      <c r="BE290" s="9"/>
      <c r="BF290" s="10" t="str">
        <f t="shared" si="492"/>
        <v/>
      </c>
      <c r="BG290" s="18" t="str">
        <f t="shared" si="493"/>
        <v>N/A</v>
      </c>
      <c r="BH290" s="10" t="str">
        <f t="shared" si="494"/>
        <v/>
      </c>
      <c r="BI290" s="10" t="str">
        <f t="shared" si="495"/>
        <v/>
      </c>
      <c r="BJ290" s="10" t="str">
        <f t="shared" si="414"/>
        <v/>
      </c>
      <c r="BK290" s="18" t="str">
        <f t="shared" si="496"/>
        <v>N/A</v>
      </c>
      <c r="BL290" s="367"/>
      <c r="BM290" s="10">
        <f t="shared" si="497"/>
        <v>0</v>
      </c>
      <c r="BN290" s="18" t="str">
        <f t="shared" si="498"/>
        <v>N/A</v>
      </c>
      <c r="BO290" s="10" t="str">
        <f t="shared" si="415"/>
        <v/>
      </c>
      <c r="BP290" s="10" t="str">
        <f t="shared" si="416"/>
        <v/>
      </c>
      <c r="BQ290" s="10" t="str">
        <f t="shared" si="417"/>
        <v/>
      </c>
      <c r="BR290" s="18" t="str">
        <f t="shared" si="418"/>
        <v>N/A</v>
      </c>
      <c r="BS290" s="367"/>
      <c r="BT290" s="10">
        <f t="shared" si="499"/>
        <v>0</v>
      </c>
      <c r="BU290" s="18" t="str">
        <f t="shared" si="500"/>
        <v>N/A</v>
      </c>
      <c r="BV290" s="10" t="str">
        <f t="shared" si="419"/>
        <v/>
      </c>
      <c r="BW290" s="10" t="str">
        <f t="shared" si="501"/>
        <v/>
      </c>
      <c r="BX290" s="10" t="str">
        <f t="shared" si="420"/>
        <v/>
      </c>
      <c r="BY290" s="18" t="str">
        <f t="shared" si="502"/>
        <v>N/A</v>
      </c>
      <c r="BZ290" s="367"/>
      <c r="CA290" s="10">
        <f t="shared" si="503"/>
        <v>0</v>
      </c>
      <c r="CB290" s="18" t="str">
        <f t="shared" si="504"/>
        <v>N/A</v>
      </c>
      <c r="CC290" s="10" t="str">
        <f t="shared" si="421"/>
        <v/>
      </c>
      <c r="CD290" s="10" t="str">
        <f t="shared" si="422"/>
        <v/>
      </c>
      <c r="CE290" s="10" t="str">
        <f t="shared" si="423"/>
        <v/>
      </c>
      <c r="CF290" s="18" t="str">
        <f t="shared" si="505"/>
        <v>N/A</v>
      </c>
      <c r="CG290" s="365"/>
      <c r="CH290" s="10">
        <f t="shared" si="506"/>
        <v>0</v>
      </c>
      <c r="CI290" s="18" t="str">
        <f t="shared" si="507"/>
        <v>N/A</v>
      </c>
      <c r="CJ290" s="10" t="str">
        <f t="shared" si="424"/>
        <v/>
      </c>
      <c r="CK290" s="10" t="str">
        <f t="shared" si="425"/>
        <v/>
      </c>
      <c r="CL290" s="10" t="str">
        <f t="shared" si="426"/>
        <v/>
      </c>
      <c r="CM290" s="18" t="str">
        <f t="shared" si="427"/>
        <v>N/A</v>
      </c>
      <c r="CN290" s="365"/>
      <c r="CO290" s="10">
        <f t="shared" si="508"/>
        <v>0</v>
      </c>
      <c r="CP290" s="18" t="str">
        <f t="shared" si="509"/>
        <v>N/A</v>
      </c>
      <c r="CQ290" s="10" t="str">
        <f t="shared" si="428"/>
        <v/>
      </c>
      <c r="CR290" s="10" t="str">
        <f t="shared" si="429"/>
        <v/>
      </c>
      <c r="CS290" s="10" t="str">
        <f t="shared" si="430"/>
        <v/>
      </c>
      <c r="CT290" s="18" t="str">
        <f t="shared" si="510"/>
        <v>N/A</v>
      </c>
      <c r="CU290" s="377"/>
      <c r="CV290" s="10">
        <f t="shared" si="511"/>
        <v>0</v>
      </c>
      <c r="CW290" s="18" t="str">
        <f t="shared" si="512"/>
        <v>N/A</v>
      </c>
      <c r="CX290" s="10" t="str">
        <f t="shared" si="431"/>
        <v/>
      </c>
      <c r="CY290" s="10" t="str">
        <f t="shared" si="432"/>
        <v/>
      </c>
      <c r="CZ290" s="10" t="str">
        <f t="shared" si="433"/>
        <v/>
      </c>
      <c r="DA290" s="18" t="str">
        <f t="shared" si="434"/>
        <v>N/A</v>
      </c>
      <c r="DB290" s="367"/>
      <c r="DC290" s="367"/>
      <c r="DD290" s="367"/>
      <c r="DE290" s="367"/>
      <c r="DF290" s="367"/>
      <c r="DG290" s="40" t="b">
        <f t="shared" si="435"/>
        <v>0</v>
      </c>
      <c r="DH290" s="40" t="b">
        <f t="shared" si="436"/>
        <v>0</v>
      </c>
      <c r="DI290" s="40" t="b">
        <f t="shared" si="437"/>
        <v>0</v>
      </c>
      <c r="DJ290" s="40" t="b">
        <f t="shared" si="438"/>
        <v>0</v>
      </c>
      <c r="DK290" s="367"/>
      <c r="DL290" s="40" t="b">
        <f t="shared" si="439"/>
        <v>0</v>
      </c>
      <c r="DM290" s="40" t="b">
        <f t="shared" si="440"/>
        <v>0</v>
      </c>
      <c r="DN290" s="40" t="b">
        <f t="shared" si="441"/>
        <v>0</v>
      </c>
      <c r="DO290" s="40" t="b">
        <f t="shared" si="442"/>
        <v>0</v>
      </c>
      <c r="DP290" s="367"/>
      <c r="DQ290" s="40" t="b">
        <f t="shared" si="443"/>
        <v>0</v>
      </c>
      <c r="DR290" s="40" t="b">
        <f t="shared" si="444"/>
        <v>0</v>
      </c>
      <c r="DS290" s="40" t="b">
        <f t="shared" si="445"/>
        <v>0</v>
      </c>
      <c r="DT290" s="40" t="b">
        <f t="shared" si="446"/>
        <v>0</v>
      </c>
      <c r="DU290" s="367"/>
      <c r="DV290" s="40" t="b">
        <f t="shared" si="447"/>
        <v>0</v>
      </c>
      <c r="DW290" s="40" t="b">
        <f t="shared" si="448"/>
        <v>0</v>
      </c>
      <c r="DX290" s="40" t="b">
        <f t="shared" si="449"/>
        <v>0</v>
      </c>
      <c r="DY290" s="40" t="b">
        <f t="shared" si="450"/>
        <v>0</v>
      </c>
      <c r="DZ290" s="367"/>
      <c r="EA290" s="40" t="b">
        <f t="shared" si="451"/>
        <v>0</v>
      </c>
      <c r="EB290" s="40" t="b">
        <f t="shared" si="452"/>
        <v>0</v>
      </c>
      <c r="EC290" s="40" t="b">
        <f t="shared" si="453"/>
        <v>0</v>
      </c>
      <c r="ED290" s="40" t="b">
        <f t="shared" si="454"/>
        <v>0</v>
      </c>
      <c r="EE290" s="367"/>
      <c r="EF290" s="40" t="b">
        <f t="shared" si="455"/>
        <v>0</v>
      </c>
      <c r="EG290" s="40" t="b">
        <f t="shared" si="456"/>
        <v>0</v>
      </c>
      <c r="EH290" s="40" t="b">
        <f t="shared" si="457"/>
        <v>0</v>
      </c>
      <c r="EI290" s="40" t="b">
        <f t="shared" si="458"/>
        <v>0</v>
      </c>
      <c r="EJ290" s="367"/>
      <c r="EK290" s="40" t="b">
        <f t="shared" si="459"/>
        <v>0</v>
      </c>
      <c r="EL290" s="40" t="b">
        <f t="shared" si="460"/>
        <v>0</v>
      </c>
      <c r="EM290" s="40" t="b">
        <f t="shared" si="461"/>
        <v>0</v>
      </c>
      <c r="EN290" s="40" t="b">
        <f t="shared" si="462"/>
        <v>0</v>
      </c>
      <c r="EO290" s="367"/>
      <c r="EP290" s="40" t="b">
        <f t="shared" si="463"/>
        <v>0</v>
      </c>
      <c r="EQ290" s="40" t="b">
        <f t="shared" si="464"/>
        <v>0</v>
      </c>
      <c r="ER290" s="40" t="b">
        <f t="shared" si="465"/>
        <v>0</v>
      </c>
      <c r="ES290" s="40" t="b">
        <f t="shared" si="466"/>
        <v>0</v>
      </c>
      <c r="ET290" s="367"/>
      <c r="EU290" s="40" t="b">
        <f t="shared" si="467"/>
        <v>0</v>
      </c>
      <c r="EV290" s="40" t="b">
        <f t="shared" si="468"/>
        <v>0</v>
      </c>
      <c r="EW290" s="40" t="b">
        <f t="shared" si="469"/>
        <v>0</v>
      </c>
      <c r="EX290" s="40" t="b">
        <f t="shared" si="470"/>
        <v>0</v>
      </c>
      <c r="EY290" s="365"/>
      <c r="EZ290" s="40" t="b">
        <f t="shared" si="471"/>
        <v>0</v>
      </c>
      <c r="FA290" s="40" t="b">
        <f t="shared" si="472"/>
        <v>0</v>
      </c>
      <c r="FB290" s="40" t="b">
        <f t="shared" si="473"/>
        <v>0</v>
      </c>
      <c r="FC290" s="40" t="b">
        <f t="shared" si="474"/>
        <v>0</v>
      </c>
      <c r="FD290" s="367"/>
      <c r="FE290" s="40" t="b">
        <f t="shared" si="475"/>
        <v>0</v>
      </c>
      <c r="FF290" s="40" t="b">
        <f t="shared" si="476"/>
        <v>0</v>
      </c>
      <c r="FG290" s="40" t="b">
        <f t="shared" si="477"/>
        <v>0</v>
      </c>
      <c r="FH290" s="40" t="b">
        <f t="shared" si="478"/>
        <v>0</v>
      </c>
      <c r="FI290" s="365"/>
      <c r="FJ290" s="40" t="b">
        <f t="shared" si="479"/>
        <v>0</v>
      </c>
      <c r="FK290" s="40" t="b">
        <f t="shared" si="480"/>
        <v>0</v>
      </c>
      <c r="FL290" s="40" t="b">
        <f t="shared" si="481"/>
        <v>0</v>
      </c>
      <c r="FM290" s="40" t="b">
        <f t="shared" si="482"/>
        <v>0</v>
      </c>
      <c r="FN290" s="367"/>
      <c r="FO290" s="40" t="b">
        <f t="shared" si="483"/>
        <v>0</v>
      </c>
      <c r="FP290" s="40" t="b">
        <f t="shared" si="484"/>
        <v>0</v>
      </c>
      <c r="FQ290" s="40" t="b">
        <f t="shared" si="485"/>
        <v>0</v>
      </c>
      <c r="FR290" s="40" t="b">
        <f t="shared" si="486"/>
        <v>0</v>
      </c>
      <c r="FS290" s="365"/>
      <c r="FT290" s="40" t="b">
        <f t="shared" si="487"/>
        <v>0</v>
      </c>
      <c r="FU290" s="40" t="b">
        <f t="shared" si="488"/>
        <v>0</v>
      </c>
      <c r="FV290" s="40" t="b">
        <f t="shared" si="489"/>
        <v>0</v>
      </c>
      <c r="FW290" s="40" t="b">
        <f t="shared" si="490"/>
        <v>0</v>
      </c>
    </row>
    <row r="291" spans="2:179">
      <c r="B291" s="365">
        <v>282</v>
      </c>
      <c r="C291" s="309"/>
      <c r="D291" s="196"/>
      <c r="E291" s="196"/>
      <c r="F291" s="195"/>
      <c r="G291" s="367"/>
      <c r="H291" s="197"/>
      <c r="I291" s="197"/>
      <c r="J291" s="197"/>
      <c r="K291" s="197"/>
      <c r="L291" s="197"/>
      <c r="M291" s="197"/>
      <c r="N291" s="9"/>
      <c r="O291" s="198"/>
      <c r="P291" s="198"/>
      <c r="Q291" s="198"/>
      <c r="R291" s="198"/>
      <c r="S291" s="198"/>
      <c r="T291" s="198"/>
      <c r="U291" s="9"/>
      <c r="V291" s="306"/>
      <c r="W291" s="306"/>
      <c r="X291" s="306"/>
      <c r="Y291" s="306"/>
      <c r="Z291" s="306"/>
      <c r="AA291" s="283">
        <f>IFERROR(Z291*Inputs!$D$59*Inputs!$D$60,"")</f>
        <v>0</v>
      </c>
      <c r="AB291" s="9"/>
      <c r="AC291" s="304"/>
      <c r="AD291" s="304"/>
      <c r="AE291" s="304"/>
      <c r="AF291" s="304"/>
      <c r="AG291" s="9"/>
      <c r="AH291" s="283" t="str">
        <f>IFERROR(IF(Analysis!AC291="","",Analysis!AC291*Inputs!$D$33),"")</f>
        <v/>
      </c>
      <c r="AI291" s="292" t="str">
        <f>IFERROR(IF(Analysis!AD291="","",Analysis!AD291*Inputs!$D$37),"")</f>
        <v/>
      </c>
      <c r="AJ291" s="292" t="str">
        <f>IFERROR(IF(Analysis!AE291="","",Analysis!AE291*Inputs!$D$41),"")</f>
        <v/>
      </c>
      <c r="AK291" s="292" t="str">
        <f>IFERROR(IF(Analysis!AE291="","",Analysis!AE291*Inputs!$D$48),"")</f>
        <v/>
      </c>
      <c r="AL291" s="293" t="str">
        <f>IFERROR(IF(Analysis!AD291="","",Analysis!AD291*Inputs!$D$49*Inputs!$D$48),"")</f>
        <v/>
      </c>
      <c r="AM291" s="292" t="str">
        <f>IFERROR(AK291*Inputs!$D$50,"")</f>
        <v/>
      </c>
      <c r="AN291" s="292" t="str">
        <f t="shared" si="491"/>
        <v/>
      </c>
      <c r="AO291" s="292" t="str">
        <f>IFERROR(IF(AN291="","",AN291*Inputs!$D$52),"")</f>
        <v/>
      </c>
      <c r="AP291" s="283" t="str">
        <f>IFERROR(IF(Analysis!AF291="","",Analysis!AF291*Inputs!$D$58),"")</f>
        <v/>
      </c>
      <c r="AQ291" s="293" t="str">
        <f>IFERROR(AP291*Inputs!$D$59,"")</f>
        <v/>
      </c>
      <c r="AR291" s="283" t="str">
        <f>IFERROR(AQ291*Inputs!$D$60,"")</f>
        <v/>
      </c>
      <c r="AS291" s="9"/>
      <c r="AT291" s="279" t="str">
        <f>IF(Analysis!V291&lt;&gt;"",Analysis!V291,Analysis!$AH291)</f>
        <v/>
      </c>
      <c r="AU291" s="279" t="str">
        <f>IF(Analysis!W291&lt;&gt;"",Analysis!W291,Analysis!AI291)</f>
        <v/>
      </c>
      <c r="AV291" s="279" t="str">
        <f>IF(Analysis!X291&lt;&gt;"",Analysis!X291,$AJ291)</f>
        <v/>
      </c>
      <c r="AW291" s="279" t="str">
        <f>IF(Analysis!Y291&lt;&gt;"",Analysis!Y291,Analysis!AO291)</f>
        <v/>
      </c>
      <c r="AX291" s="279" t="str">
        <f>IF(Analysis!Z291&lt;&gt;"",Analysis!Z291,Analysis!AP291)</f>
        <v/>
      </c>
      <c r="AY291" s="279" t="str">
        <f>IF(Analysis!AA291&gt;0,Analysis!AA291,Analysis!AR291)</f>
        <v/>
      </c>
      <c r="AZ291" s="9"/>
      <c r="BA291" s="8">
        <f>SUM((($H291+$O291)*Inputs!$D$14*Inputs!$D$13/Hours_TB),(($I291+$P291)*Inputs!$D$14*Inputs!$D$13/Hours_TB),(($J291+$Q291)*Inputs!$D$14*Inputs!$D$13/Hours_TB),(($K291+$R291)*Inputs!$D$14*Inputs!$D$13/Hours_TB),(($L291+$S291)*Inputs!$D$14*Inputs!$D$13/Hours_TB),(($M291+$T291)*Inputs!$D$14*Inputs!$D$13/Hours_TB))</f>
        <v>0</v>
      </c>
      <c r="BB291" s="8">
        <f>SUM((($H291+$O291)*Inputs!$D$14*Inputs!$D$13/Hours_HIV),(($I291+$P291)*Inputs!$D$14*Inputs!$D$13/Hours_HIV),(($J291+$Q291)*Inputs!$D$14*Inputs!$D$13/Hours_HIV),(($K291+$R291)*Inputs!$D$14*Inputs!$D$13/Hours_HIV),(($L291+$S291)*Inputs!$D$14*Inputs!$D$13/Hours_HIV),(($M291+$T291)*Inputs!$D$14*Inputs!$D$13/Hours_HIV))</f>
        <v>0</v>
      </c>
      <c r="BC291" s="8">
        <f>SUM((($H291+$O291)*Inputs!$D$14*Inputs!$D$13/Hours_HPV),(($I291+$P291)*Inputs!$D$14*Inputs!$D$13/Hours_HPV),(($J291+$Q291)*Inputs!$D$14*Inputs!$D$13/Hours_HPV),(($K291+$R291)*Inputs!$D$14*Inputs!$D$13/Hours_HPV),(($L291+$S291)*Inputs!$D$14*Inputs!$D$13/Hours_HPV),(($M291+$T291)*Inputs!$D$14*Inputs!$D$13/Hours_HPV))</f>
        <v>0</v>
      </c>
      <c r="BD291" s="8">
        <f>SUM((($H291+$O291)*Inputs!$D$14*Inputs!$D$13/Hours_HCV),(($I291+$P291)*Inputs!$D$14*Inputs!$D$13/Hours_HCV),(($J291+$Q291)*Inputs!$D$14*Inputs!$D$13/Hours_HCV),(($K291+$R291)*Inputs!$D$14*Inputs!$D$13/Hours_HCV),(($L291+$S291)*Inputs!$D$14*Inputs!$D$13/Hours_HCV),(($M291+$T291)*Inputs!$D$14*Inputs!$D$13/Hours_HCV))</f>
        <v>0</v>
      </c>
      <c r="BE291" s="9"/>
      <c r="BF291" s="10" t="str">
        <f t="shared" si="492"/>
        <v/>
      </c>
      <c r="BG291" s="18" t="str">
        <f t="shared" si="493"/>
        <v>N/A</v>
      </c>
      <c r="BH291" s="10" t="str">
        <f t="shared" si="494"/>
        <v/>
      </c>
      <c r="BI291" s="10" t="str">
        <f t="shared" si="495"/>
        <v/>
      </c>
      <c r="BJ291" s="10" t="str">
        <f t="shared" si="414"/>
        <v/>
      </c>
      <c r="BK291" s="18" t="str">
        <f t="shared" si="496"/>
        <v>N/A</v>
      </c>
      <c r="BL291" s="367"/>
      <c r="BM291" s="10">
        <f t="shared" si="497"/>
        <v>0</v>
      </c>
      <c r="BN291" s="18" t="str">
        <f t="shared" si="498"/>
        <v>N/A</v>
      </c>
      <c r="BO291" s="10" t="str">
        <f t="shared" si="415"/>
        <v/>
      </c>
      <c r="BP291" s="10" t="str">
        <f t="shared" si="416"/>
        <v/>
      </c>
      <c r="BQ291" s="10" t="str">
        <f t="shared" si="417"/>
        <v/>
      </c>
      <c r="BR291" s="18" t="str">
        <f t="shared" si="418"/>
        <v>N/A</v>
      </c>
      <c r="BS291" s="367"/>
      <c r="BT291" s="10">
        <f t="shared" si="499"/>
        <v>0</v>
      </c>
      <c r="BU291" s="18" t="str">
        <f t="shared" si="500"/>
        <v>N/A</v>
      </c>
      <c r="BV291" s="10" t="str">
        <f t="shared" si="419"/>
        <v/>
      </c>
      <c r="BW291" s="10" t="str">
        <f t="shared" si="501"/>
        <v/>
      </c>
      <c r="BX291" s="10" t="str">
        <f t="shared" si="420"/>
        <v/>
      </c>
      <c r="BY291" s="18" t="str">
        <f t="shared" si="502"/>
        <v>N/A</v>
      </c>
      <c r="BZ291" s="367"/>
      <c r="CA291" s="10">
        <f t="shared" si="503"/>
        <v>0</v>
      </c>
      <c r="CB291" s="18" t="str">
        <f t="shared" si="504"/>
        <v>N/A</v>
      </c>
      <c r="CC291" s="10" t="str">
        <f t="shared" si="421"/>
        <v/>
      </c>
      <c r="CD291" s="10" t="str">
        <f t="shared" si="422"/>
        <v/>
      </c>
      <c r="CE291" s="10" t="str">
        <f t="shared" si="423"/>
        <v/>
      </c>
      <c r="CF291" s="18" t="str">
        <f t="shared" si="505"/>
        <v>N/A</v>
      </c>
      <c r="CG291" s="365"/>
      <c r="CH291" s="10">
        <f t="shared" si="506"/>
        <v>0</v>
      </c>
      <c r="CI291" s="18" t="str">
        <f t="shared" si="507"/>
        <v>N/A</v>
      </c>
      <c r="CJ291" s="10" t="str">
        <f t="shared" si="424"/>
        <v/>
      </c>
      <c r="CK291" s="10" t="str">
        <f t="shared" si="425"/>
        <v/>
      </c>
      <c r="CL291" s="10" t="str">
        <f t="shared" si="426"/>
        <v/>
      </c>
      <c r="CM291" s="18" t="str">
        <f t="shared" si="427"/>
        <v>N/A</v>
      </c>
      <c r="CN291" s="365"/>
      <c r="CO291" s="10">
        <f t="shared" si="508"/>
        <v>0</v>
      </c>
      <c r="CP291" s="18" t="str">
        <f t="shared" si="509"/>
        <v>N/A</v>
      </c>
      <c r="CQ291" s="10" t="str">
        <f t="shared" si="428"/>
        <v/>
      </c>
      <c r="CR291" s="10" t="str">
        <f t="shared" si="429"/>
        <v/>
      </c>
      <c r="CS291" s="10" t="str">
        <f t="shared" si="430"/>
        <v/>
      </c>
      <c r="CT291" s="18" t="str">
        <f t="shared" si="510"/>
        <v>N/A</v>
      </c>
      <c r="CU291" s="377"/>
      <c r="CV291" s="10">
        <f t="shared" si="511"/>
        <v>0</v>
      </c>
      <c r="CW291" s="18" t="str">
        <f t="shared" si="512"/>
        <v>N/A</v>
      </c>
      <c r="CX291" s="10" t="str">
        <f t="shared" si="431"/>
        <v/>
      </c>
      <c r="CY291" s="10" t="str">
        <f t="shared" si="432"/>
        <v/>
      </c>
      <c r="CZ291" s="10" t="str">
        <f t="shared" si="433"/>
        <v/>
      </c>
      <c r="DA291" s="18" t="str">
        <f t="shared" si="434"/>
        <v>N/A</v>
      </c>
      <c r="DB291" s="367"/>
      <c r="DC291" s="367"/>
      <c r="DD291" s="367"/>
      <c r="DE291" s="367"/>
      <c r="DF291" s="367"/>
      <c r="DG291" s="40" t="b">
        <f t="shared" si="435"/>
        <v>0</v>
      </c>
      <c r="DH291" s="40" t="b">
        <f t="shared" si="436"/>
        <v>0</v>
      </c>
      <c r="DI291" s="40" t="b">
        <f t="shared" si="437"/>
        <v>0</v>
      </c>
      <c r="DJ291" s="40" t="b">
        <f t="shared" si="438"/>
        <v>0</v>
      </c>
      <c r="DK291" s="367"/>
      <c r="DL291" s="40" t="b">
        <f t="shared" si="439"/>
        <v>0</v>
      </c>
      <c r="DM291" s="40" t="b">
        <f t="shared" si="440"/>
        <v>0</v>
      </c>
      <c r="DN291" s="40" t="b">
        <f t="shared" si="441"/>
        <v>0</v>
      </c>
      <c r="DO291" s="40" t="b">
        <f t="shared" si="442"/>
        <v>0</v>
      </c>
      <c r="DP291" s="367"/>
      <c r="DQ291" s="40" t="b">
        <f t="shared" si="443"/>
        <v>0</v>
      </c>
      <c r="DR291" s="40" t="b">
        <f t="shared" si="444"/>
        <v>0</v>
      </c>
      <c r="DS291" s="40" t="b">
        <f t="shared" si="445"/>
        <v>0</v>
      </c>
      <c r="DT291" s="40" t="b">
        <f t="shared" si="446"/>
        <v>0</v>
      </c>
      <c r="DU291" s="367"/>
      <c r="DV291" s="40" t="b">
        <f t="shared" si="447"/>
        <v>0</v>
      </c>
      <c r="DW291" s="40" t="b">
        <f t="shared" si="448"/>
        <v>0</v>
      </c>
      <c r="DX291" s="40" t="b">
        <f t="shared" si="449"/>
        <v>0</v>
      </c>
      <c r="DY291" s="40" t="b">
        <f t="shared" si="450"/>
        <v>0</v>
      </c>
      <c r="DZ291" s="367"/>
      <c r="EA291" s="40" t="b">
        <f t="shared" si="451"/>
        <v>0</v>
      </c>
      <c r="EB291" s="40" t="b">
        <f t="shared" si="452"/>
        <v>0</v>
      </c>
      <c r="EC291" s="40" t="b">
        <f t="shared" si="453"/>
        <v>0</v>
      </c>
      <c r="ED291" s="40" t="b">
        <f t="shared" si="454"/>
        <v>0</v>
      </c>
      <c r="EE291" s="367"/>
      <c r="EF291" s="40" t="b">
        <f t="shared" si="455"/>
        <v>0</v>
      </c>
      <c r="EG291" s="40" t="b">
        <f t="shared" si="456"/>
        <v>0</v>
      </c>
      <c r="EH291" s="40" t="b">
        <f t="shared" si="457"/>
        <v>0</v>
      </c>
      <c r="EI291" s="40" t="b">
        <f t="shared" si="458"/>
        <v>0</v>
      </c>
      <c r="EJ291" s="367"/>
      <c r="EK291" s="40" t="b">
        <f t="shared" si="459"/>
        <v>0</v>
      </c>
      <c r="EL291" s="40" t="b">
        <f t="shared" si="460"/>
        <v>0</v>
      </c>
      <c r="EM291" s="40" t="b">
        <f t="shared" si="461"/>
        <v>0</v>
      </c>
      <c r="EN291" s="40" t="b">
        <f t="shared" si="462"/>
        <v>0</v>
      </c>
      <c r="EO291" s="367"/>
      <c r="EP291" s="40" t="b">
        <f t="shared" si="463"/>
        <v>0</v>
      </c>
      <c r="EQ291" s="40" t="b">
        <f t="shared" si="464"/>
        <v>0</v>
      </c>
      <c r="ER291" s="40" t="b">
        <f t="shared" si="465"/>
        <v>0</v>
      </c>
      <c r="ES291" s="40" t="b">
        <f t="shared" si="466"/>
        <v>0</v>
      </c>
      <c r="ET291" s="367"/>
      <c r="EU291" s="40" t="b">
        <f t="shared" si="467"/>
        <v>0</v>
      </c>
      <c r="EV291" s="40" t="b">
        <f t="shared" si="468"/>
        <v>0</v>
      </c>
      <c r="EW291" s="40" t="b">
        <f t="shared" si="469"/>
        <v>0</v>
      </c>
      <c r="EX291" s="40" t="b">
        <f t="shared" si="470"/>
        <v>0</v>
      </c>
      <c r="EY291" s="365"/>
      <c r="EZ291" s="40" t="b">
        <f t="shared" si="471"/>
        <v>0</v>
      </c>
      <c r="FA291" s="40" t="b">
        <f t="shared" si="472"/>
        <v>0</v>
      </c>
      <c r="FB291" s="40" t="b">
        <f t="shared" si="473"/>
        <v>0</v>
      </c>
      <c r="FC291" s="40" t="b">
        <f t="shared" si="474"/>
        <v>0</v>
      </c>
      <c r="FD291" s="367"/>
      <c r="FE291" s="40" t="b">
        <f t="shared" si="475"/>
        <v>0</v>
      </c>
      <c r="FF291" s="40" t="b">
        <f t="shared" si="476"/>
        <v>0</v>
      </c>
      <c r="FG291" s="40" t="b">
        <f t="shared" si="477"/>
        <v>0</v>
      </c>
      <c r="FH291" s="40" t="b">
        <f t="shared" si="478"/>
        <v>0</v>
      </c>
      <c r="FI291" s="365"/>
      <c r="FJ291" s="40" t="b">
        <f t="shared" si="479"/>
        <v>0</v>
      </c>
      <c r="FK291" s="40" t="b">
        <f t="shared" si="480"/>
        <v>0</v>
      </c>
      <c r="FL291" s="40" t="b">
        <f t="shared" si="481"/>
        <v>0</v>
      </c>
      <c r="FM291" s="40" t="b">
        <f t="shared" si="482"/>
        <v>0</v>
      </c>
      <c r="FN291" s="367"/>
      <c r="FO291" s="40" t="b">
        <f t="shared" si="483"/>
        <v>0</v>
      </c>
      <c r="FP291" s="40" t="b">
        <f t="shared" si="484"/>
        <v>0</v>
      </c>
      <c r="FQ291" s="40" t="b">
        <f t="shared" si="485"/>
        <v>0</v>
      </c>
      <c r="FR291" s="40" t="b">
        <f t="shared" si="486"/>
        <v>0</v>
      </c>
      <c r="FS291" s="365"/>
      <c r="FT291" s="40" t="b">
        <f t="shared" si="487"/>
        <v>0</v>
      </c>
      <c r="FU291" s="40" t="b">
        <f t="shared" si="488"/>
        <v>0</v>
      </c>
      <c r="FV291" s="40" t="b">
        <f t="shared" si="489"/>
        <v>0</v>
      </c>
      <c r="FW291" s="40" t="b">
        <f t="shared" si="490"/>
        <v>0</v>
      </c>
    </row>
    <row r="292" spans="2:179">
      <c r="B292" s="365">
        <v>283</v>
      </c>
      <c r="C292" s="309"/>
      <c r="D292" s="196"/>
      <c r="E292" s="196"/>
      <c r="F292" s="195"/>
      <c r="G292" s="367"/>
      <c r="H292" s="197"/>
      <c r="I292" s="197"/>
      <c r="J292" s="197"/>
      <c r="K292" s="197"/>
      <c r="L292" s="197"/>
      <c r="M292" s="197"/>
      <c r="N292" s="9"/>
      <c r="O292" s="198"/>
      <c r="P292" s="198"/>
      <c r="Q292" s="198"/>
      <c r="R292" s="198"/>
      <c r="S292" s="198"/>
      <c r="T292" s="198"/>
      <c r="U292" s="9"/>
      <c r="V292" s="306"/>
      <c r="W292" s="306"/>
      <c r="X292" s="306"/>
      <c r="Y292" s="306"/>
      <c r="Z292" s="306"/>
      <c r="AA292" s="283">
        <f>IFERROR(Z292*Inputs!$D$59*Inputs!$D$60,"")</f>
        <v>0</v>
      </c>
      <c r="AB292" s="9"/>
      <c r="AC292" s="304"/>
      <c r="AD292" s="304"/>
      <c r="AE292" s="304"/>
      <c r="AF292" s="304"/>
      <c r="AG292" s="9"/>
      <c r="AH292" s="283" t="str">
        <f>IFERROR(IF(Analysis!AC292="","",Analysis!AC292*Inputs!$D$33),"")</f>
        <v/>
      </c>
      <c r="AI292" s="292" t="str">
        <f>IFERROR(IF(Analysis!AD292="","",Analysis!AD292*Inputs!$D$37),"")</f>
        <v/>
      </c>
      <c r="AJ292" s="292" t="str">
        <f>IFERROR(IF(Analysis!AE292="","",Analysis!AE292*Inputs!$D$41),"")</f>
        <v/>
      </c>
      <c r="AK292" s="292" t="str">
        <f>IFERROR(IF(Analysis!AE292="","",Analysis!AE292*Inputs!$D$48),"")</f>
        <v/>
      </c>
      <c r="AL292" s="293" t="str">
        <f>IFERROR(IF(Analysis!AD292="","",Analysis!AD292*Inputs!$D$49*Inputs!$D$48),"")</f>
        <v/>
      </c>
      <c r="AM292" s="292" t="str">
        <f>IFERROR(AK292*Inputs!$D$50,"")</f>
        <v/>
      </c>
      <c r="AN292" s="292" t="str">
        <f t="shared" si="491"/>
        <v/>
      </c>
      <c r="AO292" s="292" t="str">
        <f>IFERROR(IF(AN292="","",AN292*Inputs!$D$52),"")</f>
        <v/>
      </c>
      <c r="AP292" s="283" t="str">
        <f>IFERROR(IF(Analysis!AF292="","",Analysis!AF292*Inputs!$D$58),"")</f>
        <v/>
      </c>
      <c r="AQ292" s="293" t="str">
        <f>IFERROR(AP292*Inputs!$D$59,"")</f>
        <v/>
      </c>
      <c r="AR292" s="283" t="str">
        <f>IFERROR(AQ292*Inputs!$D$60,"")</f>
        <v/>
      </c>
      <c r="AS292" s="9"/>
      <c r="AT292" s="279" t="str">
        <f>IF(Analysis!V292&lt;&gt;"",Analysis!V292,Analysis!$AH292)</f>
        <v/>
      </c>
      <c r="AU292" s="279" t="str">
        <f>IF(Analysis!W292&lt;&gt;"",Analysis!W292,Analysis!AI292)</f>
        <v/>
      </c>
      <c r="AV292" s="279" t="str">
        <f>IF(Analysis!X292&lt;&gt;"",Analysis!X292,$AJ292)</f>
        <v/>
      </c>
      <c r="AW292" s="279" t="str">
        <f>IF(Analysis!Y292&lt;&gt;"",Analysis!Y292,Analysis!AO292)</f>
        <v/>
      </c>
      <c r="AX292" s="279" t="str">
        <f>IF(Analysis!Z292&lt;&gt;"",Analysis!Z292,Analysis!AP292)</f>
        <v/>
      </c>
      <c r="AY292" s="279" t="str">
        <f>IF(Analysis!AA292&gt;0,Analysis!AA292,Analysis!AR292)</f>
        <v/>
      </c>
      <c r="AZ292" s="9"/>
      <c r="BA292" s="8">
        <f>SUM((($H292+$O292)*Inputs!$D$14*Inputs!$D$13/Hours_TB),(($I292+$P292)*Inputs!$D$14*Inputs!$D$13/Hours_TB),(($J292+$Q292)*Inputs!$D$14*Inputs!$D$13/Hours_TB),(($K292+$R292)*Inputs!$D$14*Inputs!$D$13/Hours_TB),(($L292+$S292)*Inputs!$D$14*Inputs!$D$13/Hours_TB),(($M292+$T292)*Inputs!$D$14*Inputs!$D$13/Hours_TB))</f>
        <v>0</v>
      </c>
      <c r="BB292" s="8">
        <f>SUM((($H292+$O292)*Inputs!$D$14*Inputs!$D$13/Hours_HIV),(($I292+$P292)*Inputs!$D$14*Inputs!$D$13/Hours_HIV),(($J292+$Q292)*Inputs!$D$14*Inputs!$D$13/Hours_HIV),(($K292+$R292)*Inputs!$D$14*Inputs!$D$13/Hours_HIV),(($L292+$S292)*Inputs!$D$14*Inputs!$D$13/Hours_HIV),(($M292+$T292)*Inputs!$D$14*Inputs!$D$13/Hours_HIV))</f>
        <v>0</v>
      </c>
      <c r="BC292" s="8">
        <f>SUM((($H292+$O292)*Inputs!$D$14*Inputs!$D$13/Hours_HPV),(($I292+$P292)*Inputs!$D$14*Inputs!$D$13/Hours_HPV),(($J292+$Q292)*Inputs!$D$14*Inputs!$D$13/Hours_HPV),(($K292+$R292)*Inputs!$D$14*Inputs!$D$13/Hours_HPV),(($L292+$S292)*Inputs!$D$14*Inputs!$D$13/Hours_HPV),(($M292+$T292)*Inputs!$D$14*Inputs!$D$13/Hours_HPV))</f>
        <v>0</v>
      </c>
      <c r="BD292" s="8">
        <f>SUM((($H292+$O292)*Inputs!$D$14*Inputs!$D$13/Hours_HCV),(($I292+$P292)*Inputs!$D$14*Inputs!$D$13/Hours_HCV),(($J292+$Q292)*Inputs!$D$14*Inputs!$D$13/Hours_HCV),(($K292+$R292)*Inputs!$D$14*Inputs!$D$13/Hours_HCV),(($L292+$S292)*Inputs!$D$14*Inputs!$D$13/Hours_HCV),(($M292+$T292)*Inputs!$D$14*Inputs!$D$13/Hours_HCV))</f>
        <v>0</v>
      </c>
      <c r="BE292" s="9"/>
      <c r="BF292" s="10" t="str">
        <f t="shared" si="492"/>
        <v/>
      </c>
      <c r="BG292" s="18" t="str">
        <f t="shared" si="493"/>
        <v>N/A</v>
      </c>
      <c r="BH292" s="10" t="str">
        <f t="shared" si="494"/>
        <v/>
      </c>
      <c r="BI292" s="10" t="str">
        <f t="shared" si="495"/>
        <v/>
      </c>
      <c r="BJ292" s="10" t="str">
        <f t="shared" si="414"/>
        <v/>
      </c>
      <c r="BK292" s="18" t="str">
        <f t="shared" si="496"/>
        <v>N/A</v>
      </c>
      <c r="BL292" s="367"/>
      <c r="BM292" s="10">
        <f t="shared" si="497"/>
        <v>0</v>
      </c>
      <c r="BN292" s="18" t="str">
        <f t="shared" si="498"/>
        <v>N/A</v>
      </c>
      <c r="BO292" s="10" t="str">
        <f t="shared" si="415"/>
        <v/>
      </c>
      <c r="BP292" s="10" t="str">
        <f t="shared" si="416"/>
        <v/>
      </c>
      <c r="BQ292" s="10" t="str">
        <f t="shared" si="417"/>
        <v/>
      </c>
      <c r="BR292" s="18" t="str">
        <f t="shared" si="418"/>
        <v>N/A</v>
      </c>
      <c r="BS292" s="367"/>
      <c r="BT292" s="10">
        <f t="shared" si="499"/>
        <v>0</v>
      </c>
      <c r="BU292" s="18" t="str">
        <f t="shared" si="500"/>
        <v>N/A</v>
      </c>
      <c r="BV292" s="10" t="str">
        <f t="shared" si="419"/>
        <v/>
      </c>
      <c r="BW292" s="10" t="str">
        <f t="shared" si="501"/>
        <v/>
      </c>
      <c r="BX292" s="10" t="str">
        <f t="shared" si="420"/>
        <v/>
      </c>
      <c r="BY292" s="18" t="str">
        <f t="shared" si="502"/>
        <v>N/A</v>
      </c>
      <c r="BZ292" s="367"/>
      <c r="CA292" s="10">
        <f t="shared" si="503"/>
        <v>0</v>
      </c>
      <c r="CB292" s="18" t="str">
        <f t="shared" si="504"/>
        <v>N/A</v>
      </c>
      <c r="CC292" s="10" t="str">
        <f t="shared" si="421"/>
        <v/>
      </c>
      <c r="CD292" s="10" t="str">
        <f t="shared" si="422"/>
        <v/>
      </c>
      <c r="CE292" s="10" t="str">
        <f t="shared" si="423"/>
        <v/>
      </c>
      <c r="CF292" s="18" t="str">
        <f t="shared" si="505"/>
        <v>N/A</v>
      </c>
      <c r="CG292" s="365"/>
      <c r="CH292" s="10">
        <f t="shared" si="506"/>
        <v>0</v>
      </c>
      <c r="CI292" s="18" t="str">
        <f t="shared" si="507"/>
        <v>N/A</v>
      </c>
      <c r="CJ292" s="10" t="str">
        <f t="shared" si="424"/>
        <v/>
      </c>
      <c r="CK292" s="10" t="str">
        <f t="shared" si="425"/>
        <v/>
      </c>
      <c r="CL292" s="10" t="str">
        <f t="shared" si="426"/>
        <v/>
      </c>
      <c r="CM292" s="18" t="str">
        <f t="shared" si="427"/>
        <v>N/A</v>
      </c>
      <c r="CN292" s="365"/>
      <c r="CO292" s="10">
        <f t="shared" si="508"/>
        <v>0</v>
      </c>
      <c r="CP292" s="18" t="str">
        <f t="shared" si="509"/>
        <v>N/A</v>
      </c>
      <c r="CQ292" s="10" t="str">
        <f t="shared" si="428"/>
        <v/>
      </c>
      <c r="CR292" s="10" t="str">
        <f t="shared" si="429"/>
        <v/>
      </c>
      <c r="CS292" s="10" t="str">
        <f t="shared" si="430"/>
        <v/>
      </c>
      <c r="CT292" s="18" t="str">
        <f t="shared" si="510"/>
        <v>N/A</v>
      </c>
      <c r="CU292" s="377"/>
      <c r="CV292" s="10">
        <f t="shared" si="511"/>
        <v>0</v>
      </c>
      <c r="CW292" s="18" t="str">
        <f t="shared" si="512"/>
        <v>N/A</v>
      </c>
      <c r="CX292" s="10" t="str">
        <f t="shared" si="431"/>
        <v/>
      </c>
      <c r="CY292" s="10" t="str">
        <f t="shared" si="432"/>
        <v/>
      </c>
      <c r="CZ292" s="10" t="str">
        <f t="shared" si="433"/>
        <v/>
      </c>
      <c r="DA292" s="18" t="str">
        <f t="shared" si="434"/>
        <v>N/A</v>
      </c>
      <c r="DB292" s="367"/>
      <c r="DC292" s="367"/>
      <c r="DD292" s="367"/>
      <c r="DE292" s="367"/>
      <c r="DF292" s="367"/>
      <c r="DG292" s="40" t="b">
        <f t="shared" si="435"/>
        <v>0</v>
      </c>
      <c r="DH292" s="40" t="b">
        <f t="shared" si="436"/>
        <v>0</v>
      </c>
      <c r="DI292" s="40" t="b">
        <f t="shared" si="437"/>
        <v>0</v>
      </c>
      <c r="DJ292" s="40" t="b">
        <f t="shared" si="438"/>
        <v>0</v>
      </c>
      <c r="DK292" s="367"/>
      <c r="DL292" s="40" t="b">
        <f t="shared" si="439"/>
        <v>0</v>
      </c>
      <c r="DM292" s="40" t="b">
        <f t="shared" si="440"/>
        <v>0</v>
      </c>
      <c r="DN292" s="40" t="b">
        <f t="shared" si="441"/>
        <v>0</v>
      </c>
      <c r="DO292" s="40" t="b">
        <f t="shared" si="442"/>
        <v>0</v>
      </c>
      <c r="DP292" s="367"/>
      <c r="DQ292" s="40" t="b">
        <f t="shared" si="443"/>
        <v>0</v>
      </c>
      <c r="DR292" s="40" t="b">
        <f t="shared" si="444"/>
        <v>0</v>
      </c>
      <c r="DS292" s="40" t="b">
        <f t="shared" si="445"/>
        <v>0</v>
      </c>
      <c r="DT292" s="40" t="b">
        <f t="shared" si="446"/>
        <v>0</v>
      </c>
      <c r="DU292" s="367"/>
      <c r="DV292" s="40" t="b">
        <f t="shared" si="447"/>
        <v>0</v>
      </c>
      <c r="DW292" s="40" t="b">
        <f t="shared" si="448"/>
        <v>0</v>
      </c>
      <c r="DX292" s="40" t="b">
        <f t="shared" si="449"/>
        <v>0</v>
      </c>
      <c r="DY292" s="40" t="b">
        <f t="shared" si="450"/>
        <v>0</v>
      </c>
      <c r="DZ292" s="367"/>
      <c r="EA292" s="40" t="b">
        <f t="shared" si="451"/>
        <v>0</v>
      </c>
      <c r="EB292" s="40" t="b">
        <f t="shared" si="452"/>
        <v>0</v>
      </c>
      <c r="EC292" s="40" t="b">
        <f t="shared" si="453"/>
        <v>0</v>
      </c>
      <c r="ED292" s="40" t="b">
        <f t="shared" si="454"/>
        <v>0</v>
      </c>
      <c r="EE292" s="367"/>
      <c r="EF292" s="40" t="b">
        <f t="shared" si="455"/>
        <v>0</v>
      </c>
      <c r="EG292" s="40" t="b">
        <f t="shared" si="456"/>
        <v>0</v>
      </c>
      <c r="EH292" s="40" t="b">
        <f t="shared" si="457"/>
        <v>0</v>
      </c>
      <c r="EI292" s="40" t="b">
        <f t="shared" si="458"/>
        <v>0</v>
      </c>
      <c r="EJ292" s="367"/>
      <c r="EK292" s="40" t="b">
        <f t="shared" si="459"/>
        <v>0</v>
      </c>
      <c r="EL292" s="40" t="b">
        <f t="shared" si="460"/>
        <v>0</v>
      </c>
      <c r="EM292" s="40" t="b">
        <f t="shared" si="461"/>
        <v>0</v>
      </c>
      <c r="EN292" s="40" t="b">
        <f t="shared" si="462"/>
        <v>0</v>
      </c>
      <c r="EO292" s="367"/>
      <c r="EP292" s="40" t="b">
        <f t="shared" si="463"/>
        <v>0</v>
      </c>
      <c r="EQ292" s="40" t="b">
        <f t="shared" si="464"/>
        <v>0</v>
      </c>
      <c r="ER292" s="40" t="b">
        <f t="shared" si="465"/>
        <v>0</v>
      </c>
      <c r="ES292" s="40" t="b">
        <f t="shared" si="466"/>
        <v>0</v>
      </c>
      <c r="ET292" s="367"/>
      <c r="EU292" s="40" t="b">
        <f t="shared" si="467"/>
        <v>0</v>
      </c>
      <c r="EV292" s="40" t="b">
        <f t="shared" si="468"/>
        <v>0</v>
      </c>
      <c r="EW292" s="40" t="b">
        <f t="shared" si="469"/>
        <v>0</v>
      </c>
      <c r="EX292" s="40" t="b">
        <f t="shared" si="470"/>
        <v>0</v>
      </c>
      <c r="EY292" s="365"/>
      <c r="EZ292" s="40" t="b">
        <f t="shared" si="471"/>
        <v>0</v>
      </c>
      <c r="FA292" s="40" t="b">
        <f t="shared" si="472"/>
        <v>0</v>
      </c>
      <c r="FB292" s="40" t="b">
        <f t="shared" si="473"/>
        <v>0</v>
      </c>
      <c r="FC292" s="40" t="b">
        <f t="shared" si="474"/>
        <v>0</v>
      </c>
      <c r="FD292" s="367"/>
      <c r="FE292" s="40" t="b">
        <f t="shared" si="475"/>
        <v>0</v>
      </c>
      <c r="FF292" s="40" t="b">
        <f t="shared" si="476"/>
        <v>0</v>
      </c>
      <c r="FG292" s="40" t="b">
        <f t="shared" si="477"/>
        <v>0</v>
      </c>
      <c r="FH292" s="40" t="b">
        <f t="shared" si="478"/>
        <v>0</v>
      </c>
      <c r="FI292" s="365"/>
      <c r="FJ292" s="40" t="b">
        <f t="shared" si="479"/>
        <v>0</v>
      </c>
      <c r="FK292" s="40" t="b">
        <f t="shared" si="480"/>
        <v>0</v>
      </c>
      <c r="FL292" s="40" t="b">
        <f t="shared" si="481"/>
        <v>0</v>
      </c>
      <c r="FM292" s="40" t="b">
        <f t="shared" si="482"/>
        <v>0</v>
      </c>
      <c r="FN292" s="367"/>
      <c r="FO292" s="40" t="b">
        <f t="shared" si="483"/>
        <v>0</v>
      </c>
      <c r="FP292" s="40" t="b">
        <f t="shared" si="484"/>
        <v>0</v>
      </c>
      <c r="FQ292" s="40" t="b">
        <f t="shared" si="485"/>
        <v>0</v>
      </c>
      <c r="FR292" s="40" t="b">
        <f t="shared" si="486"/>
        <v>0</v>
      </c>
      <c r="FS292" s="365"/>
      <c r="FT292" s="40" t="b">
        <f t="shared" si="487"/>
        <v>0</v>
      </c>
      <c r="FU292" s="40" t="b">
        <f t="shared" si="488"/>
        <v>0</v>
      </c>
      <c r="FV292" s="40" t="b">
        <f t="shared" si="489"/>
        <v>0</v>
      </c>
      <c r="FW292" s="40" t="b">
        <f t="shared" si="490"/>
        <v>0</v>
      </c>
    </row>
    <row r="293" spans="2:179">
      <c r="B293" s="365">
        <v>284</v>
      </c>
      <c r="C293" s="309"/>
      <c r="D293" s="196"/>
      <c r="E293" s="196"/>
      <c r="F293" s="195"/>
      <c r="G293" s="367"/>
      <c r="H293" s="197"/>
      <c r="I293" s="197"/>
      <c r="J293" s="197"/>
      <c r="K293" s="197"/>
      <c r="L293" s="197"/>
      <c r="M293" s="197"/>
      <c r="N293" s="9"/>
      <c r="O293" s="198"/>
      <c r="P293" s="198"/>
      <c r="Q293" s="198"/>
      <c r="R293" s="198"/>
      <c r="S293" s="198"/>
      <c r="T293" s="198"/>
      <c r="U293" s="9"/>
      <c r="V293" s="306"/>
      <c r="W293" s="306"/>
      <c r="X293" s="306"/>
      <c r="Y293" s="306"/>
      <c r="Z293" s="306"/>
      <c r="AA293" s="283">
        <f>IFERROR(Z293*Inputs!$D$59*Inputs!$D$60,"")</f>
        <v>0</v>
      </c>
      <c r="AB293" s="9"/>
      <c r="AC293" s="304"/>
      <c r="AD293" s="304"/>
      <c r="AE293" s="304"/>
      <c r="AF293" s="304"/>
      <c r="AG293" s="9"/>
      <c r="AH293" s="283" t="str">
        <f>IFERROR(IF(Analysis!AC293="","",Analysis!AC293*Inputs!$D$33),"")</f>
        <v/>
      </c>
      <c r="AI293" s="292" t="str">
        <f>IFERROR(IF(Analysis!AD293="","",Analysis!AD293*Inputs!$D$37),"")</f>
        <v/>
      </c>
      <c r="AJ293" s="292" t="str">
        <f>IFERROR(IF(Analysis!AE293="","",Analysis!AE293*Inputs!$D$41),"")</f>
        <v/>
      </c>
      <c r="AK293" s="292" t="str">
        <f>IFERROR(IF(Analysis!AE293="","",Analysis!AE293*Inputs!$D$48),"")</f>
        <v/>
      </c>
      <c r="AL293" s="293" t="str">
        <f>IFERROR(IF(Analysis!AD293="","",Analysis!AD293*Inputs!$D$49*Inputs!$D$48),"")</f>
        <v/>
      </c>
      <c r="AM293" s="292" t="str">
        <f>IFERROR(AK293*Inputs!$D$50,"")</f>
        <v/>
      </c>
      <c r="AN293" s="292" t="str">
        <f t="shared" si="491"/>
        <v/>
      </c>
      <c r="AO293" s="292" t="str">
        <f>IFERROR(IF(AN293="","",AN293*Inputs!$D$52),"")</f>
        <v/>
      </c>
      <c r="AP293" s="283" t="str">
        <f>IFERROR(IF(Analysis!AF293="","",Analysis!AF293*Inputs!$D$58),"")</f>
        <v/>
      </c>
      <c r="AQ293" s="293" t="str">
        <f>IFERROR(AP293*Inputs!$D$59,"")</f>
        <v/>
      </c>
      <c r="AR293" s="283" t="str">
        <f>IFERROR(AQ293*Inputs!$D$60,"")</f>
        <v/>
      </c>
      <c r="AS293" s="9"/>
      <c r="AT293" s="279" t="str">
        <f>IF(Analysis!V293&lt;&gt;"",Analysis!V293,Analysis!$AH293)</f>
        <v/>
      </c>
      <c r="AU293" s="279" t="str">
        <f>IF(Analysis!W293&lt;&gt;"",Analysis!W293,Analysis!AI293)</f>
        <v/>
      </c>
      <c r="AV293" s="279" t="str">
        <f>IF(Analysis!X293&lt;&gt;"",Analysis!X293,$AJ293)</f>
        <v/>
      </c>
      <c r="AW293" s="279" t="str">
        <f>IF(Analysis!Y293&lt;&gt;"",Analysis!Y293,Analysis!AO293)</f>
        <v/>
      </c>
      <c r="AX293" s="279" t="str">
        <f>IF(Analysis!Z293&lt;&gt;"",Analysis!Z293,Analysis!AP293)</f>
        <v/>
      </c>
      <c r="AY293" s="279" t="str">
        <f>IF(Analysis!AA293&gt;0,Analysis!AA293,Analysis!AR293)</f>
        <v/>
      </c>
      <c r="AZ293" s="9"/>
      <c r="BA293" s="8">
        <f>SUM((($H293+$O293)*Inputs!$D$14*Inputs!$D$13/Hours_TB),(($I293+$P293)*Inputs!$D$14*Inputs!$D$13/Hours_TB),(($J293+$Q293)*Inputs!$D$14*Inputs!$D$13/Hours_TB),(($K293+$R293)*Inputs!$D$14*Inputs!$D$13/Hours_TB),(($L293+$S293)*Inputs!$D$14*Inputs!$D$13/Hours_TB),(($M293+$T293)*Inputs!$D$14*Inputs!$D$13/Hours_TB))</f>
        <v>0</v>
      </c>
      <c r="BB293" s="8">
        <f>SUM((($H293+$O293)*Inputs!$D$14*Inputs!$D$13/Hours_HIV),(($I293+$P293)*Inputs!$D$14*Inputs!$D$13/Hours_HIV),(($J293+$Q293)*Inputs!$D$14*Inputs!$D$13/Hours_HIV),(($K293+$R293)*Inputs!$D$14*Inputs!$D$13/Hours_HIV),(($L293+$S293)*Inputs!$D$14*Inputs!$D$13/Hours_HIV),(($M293+$T293)*Inputs!$D$14*Inputs!$D$13/Hours_HIV))</f>
        <v>0</v>
      </c>
      <c r="BC293" s="8">
        <f>SUM((($H293+$O293)*Inputs!$D$14*Inputs!$D$13/Hours_HPV),(($I293+$P293)*Inputs!$D$14*Inputs!$D$13/Hours_HPV),(($J293+$Q293)*Inputs!$D$14*Inputs!$D$13/Hours_HPV),(($K293+$R293)*Inputs!$D$14*Inputs!$D$13/Hours_HPV),(($L293+$S293)*Inputs!$D$14*Inputs!$D$13/Hours_HPV),(($M293+$T293)*Inputs!$D$14*Inputs!$D$13/Hours_HPV))</f>
        <v>0</v>
      </c>
      <c r="BD293" s="8">
        <f>SUM((($H293+$O293)*Inputs!$D$14*Inputs!$D$13/Hours_HCV),(($I293+$P293)*Inputs!$D$14*Inputs!$D$13/Hours_HCV),(($J293+$Q293)*Inputs!$D$14*Inputs!$D$13/Hours_HCV),(($K293+$R293)*Inputs!$D$14*Inputs!$D$13/Hours_HCV),(($L293+$S293)*Inputs!$D$14*Inputs!$D$13/Hours_HCV),(($M293+$T293)*Inputs!$D$14*Inputs!$D$13/Hours_HCV))</f>
        <v>0</v>
      </c>
      <c r="BE293" s="9"/>
      <c r="BF293" s="10" t="str">
        <f t="shared" si="492"/>
        <v/>
      </c>
      <c r="BG293" s="18" t="str">
        <f t="shared" si="493"/>
        <v>N/A</v>
      </c>
      <c r="BH293" s="10" t="str">
        <f t="shared" si="494"/>
        <v/>
      </c>
      <c r="BI293" s="10" t="str">
        <f t="shared" si="495"/>
        <v/>
      </c>
      <c r="BJ293" s="10" t="str">
        <f t="shared" si="414"/>
        <v/>
      </c>
      <c r="BK293" s="18" t="str">
        <f t="shared" si="496"/>
        <v>N/A</v>
      </c>
      <c r="BL293" s="367"/>
      <c r="BM293" s="10">
        <f t="shared" si="497"/>
        <v>0</v>
      </c>
      <c r="BN293" s="18" t="str">
        <f t="shared" si="498"/>
        <v>N/A</v>
      </c>
      <c r="BO293" s="10" t="str">
        <f t="shared" si="415"/>
        <v/>
      </c>
      <c r="BP293" s="10" t="str">
        <f t="shared" si="416"/>
        <v/>
      </c>
      <c r="BQ293" s="10" t="str">
        <f t="shared" si="417"/>
        <v/>
      </c>
      <c r="BR293" s="18" t="str">
        <f t="shared" si="418"/>
        <v>N/A</v>
      </c>
      <c r="BS293" s="367"/>
      <c r="BT293" s="10">
        <f t="shared" si="499"/>
        <v>0</v>
      </c>
      <c r="BU293" s="18" t="str">
        <f t="shared" si="500"/>
        <v>N/A</v>
      </c>
      <c r="BV293" s="10" t="str">
        <f t="shared" si="419"/>
        <v/>
      </c>
      <c r="BW293" s="10" t="str">
        <f t="shared" si="501"/>
        <v/>
      </c>
      <c r="BX293" s="10" t="str">
        <f t="shared" si="420"/>
        <v/>
      </c>
      <c r="BY293" s="18" t="str">
        <f t="shared" si="502"/>
        <v>N/A</v>
      </c>
      <c r="BZ293" s="367"/>
      <c r="CA293" s="10">
        <f t="shared" si="503"/>
        <v>0</v>
      </c>
      <c r="CB293" s="18" t="str">
        <f t="shared" si="504"/>
        <v>N/A</v>
      </c>
      <c r="CC293" s="10" t="str">
        <f t="shared" si="421"/>
        <v/>
      </c>
      <c r="CD293" s="10" t="str">
        <f t="shared" si="422"/>
        <v/>
      </c>
      <c r="CE293" s="10" t="str">
        <f t="shared" si="423"/>
        <v/>
      </c>
      <c r="CF293" s="18" t="str">
        <f t="shared" si="505"/>
        <v>N/A</v>
      </c>
      <c r="CG293" s="365"/>
      <c r="CH293" s="10">
        <f t="shared" si="506"/>
        <v>0</v>
      </c>
      <c r="CI293" s="18" t="str">
        <f t="shared" si="507"/>
        <v>N/A</v>
      </c>
      <c r="CJ293" s="10" t="str">
        <f t="shared" si="424"/>
        <v/>
      </c>
      <c r="CK293" s="10" t="str">
        <f t="shared" si="425"/>
        <v/>
      </c>
      <c r="CL293" s="10" t="str">
        <f t="shared" si="426"/>
        <v/>
      </c>
      <c r="CM293" s="18" t="str">
        <f t="shared" si="427"/>
        <v>N/A</v>
      </c>
      <c r="CN293" s="365"/>
      <c r="CO293" s="10">
        <f t="shared" si="508"/>
        <v>0</v>
      </c>
      <c r="CP293" s="18" t="str">
        <f t="shared" si="509"/>
        <v>N/A</v>
      </c>
      <c r="CQ293" s="10" t="str">
        <f t="shared" si="428"/>
        <v/>
      </c>
      <c r="CR293" s="10" t="str">
        <f t="shared" si="429"/>
        <v/>
      </c>
      <c r="CS293" s="10" t="str">
        <f t="shared" si="430"/>
        <v/>
      </c>
      <c r="CT293" s="18" t="str">
        <f t="shared" si="510"/>
        <v>N/A</v>
      </c>
      <c r="CU293" s="377"/>
      <c r="CV293" s="10">
        <f t="shared" si="511"/>
        <v>0</v>
      </c>
      <c r="CW293" s="18" t="str">
        <f t="shared" si="512"/>
        <v>N/A</v>
      </c>
      <c r="CX293" s="10" t="str">
        <f t="shared" si="431"/>
        <v/>
      </c>
      <c r="CY293" s="10" t="str">
        <f t="shared" si="432"/>
        <v/>
      </c>
      <c r="CZ293" s="10" t="str">
        <f t="shared" si="433"/>
        <v/>
      </c>
      <c r="DA293" s="18" t="str">
        <f t="shared" si="434"/>
        <v>N/A</v>
      </c>
      <c r="DB293" s="367"/>
      <c r="DC293" s="367"/>
      <c r="DD293" s="367"/>
      <c r="DE293" s="367"/>
      <c r="DF293" s="367"/>
      <c r="DG293" s="40" t="b">
        <f t="shared" si="435"/>
        <v>0</v>
      </c>
      <c r="DH293" s="40" t="b">
        <f t="shared" si="436"/>
        <v>0</v>
      </c>
      <c r="DI293" s="40" t="b">
        <f t="shared" si="437"/>
        <v>0</v>
      </c>
      <c r="DJ293" s="40" t="b">
        <f t="shared" si="438"/>
        <v>0</v>
      </c>
      <c r="DK293" s="367"/>
      <c r="DL293" s="40" t="b">
        <f t="shared" si="439"/>
        <v>0</v>
      </c>
      <c r="DM293" s="40" t="b">
        <f t="shared" si="440"/>
        <v>0</v>
      </c>
      <c r="DN293" s="40" t="b">
        <f t="shared" si="441"/>
        <v>0</v>
      </c>
      <c r="DO293" s="40" t="b">
        <f t="shared" si="442"/>
        <v>0</v>
      </c>
      <c r="DP293" s="367"/>
      <c r="DQ293" s="40" t="b">
        <f t="shared" si="443"/>
        <v>0</v>
      </c>
      <c r="DR293" s="40" t="b">
        <f t="shared" si="444"/>
        <v>0</v>
      </c>
      <c r="DS293" s="40" t="b">
        <f t="shared" si="445"/>
        <v>0</v>
      </c>
      <c r="DT293" s="40" t="b">
        <f t="shared" si="446"/>
        <v>0</v>
      </c>
      <c r="DU293" s="367"/>
      <c r="DV293" s="40" t="b">
        <f t="shared" si="447"/>
        <v>0</v>
      </c>
      <c r="DW293" s="40" t="b">
        <f t="shared" si="448"/>
        <v>0</v>
      </c>
      <c r="DX293" s="40" t="b">
        <f t="shared" si="449"/>
        <v>0</v>
      </c>
      <c r="DY293" s="40" t="b">
        <f t="shared" si="450"/>
        <v>0</v>
      </c>
      <c r="DZ293" s="367"/>
      <c r="EA293" s="40" t="b">
        <f t="shared" si="451"/>
        <v>0</v>
      </c>
      <c r="EB293" s="40" t="b">
        <f t="shared" si="452"/>
        <v>0</v>
      </c>
      <c r="EC293" s="40" t="b">
        <f t="shared" si="453"/>
        <v>0</v>
      </c>
      <c r="ED293" s="40" t="b">
        <f t="shared" si="454"/>
        <v>0</v>
      </c>
      <c r="EE293" s="367"/>
      <c r="EF293" s="40" t="b">
        <f t="shared" si="455"/>
        <v>0</v>
      </c>
      <c r="EG293" s="40" t="b">
        <f t="shared" si="456"/>
        <v>0</v>
      </c>
      <c r="EH293" s="40" t="b">
        <f t="shared" si="457"/>
        <v>0</v>
      </c>
      <c r="EI293" s="40" t="b">
        <f t="shared" si="458"/>
        <v>0</v>
      </c>
      <c r="EJ293" s="367"/>
      <c r="EK293" s="40" t="b">
        <f t="shared" si="459"/>
        <v>0</v>
      </c>
      <c r="EL293" s="40" t="b">
        <f t="shared" si="460"/>
        <v>0</v>
      </c>
      <c r="EM293" s="40" t="b">
        <f t="shared" si="461"/>
        <v>0</v>
      </c>
      <c r="EN293" s="40" t="b">
        <f t="shared" si="462"/>
        <v>0</v>
      </c>
      <c r="EO293" s="367"/>
      <c r="EP293" s="40" t="b">
        <f t="shared" si="463"/>
        <v>0</v>
      </c>
      <c r="EQ293" s="40" t="b">
        <f t="shared" si="464"/>
        <v>0</v>
      </c>
      <c r="ER293" s="40" t="b">
        <f t="shared" si="465"/>
        <v>0</v>
      </c>
      <c r="ES293" s="40" t="b">
        <f t="shared" si="466"/>
        <v>0</v>
      </c>
      <c r="ET293" s="367"/>
      <c r="EU293" s="40" t="b">
        <f t="shared" si="467"/>
        <v>0</v>
      </c>
      <c r="EV293" s="40" t="b">
        <f t="shared" si="468"/>
        <v>0</v>
      </c>
      <c r="EW293" s="40" t="b">
        <f t="shared" si="469"/>
        <v>0</v>
      </c>
      <c r="EX293" s="40" t="b">
        <f t="shared" si="470"/>
        <v>0</v>
      </c>
      <c r="EY293" s="365"/>
      <c r="EZ293" s="40" t="b">
        <f t="shared" si="471"/>
        <v>0</v>
      </c>
      <c r="FA293" s="40" t="b">
        <f t="shared" si="472"/>
        <v>0</v>
      </c>
      <c r="FB293" s="40" t="b">
        <f t="shared" si="473"/>
        <v>0</v>
      </c>
      <c r="FC293" s="40" t="b">
        <f t="shared" si="474"/>
        <v>0</v>
      </c>
      <c r="FD293" s="367"/>
      <c r="FE293" s="40" t="b">
        <f t="shared" si="475"/>
        <v>0</v>
      </c>
      <c r="FF293" s="40" t="b">
        <f t="shared" si="476"/>
        <v>0</v>
      </c>
      <c r="FG293" s="40" t="b">
        <f t="shared" si="477"/>
        <v>0</v>
      </c>
      <c r="FH293" s="40" t="b">
        <f t="shared" si="478"/>
        <v>0</v>
      </c>
      <c r="FI293" s="365"/>
      <c r="FJ293" s="40" t="b">
        <f t="shared" si="479"/>
        <v>0</v>
      </c>
      <c r="FK293" s="40" t="b">
        <f t="shared" si="480"/>
        <v>0</v>
      </c>
      <c r="FL293" s="40" t="b">
        <f t="shared" si="481"/>
        <v>0</v>
      </c>
      <c r="FM293" s="40" t="b">
        <f t="shared" si="482"/>
        <v>0</v>
      </c>
      <c r="FN293" s="367"/>
      <c r="FO293" s="40" t="b">
        <f t="shared" si="483"/>
        <v>0</v>
      </c>
      <c r="FP293" s="40" t="b">
        <f t="shared" si="484"/>
        <v>0</v>
      </c>
      <c r="FQ293" s="40" t="b">
        <f t="shared" si="485"/>
        <v>0</v>
      </c>
      <c r="FR293" s="40" t="b">
        <f t="shared" si="486"/>
        <v>0</v>
      </c>
      <c r="FS293" s="365"/>
      <c r="FT293" s="40" t="b">
        <f t="shared" si="487"/>
        <v>0</v>
      </c>
      <c r="FU293" s="40" t="b">
        <f t="shared" si="488"/>
        <v>0</v>
      </c>
      <c r="FV293" s="40" t="b">
        <f t="shared" si="489"/>
        <v>0</v>
      </c>
      <c r="FW293" s="40" t="b">
        <f t="shared" si="490"/>
        <v>0</v>
      </c>
    </row>
    <row r="294" spans="2:179">
      <c r="B294" s="365">
        <v>285</v>
      </c>
      <c r="C294" s="309"/>
      <c r="D294" s="196"/>
      <c r="E294" s="196"/>
      <c r="F294" s="195"/>
      <c r="G294" s="367"/>
      <c r="H294" s="197"/>
      <c r="I294" s="197"/>
      <c r="J294" s="197"/>
      <c r="K294" s="197"/>
      <c r="L294" s="197"/>
      <c r="M294" s="197"/>
      <c r="N294" s="9"/>
      <c r="O294" s="198"/>
      <c r="P294" s="198"/>
      <c r="Q294" s="198"/>
      <c r="R294" s="198"/>
      <c r="S294" s="198"/>
      <c r="T294" s="198"/>
      <c r="U294" s="9"/>
      <c r="V294" s="306"/>
      <c r="W294" s="306"/>
      <c r="X294" s="306"/>
      <c r="Y294" s="306"/>
      <c r="Z294" s="306"/>
      <c r="AA294" s="283">
        <f>IFERROR(Z294*Inputs!$D$59*Inputs!$D$60,"")</f>
        <v>0</v>
      </c>
      <c r="AB294" s="9"/>
      <c r="AC294" s="304"/>
      <c r="AD294" s="304"/>
      <c r="AE294" s="304"/>
      <c r="AF294" s="304"/>
      <c r="AG294" s="9"/>
      <c r="AH294" s="283" t="str">
        <f>IFERROR(IF(Analysis!AC294="","",Analysis!AC294*Inputs!$D$33),"")</f>
        <v/>
      </c>
      <c r="AI294" s="292" t="str">
        <f>IFERROR(IF(Analysis!AD294="","",Analysis!AD294*Inputs!$D$37),"")</f>
        <v/>
      </c>
      <c r="AJ294" s="292" t="str">
        <f>IFERROR(IF(Analysis!AE294="","",Analysis!AE294*Inputs!$D$41),"")</f>
        <v/>
      </c>
      <c r="AK294" s="292" t="str">
        <f>IFERROR(IF(Analysis!AE294="","",Analysis!AE294*Inputs!$D$48),"")</f>
        <v/>
      </c>
      <c r="AL294" s="293" t="str">
        <f>IFERROR(IF(Analysis!AD294="","",Analysis!AD294*Inputs!$D$49*Inputs!$D$48),"")</f>
        <v/>
      </c>
      <c r="AM294" s="292" t="str">
        <f>IFERROR(AK294*Inputs!$D$50,"")</f>
        <v/>
      </c>
      <c r="AN294" s="292" t="str">
        <f t="shared" si="491"/>
        <v/>
      </c>
      <c r="AO294" s="292" t="str">
        <f>IFERROR(IF(AN294="","",AN294*Inputs!$D$52),"")</f>
        <v/>
      </c>
      <c r="AP294" s="283" t="str">
        <f>IFERROR(IF(Analysis!AF294="","",Analysis!AF294*Inputs!$D$58),"")</f>
        <v/>
      </c>
      <c r="AQ294" s="293" t="str">
        <f>IFERROR(AP294*Inputs!$D$59,"")</f>
        <v/>
      </c>
      <c r="AR294" s="283" t="str">
        <f>IFERROR(AQ294*Inputs!$D$60,"")</f>
        <v/>
      </c>
      <c r="AS294" s="9"/>
      <c r="AT294" s="279" t="str">
        <f>IF(Analysis!V294&lt;&gt;"",Analysis!V294,Analysis!$AH294)</f>
        <v/>
      </c>
      <c r="AU294" s="279" t="str">
        <f>IF(Analysis!W294&lt;&gt;"",Analysis!W294,Analysis!AI294)</f>
        <v/>
      </c>
      <c r="AV294" s="279" t="str">
        <f>IF(Analysis!X294&lt;&gt;"",Analysis!X294,$AJ294)</f>
        <v/>
      </c>
      <c r="AW294" s="279" t="str">
        <f>IF(Analysis!Y294&lt;&gt;"",Analysis!Y294,Analysis!AO294)</f>
        <v/>
      </c>
      <c r="AX294" s="279" t="str">
        <f>IF(Analysis!Z294&lt;&gt;"",Analysis!Z294,Analysis!AP294)</f>
        <v/>
      </c>
      <c r="AY294" s="279" t="str">
        <f>IF(Analysis!AA294&gt;0,Analysis!AA294,Analysis!AR294)</f>
        <v/>
      </c>
      <c r="AZ294" s="9"/>
      <c r="BA294" s="8">
        <f>SUM((($H294+$O294)*Inputs!$D$14*Inputs!$D$13/Hours_TB),(($I294+$P294)*Inputs!$D$14*Inputs!$D$13/Hours_TB),(($J294+$Q294)*Inputs!$D$14*Inputs!$D$13/Hours_TB),(($K294+$R294)*Inputs!$D$14*Inputs!$D$13/Hours_TB),(($L294+$S294)*Inputs!$D$14*Inputs!$D$13/Hours_TB),(($M294+$T294)*Inputs!$D$14*Inputs!$D$13/Hours_TB))</f>
        <v>0</v>
      </c>
      <c r="BB294" s="8">
        <f>SUM((($H294+$O294)*Inputs!$D$14*Inputs!$D$13/Hours_HIV),(($I294+$P294)*Inputs!$D$14*Inputs!$D$13/Hours_HIV),(($J294+$Q294)*Inputs!$D$14*Inputs!$D$13/Hours_HIV),(($K294+$R294)*Inputs!$D$14*Inputs!$D$13/Hours_HIV),(($L294+$S294)*Inputs!$D$14*Inputs!$D$13/Hours_HIV),(($M294+$T294)*Inputs!$D$14*Inputs!$D$13/Hours_HIV))</f>
        <v>0</v>
      </c>
      <c r="BC294" s="8">
        <f>SUM((($H294+$O294)*Inputs!$D$14*Inputs!$D$13/Hours_HPV),(($I294+$P294)*Inputs!$D$14*Inputs!$D$13/Hours_HPV),(($J294+$Q294)*Inputs!$D$14*Inputs!$D$13/Hours_HPV),(($K294+$R294)*Inputs!$D$14*Inputs!$D$13/Hours_HPV),(($L294+$S294)*Inputs!$D$14*Inputs!$D$13/Hours_HPV),(($M294+$T294)*Inputs!$D$14*Inputs!$D$13/Hours_HPV))</f>
        <v>0</v>
      </c>
      <c r="BD294" s="8">
        <f>SUM((($H294+$O294)*Inputs!$D$14*Inputs!$D$13/Hours_HCV),(($I294+$P294)*Inputs!$D$14*Inputs!$D$13/Hours_HCV),(($J294+$Q294)*Inputs!$D$14*Inputs!$D$13/Hours_HCV),(($K294+$R294)*Inputs!$D$14*Inputs!$D$13/Hours_HCV),(($L294+$S294)*Inputs!$D$14*Inputs!$D$13/Hours_HCV),(($M294+$T294)*Inputs!$D$14*Inputs!$D$13/Hours_HCV))</f>
        <v>0</v>
      </c>
      <c r="BE294" s="9"/>
      <c r="BF294" s="10" t="str">
        <f t="shared" si="492"/>
        <v/>
      </c>
      <c r="BG294" s="18" t="str">
        <f t="shared" si="493"/>
        <v>N/A</v>
      </c>
      <c r="BH294" s="10" t="str">
        <f t="shared" si="494"/>
        <v/>
      </c>
      <c r="BI294" s="10" t="str">
        <f t="shared" si="495"/>
        <v/>
      </c>
      <c r="BJ294" s="10" t="str">
        <f t="shared" si="414"/>
        <v/>
      </c>
      <c r="BK294" s="18" t="str">
        <f t="shared" si="496"/>
        <v>N/A</v>
      </c>
      <c r="BL294" s="367"/>
      <c r="BM294" s="10">
        <f t="shared" si="497"/>
        <v>0</v>
      </c>
      <c r="BN294" s="18" t="str">
        <f t="shared" si="498"/>
        <v>N/A</v>
      </c>
      <c r="BO294" s="10" t="str">
        <f t="shared" si="415"/>
        <v/>
      </c>
      <c r="BP294" s="10" t="str">
        <f t="shared" si="416"/>
        <v/>
      </c>
      <c r="BQ294" s="10" t="str">
        <f t="shared" si="417"/>
        <v/>
      </c>
      <c r="BR294" s="18" t="str">
        <f t="shared" si="418"/>
        <v>N/A</v>
      </c>
      <c r="BS294" s="367"/>
      <c r="BT294" s="10">
        <f t="shared" si="499"/>
        <v>0</v>
      </c>
      <c r="BU294" s="18" t="str">
        <f t="shared" si="500"/>
        <v>N/A</v>
      </c>
      <c r="BV294" s="10" t="str">
        <f t="shared" si="419"/>
        <v/>
      </c>
      <c r="BW294" s="10" t="str">
        <f t="shared" si="501"/>
        <v/>
      </c>
      <c r="BX294" s="10" t="str">
        <f t="shared" si="420"/>
        <v/>
      </c>
      <c r="BY294" s="18" t="str">
        <f t="shared" si="502"/>
        <v>N/A</v>
      </c>
      <c r="BZ294" s="367"/>
      <c r="CA294" s="10">
        <f t="shared" si="503"/>
        <v>0</v>
      </c>
      <c r="CB294" s="18" t="str">
        <f t="shared" si="504"/>
        <v>N/A</v>
      </c>
      <c r="CC294" s="10" t="str">
        <f t="shared" si="421"/>
        <v/>
      </c>
      <c r="CD294" s="10" t="str">
        <f t="shared" si="422"/>
        <v/>
      </c>
      <c r="CE294" s="10" t="str">
        <f t="shared" si="423"/>
        <v/>
      </c>
      <c r="CF294" s="18" t="str">
        <f t="shared" si="505"/>
        <v>N/A</v>
      </c>
      <c r="CG294" s="365"/>
      <c r="CH294" s="10">
        <f t="shared" si="506"/>
        <v>0</v>
      </c>
      <c r="CI294" s="18" t="str">
        <f t="shared" si="507"/>
        <v>N/A</v>
      </c>
      <c r="CJ294" s="10" t="str">
        <f t="shared" si="424"/>
        <v/>
      </c>
      <c r="CK294" s="10" t="str">
        <f t="shared" si="425"/>
        <v/>
      </c>
      <c r="CL294" s="10" t="str">
        <f t="shared" si="426"/>
        <v/>
      </c>
      <c r="CM294" s="18" t="str">
        <f t="shared" si="427"/>
        <v>N/A</v>
      </c>
      <c r="CN294" s="365"/>
      <c r="CO294" s="10">
        <f t="shared" si="508"/>
        <v>0</v>
      </c>
      <c r="CP294" s="18" t="str">
        <f t="shared" si="509"/>
        <v>N/A</v>
      </c>
      <c r="CQ294" s="10" t="str">
        <f t="shared" si="428"/>
        <v/>
      </c>
      <c r="CR294" s="10" t="str">
        <f t="shared" si="429"/>
        <v/>
      </c>
      <c r="CS294" s="10" t="str">
        <f t="shared" si="430"/>
        <v/>
      </c>
      <c r="CT294" s="18" t="str">
        <f t="shared" si="510"/>
        <v>N/A</v>
      </c>
      <c r="CU294" s="377"/>
      <c r="CV294" s="10">
        <f t="shared" si="511"/>
        <v>0</v>
      </c>
      <c r="CW294" s="18" t="str">
        <f t="shared" si="512"/>
        <v>N/A</v>
      </c>
      <c r="CX294" s="10" t="str">
        <f t="shared" si="431"/>
        <v/>
      </c>
      <c r="CY294" s="10" t="str">
        <f t="shared" si="432"/>
        <v/>
      </c>
      <c r="CZ294" s="10" t="str">
        <f t="shared" si="433"/>
        <v/>
      </c>
      <c r="DA294" s="18" t="str">
        <f t="shared" si="434"/>
        <v>N/A</v>
      </c>
      <c r="DB294" s="367"/>
      <c r="DC294" s="367"/>
      <c r="DD294" s="367"/>
      <c r="DE294" s="367"/>
      <c r="DF294" s="367"/>
      <c r="DG294" s="40" t="b">
        <f t="shared" si="435"/>
        <v>0</v>
      </c>
      <c r="DH294" s="40" t="b">
        <f t="shared" si="436"/>
        <v>0</v>
      </c>
      <c r="DI294" s="40" t="b">
        <f t="shared" si="437"/>
        <v>0</v>
      </c>
      <c r="DJ294" s="40" t="b">
        <f t="shared" si="438"/>
        <v>0</v>
      </c>
      <c r="DK294" s="367"/>
      <c r="DL294" s="40" t="b">
        <f t="shared" si="439"/>
        <v>0</v>
      </c>
      <c r="DM294" s="40" t="b">
        <f t="shared" si="440"/>
        <v>0</v>
      </c>
      <c r="DN294" s="40" t="b">
        <f t="shared" si="441"/>
        <v>0</v>
      </c>
      <c r="DO294" s="40" t="b">
        <f t="shared" si="442"/>
        <v>0</v>
      </c>
      <c r="DP294" s="367"/>
      <c r="DQ294" s="40" t="b">
        <f t="shared" si="443"/>
        <v>0</v>
      </c>
      <c r="DR294" s="40" t="b">
        <f t="shared" si="444"/>
        <v>0</v>
      </c>
      <c r="DS294" s="40" t="b">
        <f t="shared" si="445"/>
        <v>0</v>
      </c>
      <c r="DT294" s="40" t="b">
        <f t="shared" si="446"/>
        <v>0</v>
      </c>
      <c r="DU294" s="367"/>
      <c r="DV294" s="40" t="b">
        <f t="shared" si="447"/>
        <v>0</v>
      </c>
      <c r="DW294" s="40" t="b">
        <f t="shared" si="448"/>
        <v>0</v>
      </c>
      <c r="DX294" s="40" t="b">
        <f t="shared" si="449"/>
        <v>0</v>
      </c>
      <c r="DY294" s="40" t="b">
        <f t="shared" si="450"/>
        <v>0</v>
      </c>
      <c r="DZ294" s="367"/>
      <c r="EA294" s="40" t="b">
        <f t="shared" si="451"/>
        <v>0</v>
      </c>
      <c r="EB294" s="40" t="b">
        <f t="shared" si="452"/>
        <v>0</v>
      </c>
      <c r="EC294" s="40" t="b">
        <f t="shared" si="453"/>
        <v>0</v>
      </c>
      <c r="ED294" s="40" t="b">
        <f t="shared" si="454"/>
        <v>0</v>
      </c>
      <c r="EE294" s="367"/>
      <c r="EF294" s="40" t="b">
        <f t="shared" si="455"/>
        <v>0</v>
      </c>
      <c r="EG294" s="40" t="b">
        <f t="shared" si="456"/>
        <v>0</v>
      </c>
      <c r="EH294" s="40" t="b">
        <f t="shared" si="457"/>
        <v>0</v>
      </c>
      <c r="EI294" s="40" t="b">
        <f t="shared" si="458"/>
        <v>0</v>
      </c>
      <c r="EJ294" s="367"/>
      <c r="EK294" s="40" t="b">
        <f t="shared" si="459"/>
        <v>0</v>
      </c>
      <c r="EL294" s="40" t="b">
        <f t="shared" si="460"/>
        <v>0</v>
      </c>
      <c r="EM294" s="40" t="b">
        <f t="shared" si="461"/>
        <v>0</v>
      </c>
      <c r="EN294" s="40" t="b">
        <f t="shared" si="462"/>
        <v>0</v>
      </c>
      <c r="EO294" s="367"/>
      <c r="EP294" s="40" t="b">
        <f t="shared" si="463"/>
        <v>0</v>
      </c>
      <c r="EQ294" s="40" t="b">
        <f t="shared" si="464"/>
        <v>0</v>
      </c>
      <c r="ER294" s="40" t="b">
        <f t="shared" si="465"/>
        <v>0</v>
      </c>
      <c r="ES294" s="40" t="b">
        <f t="shared" si="466"/>
        <v>0</v>
      </c>
      <c r="ET294" s="367"/>
      <c r="EU294" s="40" t="b">
        <f t="shared" si="467"/>
        <v>0</v>
      </c>
      <c r="EV294" s="40" t="b">
        <f t="shared" si="468"/>
        <v>0</v>
      </c>
      <c r="EW294" s="40" t="b">
        <f t="shared" si="469"/>
        <v>0</v>
      </c>
      <c r="EX294" s="40" t="b">
        <f t="shared" si="470"/>
        <v>0</v>
      </c>
      <c r="EY294" s="365"/>
      <c r="EZ294" s="40" t="b">
        <f t="shared" si="471"/>
        <v>0</v>
      </c>
      <c r="FA294" s="40" t="b">
        <f t="shared" si="472"/>
        <v>0</v>
      </c>
      <c r="FB294" s="40" t="b">
        <f t="shared" si="473"/>
        <v>0</v>
      </c>
      <c r="FC294" s="40" t="b">
        <f t="shared" si="474"/>
        <v>0</v>
      </c>
      <c r="FD294" s="367"/>
      <c r="FE294" s="40" t="b">
        <f t="shared" si="475"/>
        <v>0</v>
      </c>
      <c r="FF294" s="40" t="b">
        <f t="shared" si="476"/>
        <v>0</v>
      </c>
      <c r="FG294" s="40" t="b">
        <f t="shared" si="477"/>
        <v>0</v>
      </c>
      <c r="FH294" s="40" t="b">
        <f t="shared" si="478"/>
        <v>0</v>
      </c>
      <c r="FI294" s="365"/>
      <c r="FJ294" s="40" t="b">
        <f t="shared" si="479"/>
        <v>0</v>
      </c>
      <c r="FK294" s="40" t="b">
        <f t="shared" si="480"/>
        <v>0</v>
      </c>
      <c r="FL294" s="40" t="b">
        <f t="shared" si="481"/>
        <v>0</v>
      </c>
      <c r="FM294" s="40" t="b">
        <f t="shared" si="482"/>
        <v>0</v>
      </c>
      <c r="FN294" s="367"/>
      <c r="FO294" s="40" t="b">
        <f t="shared" si="483"/>
        <v>0</v>
      </c>
      <c r="FP294" s="40" t="b">
        <f t="shared" si="484"/>
        <v>0</v>
      </c>
      <c r="FQ294" s="40" t="b">
        <f t="shared" si="485"/>
        <v>0</v>
      </c>
      <c r="FR294" s="40" t="b">
        <f t="shared" si="486"/>
        <v>0</v>
      </c>
      <c r="FS294" s="365"/>
      <c r="FT294" s="40" t="b">
        <f t="shared" si="487"/>
        <v>0</v>
      </c>
      <c r="FU294" s="40" t="b">
        <f t="shared" si="488"/>
        <v>0</v>
      </c>
      <c r="FV294" s="40" t="b">
        <f t="shared" si="489"/>
        <v>0</v>
      </c>
      <c r="FW294" s="40" t="b">
        <f t="shared" si="490"/>
        <v>0</v>
      </c>
    </row>
    <row r="295" spans="2:179">
      <c r="B295" s="365">
        <v>286</v>
      </c>
      <c r="C295" s="309"/>
      <c r="D295" s="196"/>
      <c r="E295" s="196"/>
      <c r="F295" s="195"/>
      <c r="G295" s="367"/>
      <c r="H295" s="197"/>
      <c r="I295" s="197"/>
      <c r="J295" s="197"/>
      <c r="K295" s="197"/>
      <c r="L295" s="197"/>
      <c r="M295" s="197"/>
      <c r="N295" s="9"/>
      <c r="O295" s="198"/>
      <c r="P295" s="198"/>
      <c r="Q295" s="198"/>
      <c r="R295" s="198"/>
      <c r="S295" s="198"/>
      <c r="T295" s="198"/>
      <c r="U295" s="9"/>
      <c r="V295" s="306"/>
      <c r="W295" s="306"/>
      <c r="X295" s="306"/>
      <c r="Y295" s="306"/>
      <c r="Z295" s="306"/>
      <c r="AA295" s="283">
        <f>IFERROR(Z295*Inputs!$D$59*Inputs!$D$60,"")</f>
        <v>0</v>
      </c>
      <c r="AB295" s="9"/>
      <c r="AC295" s="304"/>
      <c r="AD295" s="304"/>
      <c r="AE295" s="304"/>
      <c r="AF295" s="304"/>
      <c r="AG295" s="9"/>
      <c r="AH295" s="283" t="str">
        <f>IFERROR(IF(Analysis!AC295="","",Analysis!AC295*Inputs!$D$33),"")</f>
        <v/>
      </c>
      <c r="AI295" s="292" t="str">
        <f>IFERROR(IF(Analysis!AD295="","",Analysis!AD295*Inputs!$D$37),"")</f>
        <v/>
      </c>
      <c r="AJ295" s="292" t="str">
        <f>IFERROR(IF(Analysis!AE295="","",Analysis!AE295*Inputs!$D$41),"")</f>
        <v/>
      </c>
      <c r="AK295" s="292" t="str">
        <f>IFERROR(IF(Analysis!AE295="","",Analysis!AE295*Inputs!$D$48),"")</f>
        <v/>
      </c>
      <c r="AL295" s="293" t="str">
        <f>IFERROR(IF(Analysis!AD295="","",Analysis!AD295*Inputs!$D$49*Inputs!$D$48),"")</f>
        <v/>
      </c>
      <c r="AM295" s="292" t="str">
        <f>IFERROR(AK295*Inputs!$D$50,"")</f>
        <v/>
      </c>
      <c r="AN295" s="292" t="str">
        <f t="shared" si="491"/>
        <v/>
      </c>
      <c r="AO295" s="292" t="str">
        <f>IFERROR(IF(AN295="","",AN295*Inputs!$D$52),"")</f>
        <v/>
      </c>
      <c r="AP295" s="283" t="str">
        <f>IFERROR(IF(Analysis!AF295="","",Analysis!AF295*Inputs!$D$58),"")</f>
        <v/>
      </c>
      <c r="AQ295" s="293" t="str">
        <f>IFERROR(AP295*Inputs!$D$59,"")</f>
        <v/>
      </c>
      <c r="AR295" s="283" t="str">
        <f>IFERROR(AQ295*Inputs!$D$60,"")</f>
        <v/>
      </c>
      <c r="AS295" s="9"/>
      <c r="AT295" s="279" t="str">
        <f>IF(Analysis!V295&lt;&gt;"",Analysis!V295,Analysis!$AH295)</f>
        <v/>
      </c>
      <c r="AU295" s="279" t="str">
        <f>IF(Analysis!W295&lt;&gt;"",Analysis!W295,Analysis!AI295)</f>
        <v/>
      </c>
      <c r="AV295" s="279" t="str">
        <f>IF(Analysis!X295&lt;&gt;"",Analysis!X295,$AJ295)</f>
        <v/>
      </c>
      <c r="AW295" s="279" t="str">
        <f>IF(Analysis!Y295&lt;&gt;"",Analysis!Y295,Analysis!AO295)</f>
        <v/>
      </c>
      <c r="AX295" s="279" t="str">
        <f>IF(Analysis!Z295&lt;&gt;"",Analysis!Z295,Analysis!AP295)</f>
        <v/>
      </c>
      <c r="AY295" s="279" t="str">
        <f>IF(Analysis!AA295&gt;0,Analysis!AA295,Analysis!AR295)</f>
        <v/>
      </c>
      <c r="AZ295" s="9"/>
      <c r="BA295" s="8">
        <f>SUM((($H295+$O295)*Inputs!$D$14*Inputs!$D$13/Hours_TB),(($I295+$P295)*Inputs!$D$14*Inputs!$D$13/Hours_TB),(($J295+$Q295)*Inputs!$D$14*Inputs!$D$13/Hours_TB),(($K295+$R295)*Inputs!$D$14*Inputs!$D$13/Hours_TB),(($L295+$S295)*Inputs!$D$14*Inputs!$D$13/Hours_TB),(($M295+$T295)*Inputs!$D$14*Inputs!$D$13/Hours_TB))</f>
        <v>0</v>
      </c>
      <c r="BB295" s="8">
        <f>SUM((($H295+$O295)*Inputs!$D$14*Inputs!$D$13/Hours_HIV),(($I295+$P295)*Inputs!$D$14*Inputs!$D$13/Hours_HIV),(($J295+$Q295)*Inputs!$D$14*Inputs!$D$13/Hours_HIV),(($K295+$R295)*Inputs!$D$14*Inputs!$D$13/Hours_HIV),(($L295+$S295)*Inputs!$D$14*Inputs!$D$13/Hours_HIV),(($M295+$T295)*Inputs!$D$14*Inputs!$D$13/Hours_HIV))</f>
        <v>0</v>
      </c>
      <c r="BC295" s="8">
        <f>SUM((($H295+$O295)*Inputs!$D$14*Inputs!$D$13/Hours_HPV),(($I295+$P295)*Inputs!$D$14*Inputs!$D$13/Hours_HPV),(($J295+$Q295)*Inputs!$D$14*Inputs!$D$13/Hours_HPV),(($K295+$R295)*Inputs!$D$14*Inputs!$D$13/Hours_HPV),(($L295+$S295)*Inputs!$D$14*Inputs!$D$13/Hours_HPV),(($M295+$T295)*Inputs!$D$14*Inputs!$D$13/Hours_HPV))</f>
        <v>0</v>
      </c>
      <c r="BD295" s="8">
        <f>SUM((($H295+$O295)*Inputs!$D$14*Inputs!$D$13/Hours_HCV),(($I295+$P295)*Inputs!$D$14*Inputs!$D$13/Hours_HCV),(($J295+$Q295)*Inputs!$D$14*Inputs!$D$13/Hours_HCV),(($K295+$R295)*Inputs!$D$14*Inputs!$D$13/Hours_HCV),(($L295+$S295)*Inputs!$D$14*Inputs!$D$13/Hours_HCV),(($M295+$T295)*Inputs!$D$14*Inputs!$D$13/Hours_HCV))</f>
        <v>0</v>
      </c>
      <c r="BE295" s="9"/>
      <c r="BF295" s="10" t="str">
        <f t="shared" si="492"/>
        <v/>
      </c>
      <c r="BG295" s="18" t="str">
        <f t="shared" si="493"/>
        <v>N/A</v>
      </c>
      <c r="BH295" s="10" t="str">
        <f t="shared" si="494"/>
        <v/>
      </c>
      <c r="BI295" s="10" t="str">
        <f t="shared" si="495"/>
        <v/>
      </c>
      <c r="BJ295" s="10" t="str">
        <f t="shared" si="414"/>
        <v/>
      </c>
      <c r="BK295" s="18" t="str">
        <f t="shared" si="496"/>
        <v>N/A</v>
      </c>
      <c r="BL295" s="367"/>
      <c r="BM295" s="10">
        <f t="shared" si="497"/>
        <v>0</v>
      </c>
      <c r="BN295" s="18" t="str">
        <f t="shared" si="498"/>
        <v>N/A</v>
      </c>
      <c r="BO295" s="10" t="str">
        <f t="shared" si="415"/>
        <v/>
      </c>
      <c r="BP295" s="10" t="str">
        <f t="shared" si="416"/>
        <v/>
      </c>
      <c r="BQ295" s="10" t="str">
        <f t="shared" si="417"/>
        <v/>
      </c>
      <c r="BR295" s="18" t="str">
        <f t="shared" si="418"/>
        <v>N/A</v>
      </c>
      <c r="BS295" s="367"/>
      <c r="BT295" s="10">
        <f t="shared" si="499"/>
        <v>0</v>
      </c>
      <c r="BU295" s="18" t="str">
        <f t="shared" si="500"/>
        <v>N/A</v>
      </c>
      <c r="BV295" s="10" t="str">
        <f t="shared" si="419"/>
        <v/>
      </c>
      <c r="BW295" s="10" t="str">
        <f t="shared" si="501"/>
        <v/>
      </c>
      <c r="BX295" s="10" t="str">
        <f t="shared" si="420"/>
        <v/>
      </c>
      <c r="BY295" s="18" t="str">
        <f t="shared" si="502"/>
        <v>N/A</v>
      </c>
      <c r="BZ295" s="367"/>
      <c r="CA295" s="10">
        <f t="shared" si="503"/>
        <v>0</v>
      </c>
      <c r="CB295" s="18" t="str">
        <f t="shared" si="504"/>
        <v>N/A</v>
      </c>
      <c r="CC295" s="10" t="str">
        <f t="shared" si="421"/>
        <v/>
      </c>
      <c r="CD295" s="10" t="str">
        <f t="shared" si="422"/>
        <v/>
      </c>
      <c r="CE295" s="10" t="str">
        <f t="shared" si="423"/>
        <v/>
      </c>
      <c r="CF295" s="18" t="str">
        <f t="shared" si="505"/>
        <v>N/A</v>
      </c>
      <c r="CG295" s="365"/>
      <c r="CH295" s="10">
        <f t="shared" si="506"/>
        <v>0</v>
      </c>
      <c r="CI295" s="18" t="str">
        <f t="shared" si="507"/>
        <v>N/A</v>
      </c>
      <c r="CJ295" s="10" t="str">
        <f t="shared" si="424"/>
        <v/>
      </c>
      <c r="CK295" s="10" t="str">
        <f t="shared" si="425"/>
        <v/>
      </c>
      <c r="CL295" s="10" t="str">
        <f t="shared" si="426"/>
        <v/>
      </c>
      <c r="CM295" s="18" t="str">
        <f t="shared" si="427"/>
        <v>N/A</v>
      </c>
      <c r="CN295" s="365"/>
      <c r="CO295" s="10">
        <f t="shared" si="508"/>
        <v>0</v>
      </c>
      <c r="CP295" s="18" t="str">
        <f t="shared" si="509"/>
        <v>N/A</v>
      </c>
      <c r="CQ295" s="10" t="str">
        <f t="shared" si="428"/>
        <v/>
      </c>
      <c r="CR295" s="10" t="str">
        <f t="shared" si="429"/>
        <v/>
      </c>
      <c r="CS295" s="10" t="str">
        <f t="shared" si="430"/>
        <v/>
      </c>
      <c r="CT295" s="18" t="str">
        <f t="shared" si="510"/>
        <v>N/A</v>
      </c>
      <c r="CU295" s="377"/>
      <c r="CV295" s="10">
        <f t="shared" si="511"/>
        <v>0</v>
      </c>
      <c r="CW295" s="18" t="str">
        <f t="shared" si="512"/>
        <v>N/A</v>
      </c>
      <c r="CX295" s="10" t="str">
        <f t="shared" si="431"/>
        <v/>
      </c>
      <c r="CY295" s="10" t="str">
        <f t="shared" si="432"/>
        <v/>
      </c>
      <c r="CZ295" s="10" t="str">
        <f t="shared" si="433"/>
        <v/>
      </c>
      <c r="DA295" s="18" t="str">
        <f t="shared" si="434"/>
        <v>N/A</v>
      </c>
      <c r="DB295" s="367"/>
      <c r="DC295" s="367"/>
      <c r="DD295" s="367"/>
      <c r="DE295" s="367"/>
      <c r="DF295" s="367"/>
      <c r="DG295" s="40" t="b">
        <f t="shared" si="435"/>
        <v>0</v>
      </c>
      <c r="DH295" s="40" t="b">
        <f t="shared" si="436"/>
        <v>0</v>
      </c>
      <c r="DI295" s="40" t="b">
        <f t="shared" si="437"/>
        <v>0</v>
      </c>
      <c r="DJ295" s="40" t="b">
        <f t="shared" si="438"/>
        <v>0</v>
      </c>
      <c r="DK295" s="367"/>
      <c r="DL295" s="40" t="b">
        <f t="shared" si="439"/>
        <v>0</v>
      </c>
      <c r="DM295" s="40" t="b">
        <f t="shared" si="440"/>
        <v>0</v>
      </c>
      <c r="DN295" s="40" t="b">
        <f t="shared" si="441"/>
        <v>0</v>
      </c>
      <c r="DO295" s="40" t="b">
        <f t="shared" si="442"/>
        <v>0</v>
      </c>
      <c r="DP295" s="367"/>
      <c r="DQ295" s="40" t="b">
        <f t="shared" si="443"/>
        <v>0</v>
      </c>
      <c r="DR295" s="40" t="b">
        <f t="shared" si="444"/>
        <v>0</v>
      </c>
      <c r="DS295" s="40" t="b">
        <f t="shared" si="445"/>
        <v>0</v>
      </c>
      <c r="DT295" s="40" t="b">
        <f t="shared" si="446"/>
        <v>0</v>
      </c>
      <c r="DU295" s="367"/>
      <c r="DV295" s="40" t="b">
        <f t="shared" si="447"/>
        <v>0</v>
      </c>
      <c r="DW295" s="40" t="b">
        <f t="shared" si="448"/>
        <v>0</v>
      </c>
      <c r="DX295" s="40" t="b">
        <f t="shared" si="449"/>
        <v>0</v>
      </c>
      <c r="DY295" s="40" t="b">
        <f t="shared" si="450"/>
        <v>0</v>
      </c>
      <c r="DZ295" s="367"/>
      <c r="EA295" s="40" t="b">
        <f t="shared" si="451"/>
        <v>0</v>
      </c>
      <c r="EB295" s="40" t="b">
        <f t="shared" si="452"/>
        <v>0</v>
      </c>
      <c r="EC295" s="40" t="b">
        <f t="shared" si="453"/>
        <v>0</v>
      </c>
      <c r="ED295" s="40" t="b">
        <f t="shared" si="454"/>
        <v>0</v>
      </c>
      <c r="EE295" s="367"/>
      <c r="EF295" s="40" t="b">
        <f t="shared" si="455"/>
        <v>0</v>
      </c>
      <c r="EG295" s="40" t="b">
        <f t="shared" si="456"/>
        <v>0</v>
      </c>
      <c r="EH295" s="40" t="b">
        <f t="shared" si="457"/>
        <v>0</v>
      </c>
      <c r="EI295" s="40" t="b">
        <f t="shared" si="458"/>
        <v>0</v>
      </c>
      <c r="EJ295" s="367"/>
      <c r="EK295" s="40" t="b">
        <f t="shared" si="459"/>
        <v>0</v>
      </c>
      <c r="EL295" s="40" t="b">
        <f t="shared" si="460"/>
        <v>0</v>
      </c>
      <c r="EM295" s="40" t="b">
        <f t="shared" si="461"/>
        <v>0</v>
      </c>
      <c r="EN295" s="40" t="b">
        <f t="shared" si="462"/>
        <v>0</v>
      </c>
      <c r="EO295" s="367"/>
      <c r="EP295" s="40" t="b">
        <f t="shared" si="463"/>
        <v>0</v>
      </c>
      <c r="EQ295" s="40" t="b">
        <f t="shared" si="464"/>
        <v>0</v>
      </c>
      <c r="ER295" s="40" t="b">
        <f t="shared" si="465"/>
        <v>0</v>
      </c>
      <c r="ES295" s="40" t="b">
        <f t="shared" si="466"/>
        <v>0</v>
      </c>
      <c r="ET295" s="367"/>
      <c r="EU295" s="40" t="b">
        <f t="shared" si="467"/>
        <v>0</v>
      </c>
      <c r="EV295" s="40" t="b">
        <f t="shared" si="468"/>
        <v>0</v>
      </c>
      <c r="EW295" s="40" t="b">
        <f t="shared" si="469"/>
        <v>0</v>
      </c>
      <c r="EX295" s="40" t="b">
        <f t="shared" si="470"/>
        <v>0</v>
      </c>
      <c r="EY295" s="365"/>
      <c r="EZ295" s="40" t="b">
        <f t="shared" si="471"/>
        <v>0</v>
      </c>
      <c r="FA295" s="40" t="b">
        <f t="shared" si="472"/>
        <v>0</v>
      </c>
      <c r="FB295" s="40" t="b">
        <f t="shared" si="473"/>
        <v>0</v>
      </c>
      <c r="FC295" s="40" t="b">
        <f t="shared" si="474"/>
        <v>0</v>
      </c>
      <c r="FD295" s="367"/>
      <c r="FE295" s="40" t="b">
        <f t="shared" si="475"/>
        <v>0</v>
      </c>
      <c r="FF295" s="40" t="b">
        <f t="shared" si="476"/>
        <v>0</v>
      </c>
      <c r="FG295" s="40" t="b">
        <f t="shared" si="477"/>
        <v>0</v>
      </c>
      <c r="FH295" s="40" t="b">
        <f t="shared" si="478"/>
        <v>0</v>
      </c>
      <c r="FI295" s="365"/>
      <c r="FJ295" s="40" t="b">
        <f t="shared" si="479"/>
        <v>0</v>
      </c>
      <c r="FK295" s="40" t="b">
        <f t="shared" si="480"/>
        <v>0</v>
      </c>
      <c r="FL295" s="40" t="b">
        <f t="shared" si="481"/>
        <v>0</v>
      </c>
      <c r="FM295" s="40" t="b">
        <f t="shared" si="482"/>
        <v>0</v>
      </c>
      <c r="FN295" s="367"/>
      <c r="FO295" s="40" t="b">
        <f t="shared" si="483"/>
        <v>0</v>
      </c>
      <c r="FP295" s="40" t="b">
        <f t="shared" si="484"/>
        <v>0</v>
      </c>
      <c r="FQ295" s="40" t="b">
        <f t="shared" si="485"/>
        <v>0</v>
      </c>
      <c r="FR295" s="40" t="b">
        <f t="shared" si="486"/>
        <v>0</v>
      </c>
      <c r="FS295" s="365"/>
      <c r="FT295" s="40" t="b">
        <f t="shared" si="487"/>
        <v>0</v>
      </c>
      <c r="FU295" s="40" t="b">
        <f t="shared" si="488"/>
        <v>0</v>
      </c>
      <c r="FV295" s="40" t="b">
        <f t="shared" si="489"/>
        <v>0</v>
      </c>
      <c r="FW295" s="40" t="b">
        <f t="shared" si="490"/>
        <v>0</v>
      </c>
    </row>
    <row r="296" spans="2:179">
      <c r="B296" s="365">
        <v>287</v>
      </c>
      <c r="C296" s="309"/>
      <c r="D296" s="196"/>
      <c r="E296" s="196"/>
      <c r="F296" s="195"/>
      <c r="G296" s="367"/>
      <c r="H296" s="197"/>
      <c r="I296" s="197"/>
      <c r="J296" s="197"/>
      <c r="K296" s="197"/>
      <c r="L296" s="197"/>
      <c r="M296" s="197"/>
      <c r="N296" s="9"/>
      <c r="O296" s="198"/>
      <c r="P296" s="198"/>
      <c r="Q296" s="198"/>
      <c r="R296" s="198"/>
      <c r="S296" s="198"/>
      <c r="T296" s="198"/>
      <c r="U296" s="9"/>
      <c r="V296" s="306"/>
      <c r="W296" s="306"/>
      <c r="X296" s="306"/>
      <c r="Y296" s="306"/>
      <c r="Z296" s="306"/>
      <c r="AA296" s="283">
        <f>IFERROR(Z296*Inputs!$D$59*Inputs!$D$60,"")</f>
        <v>0</v>
      </c>
      <c r="AB296" s="9"/>
      <c r="AC296" s="304"/>
      <c r="AD296" s="304"/>
      <c r="AE296" s="304"/>
      <c r="AF296" s="304"/>
      <c r="AG296" s="9"/>
      <c r="AH296" s="283" t="str">
        <f>IFERROR(IF(Analysis!AC296="","",Analysis!AC296*Inputs!$D$33),"")</f>
        <v/>
      </c>
      <c r="AI296" s="292" t="str">
        <f>IFERROR(IF(Analysis!AD296="","",Analysis!AD296*Inputs!$D$37),"")</f>
        <v/>
      </c>
      <c r="AJ296" s="292" t="str">
        <f>IFERROR(IF(Analysis!AE296="","",Analysis!AE296*Inputs!$D$41),"")</f>
        <v/>
      </c>
      <c r="AK296" s="292" t="str">
        <f>IFERROR(IF(Analysis!AE296="","",Analysis!AE296*Inputs!$D$48),"")</f>
        <v/>
      </c>
      <c r="AL296" s="293" t="str">
        <f>IFERROR(IF(Analysis!AD296="","",Analysis!AD296*Inputs!$D$49*Inputs!$D$48),"")</f>
        <v/>
      </c>
      <c r="AM296" s="292" t="str">
        <f>IFERROR(AK296*Inputs!$D$50,"")</f>
        <v/>
      </c>
      <c r="AN296" s="292" t="str">
        <f t="shared" si="491"/>
        <v/>
      </c>
      <c r="AO296" s="292" t="str">
        <f>IFERROR(IF(AN296="","",AN296*Inputs!$D$52),"")</f>
        <v/>
      </c>
      <c r="AP296" s="283" t="str">
        <f>IFERROR(IF(Analysis!AF296="","",Analysis!AF296*Inputs!$D$58),"")</f>
        <v/>
      </c>
      <c r="AQ296" s="293" t="str">
        <f>IFERROR(AP296*Inputs!$D$59,"")</f>
        <v/>
      </c>
      <c r="AR296" s="283" t="str">
        <f>IFERROR(AQ296*Inputs!$D$60,"")</f>
        <v/>
      </c>
      <c r="AS296" s="9"/>
      <c r="AT296" s="279" t="str">
        <f>IF(Analysis!V296&lt;&gt;"",Analysis!V296,Analysis!$AH296)</f>
        <v/>
      </c>
      <c r="AU296" s="279" t="str">
        <f>IF(Analysis!W296&lt;&gt;"",Analysis!W296,Analysis!AI296)</f>
        <v/>
      </c>
      <c r="AV296" s="279" t="str">
        <f>IF(Analysis!X296&lt;&gt;"",Analysis!X296,$AJ296)</f>
        <v/>
      </c>
      <c r="AW296" s="279" t="str">
        <f>IF(Analysis!Y296&lt;&gt;"",Analysis!Y296,Analysis!AO296)</f>
        <v/>
      </c>
      <c r="AX296" s="279" t="str">
        <f>IF(Analysis!Z296&lt;&gt;"",Analysis!Z296,Analysis!AP296)</f>
        <v/>
      </c>
      <c r="AY296" s="279" t="str">
        <f>IF(Analysis!AA296&gt;0,Analysis!AA296,Analysis!AR296)</f>
        <v/>
      </c>
      <c r="AZ296" s="9"/>
      <c r="BA296" s="8">
        <f>SUM((($H296+$O296)*Inputs!$D$14*Inputs!$D$13/Hours_TB),(($I296+$P296)*Inputs!$D$14*Inputs!$D$13/Hours_TB),(($J296+$Q296)*Inputs!$D$14*Inputs!$D$13/Hours_TB),(($K296+$R296)*Inputs!$D$14*Inputs!$D$13/Hours_TB),(($L296+$S296)*Inputs!$D$14*Inputs!$D$13/Hours_TB),(($M296+$T296)*Inputs!$D$14*Inputs!$D$13/Hours_TB))</f>
        <v>0</v>
      </c>
      <c r="BB296" s="8">
        <f>SUM((($H296+$O296)*Inputs!$D$14*Inputs!$D$13/Hours_HIV),(($I296+$P296)*Inputs!$D$14*Inputs!$D$13/Hours_HIV),(($J296+$Q296)*Inputs!$D$14*Inputs!$D$13/Hours_HIV),(($K296+$R296)*Inputs!$D$14*Inputs!$D$13/Hours_HIV),(($L296+$S296)*Inputs!$D$14*Inputs!$D$13/Hours_HIV),(($M296+$T296)*Inputs!$D$14*Inputs!$D$13/Hours_HIV))</f>
        <v>0</v>
      </c>
      <c r="BC296" s="8">
        <f>SUM((($H296+$O296)*Inputs!$D$14*Inputs!$D$13/Hours_HPV),(($I296+$P296)*Inputs!$D$14*Inputs!$D$13/Hours_HPV),(($J296+$Q296)*Inputs!$D$14*Inputs!$D$13/Hours_HPV),(($K296+$R296)*Inputs!$D$14*Inputs!$D$13/Hours_HPV),(($L296+$S296)*Inputs!$D$14*Inputs!$D$13/Hours_HPV),(($M296+$T296)*Inputs!$D$14*Inputs!$D$13/Hours_HPV))</f>
        <v>0</v>
      </c>
      <c r="BD296" s="8">
        <f>SUM((($H296+$O296)*Inputs!$D$14*Inputs!$D$13/Hours_HCV),(($I296+$P296)*Inputs!$D$14*Inputs!$D$13/Hours_HCV),(($J296+$Q296)*Inputs!$D$14*Inputs!$D$13/Hours_HCV),(($K296+$R296)*Inputs!$D$14*Inputs!$D$13/Hours_HCV),(($L296+$S296)*Inputs!$D$14*Inputs!$D$13/Hours_HCV),(($M296+$T296)*Inputs!$D$14*Inputs!$D$13/Hours_HCV))</f>
        <v>0</v>
      </c>
      <c r="BE296" s="9"/>
      <c r="BF296" s="10" t="str">
        <f t="shared" si="492"/>
        <v/>
      </c>
      <c r="BG296" s="18" t="str">
        <f t="shared" si="493"/>
        <v>N/A</v>
      </c>
      <c r="BH296" s="10" t="str">
        <f t="shared" si="494"/>
        <v/>
      </c>
      <c r="BI296" s="10" t="str">
        <f t="shared" si="495"/>
        <v/>
      </c>
      <c r="BJ296" s="10" t="str">
        <f t="shared" si="414"/>
        <v/>
      </c>
      <c r="BK296" s="18" t="str">
        <f t="shared" si="496"/>
        <v>N/A</v>
      </c>
      <c r="BL296" s="367"/>
      <c r="BM296" s="10">
        <f t="shared" si="497"/>
        <v>0</v>
      </c>
      <c r="BN296" s="18" t="str">
        <f t="shared" si="498"/>
        <v>N/A</v>
      </c>
      <c r="BO296" s="10" t="str">
        <f t="shared" si="415"/>
        <v/>
      </c>
      <c r="BP296" s="10" t="str">
        <f t="shared" si="416"/>
        <v/>
      </c>
      <c r="BQ296" s="10" t="str">
        <f t="shared" si="417"/>
        <v/>
      </c>
      <c r="BR296" s="18" t="str">
        <f t="shared" si="418"/>
        <v>N/A</v>
      </c>
      <c r="BS296" s="367"/>
      <c r="BT296" s="10">
        <f t="shared" si="499"/>
        <v>0</v>
      </c>
      <c r="BU296" s="18" t="str">
        <f t="shared" si="500"/>
        <v>N/A</v>
      </c>
      <c r="BV296" s="10" t="str">
        <f t="shared" si="419"/>
        <v/>
      </c>
      <c r="BW296" s="10" t="str">
        <f t="shared" si="501"/>
        <v/>
      </c>
      <c r="BX296" s="10" t="str">
        <f t="shared" si="420"/>
        <v/>
      </c>
      <c r="BY296" s="18" t="str">
        <f t="shared" si="502"/>
        <v>N/A</v>
      </c>
      <c r="BZ296" s="367"/>
      <c r="CA296" s="10">
        <f t="shared" si="503"/>
        <v>0</v>
      </c>
      <c r="CB296" s="18" t="str">
        <f t="shared" si="504"/>
        <v>N/A</v>
      </c>
      <c r="CC296" s="10" t="str">
        <f t="shared" si="421"/>
        <v/>
      </c>
      <c r="CD296" s="10" t="str">
        <f t="shared" si="422"/>
        <v/>
      </c>
      <c r="CE296" s="10" t="str">
        <f t="shared" si="423"/>
        <v/>
      </c>
      <c r="CF296" s="18" t="str">
        <f t="shared" si="505"/>
        <v>N/A</v>
      </c>
      <c r="CG296" s="365"/>
      <c r="CH296" s="10">
        <f t="shared" si="506"/>
        <v>0</v>
      </c>
      <c r="CI296" s="18" t="str">
        <f t="shared" si="507"/>
        <v>N/A</v>
      </c>
      <c r="CJ296" s="10" t="str">
        <f t="shared" si="424"/>
        <v/>
      </c>
      <c r="CK296" s="10" t="str">
        <f t="shared" si="425"/>
        <v/>
      </c>
      <c r="CL296" s="10" t="str">
        <f t="shared" si="426"/>
        <v/>
      </c>
      <c r="CM296" s="18" t="str">
        <f t="shared" si="427"/>
        <v>N/A</v>
      </c>
      <c r="CN296" s="365"/>
      <c r="CO296" s="10">
        <f t="shared" si="508"/>
        <v>0</v>
      </c>
      <c r="CP296" s="18" t="str">
        <f t="shared" si="509"/>
        <v>N/A</v>
      </c>
      <c r="CQ296" s="10" t="str">
        <f t="shared" si="428"/>
        <v/>
      </c>
      <c r="CR296" s="10" t="str">
        <f t="shared" si="429"/>
        <v/>
      </c>
      <c r="CS296" s="10" t="str">
        <f t="shared" si="430"/>
        <v/>
      </c>
      <c r="CT296" s="18" t="str">
        <f t="shared" si="510"/>
        <v>N/A</v>
      </c>
      <c r="CU296" s="377"/>
      <c r="CV296" s="10">
        <f t="shared" si="511"/>
        <v>0</v>
      </c>
      <c r="CW296" s="18" t="str">
        <f t="shared" si="512"/>
        <v>N/A</v>
      </c>
      <c r="CX296" s="10" t="str">
        <f t="shared" si="431"/>
        <v/>
      </c>
      <c r="CY296" s="10" t="str">
        <f t="shared" si="432"/>
        <v/>
      </c>
      <c r="CZ296" s="10" t="str">
        <f t="shared" si="433"/>
        <v/>
      </c>
      <c r="DA296" s="18" t="str">
        <f t="shared" si="434"/>
        <v>N/A</v>
      </c>
      <c r="DB296" s="367"/>
      <c r="DC296" s="367"/>
      <c r="DD296" s="367"/>
      <c r="DE296" s="367"/>
      <c r="DF296" s="367"/>
      <c r="DG296" s="40" t="b">
        <f t="shared" si="435"/>
        <v>0</v>
      </c>
      <c r="DH296" s="40" t="b">
        <f t="shared" si="436"/>
        <v>0</v>
      </c>
      <c r="DI296" s="40" t="b">
        <f t="shared" si="437"/>
        <v>0</v>
      </c>
      <c r="DJ296" s="40" t="b">
        <f t="shared" si="438"/>
        <v>0</v>
      </c>
      <c r="DK296" s="367"/>
      <c r="DL296" s="40" t="b">
        <f t="shared" si="439"/>
        <v>0</v>
      </c>
      <c r="DM296" s="40" t="b">
        <f t="shared" si="440"/>
        <v>0</v>
      </c>
      <c r="DN296" s="40" t="b">
        <f t="shared" si="441"/>
        <v>0</v>
      </c>
      <c r="DO296" s="40" t="b">
        <f t="shared" si="442"/>
        <v>0</v>
      </c>
      <c r="DP296" s="367"/>
      <c r="DQ296" s="40" t="b">
        <f t="shared" si="443"/>
        <v>0</v>
      </c>
      <c r="DR296" s="40" t="b">
        <f t="shared" si="444"/>
        <v>0</v>
      </c>
      <c r="DS296" s="40" t="b">
        <f t="shared" si="445"/>
        <v>0</v>
      </c>
      <c r="DT296" s="40" t="b">
        <f t="shared" si="446"/>
        <v>0</v>
      </c>
      <c r="DU296" s="367"/>
      <c r="DV296" s="40" t="b">
        <f t="shared" si="447"/>
        <v>0</v>
      </c>
      <c r="DW296" s="40" t="b">
        <f t="shared" si="448"/>
        <v>0</v>
      </c>
      <c r="DX296" s="40" t="b">
        <f t="shared" si="449"/>
        <v>0</v>
      </c>
      <c r="DY296" s="40" t="b">
        <f t="shared" si="450"/>
        <v>0</v>
      </c>
      <c r="DZ296" s="367"/>
      <c r="EA296" s="40" t="b">
        <f t="shared" si="451"/>
        <v>0</v>
      </c>
      <c r="EB296" s="40" t="b">
        <f t="shared" si="452"/>
        <v>0</v>
      </c>
      <c r="EC296" s="40" t="b">
        <f t="shared" si="453"/>
        <v>0</v>
      </c>
      <c r="ED296" s="40" t="b">
        <f t="shared" si="454"/>
        <v>0</v>
      </c>
      <c r="EE296" s="367"/>
      <c r="EF296" s="40" t="b">
        <f t="shared" si="455"/>
        <v>0</v>
      </c>
      <c r="EG296" s="40" t="b">
        <f t="shared" si="456"/>
        <v>0</v>
      </c>
      <c r="EH296" s="40" t="b">
        <f t="shared" si="457"/>
        <v>0</v>
      </c>
      <c r="EI296" s="40" t="b">
        <f t="shared" si="458"/>
        <v>0</v>
      </c>
      <c r="EJ296" s="367"/>
      <c r="EK296" s="40" t="b">
        <f t="shared" si="459"/>
        <v>0</v>
      </c>
      <c r="EL296" s="40" t="b">
        <f t="shared" si="460"/>
        <v>0</v>
      </c>
      <c r="EM296" s="40" t="b">
        <f t="shared" si="461"/>
        <v>0</v>
      </c>
      <c r="EN296" s="40" t="b">
        <f t="shared" si="462"/>
        <v>0</v>
      </c>
      <c r="EO296" s="367"/>
      <c r="EP296" s="40" t="b">
        <f t="shared" si="463"/>
        <v>0</v>
      </c>
      <c r="EQ296" s="40" t="b">
        <f t="shared" si="464"/>
        <v>0</v>
      </c>
      <c r="ER296" s="40" t="b">
        <f t="shared" si="465"/>
        <v>0</v>
      </c>
      <c r="ES296" s="40" t="b">
        <f t="shared" si="466"/>
        <v>0</v>
      </c>
      <c r="ET296" s="367"/>
      <c r="EU296" s="40" t="b">
        <f t="shared" si="467"/>
        <v>0</v>
      </c>
      <c r="EV296" s="40" t="b">
        <f t="shared" si="468"/>
        <v>0</v>
      </c>
      <c r="EW296" s="40" t="b">
        <f t="shared" si="469"/>
        <v>0</v>
      </c>
      <c r="EX296" s="40" t="b">
        <f t="shared" si="470"/>
        <v>0</v>
      </c>
      <c r="EY296" s="365"/>
      <c r="EZ296" s="40" t="b">
        <f t="shared" si="471"/>
        <v>0</v>
      </c>
      <c r="FA296" s="40" t="b">
        <f t="shared" si="472"/>
        <v>0</v>
      </c>
      <c r="FB296" s="40" t="b">
        <f t="shared" si="473"/>
        <v>0</v>
      </c>
      <c r="FC296" s="40" t="b">
        <f t="shared" si="474"/>
        <v>0</v>
      </c>
      <c r="FD296" s="367"/>
      <c r="FE296" s="40" t="b">
        <f t="shared" si="475"/>
        <v>0</v>
      </c>
      <c r="FF296" s="40" t="b">
        <f t="shared" si="476"/>
        <v>0</v>
      </c>
      <c r="FG296" s="40" t="b">
        <f t="shared" si="477"/>
        <v>0</v>
      </c>
      <c r="FH296" s="40" t="b">
        <f t="shared" si="478"/>
        <v>0</v>
      </c>
      <c r="FI296" s="365"/>
      <c r="FJ296" s="40" t="b">
        <f t="shared" si="479"/>
        <v>0</v>
      </c>
      <c r="FK296" s="40" t="b">
        <f t="shared" si="480"/>
        <v>0</v>
      </c>
      <c r="FL296" s="40" t="b">
        <f t="shared" si="481"/>
        <v>0</v>
      </c>
      <c r="FM296" s="40" t="b">
        <f t="shared" si="482"/>
        <v>0</v>
      </c>
      <c r="FN296" s="367"/>
      <c r="FO296" s="40" t="b">
        <f t="shared" si="483"/>
        <v>0</v>
      </c>
      <c r="FP296" s="40" t="b">
        <f t="shared" si="484"/>
        <v>0</v>
      </c>
      <c r="FQ296" s="40" t="b">
        <f t="shared" si="485"/>
        <v>0</v>
      </c>
      <c r="FR296" s="40" t="b">
        <f t="shared" si="486"/>
        <v>0</v>
      </c>
      <c r="FS296" s="365"/>
      <c r="FT296" s="40" t="b">
        <f t="shared" si="487"/>
        <v>0</v>
      </c>
      <c r="FU296" s="40" t="b">
        <f t="shared" si="488"/>
        <v>0</v>
      </c>
      <c r="FV296" s="40" t="b">
        <f t="shared" si="489"/>
        <v>0</v>
      </c>
      <c r="FW296" s="40" t="b">
        <f t="shared" si="490"/>
        <v>0</v>
      </c>
    </row>
    <row r="297" spans="2:179">
      <c r="B297" s="365">
        <v>288</v>
      </c>
      <c r="C297" s="309"/>
      <c r="D297" s="196"/>
      <c r="E297" s="196"/>
      <c r="F297" s="195"/>
      <c r="G297" s="367"/>
      <c r="H297" s="197"/>
      <c r="I297" s="197"/>
      <c r="J297" s="197"/>
      <c r="K297" s="197"/>
      <c r="L297" s="197"/>
      <c r="M297" s="197"/>
      <c r="N297" s="9"/>
      <c r="O297" s="198"/>
      <c r="P297" s="198"/>
      <c r="Q297" s="198"/>
      <c r="R297" s="198"/>
      <c r="S297" s="198"/>
      <c r="T297" s="198"/>
      <c r="U297" s="9"/>
      <c r="V297" s="306"/>
      <c r="W297" s="306"/>
      <c r="X297" s="306"/>
      <c r="Y297" s="306"/>
      <c r="Z297" s="306"/>
      <c r="AA297" s="283">
        <f>IFERROR(Z297*Inputs!$D$59*Inputs!$D$60,"")</f>
        <v>0</v>
      </c>
      <c r="AB297" s="9"/>
      <c r="AC297" s="304"/>
      <c r="AD297" s="304"/>
      <c r="AE297" s="304"/>
      <c r="AF297" s="304"/>
      <c r="AG297" s="9"/>
      <c r="AH297" s="283" t="str">
        <f>IFERROR(IF(Analysis!AC297="","",Analysis!AC297*Inputs!$D$33),"")</f>
        <v/>
      </c>
      <c r="AI297" s="292" t="str">
        <f>IFERROR(IF(Analysis!AD297="","",Analysis!AD297*Inputs!$D$37),"")</f>
        <v/>
      </c>
      <c r="AJ297" s="292" t="str">
        <f>IFERROR(IF(Analysis!AE297="","",Analysis!AE297*Inputs!$D$41),"")</f>
        <v/>
      </c>
      <c r="AK297" s="292" t="str">
        <f>IFERROR(IF(Analysis!AE297="","",Analysis!AE297*Inputs!$D$48),"")</f>
        <v/>
      </c>
      <c r="AL297" s="293" t="str">
        <f>IFERROR(IF(Analysis!AD297="","",Analysis!AD297*Inputs!$D$49*Inputs!$D$48),"")</f>
        <v/>
      </c>
      <c r="AM297" s="292" t="str">
        <f>IFERROR(AK297*Inputs!$D$50,"")</f>
        <v/>
      </c>
      <c r="AN297" s="292" t="str">
        <f t="shared" si="491"/>
        <v/>
      </c>
      <c r="AO297" s="292" t="str">
        <f>IFERROR(IF(AN297="","",AN297*Inputs!$D$52),"")</f>
        <v/>
      </c>
      <c r="AP297" s="283" t="str">
        <f>IFERROR(IF(Analysis!AF297="","",Analysis!AF297*Inputs!$D$58),"")</f>
        <v/>
      </c>
      <c r="AQ297" s="293" t="str">
        <f>IFERROR(AP297*Inputs!$D$59,"")</f>
        <v/>
      </c>
      <c r="AR297" s="283" t="str">
        <f>IFERROR(AQ297*Inputs!$D$60,"")</f>
        <v/>
      </c>
      <c r="AS297" s="9"/>
      <c r="AT297" s="279" t="str">
        <f>IF(Analysis!V297&lt;&gt;"",Analysis!V297,Analysis!$AH297)</f>
        <v/>
      </c>
      <c r="AU297" s="279" t="str">
        <f>IF(Analysis!W297&lt;&gt;"",Analysis!W297,Analysis!AI297)</f>
        <v/>
      </c>
      <c r="AV297" s="279" t="str">
        <f>IF(Analysis!X297&lt;&gt;"",Analysis!X297,$AJ297)</f>
        <v/>
      </c>
      <c r="AW297" s="279" t="str">
        <f>IF(Analysis!Y297&lt;&gt;"",Analysis!Y297,Analysis!AO297)</f>
        <v/>
      </c>
      <c r="AX297" s="279" t="str">
        <f>IF(Analysis!Z297&lt;&gt;"",Analysis!Z297,Analysis!AP297)</f>
        <v/>
      </c>
      <c r="AY297" s="279" t="str">
        <f>IF(Analysis!AA297&gt;0,Analysis!AA297,Analysis!AR297)</f>
        <v/>
      </c>
      <c r="AZ297" s="9"/>
      <c r="BA297" s="8">
        <f>SUM((($H297+$O297)*Inputs!$D$14*Inputs!$D$13/Hours_TB),(($I297+$P297)*Inputs!$D$14*Inputs!$D$13/Hours_TB),(($J297+$Q297)*Inputs!$D$14*Inputs!$D$13/Hours_TB),(($K297+$R297)*Inputs!$D$14*Inputs!$D$13/Hours_TB),(($L297+$S297)*Inputs!$D$14*Inputs!$D$13/Hours_TB),(($M297+$T297)*Inputs!$D$14*Inputs!$D$13/Hours_TB))</f>
        <v>0</v>
      </c>
      <c r="BB297" s="8">
        <f>SUM((($H297+$O297)*Inputs!$D$14*Inputs!$D$13/Hours_HIV),(($I297+$P297)*Inputs!$D$14*Inputs!$D$13/Hours_HIV),(($J297+$Q297)*Inputs!$D$14*Inputs!$D$13/Hours_HIV),(($K297+$R297)*Inputs!$D$14*Inputs!$D$13/Hours_HIV),(($L297+$S297)*Inputs!$D$14*Inputs!$D$13/Hours_HIV),(($M297+$T297)*Inputs!$D$14*Inputs!$D$13/Hours_HIV))</f>
        <v>0</v>
      </c>
      <c r="BC297" s="8">
        <f>SUM((($H297+$O297)*Inputs!$D$14*Inputs!$D$13/Hours_HPV),(($I297+$P297)*Inputs!$D$14*Inputs!$D$13/Hours_HPV),(($J297+$Q297)*Inputs!$D$14*Inputs!$D$13/Hours_HPV),(($K297+$R297)*Inputs!$D$14*Inputs!$D$13/Hours_HPV),(($L297+$S297)*Inputs!$D$14*Inputs!$D$13/Hours_HPV),(($M297+$T297)*Inputs!$D$14*Inputs!$D$13/Hours_HPV))</f>
        <v>0</v>
      </c>
      <c r="BD297" s="8">
        <f>SUM((($H297+$O297)*Inputs!$D$14*Inputs!$D$13/Hours_HCV),(($I297+$P297)*Inputs!$D$14*Inputs!$D$13/Hours_HCV),(($J297+$Q297)*Inputs!$D$14*Inputs!$D$13/Hours_HCV),(($K297+$R297)*Inputs!$D$14*Inputs!$D$13/Hours_HCV),(($L297+$S297)*Inputs!$D$14*Inputs!$D$13/Hours_HCV),(($M297+$T297)*Inputs!$D$14*Inputs!$D$13/Hours_HCV))</f>
        <v>0</v>
      </c>
      <c r="BE297" s="9"/>
      <c r="BF297" s="10" t="str">
        <f t="shared" si="492"/>
        <v/>
      </c>
      <c r="BG297" s="18" t="str">
        <f t="shared" si="493"/>
        <v>N/A</v>
      </c>
      <c r="BH297" s="10" t="str">
        <f t="shared" si="494"/>
        <v/>
      </c>
      <c r="BI297" s="10" t="str">
        <f t="shared" si="495"/>
        <v/>
      </c>
      <c r="BJ297" s="10" t="str">
        <f t="shared" si="414"/>
        <v/>
      </c>
      <c r="BK297" s="18" t="str">
        <f t="shared" si="496"/>
        <v>N/A</v>
      </c>
      <c r="BL297" s="367"/>
      <c r="BM297" s="10">
        <f t="shared" si="497"/>
        <v>0</v>
      </c>
      <c r="BN297" s="18" t="str">
        <f t="shared" si="498"/>
        <v>N/A</v>
      </c>
      <c r="BO297" s="10" t="str">
        <f t="shared" si="415"/>
        <v/>
      </c>
      <c r="BP297" s="10" t="str">
        <f t="shared" si="416"/>
        <v/>
      </c>
      <c r="BQ297" s="10" t="str">
        <f t="shared" si="417"/>
        <v/>
      </c>
      <c r="BR297" s="18" t="str">
        <f t="shared" si="418"/>
        <v>N/A</v>
      </c>
      <c r="BS297" s="367"/>
      <c r="BT297" s="10">
        <f t="shared" si="499"/>
        <v>0</v>
      </c>
      <c r="BU297" s="18" t="str">
        <f t="shared" si="500"/>
        <v>N/A</v>
      </c>
      <c r="BV297" s="10" t="str">
        <f t="shared" si="419"/>
        <v/>
      </c>
      <c r="BW297" s="10" t="str">
        <f t="shared" si="501"/>
        <v/>
      </c>
      <c r="BX297" s="10" t="str">
        <f t="shared" si="420"/>
        <v/>
      </c>
      <c r="BY297" s="18" t="str">
        <f t="shared" si="502"/>
        <v>N/A</v>
      </c>
      <c r="BZ297" s="367"/>
      <c r="CA297" s="10">
        <f t="shared" si="503"/>
        <v>0</v>
      </c>
      <c r="CB297" s="18" t="str">
        <f t="shared" si="504"/>
        <v>N/A</v>
      </c>
      <c r="CC297" s="10" t="str">
        <f t="shared" si="421"/>
        <v/>
      </c>
      <c r="CD297" s="10" t="str">
        <f t="shared" si="422"/>
        <v/>
      </c>
      <c r="CE297" s="10" t="str">
        <f t="shared" si="423"/>
        <v/>
      </c>
      <c r="CF297" s="18" t="str">
        <f t="shared" si="505"/>
        <v>N/A</v>
      </c>
      <c r="CG297" s="365"/>
      <c r="CH297" s="10">
        <f t="shared" si="506"/>
        <v>0</v>
      </c>
      <c r="CI297" s="18" t="str">
        <f t="shared" si="507"/>
        <v>N/A</v>
      </c>
      <c r="CJ297" s="10" t="str">
        <f t="shared" si="424"/>
        <v/>
      </c>
      <c r="CK297" s="10" t="str">
        <f t="shared" si="425"/>
        <v/>
      </c>
      <c r="CL297" s="10" t="str">
        <f t="shared" si="426"/>
        <v/>
      </c>
      <c r="CM297" s="18" t="str">
        <f t="shared" si="427"/>
        <v>N/A</v>
      </c>
      <c r="CN297" s="365"/>
      <c r="CO297" s="10">
        <f t="shared" si="508"/>
        <v>0</v>
      </c>
      <c r="CP297" s="18" t="str">
        <f t="shared" si="509"/>
        <v>N/A</v>
      </c>
      <c r="CQ297" s="10" t="str">
        <f t="shared" si="428"/>
        <v/>
      </c>
      <c r="CR297" s="10" t="str">
        <f t="shared" si="429"/>
        <v/>
      </c>
      <c r="CS297" s="10" t="str">
        <f t="shared" si="430"/>
        <v/>
      </c>
      <c r="CT297" s="18" t="str">
        <f t="shared" si="510"/>
        <v>N/A</v>
      </c>
      <c r="CU297" s="377"/>
      <c r="CV297" s="10">
        <f t="shared" si="511"/>
        <v>0</v>
      </c>
      <c r="CW297" s="18" t="str">
        <f t="shared" si="512"/>
        <v>N/A</v>
      </c>
      <c r="CX297" s="10" t="str">
        <f t="shared" si="431"/>
        <v/>
      </c>
      <c r="CY297" s="10" t="str">
        <f t="shared" si="432"/>
        <v/>
      </c>
      <c r="CZ297" s="10" t="str">
        <f t="shared" si="433"/>
        <v/>
      </c>
      <c r="DA297" s="18" t="str">
        <f t="shared" si="434"/>
        <v>N/A</v>
      </c>
      <c r="DB297" s="367"/>
      <c r="DC297" s="367"/>
      <c r="DD297" s="367"/>
      <c r="DE297" s="367"/>
      <c r="DF297" s="367"/>
      <c r="DG297" s="40" t="b">
        <f t="shared" si="435"/>
        <v>0</v>
      </c>
      <c r="DH297" s="40" t="b">
        <f t="shared" si="436"/>
        <v>0</v>
      </c>
      <c r="DI297" s="40" t="b">
        <f t="shared" si="437"/>
        <v>0</v>
      </c>
      <c r="DJ297" s="40" t="b">
        <f t="shared" si="438"/>
        <v>0</v>
      </c>
      <c r="DK297" s="367"/>
      <c r="DL297" s="40" t="b">
        <f t="shared" si="439"/>
        <v>0</v>
      </c>
      <c r="DM297" s="40" t="b">
        <f t="shared" si="440"/>
        <v>0</v>
      </c>
      <c r="DN297" s="40" t="b">
        <f t="shared" si="441"/>
        <v>0</v>
      </c>
      <c r="DO297" s="40" t="b">
        <f t="shared" si="442"/>
        <v>0</v>
      </c>
      <c r="DP297" s="367"/>
      <c r="DQ297" s="40" t="b">
        <f t="shared" si="443"/>
        <v>0</v>
      </c>
      <c r="DR297" s="40" t="b">
        <f t="shared" si="444"/>
        <v>0</v>
      </c>
      <c r="DS297" s="40" t="b">
        <f t="shared" si="445"/>
        <v>0</v>
      </c>
      <c r="DT297" s="40" t="b">
        <f t="shared" si="446"/>
        <v>0</v>
      </c>
      <c r="DU297" s="367"/>
      <c r="DV297" s="40" t="b">
        <f t="shared" si="447"/>
        <v>0</v>
      </c>
      <c r="DW297" s="40" t="b">
        <f t="shared" si="448"/>
        <v>0</v>
      </c>
      <c r="DX297" s="40" t="b">
        <f t="shared" si="449"/>
        <v>0</v>
      </c>
      <c r="DY297" s="40" t="b">
        <f t="shared" si="450"/>
        <v>0</v>
      </c>
      <c r="DZ297" s="367"/>
      <c r="EA297" s="40" t="b">
        <f t="shared" si="451"/>
        <v>0</v>
      </c>
      <c r="EB297" s="40" t="b">
        <f t="shared" si="452"/>
        <v>0</v>
      </c>
      <c r="EC297" s="40" t="b">
        <f t="shared" si="453"/>
        <v>0</v>
      </c>
      <c r="ED297" s="40" t="b">
        <f t="shared" si="454"/>
        <v>0</v>
      </c>
      <c r="EE297" s="367"/>
      <c r="EF297" s="40" t="b">
        <f t="shared" si="455"/>
        <v>0</v>
      </c>
      <c r="EG297" s="40" t="b">
        <f t="shared" si="456"/>
        <v>0</v>
      </c>
      <c r="EH297" s="40" t="b">
        <f t="shared" si="457"/>
        <v>0</v>
      </c>
      <c r="EI297" s="40" t="b">
        <f t="shared" si="458"/>
        <v>0</v>
      </c>
      <c r="EJ297" s="367"/>
      <c r="EK297" s="40" t="b">
        <f t="shared" si="459"/>
        <v>0</v>
      </c>
      <c r="EL297" s="40" t="b">
        <f t="shared" si="460"/>
        <v>0</v>
      </c>
      <c r="EM297" s="40" t="b">
        <f t="shared" si="461"/>
        <v>0</v>
      </c>
      <c r="EN297" s="40" t="b">
        <f t="shared" si="462"/>
        <v>0</v>
      </c>
      <c r="EO297" s="367"/>
      <c r="EP297" s="40" t="b">
        <f t="shared" si="463"/>
        <v>0</v>
      </c>
      <c r="EQ297" s="40" t="b">
        <f t="shared" si="464"/>
        <v>0</v>
      </c>
      <c r="ER297" s="40" t="b">
        <f t="shared" si="465"/>
        <v>0</v>
      </c>
      <c r="ES297" s="40" t="b">
        <f t="shared" si="466"/>
        <v>0</v>
      </c>
      <c r="ET297" s="367"/>
      <c r="EU297" s="40" t="b">
        <f t="shared" si="467"/>
        <v>0</v>
      </c>
      <c r="EV297" s="40" t="b">
        <f t="shared" si="468"/>
        <v>0</v>
      </c>
      <c r="EW297" s="40" t="b">
        <f t="shared" si="469"/>
        <v>0</v>
      </c>
      <c r="EX297" s="40" t="b">
        <f t="shared" si="470"/>
        <v>0</v>
      </c>
      <c r="EY297" s="365"/>
      <c r="EZ297" s="40" t="b">
        <f t="shared" si="471"/>
        <v>0</v>
      </c>
      <c r="FA297" s="40" t="b">
        <f t="shared" si="472"/>
        <v>0</v>
      </c>
      <c r="FB297" s="40" t="b">
        <f t="shared" si="473"/>
        <v>0</v>
      </c>
      <c r="FC297" s="40" t="b">
        <f t="shared" si="474"/>
        <v>0</v>
      </c>
      <c r="FD297" s="367"/>
      <c r="FE297" s="40" t="b">
        <f t="shared" si="475"/>
        <v>0</v>
      </c>
      <c r="FF297" s="40" t="b">
        <f t="shared" si="476"/>
        <v>0</v>
      </c>
      <c r="FG297" s="40" t="b">
        <f t="shared" si="477"/>
        <v>0</v>
      </c>
      <c r="FH297" s="40" t="b">
        <f t="shared" si="478"/>
        <v>0</v>
      </c>
      <c r="FI297" s="365"/>
      <c r="FJ297" s="40" t="b">
        <f t="shared" si="479"/>
        <v>0</v>
      </c>
      <c r="FK297" s="40" t="b">
        <f t="shared" si="480"/>
        <v>0</v>
      </c>
      <c r="FL297" s="40" t="b">
        <f t="shared" si="481"/>
        <v>0</v>
      </c>
      <c r="FM297" s="40" t="b">
        <f t="shared" si="482"/>
        <v>0</v>
      </c>
      <c r="FN297" s="367"/>
      <c r="FO297" s="40" t="b">
        <f t="shared" si="483"/>
        <v>0</v>
      </c>
      <c r="FP297" s="40" t="b">
        <f t="shared" si="484"/>
        <v>0</v>
      </c>
      <c r="FQ297" s="40" t="b">
        <f t="shared" si="485"/>
        <v>0</v>
      </c>
      <c r="FR297" s="40" t="b">
        <f t="shared" si="486"/>
        <v>0</v>
      </c>
      <c r="FS297" s="365"/>
      <c r="FT297" s="40" t="b">
        <f t="shared" si="487"/>
        <v>0</v>
      </c>
      <c r="FU297" s="40" t="b">
        <f t="shared" si="488"/>
        <v>0</v>
      </c>
      <c r="FV297" s="40" t="b">
        <f t="shared" si="489"/>
        <v>0</v>
      </c>
      <c r="FW297" s="40" t="b">
        <f t="shared" si="490"/>
        <v>0</v>
      </c>
    </row>
    <row r="298" spans="2:179">
      <c r="B298" s="365">
        <v>289</v>
      </c>
      <c r="C298" s="309"/>
      <c r="D298" s="196"/>
      <c r="E298" s="196"/>
      <c r="F298" s="195"/>
      <c r="G298" s="367"/>
      <c r="H298" s="197"/>
      <c r="I298" s="197"/>
      <c r="J298" s="197"/>
      <c r="K298" s="197"/>
      <c r="L298" s="197"/>
      <c r="M298" s="197"/>
      <c r="N298" s="9"/>
      <c r="O298" s="198"/>
      <c r="P298" s="198"/>
      <c r="Q298" s="198"/>
      <c r="R298" s="198"/>
      <c r="S298" s="198"/>
      <c r="T298" s="198"/>
      <c r="U298" s="9"/>
      <c r="V298" s="306"/>
      <c r="W298" s="306"/>
      <c r="X298" s="306"/>
      <c r="Y298" s="306"/>
      <c r="Z298" s="306"/>
      <c r="AA298" s="283">
        <f>IFERROR(Z298*Inputs!$D$59*Inputs!$D$60,"")</f>
        <v>0</v>
      </c>
      <c r="AB298" s="9"/>
      <c r="AC298" s="304"/>
      <c r="AD298" s="304"/>
      <c r="AE298" s="304"/>
      <c r="AF298" s="304"/>
      <c r="AG298" s="9"/>
      <c r="AH298" s="283" t="str">
        <f>IFERROR(IF(Analysis!AC298="","",Analysis!AC298*Inputs!$D$33),"")</f>
        <v/>
      </c>
      <c r="AI298" s="292" t="str">
        <f>IFERROR(IF(Analysis!AD298="","",Analysis!AD298*Inputs!$D$37),"")</f>
        <v/>
      </c>
      <c r="AJ298" s="292" t="str">
        <f>IFERROR(IF(Analysis!AE298="","",Analysis!AE298*Inputs!$D$41),"")</f>
        <v/>
      </c>
      <c r="AK298" s="292" t="str">
        <f>IFERROR(IF(Analysis!AE298="","",Analysis!AE298*Inputs!$D$48),"")</f>
        <v/>
      </c>
      <c r="AL298" s="293" t="str">
        <f>IFERROR(IF(Analysis!AD298="","",Analysis!AD298*Inputs!$D$49*Inputs!$D$48),"")</f>
        <v/>
      </c>
      <c r="AM298" s="292" t="str">
        <f>IFERROR(AK298*Inputs!$D$50,"")</f>
        <v/>
      </c>
      <c r="AN298" s="292" t="str">
        <f t="shared" si="491"/>
        <v/>
      </c>
      <c r="AO298" s="292" t="str">
        <f>IFERROR(IF(AN298="","",AN298*Inputs!$D$52),"")</f>
        <v/>
      </c>
      <c r="AP298" s="283" t="str">
        <f>IFERROR(IF(Analysis!AF298="","",Analysis!AF298*Inputs!$D$58),"")</f>
        <v/>
      </c>
      <c r="AQ298" s="293" t="str">
        <f>IFERROR(AP298*Inputs!$D$59,"")</f>
        <v/>
      </c>
      <c r="AR298" s="283" t="str">
        <f>IFERROR(AQ298*Inputs!$D$60,"")</f>
        <v/>
      </c>
      <c r="AS298" s="9"/>
      <c r="AT298" s="279" t="str">
        <f>IF(Analysis!V298&lt;&gt;"",Analysis!V298,Analysis!$AH298)</f>
        <v/>
      </c>
      <c r="AU298" s="279" t="str">
        <f>IF(Analysis!W298&lt;&gt;"",Analysis!W298,Analysis!AI298)</f>
        <v/>
      </c>
      <c r="AV298" s="279" t="str">
        <f>IF(Analysis!X298&lt;&gt;"",Analysis!X298,$AJ298)</f>
        <v/>
      </c>
      <c r="AW298" s="279" t="str">
        <f>IF(Analysis!Y298&lt;&gt;"",Analysis!Y298,Analysis!AO298)</f>
        <v/>
      </c>
      <c r="AX298" s="279" t="str">
        <f>IF(Analysis!Z298&lt;&gt;"",Analysis!Z298,Analysis!AP298)</f>
        <v/>
      </c>
      <c r="AY298" s="279" t="str">
        <f>IF(Analysis!AA298&gt;0,Analysis!AA298,Analysis!AR298)</f>
        <v/>
      </c>
      <c r="AZ298" s="9"/>
      <c r="BA298" s="8">
        <f>SUM((($H298+$O298)*Inputs!$D$14*Inputs!$D$13/Hours_TB),(($I298+$P298)*Inputs!$D$14*Inputs!$D$13/Hours_TB),(($J298+$Q298)*Inputs!$D$14*Inputs!$D$13/Hours_TB),(($K298+$R298)*Inputs!$D$14*Inputs!$D$13/Hours_TB),(($L298+$S298)*Inputs!$D$14*Inputs!$D$13/Hours_TB),(($M298+$T298)*Inputs!$D$14*Inputs!$D$13/Hours_TB))</f>
        <v>0</v>
      </c>
      <c r="BB298" s="8">
        <f>SUM((($H298+$O298)*Inputs!$D$14*Inputs!$D$13/Hours_HIV),(($I298+$P298)*Inputs!$D$14*Inputs!$D$13/Hours_HIV),(($J298+$Q298)*Inputs!$D$14*Inputs!$D$13/Hours_HIV),(($K298+$R298)*Inputs!$D$14*Inputs!$D$13/Hours_HIV),(($L298+$S298)*Inputs!$D$14*Inputs!$D$13/Hours_HIV),(($M298+$T298)*Inputs!$D$14*Inputs!$D$13/Hours_HIV))</f>
        <v>0</v>
      </c>
      <c r="BC298" s="8">
        <f>SUM((($H298+$O298)*Inputs!$D$14*Inputs!$D$13/Hours_HPV),(($I298+$P298)*Inputs!$D$14*Inputs!$D$13/Hours_HPV),(($J298+$Q298)*Inputs!$D$14*Inputs!$D$13/Hours_HPV),(($K298+$R298)*Inputs!$D$14*Inputs!$D$13/Hours_HPV),(($L298+$S298)*Inputs!$D$14*Inputs!$D$13/Hours_HPV),(($M298+$T298)*Inputs!$D$14*Inputs!$D$13/Hours_HPV))</f>
        <v>0</v>
      </c>
      <c r="BD298" s="8">
        <f>SUM((($H298+$O298)*Inputs!$D$14*Inputs!$D$13/Hours_HCV),(($I298+$P298)*Inputs!$D$14*Inputs!$D$13/Hours_HCV),(($J298+$Q298)*Inputs!$D$14*Inputs!$D$13/Hours_HCV),(($K298+$R298)*Inputs!$D$14*Inputs!$D$13/Hours_HCV),(($L298+$S298)*Inputs!$D$14*Inputs!$D$13/Hours_HCV),(($M298+$T298)*Inputs!$D$14*Inputs!$D$13/Hours_HCV))</f>
        <v>0</v>
      </c>
      <c r="BE298" s="9"/>
      <c r="BF298" s="10" t="str">
        <f t="shared" si="492"/>
        <v/>
      </c>
      <c r="BG298" s="18" t="str">
        <f t="shared" si="493"/>
        <v>N/A</v>
      </c>
      <c r="BH298" s="10" t="str">
        <f t="shared" si="494"/>
        <v/>
      </c>
      <c r="BI298" s="10" t="str">
        <f t="shared" si="495"/>
        <v/>
      </c>
      <c r="BJ298" s="10" t="str">
        <f t="shared" si="414"/>
        <v/>
      </c>
      <c r="BK298" s="18" t="str">
        <f t="shared" si="496"/>
        <v>N/A</v>
      </c>
      <c r="BL298" s="367"/>
      <c r="BM298" s="10">
        <f t="shared" si="497"/>
        <v>0</v>
      </c>
      <c r="BN298" s="18" t="str">
        <f t="shared" si="498"/>
        <v>N/A</v>
      </c>
      <c r="BO298" s="10" t="str">
        <f t="shared" si="415"/>
        <v/>
      </c>
      <c r="BP298" s="10" t="str">
        <f t="shared" si="416"/>
        <v/>
      </c>
      <c r="BQ298" s="10" t="str">
        <f t="shared" si="417"/>
        <v/>
      </c>
      <c r="BR298" s="18" t="str">
        <f t="shared" si="418"/>
        <v>N/A</v>
      </c>
      <c r="BS298" s="367"/>
      <c r="BT298" s="10">
        <f t="shared" si="499"/>
        <v>0</v>
      </c>
      <c r="BU298" s="18" t="str">
        <f t="shared" si="500"/>
        <v>N/A</v>
      </c>
      <c r="BV298" s="10" t="str">
        <f t="shared" si="419"/>
        <v/>
      </c>
      <c r="BW298" s="10" t="str">
        <f t="shared" si="501"/>
        <v/>
      </c>
      <c r="BX298" s="10" t="str">
        <f t="shared" si="420"/>
        <v/>
      </c>
      <c r="BY298" s="18" t="str">
        <f t="shared" si="502"/>
        <v>N/A</v>
      </c>
      <c r="BZ298" s="367"/>
      <c r="CA298" s="10">
        <f t="shared" si="503"/>
        <v>0</v>
      </c>
      <c r="CB298" s="18" t="str">
        <f t="shared" si="504"/>
        <v>N/A</v>
      </c>
      <c r="CC298" s="10" t="str">
        <f t="shared" si="421"/>
        <v/>
      </c>
      <c r="CD298" s="10" t="str">
        <f t="shared" si="422"/>
        <v/>
      </c>
      <c r="CE298" s="10" t="str">
        <f t="shared" si="423"/>
        <v/>
      </c>
      <c r="CF298" s="18" t="str">
        <f t="shared" si="505"/>
        <v>N/A</v>
      </c>
      <c r="CG298" s="365"/>
      <c r="CH298" s="10">
        <f t="shared" si="506"/>
        <v>0</v>
      </c>
      <c r="CI298" s="18" t="str">
        <f t="shared" si="507"/>
        <v>N/A</v>
      </c>
      <c r="CJ298" s="10" t="str">
        <f t="shared" si="424"/>
        <v/>
      </c>
      <c r="CK298" s="10" t="str">
        <f t="shared" si="425"/>
        <v/>
      </c>
      <c r="CL298" s="10" t="str">
        <f t="shared" si="426"/>
        <v/>
      </c>
      <c r="CM298" s="18" t="str">
        <f t="shared" si="427"/>
        <v>N/A</v>
      </c>
      <c r="CN298" s="365"/>
      <c r="CO298" s="10">
        <f t="shared" si="508"/>
        <v>0</v>
      </c>
      <c r="CP298" s="18" t="str">
        <f t="shared" si="509"/>
        <v>N/A</v>
      </c>
      <c r="CQ298" s="10" t="str">
        <f t="shared" si="428"/>
        <v/>
      </c>
      <c r="CR298" s="10" t="str">
        <f t="shared" si="429"/>
        <v/>
      </c>
      <c r="CS298" s="10" t="str">
        <f t="shared" si="430"/>
        <v/>
      </c>
      <c r="CT298" s="18" t="str">
        <f t="shared" si="510"/>
        <v>N/A</v>
      </c>
      <c r="CU298" s="377"/>
      <c r="CV298" s="10">
        <f t="shared" si="511"/>
        <v>0</v>
      </c>
      <c r="CW298" s="18" t="str">
        <f t="shared" si="512"/>
        <v>N/A</v>
      </c>
      <c r="CX298" s="10" t="str">
        <f t="shared" si="431"/>
        <v/>
      </c>
      <c r="CY298" s="10" t="str">
        <f t="shared" si="432"/>
        <v/>
      </c>
      <c r="CZ298" s="10" t="str">
        <f t="shared" si="433"/>
        <v/>
      </c>
      <c r="DA298" s="18" t="str">
        <f t="shared" si="434"/>
        <v>N/A</v>
      </c>
      <c r="DB298" s="367"/>
      <c r="DC298" s="367"/>
      <c r="DD298" s="367"/>
      <c r="DE298" s="367"/>
      <c r="DF298" s="367"/>
      <c r="DG298" s="40" t="b">
        <f t="shared" si="435"/>
        <v>0</v>
      </c>
      <c r="DH298" s="40" t="b">
        <f t="shared" si="436"/>
        <v>0</v>
      </c>
      <c r="DI298" s="40" t="b">
        <f t="shared" si="437"/>
        <v>0</v>
      </c>
      <c r="DJ298" s="40" t="b">
        <f t="shared" si="438"/>
        <v>0</v>
      </c>
      <c r="DK298" s="367"/>
      <c r="DL298" s="40" t="b">
        <f t="shared" si="439"/>
        <v>0</v>
      </c>
      <c r="DM298" s="40" t="b">
        <f t="shared" si="440"/>
        <v>0</v>
      </c>
      <c r="DN298" s="40" t="b">
        <f t="shared" si="441"/>
        <v>0</v>
      </c>
      <c r="DO298" s="40" t="b">
        <f t="shared" si="442"/>
        <v>0</v>
      </c>
      <c r="DP298" s="367"/>
      <c r="DQ298" s="40" t="b">
        <f t="shared" si="443"/>
        <v>0</v>
      </c>
      <c r="DR298" s="40" t="b">
        <f t="shared" si="444"/>
        <v>0</v>
      </c>
      <c r="DS298" s="40" t="b">
        <f t="shared" si="445"/>
        <v>0</v>
      </c>
      <c r="DT298" s="40" t="b">
        <f t="shared" si="446"/>
        <v>0</v>
      </c>
      <c r="DU298" s="367"/>
      <c r="DV298" s="40" t="b">
        <f t="shared" si="447"/>
        <v>0</v>
      </c>
      <c r="DW298" s="40" t="b">
        <f t="shared" si="448"/>
        <v>0</v>
      </c>
      <c r="DX298" s="40" t="b">
        <f t="shared" si="449"/>
        <v>0</v>
      </c>
      <c r="DY298" s="40" t="b">
        <f t="shared" si="450"/>
        <v>0</v>
      </c>
      <c r="DZ298" s="367"/>
      <c r="EA298" s="40" t="b">
        <f t="shared" si="451"/>
        <v>0</v>
      </c>
      <c r="EB298" s="40" t="b">
        <f t="shared" si="452"/>
        <v>0</v>
      </c>
      <c r="EC298" s="40" t="b">
        <f t="shared" si="453"/>
        <v>0</v>
      </c>
      <c r="ED298" s="40" t="b">
        <f t="shared" si="454"/>
        <v>0</v>
      </c>
      <c r="EE298" s="367"/>
      <c r="EF298" s="40" t="b">
        <f t="shared" si="455"/>
        <v>0</v>
      </c>
      <c r="EG298" s="40" t="b">
        <f t="shared" si="456"/>
        <v>0</v>
      </c>
      <c r="EH298" s="40" t="b">
        <f t="shared" si="457"/>
        <v>0</v>
      </c>
      <c r="EI298" s="40" t="b">
        <f t="shared" si="458"/>
        <v>0</v>
      </c>
      <c r="EJ298" s="367"/>
      <c r="EK298" s="40" t="b">
        <f t="shared" si="459"/>
        <v>0</v>
      </c>
      <c r="EL298" s="40" t="b">
        <f t="shared" si="460"/>
        <v>0</v>
      </c>
      <c r="EM298" s="40" t="b">
        <f t="shared" si="461"/>
        <v>0</v>
      </c>
      <c r="EN298" s="40" t="b">
        <f t="shared" si="462"/>
        <v>0</v>
      </c>
      <c r="EO298" s="367"/>
      <c r="EP298" s="40" t="b">
        <f t="shared" si="463"/>
        <v>0</v>
      </c>
      <c r="EQ298" s="40" t="b">
        <f t="shared" si="464"/>
        <v>0</v>
      </c>
      <c r="ER298" s="40" t="b">
        <f t="shared" si="465"/>
        <v>0</v>
      </c>
      <c r="ES298" s="40" t="b">
        <f t="shared" si="466"/>
        <v>0</v>
      </c>
      <c r="ET298" s="367"/>
      <c r="EU298" s="40" t="b">
        <f t="shared" si="467"/>
        <v>0</v>
      </c>
      <c r="EV298" s="40" t="b">
        <f t="shared" si="468"/>
        <v>0</v>
      </c>
      <c r="EW298" s="40" t="b">
        <f t="shared" si="469"/>
        <v>0</v>
      </c>
      <c r="EX298" s="40" t="b">
        <f t="shared" si="470"/>
        <v>0</v>
      </c>
      <c r="EY298" s="365"/>
      <c r="EZ298" s="40" t="b">
        <f t="shared" si="471"/>
        <v>0</v>
      </c>
      <c r="FA298" s="40" t="b">
        <f t="shared" si="472"/>
        <v>0</v>
      </c>
      <c r="FB298" s="40" t="b">
        <f t="shared" si="473"/>
        <v>0</v>
      </c>
      <c r="FC298" s="40" t="b">
        <f t="shared" si="474"/>
        <v>0</v>
      </c>
      <c r="FD298" s="367"/>
      <c r="FE298" s="40" t="b">
        <f t="shared" si="475"/>
        <v>0</v>
      </c>
      <c r="FF298" s="40" t="b">
        <f t="shared" si="476"/>
        <v>0</v>
      </c>
      <c r="FG298" s="40" t="b">
        <f t="shared" si="477"/>
        <v>0</v>
      </c>
      <c r="FH298" s="40" t="b">
        <f t="shared" si="478"/>
        <v>0</v>
      </c>
      <c r="FI298" s="365"/>
      <c r="FJ298" s="40" t="b">
        <f t="shared" si="479"/>
        <v>0</v>
      </c>
      <c r="FK298" s="40" t="b">
        <f t="shared" si="480"/>
        <v>0</v>
      </c>
      <c r="FL298" s="40" t="b">
        <f t="shared" si="481"/>
        <v>0</v>
      </c>
      <c r="FM298" s="40" t="b">
        <f t="shared" si="482"/>
        <v>0</v>
      </c>
      <c r="FN298" s="367"/>
      <c r="FO298" s="40" t="b">
        <f t="shared" si="483"/>
        <v>0</v>
      </c>
      <c r="FP298" s="40" t="b">
        <f t="shared" si="484"/>
        <v>0</v>
      </c>
      <c r="FQ298" s="40" t="b">
        <f t="shared" si="485"/>
        <v>0</v>
      </c>
      <c r="FR298" s="40" t="b">
        <f t="shared" si="486"/>
        <v>0</v>
      </c>
      <c r="FS298" s="365"/>
      <c r="FT298" s="40" t="b">
        <f t="shared" si="487"/>
        <v>0</v>
      </c>
      <c r="FU298" s="40" t="b">
        <f t="shared" si="488"/>
        <v>0</v>
      </c>
      <c r="FV298" s="40" t="b">
        <f t="shared" si="489"/>
        <v>0</v>
      </c>
      <c r="FW298" s="40" t="b">
        <f t="shared" si="490"/>
        <v>0</v>
      </c>
    </row>
    <row r="299" spans="2:179">
      <c r="B299" s="365">
        <v>290</v>
      </c>
      <c r="C299" s="309"/>
      <c r="D299" s="196"/>
      <c r="E299" s="196"/>
      <c r="F299" s="195"/>
      <c r="G299" s="367"/>
      <c r="H299" s="197"/>
      <c r="I299" s="197"/>
      <c r="J299" s="197"/>
      <c r="K299" s="197"/>
      <c r="L299" s="197"/>
      <c r="M299" s="197"/>
      <c r="N299" s="9"/>
      <c r="O299" s="198"/>
      <c r="P299" s="198"/>
      <c r="Q299" s="198"/>
      <c r="R299" s="198"/>
      <c r="S299" s="198"/>
      <c r="T299" s="198"/>
      <c r="U299" s="9"/>
      <c r="V299" s="306"/>
      <c r="W299" s="306"/>
      <c r="X299" s="306"/>
      <c r="Y299" s="306"/>
      <c r="Z299" s="306"/>
      <c r="AA299" s="283">
        <f>IFERROR(Z299*Inputs!$D$59*Inputs!$D$60,"")</f>
        <v>0</v>
      </c>
      <c r="AB299" s="9"/>
      <c r="AC299" s="304"/>
      <c r="AD299" s="304"/>
      <c r="AE299" s="304"/>
      <c r="AF299" s="304"/>
      <c r="AG299" s="9"/>
      <c r="AH299" s="283" t="str">
        <f>IFERROR(IF(Analysis!AC299="","",Analysis!AC299*Inputs!$D$33),"")</f>
        <v/>
      </c>
      <c r="AI299" s="292" t="str">
        <f>IFERROR(IF(Analysis!AD299="","",Analysis!AD299*Inputs!$D$37),"")</f>
        <v/>
      </c>
      <c r="AJ299" s="292" t="str">
        <f>IFERROR(IF(Analysis!AE299="","",Analysis!AE299*Inputs!$D$41),"")</f>
        <v/>
      </c>
      <c r="AK299" s="292" t="str">
        <f>IFERROR(IF(Analysis!AE299="","",Analysis!AE299*Inputs!$D$48),"")</f>
        <v/>
      </c>
      <c r="AL299" s="293" t="str">
        <f>IFERROR(IF(Analysis!AD299="","",Analysis!AD299*Inputs!$D$49*Inputs!$D$48),"")</f>
        <v/>
      </c>
      <c r="AM299" s="292" t="str">
        <f>IFERROR(AK299*Inputs!$D$50,"")</f>
        <v/>
      </c>
      <c r="AN299" s="292" t="str">
        <f t="shared" si="491"/>
        <v/>
      </c>
      <c r="AO299" s="292" t="str">
        <f>IFERROR(IF(AN299="","",AN299*Inputs!$D$52),"")</f>
        <v/>
      </c>
      <c r="AP299" s="283" t="str">
        <f>IFERROR(IF(Analysis!AF299="","",Analysis!AF299*Inputs!$D$58),"")</f>
        <v/>
      </c>
      <c r="AQ299" s="293" t="str">
        <f>IFERROR(AP299*Inputs!$D$59,"")</f>
        <v/>
      </c>
      <c r="AR299" s="283" t="str">
        <f>IFERROR(AQ299*Inputs!$D$60,"")</f>
        <v/>
      </c>
      <c r="AS299" s="9"/>
      <c r="AT299" s="279" t="str">
        <f>IF(Analysis!V299&lt;&gt;"",Analysis!V299,Analysis!$AH299)</f>
        <v/>
      </c>
      <c r="AU299" s="279" t="str">
        <f>IF(Analysis!W299&lt;&gt;"",Analysis!W299,Analysis!AI299)</f>
        <v/>
      </c>
      <c r="AV299" s="279" t="str">
        <f>IF(Analysis!X299&lt;&gt;"",Analysis!X299,$AJ299)</f>
        <v/>
      </c>
      <c r="AW299" s="279" t="str">
        <f>IF(Analysis!Y299&lt;&gt;"",Analysis!Y299,Analysis!AO299)</f>
        <v/>
      </c>
      <c r="AX299" s="279" t="str">
        <f>IF(Analysis!Z299&lt;&gt;"",Analysis!Z299,Analysis!AP299)</f>
        <v/>
      </c>
      <c r="AY299" s="279" t="str">
        <f>IF(Analysis!AA299&gt;0,Analysis!AA299,Analysis!AR299)</f>
        <v/>
      </c>
      <c r="AZ299" s="9"/>
      <c r="BA299" s="8">
        <f>SUM((($H299+$O299)*Inputs!$D$14*Inputs!$D$13/Hours_TB),(($I299+$P299)*Inputs!$D$14*Inputs!$D$13/Hours_TB),(($J299+$Q299)*Inputs!$D$14*Inputs!$D$13/Hours_TB),(($K299+$R299)*Inputs!$D$14*Inputs!$D$13/Hours_TB),(($L299+$S299)*Inputs!$D$14*Inputs!$D$13/Hours_TB),(($M299+$T299)*Inputs!$D$14*Inputs!$D$13/Hours_TB))</f>
        <v>0</v>
      </c>
      <c r="BB299" s="8">
        <f>SUM((($H299+$O299)*Inputs!$D$14*Inputs!$D$13/Hours_HIV),(($I299+$P299)*Inputs!$D$14*Inputs!$D$13/Hours_HIV),(($J299+$Q299)*Inputs!$D$14*Inputs!$D$13/Hours_HIV),(($K299+$R299)*Inputs!$D$14*Inputs!$D$13/Hours_HIV),(($L299+$S299)*Inputs!$D$14*Inputs!$D$13/Hours_HIV),(($M299+$T299)*Inputs!$D$14*Inputs!$D$13/Hours_HIV))</f>
        <v>0</v>
      </c>
      <c r="BC299" s="8">
        <f>SUM((($H299+$O299)*Inputs!$D$14*Inputs!$D$13/Hours_HPV),(($I299+$P299)*Inputs!$D$14*Inputs!$D$13/Hours_HPV),(($J299+$Q299)*Inputs!$D$14*Inputs!$D$13/Hours_HPV),(($K299+$R299)*Inputs!$D$14*Inputs!$D$13/Hours_HPV),(($L299+$S299)*Inputs!$D$14*Inputs!$D$13/Hours_HPV),(($M299+$T299)*Inputs!$D$14*Inputs!$D$13/Hours_HPV))</f>
        <v>0</v>
      </c>
      <c r="BD299" s="8">
        <f>SUM((($H299+$O299)*Inputs!$D$14*Inputs!$D$13/Hours_HCV),(($I299+$P299)*Inputs!$D$14*Inputs!$D$13/Hours_HCV),(($J299+$Q299)*Inputs!$D$14*Inputs!$D$13/Hours_HCV),(($K299+$R299)*Inputs!$D$14*Inputs!$D$13/Hours_HCV),(($L299+$S299)*Inputs!$D$14*Inputs!$D$13/Hours_HCV),(($M299+$T299)*Inputs!$D$14*Inputs!$D$13/Hours_HCV))</f>
        <v>0</v>
      </c>
      <c r="BE299" s="9"/>
      <c r="BF299" s="10" t="str">
        <f t="shared" si="492"/>
        <v/>
      </c>
      <c r="BG299" s="18" t="str">
        <f t="shared" si="493"/>
        <v>N/A</v>
      </c>
      <c r="BH299" s="10" t="str">
        <f t="shared" si="494"/>
        <v/>
      </c>
      <c r="BI299" s="10" t="str">
        <f t="shared" si="495"/>
        <v/>
      </c>
      <c r="BJ299" s="10" t="str">
        <f t="shared" si="414"/>
        <v/>
      </c>
      <c r="BK299" s="18" t="str">
        <f t="shared" si="496"/>
        <v>N/A</v>
      </c>
      <c r="BL299" s="367"/>
      <c r="BM299" s="10">
        <f t="shared" si="497"/>
        <v>0</v>
      </c>
      <c r="BN299" s="18" t="str">
        <f t="shared" si="498"/>
        <v>N/A</v>
      </c>
      <c r="BO299" s="10" t="str">
        <f t="shared" si="415"/>
        <v/>
      </c>
      <c r="BP299" s="10" t="str">
        <f t="shared" si="416"/>
        <v/>
      </c>
      <c r="BQ299" s="10" t="str">
        <f t="shared" si="417"/>
        <v/>
      </c>
      <c r="BR299" s="18" t="str">
        <f t="shared" si="418"/>
        <v>N/A</v>
      </c>
      <c r="BS299" s="367"/>
      <c r="BT299" s="10">
        <f t="shared" si="499"/>
        <v>0</v>
      </c>
      <c r="BU299" s="18" t="str">
        <f t="shared" si="500"/>
        <v>N/A</v>
      </c>
      <c r="BV299" s="10" t="str">
        <f t="shared" si="419"/>
        <v/>
      </c>
      <c r="BW299" s="10" t="str">
        <f t="shared" si="501"/>
        <v/>
      </c>
      <c r="BX299" s="10" t="str">
        <f t="shared" si="420"/>
        <v/>
      </c>
      <c r="BY299" s="18" t="str">
        <f t="shared" si="502"/>
        <v>N/A</v>
      </c>
      <c r="BZ299" s="367"/>
      <c r="CA299" s="10">
        <f t="shared" si="503"/>
        <v>0</v>
      </c>
      <c r="CB299" s="18" t="str">
        <f t="shared" si="504"/>
        <v>N/A</v>
      </c>
      <c r="CC299" s="10" t="str">
        <f t="shared" si="421"/>
        <v/>
      </c>
      <c r="CD299" s="10" t="str">
        <f t="shared" si="422"/>
        <v/>
      </c>
      <c r="CE299" s="10" t="str">
        <f t="shared" si="423"/>
        <v/>
      </c>
      <c r="CF299" s="18" t="str">
        <f t="shared" si="505"/>
        <v>N/A</v>
      </c>
      <c r="CG299" s="365"/>
      <c r="CH299" s="10">
        <f t="shared" si="506"/>
        <v>0</v>
      </c>
      <c r="CI299" s="18" t="str">
        <f t="shared" si="507"/>
        <v>N/A</v>
      </c>
      <c r="CJ299" s="10" t="str">
        <f t="shared" si="424"/>
        <v/>
      </c>
      <c r="CK299" s="10" t="str">
        <f t="shared" si="425"/>
        <v/>
      </c>
      <c r="CL299" s="10" t="str">
        <f t="shared" si="426"/>
        <v/>
      </c>
      <c r="CM299" s="18" t="str">
        <f t="shared" si="427"/>
        <v>N/A</v>
      </c>
      <c r="CN299" s="365"/>
      <c r="CO299" s="10">
        <f t="shared" si="508"/>
        <v>0</v>
      </c>
      <c r="CP299" s="18" t="str">
        <f t="shared" si="509"/>
        <v>N/A</v>
      </c>
      <c r="CQ299" s="10" t="str">
        <f t="shared" si="428"/>
        <v/>
      </c>
      <c r="CR299" s="10" t="str">
        <f t="shared" si="429"/>
        <v/>
      </c>
      <c r="CS299" s="10" t="str">
        <f t="shared" si="430"/>
        <v/>
      </c>
      <c r="CT299" s="18" t="str">
        <f t="shared" si="510"/>
        <v>N/A</v>
      </c>
      <c r="CU299" s="377"/>
      <c r="CV299" s="10">
        <f t="shared" si="511"/>
        <v>0</v>
      </c>
      <c r="CW299" s="18" t="str">
        <f t="shared" si="512"/>
        <v>N/A</v>
      </c>
      <c r="CX299" s="10" t="str">
        <f t="shared" si="431"/>
        <v/>
      </c>
      <c r="CY299" s="10" t="str">
        <f t="shared" si="432"/>
        <v/>
      </c>
      <c r="CZ299" s="10" t="str">
        <f t="shared" si="433"/>
        <v/>
      </c>
      <c r="DA299" s="18" t="str">
        <f t="shared" si="434"/>
        <v>N/A</v>
      </c>
      <c r="DB299" s="367"/>
      <c r="DC299" s="367"/>
      <c r="DD299" s="367"/>
      <c r="DE299" s="367"/>
      <c r="DF299" s="367"/>
      <c r="DG299" s="40" t="b">
        <f t="shared" si="435"/>
        <v>0</v>
      </c>
      <c r="DH299" s="40" t="b">
        <f t="shared" si="436"/>
        <v>0</v>
      </c>
      <c r="DI299" s="40" t="b">
        <f t="shared" si="437"/>
        <v>0</v>
      </c>
      <c r="DJ299" s="40" t="b">
        <f t="shared" si="438"/>
        <v>0</v>
      </c>
      <c r="DK299" s="367"/>
      <c r="DL299" s="40" t="b">
        <f t="shared" si="439"/>
        <v>0</v>
      </c>
      <c r="DM299" s="40" t="b">
        <f t="shared" si="440"/>
        <v>0</v>
      </c>
      <c r="DN299" s="40" t="b">
        <f t="shared" si="441"/>
        <v>0</v>
      </c>
      <c r="DO299" s="40" t="b">
        <f t="shared" si="442"/>
        <v>0</v>
      </c>
      <c r="DP299" s="367"/>
      <c r="DQ299" s="40" t="b">
        <f t="shared" si="443"/>
        <v>0</v>
      </c>
      <c r="DR299" s="40" t="b">
        <f t="shared" si="444"/>
        <v>0</v>
      </c>
      <c r="DS299" s="40" t="b">
        <f t="shared" si="445"/>
        <v>0</v>
      </c>
      <c r="DT299" s="40" t="b">
        <f t="shared" si="446"/>
        <v>0</v>
      </c>
      <c r="DU299" s="367"/>
      <c r="DV299" s="40" t="b">
        <f t="shared" si="447"/>
        <v>0</v>
      </c>
      <c r="DW299" s="40" t="b">
        <f t="shared" si="448"/>
        <v>0</v>
      </c>
      <c r="DX299" s="40" t="b">
        <f t="shared" si="449"/>
        <v>0</v>
      </c>
      <c r="DY299" s="40" t="b">
        <f t="shared" si="450"/>
        <v>0</v>
      </c>
      <c r="DZ299" s="367"/>
      <c r="EA299" s="40" t="b">
        <f t="shared" si="451"/>
        <v>0</v>
      </c>
      <c r="EB299" s="40" t="b">
        <f t="shared" si="452"/>
        <v>0</v>
      </c>
      <c r="EC299" s="40" t="b">
        <f t="shared" si="453"/>
        <v>0</v>
      </c>
      <c r="ED299" s="40" t="b">
        <f t="shared" si="454"/>
        <v>0</v>
      </c>
      <c r="EE299" s="367"/>
      <c r="EF299" s="40" t="b">
        <f t="shared" si="455"/>
        <v>0</v>
      </c>
      <c r="EG299" s="40" t="b">
        <f t="shared" si="456"/>
        <v>0</v>
      </c>
      <c r="EH299" s="40" t="b">
        <f t="shared" si="457"/>
        <v>0</v>
      </c>
      <c r="EI299" s="40" t="b">
        <f t="shared" si="458"/>
        <v>0</v>
      </c>
      <c r="EJ299" s="367"/>
      <c r="EK299" s="40" t="b">
        <f t="shared" si="459"/>
        <v>0</v>
      </c>
      <c r="EL299" s="40" t="b">
        <f t="shared" si="460"/>
        <v>0</v>
      </c>
      <c r="EM299" s="40" t="b">
        <f t="shared" si="461"/>
        <v>0</v>
      </c>
      <c r="EN299" s="40" t="b">
        <f t="shared" si="462"/>
        <v>0</v>
      </c>
      <c r="EO299" s="367"/>
      <c r="EP299" s="40" t="b">
        <f t="shared" si="463"/>
        <v>0</v>
      </c>
      <c r="EQ299" s="40" t="b">
        <f t="shared" si="464"/>
        <v>0</v>
      </c>
      <c r="ER299" s="40" t="b">
        <f t="shared" si="465"/>
        <v>0</v>
      </c>
      <c r="ES299" s="40" t="b">
        <f t="shared" si="466"/>
        <v>0</v>
      </c>
      <c r="ET299" s="367"/>
      <c r="EU299" s="40" t="b">
        <f t="shared" si="467"/>
        <v>0</v>
      </c>
      <c r="EV299" s="40" t="b">
        <f t="shared" si="468"/>
        <v>0</v>
      </c>
      <c r="EW299" s="40" t="b">
        <f t="shared" si="469"/>
        <v>0</v>
      </c>
      <c r="EX299" s="40" t="b">
        <f t="shared" si="470"/>
        <v>0</v>
      </c>
      <c r="EY299" s="365"/>
      <c r="EZ299" s="40" t="b">
        <f t="shared" si="471"/>
        <v>0</v>
      </c>
      <c r="FA299" s="40" t="b">
        <f t="shared" si="472"/>
        <v>0</v>
      </c>
      <c r="FB299" s="40" t="b">
        <f t="shared" si="473"/>
        <v>0</v>
      </c>
      <c r="FC299" s="40" t="b">
        <f t="shared" si="474"/>
        <v>0</v>
      </c>
      <c r="FD299" s="367"/>
      <c r="FE299" s="40" t="b">
        <f t="shared" si="475"/>
        <v>0</v>
      </c>
      <c r="FF299" s="40" t="b">
        <f t="shared" si="476"/>
        <v>0</v>
      </c>
      <c r="FG299" s="40" t="b">
        <f t="shared" si="477"/>
        <v>0</v>
      </c>
      <c r="FH299" s="40" t="b">
        <f t="shared" si="478"/>
        <v>0</v>
      </c>
      <c r="FI299" s="365"/>
      <c r="FJ299" s="40" t="b">
        <f t="shared" si="479"/>
        <v>0</v>
      </c>
      <c r="FK299" s="40" t="b">
        <f t="shared" si="480"/>
        <v>0</v>
      </c>
      <c r="FL299" s="40" t="b">
        <f t="shared" si="481"/>
        <v>0</v>
      </c>
      <c r="FM299" s="40" t="b">
        <f t="shared" si="482"/>
        <v>0</v>
      </c>
      <c r="FN299" s="367"/>
      <c r="FO299" s="40" t="b">
        <f t="shared" si="483"/>
        <v>0</v>
      </c>
      <c r="FP299" s="40" t="b">
        <f t="shared" si="484"/>
        <v>0</v>
      </c>
      <c r="FQ299" s="40" t="b">
        <f t="shared" si="485"/>
        <v>0</v>
      </c>
      <c r="FR299" s="40" t="b">
        <f t="shared" si="486"/>
        <v>0</v>
      </c>
      <c r="FS299" s="365"/>
      <c r="FT299" s="40" t="b">
        <f t="shared" si="487"/>
        <v>0</v>
      </c>
      <c r="FU299" s="40" t="b">
        <f t="shared" si="488"/>
        <v>0</v>
      </c>
      <c r="FV299" s="40" t="b">
        <f t="shared" si="489"/>
        <v>0</v>
      </c>
      <c r="FW299" s="40" t="b">
        <f t="shared" si="490"/>
        <v>0</v>
      </c>
    </row>
    <row r="300" spans="2:179">
      <c r="B300" s="365">
        <v>291</v>
      </c>
      <c r="C300" s="309"/>
      <c r="D300" s="196"/>
      <c r="E300" s="196"/>
      <c r="F300" s="195"/>
      <c r="G300" s="367"/>
      <c r="H300" s="197"/>
      <c r="I300" s="197"/>
      <c r="J300" s="197"/>
      <c r="K300" s="197"/>
      <c r="L300" s="197"/>
      <c r="M300" s="197"/>
      <c r="N300" s="9"/>
      <c r="O300" s="198"/>
      <c r="P300" s="198"/>
      <c r="Q300" s="198"/>
      <c r="R300" s="198"/>
      <c r="S300" s="198"/>
      <c r="T300" s="198"/>
      <c r="U300" s="9"/>
      <c r="V300" s="306"/>
      <c r="W300" s="306"/>
      <c r="X300" s="306"/>
      <c r="Y300" s="306"/>
      <c r="Z300" s="306"/>
      <c r="AA300" s="283">
        <f>IFERROR(Z300*Inputs!$D$59*Inputs!$D$60,"")</f>
        <v>0</v>
      </c>
      <c r="AB300" s="9"/>
      <c r="AC300" s="304"/>
      <c r="AD300" s="304"/>
      <c r="AE300" s="304"/>
      <c r="AF300" s="304"/>
      <c r="AG300" s="9"/>
      <c r="AH300" s="283" t="str">
        <f>IFERROR(IF(Analysis!AC300="","",Analysis!AC300*Inputs!$D$33),"")</f>
        <v/>
      </c>
      <c r="AI300" s="292" t="str">
        <f>IFERROR(IF(Analysis!AD300="","",Analysis!AD300*Inputs!$D$37),"")</f>
        <v/>
      </c>
      <c r="AJ300" s="292" t="str">
        <f>IFERROR(IF(Analysis!AE300="","",Analysis!AE300*Inputs!$D$41),"")</f>
        <v/>
      </c>
      <c r="AK300" s="292" t="str">
        <f>IFERROR(IF(Analysis!AE300="","",Analysis!AE300*Inputs!$D$48),"")</f>
        <v/>
      </c>
      <c r="AL300" s="293" t="str">
        <f>IFERROR(IF(Analysis!AD300="","",Analysis!AD300*Inputs!$D$49*Inputs!$D$48),"")</f>
        <v/>
      </c>
      <c r="AM300" s="292" t="str">
        <f>IFERROR(AK300*Inputs!$D$50,"")</f>
        <v/>
      </c>
      <c r="AN300" s="292" t="str">
        <f t="shared" si="491"/>
        <v/>
      </c>
      <c r="AO300" s="292" t="str">
        <f>IFERROR(IF(AN300="","",AN300*Inputs!$D$52),"")</f>
        <v/>
      </c>
      <c r="AP300" s="283" t="str">
        <f>IFERROR(IF(Analysis!AF300="","",Analysis!AF300*Inputs!$D$58),"")</f>
        <v/>
      </c>
      <c r="AQ300" s="293" t="str">
        <f>IFERROR(AP300*Inputs!$D$59,"")</f>
        <v/>
      </c>
      <c r="AR300" s="283" t="str">
        <f>IFERROR(AQ300*Inputs!$D$60,"")</f>
        <v/>
      </c>
      <c r="AS300" s="9"/>
      <c r="AT300" s="279" t="str">
        <f>IF(Analysis!V300&lt;&gt;"",Analysis!V300,Analysis!$AH300)</f>
        <v/>
      </c>
      <c r="AU300" s="279" t="str">
        <f>IF(Analysis!W300&lt;&gt;"",Analysis!W300,Analysis!AI300)</f>
        <v/>
      </c>
      <c r="AV300" s="279" t="str">
        <f>IF(Analysis!X300&lt;&gt;"",Analysis!X300,$AJ300)</f>
        <v/>
      </c>
      <c r="AW300" s="279" t="str">
        <f>IF(Analysis!Y300&lt;&gt;"",Analysis!Y300,Analysis!AO300)</f>
        <v/>
      </c>
      <c r="AX300" s="279" t="str">
        <f>IF(Analysis!Z300&lt;&gt;"",Analysis!Z300,Analysis!AP300)</f>
        <v/>
      </c>
      <c r="AY300" s="279" t="str">
        <f>IF(Analysis!AA300&gt;0,Analysis!AA300,Analysis!AR300)</f>
        <v/>
      </c>
      <c r="AZ300" s="9"/>
      <c r="BA300" s="8">
        <f>SUM((($H300+$O300)*Inputs!$D$14*Inputs!$D$13/Hours_TB),(($I300+$P300)*Inputs!$D$14*Inputs!$D$13/Hours_TB),(($J300+$Q300)*Inputs!$D$14*Inputs!$D$13/Hours_TB),(($K300+$R300)*Inputs!$D$14*Inputs!$D$13/Hours_TB),(($L300+$S300)*Inputs!$D$14*Inputs!$D$13/Hours_TB),(($M300+$T300)*Inputs!$D$14*Inputs!$D$13/Hours_TB))</f>
        <v>0</v>
      </c>
      <c r="BB300" s="8">
        <f>SUM((($H300+$O300)*Inputs!$D$14*Inputs!$D$13/Hours_HIV),(($I300+$P300)*Inputs!$D$14*Inputs!$D$13/Hours_HIV),(($J300+$Q300)*Inputs!$D$14*Inputs!$D$13/Hours_HIV),(($K300+$R300)*Inputs!$D$14*Inputs!$D$13/Hours_HIV),(($L300+$S300)*Inputs!$D$14*Inputs!$D$13/Hours_HIV),(($M300+$T300)*Inputs!$D$14*Inputs!$D$13/Hours_HIV))</f>
        <v>0</v>
      </c>
      <c r="BC300" s="8">
        <f>SUM((($H300+$O300)*Inputs!$D$14*Inputs!$D$13/Hours_HPV),(($I300+$P300)*Inputs!$D$14*Inputs!$D$13/Hours_HPV),(($J300+$Q300)*Inputs!$D$14*Inputs!$D$13/Hours_HPV),(($K300+$R300)*Inputs!$D$14*Inputs!$D$13/Hours_HPV),(($L300+$S300)*Inputs!$D$14*Inputs!$D$13/Hours_HPV),(($M300+$T300)*Inputs!$D$14*Inputs!$D$13/Hours_HPV))</f>
        <v>0</v>
      </c>
      <c r="BD300" s="8">
        <f>SUM((($H300+$O300)*Inputs!$D$14*Inputs!$D$13/Hours_HCV),(($I300+$P300)*Inputs!$D$14*Inputs!$D$13/Hours_HCV),(($J300+$Q300)*Inputs!$D$14*Inputs!$D$13/Hours_HCV),(($K300+$R300)*Inputs!$D$14*Inputs!$D$13/Hours_HCV),(($L300+$S300)*Inputs!$D$14*Inputs!$D$13/Hours_HCV),(($M300+$T300)*Inputs!$D$14*Inputs!$D$13/Hours_HCV))</f>
        <v>0</v>
      </c>
      <c r="BE300" s="9"/>
      <c r="BF300" s="10" t="str">
        <f t="shared" si="492"/>
        <v/>
      </c>
      <c r="BG300" s="18" t="str">
        <f t="shared" si="493"/>
        <v>N/A</v>
      </c>
      <c r="BH300" s="10" t="str">
        <f t="shared" si="494"/>
        <v/>
      </c>
      <c r="BI300" s="10" t="str">
        <f t="shared" si="495"/>
        <v/>
      </c>
      <c r="BJ300" s="10" t="str">
        <f t="shared" si="414"/>
        <v/>
      </c>
      <c r="BK300" s="18" t="str">
        <f t="shared" si="496"/>
        <v>N/A</v>
      </c>
      <c r="BL300" s="367"/>
      <c r="BM300" s="10">
        <f t="shared" si="497"/>
        <v>0</v>
      </c>
      <c r="BN300" s="18" t="str">
        <f t="shared" si="498"/>
        <v>N/A</v>
      </c>
      <c r="BO300" s="10" t="str">
        <f t="shared" si="415"/>
        <v/>
      </c>
      <c r="BP300" s="10" t="str">
        <f t="shared" si="416"/>
        <v/>
      </c>
      <c r="BQ300" s="10" t="str">
        <f t="shared" si="417"/>
        <v/>
      </c>
      <c r="BR300" s="18" t="str">
        <f t="shared" si="418"/>
        <v>N/A</v>
      </c>
      <c r="BS300" s="367"/>
      <c r="BT300" s="10">
        <f t="shared" si="499"/>
        <v>0</v>
      </c>
      <c r="BU300" s="18" t="str">
        <f t="shared" si="500"/>
        <v>N/A</v>
      </c>
      <c r="BV300" s="10" t="str">
        <f t="shared" si="419"/>
        <v/>
      </c>
      <c r="BW300" s="10" t="str">
        <f t="shared" si="501"/>
        <v/>
      </c>
      <c r="BX300" s="10" t="str">
        <f t="shared" si="420"/>
        <v/>
      </c>
      <c r="BY300" s="18" t="str">
        <f t="shared" si="502"/>
        <v>N/A</v>
      </c>
      <c r="BZ300" s="367"/>
      <c r="CA300" s="10">
        <f t="shared" si="503"/>
        <v>0</v>
      </c>
      <c r="CB300" s="18" t="str">
        <f t="shared" si="504"/>
        <v>N/A</v>
      </c>
      <c r="CC300" s="10" t="str">
        <f t="shared" si="421"/>
        <v/>
      </c>
      <c r="CD300" s="10" t="str">
        <f t="shared" si="422"/>
        <v/>
      </c>
      <c r="CE300" s="10" t="str">
        <f t="shared" si="423"/>
        <v/>
      </c>
      <c r="CF300" s="18" t="str">
        <f t="shared" si="505"/>
        <v>N/A</v>
      </c>
      <c r="CG300" s="365"/>
      <c r="CH300" s="10">
        <f t="shared" si="506"/>
        <v>0</v>
      </c>
      <c r="CI300" s="18" t="str">
        <f t="shared" si="507"/>
        <v>N/A</v>
      </c>
      <c r="CJ300" s="10" t="str">
        <f t="shared" si="424"/>
        <v/>
      </c>
      <c r="CK300" s="10" t="str">
        <f t="shared" si="425"/>
        <v/>
      </c>
      <c r="CL300" s="10" t="str">
        <f t="shared" si="426"/>
        <v/>
      </c>
      <c r="CM300" s="18" t="str">
        <f t="shared" si="427"/>
        <v>N/A</v>
      </c>
      <c r="CN300" s="365"/>
      <c r="CO300" s="10">
        <f t="shared" si="508"/>
        <v>0</v>
      </c>
      <c r="CP300" s="18" t="str">
        <f t="shared" si="509"/>
        <v>N/A</v>
      </c>
      <c r="CQ300" s="10" t="str">
        <f t="shared" si="428"/>
        <v/>
      </c>
      <c r="CR300" s="10" t="str">
        <f t="shared" si="429"/>
        <v/>
      </c>
      <c r="CS300" s="10" t="str">
        <f t="shared" si="430"/>
        <v/>
      </c>
      <c r="CT300" s="18" t="str">
        <f t="shared" si="510"/>
        <v>N/A</v>
      </c>
      <c r="CU300" s="377"/>
      <c r="CV300" s="10">
        <f t="shared" si="511"/>
        <v>0</v>
      </c>
      <c r="CW300" s="18" t="str">
        <f t="shared" si="512"/>
        <v>N/A</v>
      </c>
      <c r="CX300" s="10" t="str">
        <f t="shared" si="431"/>
        <v/>
      </c>
      <c r="CY300" s="10" t="str">
        <f t="shared" si="432"/>
        <v/>
      </c>
      <c r="CZ300" s="10" t="str">
        <f t="shared" si="433"/>
        <v/>
      </c>
      <c r="DA300" s="18" t="str">
        <f t="shared" si="434"/>
        <v>N/A</v>
      </c>
      <c r="DB300" s="367"/>
      <c r="DC300" s="367"/>
      <c r="DD300" s="367"/>
      <c r="DE300" s="367"/>
      <c r="DF300" s="367"/>
      <c r="DG300" s="40" t="b">
        <f t="shared" si="435"/>
        <v>0</v>
      </c>
      <c r="DH300" s="40" t="b">
        <f t="shared" si="436"/>
        <v>0</v>
      </c>
      <c r="DI300" s="40" t="b">
        <f t="shared" si="437"/>
        <v>0</v>
      </c>
      <c r="DJ300" s="40" t="b">
        <f t="shared" si="438"/>
        <v>0</v>
      </c>
      <c r="DK300" s="367"/>
      <c r="DL300" s="40" t="b">
        <f t="shared" si="439"/>
        <v>0</v>
      </c>
      <c r="DM300" s="40" t="b">
        <f t="shared" si="440"/>
        <v>0</v>
      </c>
      <c r="DN300" s="40" t="b">
        <f t="shared" si="441"/>
        <v>0</v>
      </c>
      <c r="DO300" s="40" t="b">
        <f t="shared" si="442"/>
        <v>0</v>
      </c>
      <c r="DP300" s="367"/>
      <c r="DQ300" s="40" t="b">
        <f t="shared" si="443"/>
        <v>0</v>
      </c>
      <c r="DR300" s="40" t="b">
        <f t="shared" si="444"/>
        <v>0</v>
      </c>
      <c r="DS300" s="40" t="b">
        <f t="shared" si="445"/>
        <v>0</v>
      </c>
      <c r="DT300" s="40" t="b">
        <f t="shared" si="446"/>
        <v>0</v>
      </c>
      <c r="DU300" s="367"/>
      <c r="DV300" s="40" t="b">
        <f t="shared" si="447"/>
        <v>0</v>
      </c>
      <c r="DW300" s="40" t="b">
        <f t="shared" si="448"/>
        <v>0</v>
      </c>
      <c r="DX300" s="40" t="b">
        <f t="shared" si="449"/>
        <v>0</v>
      </c>
      <c r="DY300" s="40" t="b">
        <f t="shared" si="450"/>
        <v>0</v>
      </c>
      <c r="DZ300" s="367"/>
      <c r="EA300" s="40" t="b">
        <f t="shared" si="451"/>
        <v>0</v>
      </c>
      <c r="EB300" s="40" t="b">
        <f t="shared" si="452"/>
        <v>0</v>
      </c>
      <c r="EC300" s="40" t="b">
        <f t="shared" si="453"/>
        <v>0</v>
      </c>
      <c r="ED300" s="40" t="b">
        <f t="shared" si="454"/>
        <v>0</v>
      </c>
      <c r="EE300" s="367"/>
      <c r="EF300" s="40" t="b">
        <f t="shared" si="455"/>
        <v>0</v>
      </c>
      <c r="EG300" s="40" t="b">
        <f t="shared" si="456"/>
        <v>0</v>
      </c>
      <c r="EH300" s="40" t="b">
        <f t="shared" si="457"/>
        <v>0</v>
      </c>
      <c r="EI300" s="40" t="b">
        <f t="shared" si="458"/>
        <v>0</v>
      </c>
      <c r="EJ300" s="367"/>
      <c r="EK300" s="40" t="b">
        <f t="shared" si="459"/>
        <v>0</v>
      </c>
      <c r="EL300" s="40" t="b">
        <f t="shared" si="460"/>
        <v>0</v>
      </c>
      <c r="EM300" s="40" t="b">
        <f t="shared" si="461"/>
        <v>0</v>
      </c>
      <c r="EN300" s="40" t="b">
        <f t="shared" si="462"/>
        <v>0</v>
      </c>
      <c r="EO300" s="367"/>
      <c r="EP300" s="40" t="b">
        <f t="shared" si="463"/>
        <v>0</v>
      </c>
      <c r="EQ300" s="40" t="b">
        <f t="shared" si="464"/>
        <v>0</v>
      </c>
      <c r="ER300" s="40" t="b">
        <f t="shared" si="465"/>
        <v>0</v>
      </c>
      <c r="ES300" s="40" t="b">
        <f t="shared" si="466"/>
        <v>0</v>
      </c>
      <c r="ET300" s="367"/>
      <c r="EU300" s="40" t="b">
        <f t="shared" si="467"/>
        <v>0</v>
      </c>
      <c r="EV300" s="40" t="b">
        <f t="shared" si="468"/>
        <v>0</v>
      </c>
      <c r="EW300" s="40" t="b">
        <f t="shared" si="469"/>
        <v>0</v>
      </c>
      <c r="EX300" s="40" t="b">
        <f t="shared" si="470"/>
        <v>0</v>
      </c>
      <c r="EY300" s="365"/>
      <c r="EZ300" s="40" t="b">
        <f t="shared" si="471"/>
        <v>0</v>
      </c>
      <c r="FA300" s="40" t="b">
        <f t="shared" si="472"/>
        <v>0</v>
      </c>
      <c r="FB300" s="40" t="b">
        <f t="shared" si="473"/>
        <v>0</v>
      </c>
      <c r="FC300" s="40" t="b">
        <f t="shared" si="474"/>
        <v>0</v>
      </c>
      <c r="FD300" s="367"/>
      <c r="FE300" s="40" t="b">
        <f t="shared" si="475"/>
        <v>0</v>
      </c>
      <c r="FF300" s="40" t="b">
        <f t="shared" si="476"/>
        <v>0</v>
      </c>
      <c r="FG300" s="40" t="b">
        <f t="shared" si="477"/>
        <v>0</v>
      </c>
      <c r="FH300" s="40" t="b">
        <f t="shared" si="478"/>
        <v>0</v>
      </c>
      <c r="FI300" s="365"/>
      <c r="FJ300" s="40" t="b">
        <f t="shared" si="479"/>
        <v>0</v>
      </c>
      <c r="FK300" s="40" t="b">
        <f t="shared" si="480"/>
        <v>0</v>
      </c>
      <c r="FL300" s="40" t="b">
        <f t="shared" si="481"/>
        <v>0</v>
      </c>
      <c r="FM300" s="40" t="b">
        <f t="shared" si="482"/>
        <v>0</v>
      </c>
      <c r="FN300" s="367"/>
      <c r="FO300" s="40" t="b">
        <f t="shared" si="483"/>
        <v>0</v>
      </c>
      <c r="FP300" s="40" t="b">
        <f t="shared" si="484"/>
        <v>0</v>
      </c>
      <c r="FQ300" s="40" t="b">
        <f t="shared" si="485"/>
        <v>0</v>
      </c>
      <c r="FR300" s="40" t="b">
        <f t="shared" si="486"/>
        <v>0</v>
      </c>
      <c r="FS300" s="365"/>
      <c r="FT300" s="40" t="b">
        <f t="shared" si="487"/>
        <v>0</v>
      </c>
      <c r="FU300" s="40" t="b">
        <f t="shared" si="488"/>
        <v>0</v>
      </c>
      <c r="FV300" s="40" t="b">
        <f t="shared" si="489"/>
        <v>0</v>
      </c>
      <c r="FW300" s="40" t="b">
        <f t="shared" si="490"/>
        <v>0</v>
      </c>
    </row>
    <row r="301" spans="2:179">
      <c r="B301" s="365">
        <v>292</v>
      </c>
      <c r="C301" s="309"/>
      <c r="D301" s="196"/>
      <c r="E301" s="196"/>
      <c r="F301" s="195"/>
      <c r="G301" s="367"/>
      <c r="H301" s="197"/>
      <c r="I301" s="197"/>
      <c r="J301" s="197"/>
      <c r="K301" s="197"/>
      <c r="L301" s="197"/>
      <c r="M301" s="197"/>
      <c r="N301" s="9"/>
      <c r="O301" s="198"/>
      <c r="P301" s="198"/>
      <c r="Q301" s="198"/>
      <c r="R301" s="198"/>
      <c r="S301" s="198"/>
      <c r="T301" s="198"/>
      <c r="U301" s="9"/>
      <c r="V301" s="306"/>
      <c r="W301" s="306"/>
      <c r="X301" s="306"/>
      <c r="Y301" s="306"/>
      <c r="Z301" s="306"/>
      <c r="AA301" s="283">
        <f>IFERROR(Z301*Inputs!$D$59*Inputs!$D$60,"")</f>
        <v>0</v>
      </c>
      <c r="AB301" s="9"/>
      <c r="AC301" s="304"/>
      <c r="AD301" s="304"/>
      <c r="AE301" s="304"/>
      <c r="AF301" s="304"/>
      <c r="AG301" s="9"/>
      <c r="AH301" s="283" t="str">
        <f>IFERROR(IF(Analysis!AC301="","",Analysis!AC301*Inputs!$D$33),"")</f>
        <v/>
      </c>
      <c r="AI301" s="292" t="str">
        <f>IFERROR(IF(Analysis!AD301="","",Analysis!AD301*Inputs!$D$37),"")</f>
        <v/>
      </c>
      <c r="AJ301" s="292" t="str">
        <f>IFERROR(IF(Analysis!AE301="","",Analysis!AE301*Inputs!$D$41),"")</f>
        <v/>
      </c>
      <c r="AK301" s="292" t="str">
        <f>IFERROR(IF(Analysis!AE301="","",Analysis!AE301*Inputs!$D$48),"")</f>
        <v/>
      </c>
      <c r="AL301" s="293" t="str">
        <f>IFERROR(IF(Analysis!AD301="","",Analysis!AD301*Inputs!$D$49*Inputs!$D$48),"")</f>
        <v/>
      </c>
      <c r="AM301" s="292" t="str">
        <f>IFERROR(AK301*Inputs!$D$50,"")</f>
        <v/>
      </c>
      <c r="AN301" s="292" t="str">
        <f t="shared" si="491"/>
        <v/>
      </c>
      <c r="AO301" s="292" t="str">
        <f>IFERROR(IF(AN301="","",AN301*Inputs!$D$52),"")</f>
        <v/>
      </c>
      <c r="AP301" s="283" t="str">
        <f>IFERROR(IF(Analysis!AF301="","",Analysis!AF301*Inputs!$D$58),"")</f>
        <v/>
      </c>
      <c r="AQ301" s="293" t="str">
        <f>IFERROR(AP301*Inputs!$D$59,"")</f>
        <v/>
      </c>
      <c r="AR301" s="283" t="str">
        <f>IFERROR(AQ301*Inputs!$D$60,"")</f>
        <v/>
      </c>
      <c r="AS301" s="9"/>
      <c r="AT301" s="279" t="str">
        <f>IF(Analysis!V301&lt;&gt;"",Analysis!V301,Analysis!$AH301)</f>
        <v/>
      </c>
      <c r="AU301" s="279" t="str">
        <f>IF(Analysis!W301&lt;&gt;"",Analysis!W301,Analysis!AI301)</f>
        <v/>
      </c>
      <c r="AV301" s="279" t="str">
        <f>IF(Analysis!X301&lt;&gt;"",Analysis!X301,$AJ301)</f>
        <v/>
      </c>
      <c r="AW301" s="279" t="str">
        <f>IF(Analysis!Y301&lt;&gt;"",Analysis!Y301,Analysis!AO301)</f>
        <v/>
      </c>
      <c r="AX301" s="279" t="str">
        <f>IF(Analysis!Z301&lt;&gt;"",Analysis!Z301,Analysis!AP301)</f>
        <v/>
      </c>
      <c r="AY301" s="279" t="str">
        <f>IF(Analysis!AA301&gt;0,Analysis!AA301,Analysis!AR301)</f>
        <v/>
      </c>
      <c r="AZ301" s="9"/>
      <c r="BA301" s="8">
        <f>SUM((($H301+$O301)*Inputs!$D$14*Inputs!$D$13/Hours_TB),(($I301+$P301)*Inputs!$D$14*Inputs!$D$13/Hours_TB),(($J301+$Q301)*Inputs!$D$14*Inputs!$D$13/Hours_TB),(($K301+$R301)*Inputs!$D$14*Inputs!$D$13/Hours_TB),(($L301+$S301)*Inputs!$D$14*Inputs!$D$13/Hours_TB),(($M301+$T301)*Inputs!$D$14*Inputs!$D$13/Hours_TB))</f>
        <v>0</v>
      </c>
      <c r="BB301" s="8">
        <f>SUM((($H301+$O301)*Inputs!$D$14*Inputs!$D$13/Hours_HIV),(($I301+$P301)*Inputs!$D$14*Inputs!$D$13/Hours_HIV),(($J301+$Q301)*Inputs!$D$14*Inputs!$D$13/Hours_HIV),(($K301+$R301)*Inputs!$D$14*Inputs!$D$13/Hours_HIV),(($L301+$S301)*Inputs!$D$14*Inputs!$D$13/Hours_HIV),(($M301+$T301)*Inputs!$D$14*Inputs!$D$13/Hours_HIV))</f>
        <v>0</v>
      </c>
      <c r="BC301" s="8">
        <f>SUM((($H301+$O301)*Inputs!$D$14*Inputs!$D$13/Hours_HPV),(($I301+$P301)*Inputs!$D$14*Inputs!$D$13/Hours_HPV),(($J301+$Q301)*Inputs!$D$14*Inputs!$D$13/Hours_HPV),(($K301+$R301)*Inputs!$D$14*Inputs!$D$13/Hours_HPV),(($L301+$S301)*Inputs!$D$14*Inputs!$D$13/Hours_HPV),(($M301+$T301)*Inputs!$D$14*Inputs!$D$13/Hours_HPV))</f>
        <v>0</v>
      </c>
      <c r="BD301" s="8">
        <f>SUM((($H301+$O301)*Inputs!$D$14*Inputs!$D$13/Hours_HCV),(($I301+$P301)*Inputs!$D$14*Inputs!$D$13/Hours_HCV),(($J301+$Q301)*Inputs!$D$14*Inputs!$D$13/Hours_HCV),(($K301+$R301)*Inputs!$D$14*Inputs!$D$13/Hours_HCV),(($L301+$S301)*Inputs!$D$14*Inputs!$D$13/Hours_HCV),(($M301+$T301)*Inputs!$D$14*Inputs!$D$13/Hours_HCV))</f>
        <v>0</v>
      </c>
      <c r="BE301" s="9"/>
      <c r="BF301" s="10" t="str">
        <f t="shared" si="492"/>
        <v/>
      </c>
      <c r="BG301" s="18" t="str">
        <f t="shared" si="493"/>
        <v>N/A</v>
      </c>
      <c r="BH301" s="10" t="str">
        <f t="shared" si="494"/>
        <v/>
      </c>
      <c r="BI301" s="10" t="str">
        <f t="shared" si="495"/>
        <v/>
      </c>
      <c r="BJ301" s="10" t="str">
        <f t="shared" si="414"/>
        <v/>
      </c>
      <c r="BK301" s="18" t="str">
        <f t="shared" si="496"/>
        <v>N/A</v>
      </c>
      <c r="BL301" s="367"/>
      <c r="BM301" s="10">
        <f t="shared" si="497"/>
        <v>0</v>
      </c>
      <c r="BN301" s="18" t="str">
        <f t="shared" si="498"/>
        <v>N/A</v>
      </c>
      <c r="BO301" s="10" t="str">
        <f t="shared" si="415"/>
        <v/>
      </c>
      <c r="BP301" s="10" t="str">
        <f t="shared" si="416"/>
        <v/>
      </c>
      <c r="BQ301" s="10" t="str">
        <f t="shared" si="417"/>
        <v/>
      </c>
      <c r="BR301" s="18" t="str">
        <f t="shared" si="418"/>
        <v>N/A</v>
      </c>
      <c r="BS301" s="367"/>
      <c r="BT301" s="10">
        <f t="shared" si="499"/>
        <v>0</v>
      </c>
      <c r="BU301" s="18" t="str">
        <f t="shared" si="500"/>
        <v>N/A</v>
      </c>
      <c r="BV301" s="10" t="str">
        <f t="shared" si="419"/>
        <v/>
      </c>
      <c r="BW301" s="10" t="str">
        <f t="shared" si="501"/>
        <v/>
      </c>
      <c r="BX301" s="10" t="str">
        <f t="shared" si="420"/>
        <v/>
      </c>
      <c r="BY301" s="18" t="str">
        <f t="shared" si="502"/>
        <v>N/A</v>
      </c>
      <c r="BZ301" s="367"/>
      <c r="CA301" s="10">
        <f t="shared" si="503"/>
        <v>0</v>
      </c>
      <c r="CB301" s="18" t="str">
        <f t="shared" si="504"/>
        <v>N/A</v>
      </c>
      <c r="CC301" s="10" t="str">
        <f t="shared" si="421"/>
        <v/>
      </c>
      <c r="CD301" s="10" t="str">
        <f t="shared" si="422"/>
        <v/>
      </c>
      <c r="CE301" s="10" t="str">
        <f t="shared" si="423"/>
        <v/>
      </c>
      <c r="CF301" s="18" t="str">
        <f t="shared" si="505"/>
        <v>N/A</v>
      </c>
      <c r="CG301" s="365"/>
      <c r="CH301" s="10">
        <f t="shared" si="506"/>
        <v>0</v>
      </c>
      <c r="CI301" s="18" t="str">
        <f t="shared" si="507"/>
        <v>N/A</v>
      </c>
      <c r="CJ301" s="10" t="str">
        <f t="shared" si="424"/>
        <v/>
      </c>
      <c r="CK301" s="10" t="str">
        <f t="shared" si="425"/>
        <v/>
      </c>
      <c r="CL301" s="10" t="str">
        <f t="shared" si="426"/>
        <v/>
      </c>
      <c r="CM301" s="18" t="str">
        <f t="shared" si="427"/>
        <v>N/A</v>
      </c>
      <c r="CN301" s="365"/>
      <c r="CO301" s="10">
        <f t="shared" si="508"/>
        <v>0</v>
      </c>
      <c r="CP301" s="18" t="str">
        <f t="shared" si="509"/>
        <v>N/A</v>
      </c>
      <c r="CQ301" s="10" t="str">
        <f t="shared" si="428"/>
        <v/>
      </c>
      <c r="CR301" s="10" t="str">
        <f t="shared" si="429"/>
        <v/>
      </c>
      <c r="CS301" s="10" t="str">
        <f t="shared" si="430"/>
        <v/>
      </c>
      <c r="CT301" s="18" t="str">
        <f t="shared" si="510"/>
        <v>N/A</v>
      </c>
      <c r="CU301" s="377"/>
      <c r="CV301" s="10">
        <f t="shared" si="511"/>
        <v>0</v>
      </c>
      <c r="CW301" s="18" t="str">
        <f t="shared" si="512"/>
        <v>N/A</v>
      </c>
      <c r="CX301" s="10" t="str">
        <f t="shared" si="431"/>
        <v/>
      </c>
      <c r="CY301" s="10" t="str">
        <f t="shared" si="432"/>
        <v/>
      </c>
      <c r="CZ301" s="10" t="str">
        <f t="shared" si="433"/>
        <v/>
      </c>
      <c r="DA301" s="18" t="str">
        <f t="shared" si="434"/>
        <v>N/A</v>
      </c>
      <c r="DB301" s="367"/>
      <c r="DC301" s="367"/>
      <c r="DD301" s="367"/>
      <c r="DE301" s="367"/>
      <c r="DF301" s="367"/>
      <c r="DG301" s="40" t="b">
        <f t="shared" si="435"/>
        <v>0</v>
      </c>
      <c r="DH301" s="40" t="b">
        <f t="shared" si="436"/>
        <v>0</v>
      </c>
      <c r="DI301" s="40" t="b">
        <f t="shared" si="437"/>
        <v>0</v>
      </c>
      <c r="DJ301" s="40" t="b">
        <f t="shared" si="438"/>
        <v>0</v>
      </c>
      <c r="DK301" s="367"/>
      <c r="DL301" s="40" t="b">
        <f t="shared" si="439"/>
        <v>0</v>
      </c>
      <c r="DM301" s="40" t="b">
        <f t="shared" si="440"/>
        <v>0</v>
      </c>
      <c r="DN301" s="40" t="b">
        <f t="shared" si="441"/>
        <v>0</v>
      </c>
      <c r="DO301" s="40" t="b">
        <f t="shared" si="442"/>
        <v>0</v>
      </c>
      <c r="DP301" s="367"/>
      <c r="DQ301" s="40" t="b">
        <f t="shared" si="443"/>
        <v>0</v>
      </c>
      <c r="DR301" s="40" t="b">
        <f t="shared" si="444"/>
        <v>0</v>
      </c>
      <c r="DS301" s="40" t="b">
        <f t="shared" si="445"/>
        <v>0</v>
      </c>
      <c r="DT301" s="40" t="b">
        <f t="shared" si="446"/>
        <v>0</v>
      </c>
      <c r="DU301" s="367"/>
      <c r="DV301" s="40" t="b">
        <f t="shared" si="447"/>
        <v>0</v>
      </c>
      <c r="DW301" s="40" t="b">
        <f t="shared" si="448"/>
        <v>0</v>
      </c>
      <c r="DX301" s="40" t="b">
        <f t="shared" si="449"/>
        <v>0</v>
      </c>
      <c r="DY301" s="40" t="b">
        <f t="shared" si="450"/>
        <v>0</v>
      </c>
      <c r="DZ301" s="367"/>
      <c r="EA301" s="40" t="b">
        <f t="shared" si="451"/>
        <v>0</v>
      </c>
      <c r="EB301" s="40" t="b">
        <f t="shared" si="452"/>
        <v>0</v>
      </c>
      <c r="EC301" s="40" t="b">
        <f t="shared" si="453"/>
        <v>0</v>
      </c>
      <c r="ED301" s="40" t="b">
        <f t="shared" si="454"/>
        <v>0</v>
      </c>
      <c r="EE301" s="367"/>
      <c r="EF301" s="40" t="b">
        <f t="shared" si="455"/>
        <v>0</v>
      </c>
      <c r="EG301" s="40" t="b">
        <f t="shared" si="456"/>
        <v>0</v>
      </c>
      <c r="EH301" s="40" t="b">
        <f t="shared" si="457"/>
        <v>0</v>
      </c>
      <c r="EI301" s="40" t="b">
        <f t="shared" si="458"/>
        <v>0</v>
      </c>
      <c r="EJ301" s="367"/>
      <c r="EK301" s="40" t="b">
        <f t="shared" si="459"/>
        <v>0</v>
      </c>
      <c r="EL301" s="40" t="b">
        <f t="shared" si="460"/>
        <v>0</v>
      </c>
      <c r="EM301" s="40" t="b">
        <f t="shared" si="461"/>
        <v>0</v>
      </c>
      <c r="EN301" s="40" t="b">
        <f t="shared" si="462"/>
        <v>0</v>
      </c>
      <c r="EO301" s="367"/>
      <c r="EP301" s="40" t="b">
        <f t="shared" si="463"/>
        <v>0</v>
      </c>
      <c r="EQ301" s="40" t="b">
        <f t="shared" si="464"/>
        <v>0</v>
      </c>
      <c r="ER301" s="40" t="b">
        <f t="shared" si="465"/>
        <v>0</v>
      </c>
      <c r="ES301" s="40" t="b">
        <f t="shared" si="466"/>
        <v>0</v>
      </c>
      <c r="ET301" s="367"/>
      <c r="EU301" s="40" t="b">
        <f t="shared" si="467"/>
        <v>0</v>
      </c>
      <c r="EV301" s="40" t="b">
        <f t="shared" si="468"/>
        <v>0</v>
      </c>
      <c r="EW301" s="40" t="b">
        <f t="shared" si="469"/>
        <v>0</v>
      </c>
      <c r="EX301" s="40" t="b">
        <f t="shared" si="470"/>
        <v>0</v>
      </c>
      <c r="EY301" s="365"/>
      <c r="EZ301" s="40" t="b">
        <f t="shared" si="471"/>
        <v>0</v>
      </c>
      <c r="FA301" s="40" t="b">
        <f t="shared" si="472"/>
        <v>0</v>
      </c>
      <c r="FB301" s="40" t="b">
        <f t="shared" si="473"/>
        <v>0</v>
      </c>
      <c r="FC301" s="40" t="b">
        <f t="shared" si="474"/>
        <v>0</v>
      </c>
      <c r="FD301" s="367"/>
      <c r="FE301" s="40" t="b">
        <f t="shared" si="475"/>
        <v>0</v>
      </c>
      <c r="FF301" s="40" t="b">
        <f t="shared" si="476"/>
        <v>0</v>
      </c>
      <c r="FG301" s="40" t="b">
        <f t="shared" si="477"/>
        <v>0</v>
      </c>
      <c r="FH301" s="40" t="b">
        <f t="shared" si="478"/>
        <v>0</v>
      </c>
      <c r="FI301" s="365"/>
      <c r="FJ301" s="40" t="b">
        <f t="shared" si="479"/>
        <v>0</v>
      </c>
      <c r="FK301" s="40" t="b">
        <f t="shared" si="480"/>
        <v>0</v>
      </c>
      <c r="FL301" s="40" t="b">
        <f t="shared" si="481"/>
        <v>0</v>
      </c>
      <c r="FM301" s="40" t="b">
        <f t="shared" si="482"/>
        <v>0</v>
      </c>
      <c r="FN301" s="367"/>
      <c r="FO301" s="40" t="b">
        <f t="shared" si="483"/>
        <v>0</v>
      </c>
      <c r="FP301" s="40" t="b">
        <f t="shared" si="484"/>
        <v>0</v>
      </c>
      <c r="FQ301" s="40" t="b">
        <f t="shared" si="485"/>
        <v>0</v>
      </c>
      <c r="FR301" s="40" t="b">
        <f t="shared" si="486"/>
        <v>0</v>
      </c>
      <c r="FS301" s="365"/>
      <c r="FT301" s="40" t="b">
        <f t="shared" si="487"/>
        <v>0</v>
      </c>
      <c r="FU301" s="40" t="b">
        <f t="shared" si="488"/>
        <v>0</v>
      </c>
      <c r="FV301" s="40" t="b">
        <f t="shared" si="489"/>
        <v>0</v>
      </c>
      <c r="FW301" s="40" t="b">
        <f t="shared" si="490"/>
        <v>0</v>
      </c>
    </row>
    <row r="302" spans="2:179">
      <c r="B302" s="365">
        <v>293</v>
      </c>
      <c r="C302" s="309"/>
      <c r="D302" s="196"/>
      <c r="E302" s="196"/>
      <c r="F302" s="195"/>
      <c r="G302" s="367"/>
      <c r="H302" s="197"/>
      <c r="I302" s="197"/>
      <c r="J302" s="197"/>
      <c r="K302" s="197"/>
      <c r="L302" s="197"/>
      <c r="M302" s="197"/>
      <c r="N302" s="9"/>
      <c r="O302" s="198"/>
      <c r="P302" s="198"/>
      <c r="Q302" s="198"/>
      <c r="R302" s="198"/>
      <c r="S302" s="198"/>
      <c r="T302" s="198"/>
      <c r="U302" s="9"/>
      <c r="V302" s="306"/>
      <c r="W302" s="306"/>
      <c r="X302" s="306"/>
      <c r="Y302" s="306"/>
      <c r="Z302" s="306"/>
      <c r="AA302" s="283">
        <f>IFERROR(Z302*Inputs!$D$59*Inputs!$D$60,"")</f>
        <v>0</v>
      </c>
      <c r="AB302" s="9"/>
      <c r="AC302" s="304"/>
      <c r="AD302" s="304"/>
      <c r="AE302" s="304"/>
      <c r="AF302" s="304"/>
      <c r="AG302" s="9"/>
      <c r="AH302" s="283" t="str">
        <f>IFERROR(IF(Analysis!AC302="","",Analysis!AC302*Inputs!$D$33),"")</f>
        <v/>
      </c>
      <c r="AI302" s="292" t="str">
        <f>IFERROR(IF(Analysis!AD302="","",Analysis!AD302*Inputs!$D$37),"")</f>
        <v/>
      </c>
      <c r="AJ302" s="292" t="str">
        <f>IFERROR(IF(Analysis!AE302="","",Analysis!AE302*Inputs!$D$41),"")</f>
        <v/>
      </c>
      <c r="AK302" s="292" t="str">
        <f>IFERROR(IF(Analysis!AE302="","",Analysis!AE302*Inputs!$D$48),"")</f>
        <v/>
      </c>
      <c r="AL302" s="293" t="str">
        <f>IFERROR(IF(Analysis!AD302="","",Analysis!AD302*Inputs!$D$49*Inputs!$D$48),"")</f>
        <v/>
      </c>
      <c r="AM302" s="292" t="str">
        <f>IFERROR(AK302*Inputs!$D$50,"")</f>
        <v/>
      </c>
      <c r="AN302" s="292" t="str">
        <f t="shared" si="491"/>
        <v/>
      </c>
      <c r="AO302" s="292" t="str">
        <f>IFERROR(IF(AN302="","",AN302*Inputs!$D$52),"")</f>
        <v/>
      </c>
      <c r="AP302" s="283" t="str">
        <f>IFERROR(IF(Analysis!AF302="","",Analysis!AF302*Inputs!$D$58),"")</f>
        <v/>
      </c>
      <c r="AQ302" s="293" t="str">
        <f>IFERROR(AP302*Inputs!$D$59,"")</f>
        <v/>
      </c>
      <c r="AR302" s="283" t="str">
        <f>IFERROR(AQ302*Inputs!$D$60,"")</f>
        <v/>
      </c>
      <c r="AS302" s="9"/>
      <c r="AT302" s="279" t="str">
        <f>IF(Analysis!V302&lt;&gt;"",Analysis!V302,Analysis!$AH302)</f>
        <v/>
      </c>
      <c r="AU302" s="279" t="str">
        <f>IF(Analysis!W302&lt;&gt;"",Analysis!W302,Analysis!AI302)</f>
        <v/>
      </c>
      <c r="AV302" s="279" t="str">
        <f>IF(Analysis!X302&lt;&gt;"",Analysis!X302,$AJ302)</f>
        <v/>
      </c>
      <c r="AW302" s="279" t="str">
        <f>IF(Analysis!Y302&lt;&gt;"",Analysis!Y302,Analysis!AO302)</f>
        <v/>
      </c>
      <c r="AX302" s="279" t="str">
        <f>IF(Analysis!Z302&lt;&gt;"",Analysis!Z302,Analysis!AP302)</f>
        <v/>
      </c>
      <c r="AY302" s="279" t="str">
        <f>IF(Analysis!AA302&gt;0,Analysis!AA302,Analysis!AR302)</f>
        <v/>
      </c>
      <c r="AZ302" s="9"/>
      <c r="BA302" s="8">
        <f>SUM((($H302+$O302)*Inputs!$D$14*Inputs!$D$13/Hours_TB),(($I302+$P302)*Inputs!$D$14*Inputs!$D$13/Hours_TB),(($J302+$Q302)*Inputs!$D$14*Inputs!$D$13/Hours_TB),(($K302+$R302)*Inputs!$D$14*Inputs!$D$13/Hours_TB),(($L302+$S302)*Inputs!$D$14*Inputs!$D$13/Hours_TB),(($M302+$T302)*Inputs!$D$14*Inputs!$D$13/Hours_TB))</f>
        <v>0</v>
      </c>
      <c r="BB302" s="8">
        <f>SUM((($H302+$O302)*Inputs!$D$14*Inputs!$D$13/Hours_HIV),(($I302+$P302)*Inputs!$D$14*Inputs!$D$13/Hours_HIV),(($J302+$Q302)*Inputs!$D$14*Inputs!$D$13/Hours_HIV),(($K302+$R302)*Inputs!$D$14*Inputs!$D$13/Hours_HIV),(($L302+$S302)*Inputs!$D$14*Inputs!$D$13/Hours_HIV),(($M302+$T302)*Inputs!$D$14*Inputs!$D$13/Hours_HIV))</f>
        <v>0</v>
      </c>
      <c r="BC302" s="8">
        <f>SUM((($H302+$O302)*Inputs!$D$14*Inputs!$D$13/Hours_HPV),(($I302+$P302)*Inputs!$D$14*Inputs!$D$13/Hours_HPV),(($J302+$Q302)*Inputs!$D$14*Inputs!$D$13/Hours_HPV),(($K302+$R302)*Inputs!$D$14*Inputs!$D$13/Hours_HPV),(($L302+$S302)*Inputs!$D$14*Inputs!$D$13/Hours_HPV),(($M302+$T302)*Inputs!$D$14*Inputs!$D$13/Hours_HPV))</f>
        <v>0</v>
      </c>
      <c r="BD302" s="8">
        <f>SUM((($H302+$O302)*Inputs!$D$14*Inputs!$D$13/Hours_HCV),(($I302+$P302)*Inputs!$D$14*Inputs!$D$13/Hours_HCV),(($J302+$Q302)*Inputs!$D$14*Inputs!$D$13/Hours_HCV),(($K302+$R302)*Inputs!$D$14*Inputs!$D$13/Hours_HCV),(($L302+$S302)*Inputs!$D$14*Inputs!$D$13/Hours_HCV),(($M302+$T302)*Inputs!$D$14*Inputs!$D$13/Hours_HCV))</f>
        <v>0</v>
      </c>
      <c r="BE302" s="9"/>
      <c r="BF302" s="10" t="str">
        <f t="shared" si="492"/>
        <v/>
      </c>
      <c r="BG302" s="18" t="str">
        <f t="shared" si="493"/>
        <v>N/A</v>
      </c>
      <c r="BH302" s="10" t="str">
        <f t="shared" si="494"/>
        <v/>
      </c>
      <c r="BI302" s="10" t="str">
        <f t="shared" si="495"/>
        <v/>
      </c>
      <c r="BJ302" s="10" t="str">
        <f t="shared" si="414"/>
        <v/>
      </c>
      <c r="BK302" s="18" t="str">
        <f t="shared" si="496"/>
        <v>N/A</v>
      </c>
      <c r="BL302" s="367"/>
      <c r="BM302" s="10">
        <f t="shared" si="497"/>
        <v>0</v>
      </c>
      <c r="BN302" s="18" t="str">
        <f t="shared" si="498"/>
        <v>N/A</v>
      </c>
      <c r="BO302" s="10" t="str">
        <f t="shared" si="415"/>
        <v/>
      </c>
      <c r="BP302" s="10" t="str">
        <f t="shared" si="416"/>
        <v/>
      </c>
      <c r="BQ302" s="10" t="str">
        <f t="shared" si="417"/>
        <v/>
      </c>
      <c r="BR302" s="18" t="str">
        <f t="shared" si="418"/>
        <v>N/A</v>
      </c>
      <c r="BS302" s="367"/>
      <c r="BT302" s="10">
        <f t="shared" si="499"/>
        <v>0</v>
      </c>
      <c r="BU302" s="18" t="str">
        <f t="shared" si="500"/>
        <v>N/A</v>
      </c>
      <c r="BV302" s="10" t="str">
        <f t="shared" si="419"/>
        <v/>
      </c>
      <c r="BW302" s="10" t="str">
        <f t="shared" si="501"/>
        <v/>
      </c>
      <c r="BX302" s="10" t="str">
        <f t="shared" si="420"/>
        <v/>
      </c>
      <c r="BY302" s="18" t="str">
        <f t="shared" si="502"/>
        <v>N/A</v>
      </c>
      <c r="BZ302" s="367"/>
      <c r="CA302" s="10">
        <f t="shared" si="503"/>
        <v>0</v>
      </c>
      <c r="CB302" s="18" t="str">
        <f t="shared" si="504"/>
        <v>N/A</v>
      </c>
      <c r="CC302" s="10" t="str">
        <f t="shared" si="421"/>
        <v/>
      </c>
      <c r="CD302" s="10" t="str">
        <f t="shared" si="422"/>
        <v/>
      </c>
      <c r="CE302" s="10" t="str">
        <f t="shared" si="423"/>
        <v/>
      </c>
      <c r="CF302" s="18" t="str">
        <f t="shared" si="505"/>
        <v>N/A</v>
      </c>
      <c r="CG302" s="365"/>
      <c r="CH302" s="10">
        <f t="shared" si="506"/>
        <v>0</v>
      </c>
      <c r="CI302" s="18" t="str">
        <f t="shared" si="507"/>
        <v>N/A</v>
      </c>
      <c r="CJ302" s="10" t="str">
        <f t="shared" si="424"/>
        <v/>
      </c>
      <c r="CK302" s="10" t="str">
        <f t="shared" si="425"/>
        <v/>
      </c>
      <c r="CL302" s="10" t="str">
        <f t="shared" si="426"/>
        <v/>
      </c>
      <c r="CM302" s="18" t="str">
        <f t="shared" si="427"/>
        <v>N/A</v>
      </c>
      <c r="CN302" s="365"/>
      <c r="CO302" s="10">
        <f t="shared" si="508"/>
        <v>0</v>
      </c>
      <c r="CP302" s="18" t="str">
        <f t="shared" si="509"/>
        <v>N/A</v>
      </c>
      <c r="CQ302" s="10" t="str">
        <f t="shared" si="428"/>
        <v/>
      </c>
      <c r="CR302" s="10" t="str">
        <f t="shared" si="429"/>
        <v/>
      </c>
      <c r="CS302" s="10" t="str">
        <f t="shared" si="430"/>
        <v/>
      </c>
      <c r="CT302" s="18" t="str">
        <f t="shared" si="510"/>
        <v>N/A</v>
      </c>
      <c r="CU302" s="377"/>
      <c r="CV302" s="10">
        <f t="shared" si="511"/>
        <v>0</v>
      </c>
      <c r="CW302" s="18" t="str">
        <f t="shared" si="512"/>
        <v>N/A</v>
      </c>
      <c r="CX302" s="10" t="str">
        <f t="shared" si="431"/>
        <v/>
      </c>
      <c r="CY302" s="10" t="str">
        <f t="shared" si="432"/>
        <v/>
      </c>
      <c r="CZ302" s="10" t="str">
        <f t="shared" si="433"/>
        <v/>
      </c>
      <c r="DA302" s="18" t="str">
        <f t="shared" si="434"/>
        <v>N/A</v>
      </c>
      <c r="DB302" s="367"/>
      <c r="DC302" s="367"/>
      <c r="DD302" s="367"/>
      <c r="DE302" s="367"/>
      <c r="DF302" s="367"/>
      <c r="DG302" s="40" t="b">
        <f t="shared" si="435"/>
        <v>0</v>
      </c>
      <c r="DH302" s="40" t="b">
        <f t="shared" si="436"/>
        <v>0</v>
      </c>
      <c r="DI302" s="40" t="b">
        <f t="shared" si="437"/>
        <v>0</v>
      </c>
      <c r="DJ302" s="40" t="b">
        <f t="shared" si="438"/>
        <v>0</v>
      </c>
      <c r="DK302" s="367"/>
      <c r="DL302" s="40" t="b">
        <f t="shared" si="439"/>
        <v>0</v>
      </c>
      <c r="DM302" s="40" t="b">
        <f t="shared" si="440"/>
        <v>0</v>
      </c>
      <c r="DN302" s="40" t="b">
        <f t="shared" si="441"/>
        <v>0</v>
      </c>
      <c r="DO302" s="40" t="b">
        <f t="shared" si="442"/>
        <v>0</v>
      </c>
      <c r="DP302" s="367"/>
      <c r="DQ302" s="40" t="b">
        <f t="shared" si="443"/>
        <v>0</v>
      </c>
      <c r="DR302" s="40" t="b">
        <f t="shared" si="444"/>
        <v>0</v>
      </c>
      <c r="DS302" s="40" t="b">
        <f t="shared" si="445"/>
        <v>0</v>
      </c>
      <c r="DT302" s="40" t="b">
        <f t="shared" si="446"/>
        <v>0</v>
      </c>
      <c r="DU302" s="367"/>
      <c r="DV302" s="40" t="b">
        <f t="shared" si="447"/>
        <v>0</v>
      </c>
      <c r="DW302" s="40" t="b">
        <f t="shared" si="448"/>
        <v>0</v>
      </c>
      <c r="DX302" s="40" t="b">
        <f t="shared" si="449"/>
        <v>0</v>
      </c>
      <c r="DY302" s="40" t="b">
        <f t="shared" si="450"/>
        <v>0</v>
      </c>
      <c r="DZ302" s="367"/>
      <c r="EA302" s="40" t="b">
        <f t="shared" si="451"/>
        <v>0</v>
      </c>
      <c r="EB302" s="40" t="b">
        <f t="shared" si="452"/>
        <v>0</v>
      </c>
      <c r="EC302" s="40" t="b">
        <f t="shared" si="453"/>
        <v>0</v>
      </c>
      <c r="ED302" s="40" t="b">
        <f t="shared" si="454"/>
        <v>0</v>
      </c>
      <c r="EE302" s="367"/>
      <c r="EF302" s="40" t="b">
        <f t="shared" si="455"/>
        <v>0</v>
      </c>
      <c r="EG302" s="40" t="b">
        <f t="shared" si="456"/>
        <v>0</v>
      </c>
      <c r="EH302" s="40" t="b">
        <f t="shared" si="457"/>
        <v>0</v>
      </c>
      <c r="EI302" s="40" t="b">
        <f t="shared" si="458"/>
        <v>0</v>
      </c>
      <c r="EJ302" s="367"/>
      <c r="EK302" s="40" t="b">
        <f t="shared" si="459"/>
        <v>0</v>
      </c>
      <c r="EL302" s="40" t="b">
        <f t="shared" si="460"/>
        <v>0</v>
      </c>
      <c r="EM302" s="40" t="b">
        <f t="shared" si="461"/>
        <v>0</v>
      </c>
      <c r="EN302" s="40" t="b">
        <f t="shared" si="462"/>
        <v>0</v>
      </c>
      <c r="EO302" s="367"/>
      <c r="EP302" s="40" t="b">
        <f t="shared" si="463"/>
        <v>0</v>
      </c>
      <c r="EQ302" s="40" t="b">
        <f t="shared" si="464"/>
        <v>0</v>
      </c>
      <c r="ER302" s="40" t="b">
        <f t="shared" si="465"/>
        <v>0</v>
      </c>
      <c r="ES302" s="40" t="b">
        <f t="shared" si="466"/>
        <v>0</v>
      </c>
      <c r="ET302" s="367"/>
      <c r="EU302" s="40" t="b">
        <f t="shared" si="467"/>
        <v>0</v>
      </c>
      <c r="EV302" s="40" t="b">
        <f t="shared" si="468"/>
        <v>0</v>
      </c>
      <c r="EW302" s="40" t="b">
        <f t="shared" si="469"/>
        <v>0</v>
      </c>
      <c r="EX302" s="40" t="b">
        <f t="shared" si="470"/>
        <v>0</v>
      </c>
      <c r="EY302" s="365"/>
      <c r="EZ302" s="40" t="b">
        <f t="shared" si="471"/>
        <v>0</v>
      </c>
      <c r="FA302" s="40" t="b">
        <f t="shared" si="472"/>
        <v>0</v>
      </c>
      <c r="FB302" s="40" t="b">
        <f t="shared" si="473"/>
        <v>0</v>
      </c>
      <c r="FC302" s="40" t="b">
        <f t="shared" si="474"/>
        <v>0</v>
      </c>
      <c r="FD302" s="367"/>
      <c r="FE302" s="40" t="b">
        <f t="shared" si="475"/>
        <v>0</v>
      </c>
      <c r="FF302" s="40" t="b">
        <f t="shared" si="476"/>
        <v>0</v>
      </c>
      <c r="FG302" s="40" t="b">
        <f t="shared" si="477"/>
        <v>0</v>
      </c>
      <c r="FH302" s="40" t="b">
        <f t="shared" si="478"/>
        <v>0</v>
      </c>
      <c r="FI302" s="365"/>
      <c r="FJ302" s="40" t="b">
        <f t="shared" si="479"/>
        <v>0</v>
      </c>
      <c r="FK302" s="40" t="b">
        <f t="shared" si="480"/>
        <v>0</v>
      </c>
      <c r="FL302" s="40" t="b">
        <f t="shared" si="481"/>
        <v>0</v>
      </c>
      <c r="FM302" s="40" t="b">
        <f t="shared" si="482"/>
        <v>0</v>
      </c>
      <c r="FN302" s="367"/>
      <c r="FO302" s="40" t="b">
        <f t="shared" si="483"/>
        <v>0</v>
      </c>
      <c r="FP302" s="40" t="b">
        <f t="shared" si="484"/>
        <v>0</v>
      </c>
      <c r="FQ302" s="40" t="b">
        <f t="shared" si="485"/>
        <v>0</v>
      </c>
      <c r="FR302" s="40" t="b">
        <f t="shared" si="486"/>
        <v>0</v>
      </c>
      <c r="FS302" s="365"/>
      <c r="FT302" s="40" t="b">
        <f t="shared" si="487"/>
        <v>0</v>
      </c>
      <c r="FU302" s="40" t="b">
        <f t="shared" si="488"/>
        <v>0</v>
      </c>
      <c r="FV302" s="40" t="b">
        <f t="shared" si="489"/>
        <v>0</v>
      </c>
      <c r="FW302" s="40" t="b">
        <f t="shared" si="490"/>
        <v>0</v>
      </c>
    </row>
    <row r="303" spans="2:179">
      <c r="B303" s="365">
        <v>294</v>
      </c>
      <c r="C303" s="309"/>
      <c r="D303" s="196"/>
      <c r="E303" s="196"/>
      <c r="F303" s="195"/>
      <c r="G303" s="367"/>
      <c r="H303" s="197"/>
      <c r="I303" s="197"/>
      <c r="J303" s="197"/>
      <c r="K303" s="197"/>
      <c r="L303" s="197"/>
      <c r="M303" s="197"/>
      <c r="N303" s="9"/>
      <c r="O303" s="198"/>
      <c r="P303" s="198"/>
      <c r="Q303" s="198"/>
      <c r="R303" s="198"/>
      <c r="S303" s="198"/>
      <c r="T303" s="198"/>
      <c r="U303" s="9"/>
      <c r="V303" s="306"/>
      <c r="W303" s="306"/>
      <c r="X303" s="306"/>
      <c r="Y303" s="306"/>
      <c r="Z303" s="306"/>
      <c r="AA303" s="283">
        <f>IFERROR(Z303*Inputs!$D$59*Inputs!$D$60,"")</f>
        <v>0</v>
      </c>
      <c r="AB303" s="9"/>
      <c r="AC303" s="304"/>
      <c r="AD303" s="304"/>
      <c r="AE303" s="304"/>
      <c r="AF303" s="304"/>
      <c r="AG303" s="9"/>
      <c r="AH303" s="283" t="str">
        <f>IFERROR(IF(Analysis!AC303="","",Analysis!AC303*Inputs!$D$33),"")</f>
        <v/>
      </c>
      <c r="AI303" s="292" t="str">
        <f>IFERROR(IF(Analysis!AD303="","",Analysis!AD303*Inputs!$D$37),"")</f>
        <v/>
      </c>
      <c r="AJ303" s="292" t="str">
        <f>IFERROR(IF(Analysis!AE303="","",Analysis!AE303*Inputs!$D$41),"")</f>
        <v/>
      </c>
      <c r="AK303" s="292" t="str">
        <f>IFERROR(IF(Analysis!AE303="","",Analysis!AE303*Inputs!$D$48),"")</f>
        <v/>
      </c>
      <c r="AL303" s="293" t="str">
        <f>IFERROR(IF(Analysis!AD303="","",Analysis!AD303*Inputs!$D$49*Inputs!$D$48),"")</f>
        <v/>
      </c>
      <c r="AM303" s="292" t="str">
        <f>IFERROR(AK303*Inputs!$D$50,"")</f>
        <v/>
      </c>
      <c r="AN303" s="292" t="str">
        <f t="shared" si="491"/>
        <v/>
      </c>
      <c r="AO303" s="292" t="str">
        <f>IFERROR(IF(AN303="","",AN303*Inputs!$D$52),"")</f>
        <v/>
      </c>
      <c r="AP303" s="283" t="str">
        <f>IFERROR(IF(Analysis!AF303="","",Analysis!AF303*Inputs!$D$58),"")</f>
        <v/>
      </c>
      <c r="AQ303" s="293" t="str">
        <f>IFERROR(AP303*Inputs!$D$59,"")</f>
        <v/>
      </c>
      <c r="AR303" s="283" t="str">
        <f>IFERROR(AQ303*Inputs!$D$60,"")</f>
        <v/>
      </c>
      <c r="AS303" s="9"/>
      <c r="AT303" s="279" t="str">
        <f>IF(Analysis!V303&lt;&gt;"",Analysis!V303,Analysis!$AH303)</f>
        <v/>
      </c>
      <c r="AU303" s="279" t="str">
        <f>IF(Analysis!W303&lt;&gt;"",Analysis!W303,Analysis!AI303)</f>
        <v/>
      </c>
      <c r="AV303" s="279" t="str">
        <f>IF(Analysis!X303&lt;&gt;"",Analysis!X303,$AJ303)</f>
        <v/>
      </c>
      <c r="AW303" s="279" t="str">
        <f>IF(Analysis!Y303&lt;&gt;"",Analysis!Y303,Analysis!AO303)</f>
        <v/>
      </c>
      <c r="AX303" s="279" t="str">
        <f>IF(Analysis!Z303&lt;&gt;"",Analysis!Z303,Analysis!AP303)</f>
        <v/>
      </c>
      <c r="AY303" s="279" t="str">
        <f>IF(Analysis!AA303&gt;0,Analysis!AA303,Analysis!AR303)</f>
        <v/>
      </c>
      <c r="AZ303" s="9"/>
      <c r="BA303" s="8">
        <f>SUM((($H303+$O303)*Inputs!$D$14*Inputs!$D$13/Hours_TB),(($I303+$P303)*Inputs!$D$14*Inputs!$D$13/Hours_TB),(($J303+$Q303)*Inputs!$D$14*Inputs!$D$13/Hours_TB),(($K303+$R303)*Inputs!$D$14*Inputs!$D$13/Hours_TB),(($L303+$S303)*Inputs!$D$14*Inputs!$D$13/Hours_TB),(($M303+$T303)*Inputs!$D$14*Inputs!$D$13/Hours_TB))</f>
        <v>0</v>
      </c>
      <c r="BB303" s="8">
        <f>SUM((($H303+$O303)*Inputs!$D$14*Inputs!$D$13/Hours_HIV),(($I303+$P303)*Inputs!$D$14*Inputs!$D$13/Hours_HIV),(($J303+$Q303)*Inputs!$D$14*Inputs!$D$13/Hours_HIV),(($K303+$R303)*Inputs!$D$14*Inputs!$D$13/Hours_HIV),(($L303+$S303)*Inputs!$D$14*Inputs!$D$13/Hours_HIV),(($M303+$T303)*Inputs!$D$14*Inputs!$D$13/Hours_HIV))</f>
        <v>0</v>
      </c>
      <c r="BC303" s="8">
        <f>SUM((($H303+$O303)*Inputs!$D$14*Inputs!$D$13/Hours_HPV),(($I303+$P303)*Inputs!$D$14*Inputs!$D$13/Hours_HPV),(($J303+$Q303)*Inputs!$D$14*Inputs!$D$13/Hours_HPV),(($K303+$R303)*Inputs!$D$14*Inputs!$D$13/Hours_HPV),(($L303+$S303)*Inputs!$D$14*Inputs!$D$13/Hours_HPV),(($M303+$T303)*Inputs!$D$14*Inputs!$D$13/Hours_HPV))</f>
        <v>0</v>
      </c>
      <c r="BD303" s="8">
        <f>SUM((($H303+$O303)*Inputs!$D$14*Inputs!$D$13/Hours_HCV),(($I303+$P303)*Inputs!$D$14*Inputs!$D$13/Hours_HCV),(($J303+$Q303)*Inputs!$D$14*Inputs!$D$13/Hours_HCV),(($K303+$R303)*Inputs!$D$14*Inputs!$D$13/Hours_HCV),(($L303+$S303)*Inputs!$D$14*Inputs!$D$13/Hours_HCV),(($M303+$T303)*Inputs!$D$14*Inputs!$D$13/Hours_HCV))</f>
        <v>0</v>
      </c>
      <c r="BE303" s="9"/>
      <c r="BF303" s="10" t="str">
        <f t="shared" si="492"/>
        <v/>
      </c>
      <c r="BG303" s="18" t="str">
        <f t="shared" si="493"/>
        <v>N/A</v>
      </c>
      <c r="BH303" s="10" t="str">
        <f t="shared" si="494"/>
        <v/>
      </c>
      <c r="BI303" s="10" t="str">
        <f t="shared" si="495"/>
        <v/>
      </c>
      <c r="BJ303" s="10" t="str">
        <f t="shared" si="414"/>
        <v/>
      </c>
      <c r="BK303" s="18" t="str">
        <f t="shared" si="496"/>
        <v>N/A</v>
      </c>
      <c r="BL303" s="367"/>
      <c r="BM303" s="10">
        <f t="shared" si="497"/>
        <v>0</v>
      </c>
      <c r="BN303" s="18" t="str">
        <f t="shared" si="498"/>
        <v>N/A</v>
      </c>
      <c r="BO303" s="10" t="str">
        <f t="shared" si="415"/>
        <v/>
      </c>
      <c r="BP303" s="10" t="str">
        <f t="shared" si="416"/>
        <v/>
      </c>
      <c r="BQ303" s="10" t="str">
        <f t="shared" si="417"/>
        <v/>
      </c>
      <c r="BR303" s="18" t="str">
        <f t="shared" si="418"/>
        <v>N/A</v>
      </c>
      <c r="BS303" s="367"/>
      <c r="BT303" s="10">
        <f t="shared" si="499"/>
        <v>0</v>
      </c>
      <c r="BU303" s="18" t="str">
        <f t="shared" si="500"/>
        <v>N/A</v>
      </c>
      <c r="BV303" s="10" t="str">
        <f t="shared" si="419"/>
        <v/>
      </c>
      <c r="BW303" s="10" t="str">
        <f t="shared" si="501"/>
        <v/>
      </c>
      <c r="BX303" s="10" t="str">
        <f t="shared" si="420"/>
        <v/>
      </c>
      <c r="BY303" s="18" t="str">
        <f t="shared" si="502"/>
        <v>N/A</v>
      </c>
      <c r="BZ303" s="367"/>
      <c r="CA303" s="10">
        <f t="shared" si="503"/>
        <v>0</v>
      </c>
      <c r="CB303" s="18" t="str">
        <f t="shared" si="504"/>
        <v>N/A</v>
      </c>
      <c r="CC303" s="10" t="str">
        <f t="shared" si="421"/>
        <v/>
      </c>
      <c r="CD303" s="10" t="str">
        <f t="shared" si="422"/>
        <v/>
      </c>
      <c r="CE303" s="10" t="str">
        <f t="shared" si="423"/>
        <v/>
      </c>
      <c r="CF303" s="18" t="str">
        <f t="shared" si="505"/>
        <v>N/A</v>
      </c>
      <c r="CG303" s="365"/>
      <c r="CH303" s="10">
        <f t="shared" si="506"/>
        <v>0</v>
      </c>
      <c r="CI303" s="18" t="str">
        <f t="shared" si="507"/>
        <v>N/A</v>
      </c>
      <c r="CJ303" s="10" t="str">
        <f t="shared" si="424"/>
        <v/>
      </c>
      <c r="CK303" s="10" t="str">
        <f t="shared" si="425"/>
        <v/>
      </c>
      <c r="CL303" s="10" t="str">
        <f t="shared" si="426"/>
        <v/>
      </c>
      <c r="CM303" s="18" t="str">
        <f t="shared" si="427"/>
        <v>N/A</v>
      </c>
      <c r="CN303" s="365"/>
      <c r="CO303" s="10">
        <f t="shared" si="508"/>
        <v>0</v>
      </c>
      <c r="CP303" s="18" t="str">
        <f t="shared" si="509"/>
        <v>N/A</v>
      </c>
      <c r="CQ303" s="10" t="str">
        <f t="shared" si="428"/>
        <v/>
      </c>
      <c r="CR303" s="10" t="str">
        <f t="shared" si="429"/>
        <v/>
      </c>
      <c r="CS303" s="10" t="str">
        <f t="shared" si="430"/>
        <v/>
      </c>
      <c r="CT303" s="18" t="str">
        <f t="shared" si="510"/>
        <v>N/A</v>
      </c>
      <c r="CU303" s="377"/>
      <c r="CV303" s="10">
        <f t="shared" si="511"/>
        <v>0</v>
      </c>
      <c r="CW303" s="18" t="str">
        <f t="shared" si="512"/>
        <v>N/A</v>
      </c>
      <c r="CX303" s="10" t="str">
        <f t="shared" si="431"/>
        <v/>
      </c>
      <c r="CY303" s="10" t="str">
        <f t="shared" si="432"/>
        <v/>
      </c>
      <c r="CZ303" s="10" t="str">
        <f t="shared" si="433"/>
        <v/>
      </c>
      <c r="DA303" s="18" t="str">
        <f t="shared" si="434"/>
        <v>N/A</v>
      </c>
      <c r="DB303" s="367"/>
      <c r="DC303" s="367"/>
      <c r="DD303" s="367"/>
      <c r="DE303" s="367"/>
      <c r="DF303" s="367"/>
      <c r="DG303" s="40" t="b">
        <f t="shared" si="435"/>
        <v>0</v>
      </c>
      <c r="DH303" s="40" t="b">
        <f t="shared" si="436"/>
        <v>0</v>
      </c>
      <c r="DI303" s="40" t="b">
        <f t="shared" si="437"/>
        <v>0</v>
      </c>
      <c r="DJ303" s="40" t="b">
        <f t="shared" si="438"/>
        <v>0</v>
      </c>
      <c r="DK303" s="367"/>
      <c r="DL303" s="40" t="b">
        <f t="shared" si="439"/>
        <v>0</v>
      </c>
      <c r="DM303" s="40" t="b">
        <f t="shared" si="440"/>
        <v>0</v>
      </c>
      <c r="DN303" s="40" t="b">
        <f t="shared" si="441"/>
        <v>0</v>
      </c>
      <c r="DO303" s="40" t="b">
        <f t="shared" si="442"/>
        <v>0</v>
      </c>
      <c r="DP303" s="367"/>
      <c r="DQ303" s="40" t="b">
        <f t="shared" si="443"/>
        <v>0</v>
      </c>
      <c r="DR303" s="40" t="b">
        <f t="shared" si="444"/>
        <v>0</v>
      </c>
      <c r="DS303" s="40" t="b">
        <f t="shared" si="445"/>
        <v>0</v>
      </c>
      <c r="DT303" s="40" t="b">
        <f t="shared" si="446"/>
        <v>0</v>
      </c>
      <c r="DU303" s="367"/>
      <c r="DV303" s="40" t="b">
        <f t="shared" si="447"/>
        <v>0</v>
      </c>
      <c r="DW303" s="40" t="b">
        <f t="shared" si="448"/>
        <v>0</v>
      </c>
      <c r="DX303" s="40" t="b">
        <f t="shared" si="449"/>
        <v>0</v>
      </c>
      <c r="DY303" s="40" t="b">
        <f t="shared" si="450"/>
        <v>0</v>
      </c>
      <c r="DZ303" s="367"/>
      <c r="EA303" s="40" t="b">
        <f t="shared" si="451"/>
        <v>0</v>
      </c>
      <c r="EB303" s="40" t="b">
        <f t="shared" si="452"/>
        <v>0</v>
      </c>
      <c r="EC303" s="40" t="b">
        <f t="shared" si="453"/>
        <v>0</v>
      </c>
      <c r="ED303" s="40" t="b">
        <f t="shared" si="454"/>
        <v>0</v>
      </c>
      <c r="EE303" s="367"/>
      <c r="EF303" s="40" t="b">
        <f t="shared" si="455"/>
        <v>0</v>
      </c>
      <c r="EG303" s="40" t="b">
        <f t="shared" si="456"/>
        <v>0</v>
      </c>
      <c r="EH303" s="40" t="b">
        <f t="shared" si="457"/>
        <v>0</v>
      </c>
      <c r="EI303" s="40" t="b">
        <f t="shared" si="458"/>
        <v>0</v>
      </c>
      <c r="EJ303" s="367"/>
      <c r="EK303" s="40" t="b">
        <f t="shared" si="459"/>
        <v>0</v>
      </c>
      <c r="EL303" s="40" t="b">
        <f t="shared" si="460"/>
        <v>0</v>
      </c>
      <c r="EM303" s="40" t="b">
        <f t="shared" si="461"/>
        <v>0</v>
      </c>
      <c r="EN303" s="40" t="b">
        <f t="shared" si="462"/>
        <v>0</v>
      </c>
      <c r="EO303" s="367"/>
      <c r="EP303" s="40" t="b">
        <f t="shared" si="463"/>
        <v>0</v>
      </c>
      <c r="EQ303" s="40" t="b">
        <f t="shared" si="464"/>
        <v>0</v>
      </c>
      <c r="ER303" s="40" t="b">
        <f t="shared" si="465"/>
        <v>0</v>
      </c>
      <c r="ES303" s="40" t="b">
        <f t="shared" si="466"/>
        <v>0</v>
      </c>
      <c r="ET303" s="367"/>
      <c r="EU303" s="40" t="b">
        <f t="shared" si="467"/>
        <v>0</v>
      </c>
      <c r="EV303" s="40" t="b">
        <f t="shared" si="468"/>
        <v>0</v>
      </c>
      <c r="EW303" s="40" t="b">
        <f t="shared" si="469"/>
        <v>0</v>
      </c>
      <c r="EX303" s="40" t="b">
        <f t="shared" si="470"/>
        <v>0</v>
      </c>
      <c r="EY303" s="365"/>
      <c r="EZ303" s="40" t="b">
        <f t="shared" si="471"/>
        <v>0</v>
      </c>
      <c r="FA303" s="40" t="b">
        <f t="shared" si="472"/>
        <v>0</v>
      </c>
      <c r="FB303" s="40" t="b">
        <f t="shared" si="473"/>
        <v>0</v>
      </c>
      <c r="FC303" s="40" t="b">
        <f t="shared" si="474"/>
        <v>0</v>
      </c>
      <c r="FD303" s="367"/>
      <c r="FE303" s="40" t="b">
        <f t="shared" si="475"/>
        <v>0</v>
      </c>
      <c r="FF303" s="40" t="b">
        <f t="shared" si="476"/>
        <v>0</v>
      </c>
      <c r="FG303" s="40" t="b">
        <f t="shared" si="477"/>
        <v>0</v>
      </c>
      <c r="FH303" s="40" t="b">
        <f t="shared" si="478"/>
        <v>0</v>
      </c>
      <c r="FI303" s="365"/>
      <c r="FJ303" s="40" t="b">
        <f t="shared" si="479"/>
        <v>0</v>
      </c>
      <c r="FK303" s="40" t="b">
        <f t="shared" si="480"/>
        <v>0</v>
      </c>
      <c r="FL303" s="40" t="b">
        <f t="shared" si="481"/>
        <v>0</v>
      </c>
      <c r="FM303" s="40" t="b">
        <f t="shared" si="482"/>
        <v>0</v>
      </c>
      <c r="FN303" s="367"/>
      <c r="FO303" s="40" t="b">
        <f t="shared" si="483"/>
        <v>0</v>
      </c>
      <c r="FP303" s="40" t="b">
        <f t="shared" si="484"/>
        <v>0</v>
      </c>
      <c r="FQ303" s="40" t="b">
        <f t="shared" si="485"/>
        <v>0</v>
      </c>
      <c r="FR303" s="40" t="b">
        <f t="shared" si="486"/>
        <v>0</v>
      </c>
      <c r="FS303" s="365"/>
      <c r="FT303" s="40" t="b">
        <f t="shared" si="487"/>
        <v>0</v>
      </c>
      <c r="FU303" s="40" t="b">
        <f t="shared" si="488"/>
        <v>0</v>
      </c>
      <c r="FV303" s="40" t="b">
        <f t="shared" si="489"/>
        <v>0</v>
      </c>
      <c r="FW303" s="40" t="b">
        <f t="shared" si="490"/>
        <v>0</v>
      </c>
    </row>
    <row r="304" spans="2:179">
      <c r="B304" s="365">
        <v>295</v>
      </c>
      <c r="C304" s="309"/>
      <c r="D304" s="196"/>
      <c r="E304" s="196"/>
      <c r="F304" s="195"/>
      <c r="G304" s="367"/>
      <c r="H304" s="197"/>
      <c r="I304" s="197"/>
      <c r="J304" s="197"/>
      <c r="K304" s="197"/>
      <c r="L304" s="197"/>
      <c r="M304" s="197"/>
      <c r="N304" s="9"/>
      <c r="O304" s="198"/>
      <c r="P304" s="198"/>
      <c r="Q304" s="198"/>
      <c r="R304" s="198"/>
      <c r="S304" s="198"/>
      <c r="T304" s="198"/>
      <c r="U304" s="9"/>
      <c r="V304" s="306"/>
      <c r="W304" s="306"/>
      <c r="X304" s="306"/>
      <c r="Y304" s="306"/>
      <c r="Z304" s="306"/>
      <c r="AA304" s="283">
        <f>IFERROR(Z304*Inputs!$D$59*Inputs!$D$60,"")</f>
        <v>0</v>
      </c>
      <c r="AB304" s="9"/>
      <c r="AC304" s="304"/>
      <c r="AD304" s="304"/>
      <c r="AE304" s="304"/>
      <c r="AF304" s="304"/>
      <c r="AG304" s="9"/>
      <c r="AH304" s="283" t="str">
        <f>IFERROR(IF(Analysis!AC304="","",Analysis!AC304*Inputs!$D$33),"")</f>
        <v/>
      </c>
      <c r="AI304" s="292" t="str">
        <f>IFERROR(IF(Analysis!AD304="","",Analysis!AD304*Inputs!$D$37),"")</f>
        <v/>
      </c>
      <c r="AJ304" s="292" t="str">
        <f>IFERROR(IF(Analysis!AE304="","",Analysis!AE304*Inputs!$D$41),"")</f>
        <v/>
      </c>
      <c r="AK304" s="292" t="str">
        <f>IFERROR(IF(Analysis!AE304="","",Analysis!AE304*Inputs!$D$48),"")</f>
        <v/>
      </c>
      <c r="AL304" s="293" t="str">
        <f>IFERROR(IF(Analysis!AD304="","",Analysis!AD304*Inputs!$D$49*Inputs!$D$48),"")</f>
        <v/>
      </c>
      <c r="AM304" s="292" t="str">
        <f>IFERROR(AK304*Inputs!$D$50,"")</f>
        <v/>
      </c>
      <c r="AN304" s="292" t="str">
        <f t="shared" si="491"/>
        <v/>
      </c>
      <c r="AO304" s="292" t="str">
        <f>IFERROR(IF(AN304="","",AN304*Inputs!$D$52),"")</f>
        <v/>
      </c>
      <c r="AP304" s="283" t="str">
        <f>IFERROR(IF(Analysis!AF304="","",Analysis!AF304*Inputs!$D$58),"")</f>
        <v/>
      </c>
      <c r="AQ304" s="293" t="str">
        <f>IFERROR(AP304*Inputs!$D$59,"")</f>
        <v/>
      </c>
      <c r="AR304" s="283" t="str">
        <f>IFERROR(AQ304*Inputs!$D$60,"")</f>
        <v/>
      </c>
      <c r="AS304" s="9"/>
      <c r="AT304" s="279" t="str">
        <f>IF(Analysis!V304&lt;&gt;"",Analysis!V304,Analysis!$AH304)</f>
        <v/>
      </c>
      <c r="AU304" s="279" t="str">
        <f>IF(Analysis!W304&lt;&gt;"",Analysis!W304,Analysis!AI304)</f>
        <v/>
      </c>
      <c r="AV304" s="279" t="str">
        <f>IF(Analysis!X304&lt;&gt;"",Analysis!X304,$AJ304)</f>
        <v/>
      </c>
      <c r="AW304" s="279" t="str">
        <f>IF(Analysis!Y304&lt;&gt;"",Analysis!Y304,Analysis!AO304)</f>
        <v/>
      </c>
      <c r="AX304" s="279" t="str">
        <f>IF(Analysis!Z304&lt;&gt;"",Analysis!Z304,Analysis!AP304)</f>
        <v/>
      </c>
      <c r="AY304" s="279" t="str">
        <f>IF(Analysis!AA304&gt;0,Analysis!AA304,Analysis!AR304)</f>
        <v/>
      </c>
      <c r="AZ304" s="9"/>
      <c r="BA304" s="8">
        <f>SUM((($H304+$O304)*Inputs!$D$14*Inputs!$D$13/Hours_TB),(($I304+$P304)*Inputs!$D$14*Inputs!$D$13/Hours_TB),(($J304+$Q304)*Inputs!$D$14*Inputs!$D$13/Hours_TB),(($K304+$R304)*Inputs!$D$14*Inputs!$D$13/Hours_TB),(($L304+$S304)*Inputs!$D$14*Inputs!$D$13/Hours_TB),(($M304+$T304)*Inputs!$D$14*Inputs!$D$13/Hours_TB))</f>
        <v>0</v>
      </c>
      <c r="BB304" s="8">
        <f>SUM((($H304+$O304)*Inputs!$D$14*Inputs!$D$13/Hours_HIV),(($I304+$P304)*Inputs!$D$14*Inputs!$D$13/Hours_HIV),(($J304+$Q304)*Inputs!$D$14*Inputs!$D$13/Hours_HIV),(($K304+$R304)*Inputs!$D$14*Inputs!$D$13/Hours_HIV),(($L304+$S304)*Inputs!$D$14*Inputs!$D$13/Hours_HIV),(($M304+$T304)*Inputs!$D$14*Inputs!$D$13/Hours_HIV))</f>
        <v>0</v>
      </c>
      <c r="BC304" s="8">
        <f>SUM((($H304+$O304)*Inputs!$D$14*Inputs!$D$13/Hours_HPV),(($I304+$P304)*Inputs!$D$14*Inputs!$D$13/Hours_HPV),(($J304+$Q304)*Inputs!$D$14*Inputs!$D$13/Hours_HPV),(($K304+$R304)*Inputs!$D$14*Inputs!$D$13/Hours_HPV),(($L304+$S304)*Inputs!$D$14*Inputs!$D$13/Hours_HPV),(($M304+$T304)*Inputs!$D$14*Inputs!$D$13/Hours_HPV))</f>
        <v>0</v>
      </c>
      <c r="BD304" s="8">
        <f>SUM((($H304+$O304)*Inputs!$D$14*Inputs!$D$13/Hours_HCV),(($I304+$P304)*Inputs!$D$14*Inputs!$D$13/Hours_HCV),(($J304+$Q304)*Inputs!$D$14*Inputs!$D$13/Hours_HCV),(($K304+$R304)*Inputs!$D$14*Inputs!$D$13/Hours_HCV),(($L304+$S304)*Inputs!$D$14*Inputs!$D$13/Hours_HCV),(($M304+$T304)*Inputs!$D$14*Inputs!$D$13/Hours_HCV))</f>
        <v>0</v>
      </c>
      <c r="BE304" s="9"/>
      <c r="BF304" s="10" t="str">
        <f t="shared" si="492"/>
        <v/>
      </c>
      <c r="BG304" s="18" t="str">
        <f t="shared" si="493"/>
        <v>N/A</v>
      </c>
      <c r="BH304" s="10" t="str">
        <f t="shared" si="494"/>
        <v/>
      </c>
      <c r="BI304" s="10" t="str">
        <f t="shared" si="495"/>
        <v/>
      </c>
      <c r="BJ304" s="10" t="str">
        <f t="shared" si="414"/>
        <v/>
      </c>
      <c r="BK304" s="18" t="str">
        <f t="shared" si="496"/>
        <v>N/A</v>
      </c>
      <c r="BL304" s="367"/>
      <c r="BM304" s="10">
        <f t="shared" si="497"/>
        <v>0</v>
      </c>
      <c r="BN304" s="18" t="str">
        <f t="shared" si="498"/>
        <v>N/A</v>
      </c>
      <c r="BO304" s="10" t="str">
        <f t="shared" si="415"/>
        <v/>
      </c>
      <c r="BP304" s="10" t="str">
        <f t="shared" si="416"/>
        <v/>
      </c>
      <c r="BQ304" s="10" t="str">
        <f t="shared" si="417"/>
        <v/>
      </c>
      <c r="BR304" s="18" t="str">
        <f t="shared" si="418"/>
        <v>N/A</v>
      </c>
      <c r="BS304" s="367"/>
      <c r="BT304" s="10">
        <f t="shared" si="499"/>
        <v>0</v>
      </c>
      <c r="BU304" s="18" t="str">
        <f t="shared" si="500"/>
        <v>N/A</v>
      </c>
      <c r="BV304" s="10" t="str">
        <f t="shared" si="419"/>
        <v/>
      </c>
      <c r="BW304" s="10" t="str">
        <f t="shared" si="501"/>
        <v/>
      </c>
      <c r="BX304" s="10" t="str">
        <f t="shared" si="420"/>
        <v/>
      </c>
      <c r="BY304" s="18" t="str">
        <f t="shared" si="502"/>
        <v>N/A</v>
      </c>
      <c r="BZ304" s="367"/>
      <c r="CA304" s="10">
        <f t="shared" si="503"/>
        <v>0</v>
      </c>
      <c r="CB304" s="18" t="str">
        <f t="shared" si="504"/>
        <v>N/A</v>
      </c>
      <c r="CC304" s="10" t="str">
        <f t="shared" si="421"/>
        <v/>
      </c>
      <c r="CD304" s="10" t="str">
        <f t="shared" si="422"/>
        <v/>
      </c>
      <c r="CE304" s="10" t="str">
        <f t="shared" si="423"/>
        <v/>
      </c>
      <c r="CF304" s="18" t="str">
        <f t="shared" si="505"/>
        <v>N/A</v>
      </c>
      <c r="CG304" s="365"/>
      <c r="CH304" s="10">
        <f t="shared" si="506"/>
        <v>0</v>
      </c>
      <c r="CI304" s="18" t="str">
        <f t="shared" si="507"/>
        <v>N/A</v>
      </c>
      <c r="CJ304" s="10" t="str">
        <f t="shared" si="424"/>
        <v/>
      </c>
      <c r="CK304" s="10" t="str">
        <f t="shared" si="425"/>
        <v/>
      </c>
      <c r="CL304" s="10" t="str">
        <f t="shared" si="426"/>
        <v/>
      </c>
      <c r="CM304" s="18" t="str">
        <f t="shared" si="427"/>
        <v>N/A</v>
      </c>
      <c r="CN304" s="365"/>
      <c r="CO304" s="10">
        <f t="shared" si="508"/>
        <v>0</v>
      </c>
      <c r="CP304" s="18" t="str">
        <f t="shared" si="509"/>
        <v>N/A</v>
      </c>
      <c r="CQ304" s="10" t="str">
        <f t="shared" si="428"/>
        <v/>
      </c>
      <c r="CR304" s="10" t="str">
        <f t="shared" si="429"/>
        <v/>
      </c>
      <c r="CS304" s="10" t="str">
        <f t="shared" si="430"/>
        <v/>
      </c>
      <c r="CT304" s="18" t="str">
        <f t="shared" si="510"/>
        <v>N/A</v>
      </c>
      <c r="CU304" s="377"/>
      <c r="CV304" s="10">
        <f t="shared" si="511"/>
        <v>0</v>
      </c>
      <c r="CW304" s="18" t="str">
        <f t="shared" si="512"/>
        <v>N/A</v>
      </c>
      <c r="CX304" s="10" t="str">
        <f t="shared" si="431"/>
        <v/>
      </c>
      <c r="CY304" s="10" t="str">
        <f t="shared" si="432"/>
        <v/>
      </c>
      <c r="CZ304" s="10" t="str">
        <f t="shared" si="433"/>
        <v/>
      </c>
      <c r="DA304" s="18" t="str">
        <f t="shared" si="434"/>
        <v>N/A</v>
      </c>
      <c r="DB304" s="367"/>
      <c r="DC304" s="367"/>
      <c r="DD304" s="367"/>
      <c r="DE304" s="367"/>
      <c r="DF304" s="367"/>
      <c r="DG304" s="40" t="b">
        <f t="shared" si="435"/>
        <v>0</v>
      </c>
      <c r="DH304" s="40" t="b">
        <f t="shared" si="436"/>
        <v>0</v>
      </c>
      <c r="DI304" s="40" t="b">
        <f t="shared" si="437"/>
        <v>0</v>
      </c>
      <c r="DJ304" s="40" t="b">
        <f t="shared" si="438"/>
        <v>0</v>
      </c>
      <c r="DK304" s="367"/>
      <c r="DL304" s="40" t="b">
        <f t="shared" si="439"/>
        <v>0</v>
      </c>
      <c r="DM304" s="40" t="b">
        <f t="shared" si="440"/>
        <v>0</v>
      </c>
      <c r="DN304" s="40" t="b">
        <f t="shared" si="441"/>
        <v>0</v>
      </c>
      <c r="DO304" s="40" t="b">
        <f t="shared" si="442"/>
        <v>0</v>
      </c>
      <c r="DP304" s="367"/>
      <c r="DQ304" s="40" t="b">
        <f t="shared" si="443"/>
        <v>0</v>
      </c>
      <c r="DR304" s="40" t="b">
        <f t="shared" si="444"/>
        <v>0</v>
      </c>
      <c r="DS304" s="40" t="b">
        <f t="shared" si="445"/>
        <v>0</v>
      </c>
      <c r="DT304" s="40" t="b">
        <f t="shared" si="446"/>
        <v>0</v>
      </c>
      <c r="DU304" s="367"/>
      <c r="DV304" s="40" t="b">
        <f t="shared" si="447"/>
        <v>0</v>
      </c>
      <c r="DW304" s="40" t="b">
        <f t="shared" si="448"/>
        <v>0</v>
      </c>
      <c r="DX304" s="40" t="b">
        <f t="shared" si="449"/>
        <v>0</v>
      </c>
      <c r="DY304" s="40" t="b">
        <f t="shared" si="450"/>
        <v>0</v>
      </c>
      <c r="DZ304" s="367"/>
      <c r="EA304" s="40" t="b">
        <f t="shared" si="451"/>
        <v>0</v>
      </c>
      <c r="EB304" s="40" t="b">
        <f t="shared" si="452"/>
        <v>0</v>
      </c>
      <c r="EC304" s="40" t="b">
        <f t="shared" si="453"/>
        <v>0</v>
      </c>
      <c r="ED304" s="40" t="b">
        <f t="shared" si="454"/>
        <v>0</v>
      </c>
      <c r="EE304" s="367"/>
      <c r="EF304" s="40" t="b">
        <f t="shared" si="455"/>
        <v>0</v>
      </c>
      <c r="EG304" s="40" t="b">
        <f t="shared" si="456"/>
        <v>0</v>
      </c>
      <c r="EH304" s="40" t="b">
        <f t="shared" si="457"/>
        <v>0</v>
      </c>
      <c r="EI304" s="40" t="b">
        <f t="shared" si="458"/>
        <v>0</v>
      </c>
      <c r="EJ304" s="367"/>
      <c r="EK304" s="40" t="b">
        <f t="shared" si="459"/>
        <v>0</v>
      </c>
      <c r="EL304" s="40" t="b">
        <f t="shared" si="460"/>
        <v>0</v>
      </c>
      <c r="EM304" s="40" t="b">
        <f t="shared" si="461"/>
        <v>0</v>
      </c>
      <c r="EN304" s="40" t="b">
        <f t="shared" si="462"/>
        <v>0</v>
      </c>
      <c r="EO304" s="367"/>
      <c r="EP304" s="40" t="b">
        <f t="shared" si="463"/>
        <v>0</v>
      </c>
      <c r="EQ304" s="40" t="b">
        <f t="shared" si="464"/>
        <v>0</v>
      </c>
      <c r="ER304" s="40" t="b">
        <f t="shared" si="465"/>
        <v>0</v>
      </c>
      <c r="ES304" s="40" t="b">
        <f t="shared" si="466"/>
        <v>0</v>
      </c>
      <c r="ET304" s="367"/>
      <c r="EU304" s="40" t="b">
        <f t="shared" si="467"/>
        <v>0</v>
      </c>
      <c r="EV304" s="40" t="b">
        <f t="shared" si="468"/>
        <v>0</v>
      </c>
      <c r="EW304" s="40" t="b">
        <f t="shared" si="469"/>
        <v>0</v>
      </c>
      <c r="EX304" s="40" t="b">
        <f t="shared" si="470"/>
        <v>0</v>
      </c>
      <c r="EY304" s="365"/>
      <c r="EZ304" s="40" t="b">
        <f t="shared" si="471"/>
        <v>0</v>
      </c>
      <c r="FA304" s="40" t="b">
        <f t="shared" si="472"/>
        <v>0</v>
      </c>
      <c r="FB304" s="40" t="b">
        <f t="shared" si="473"/>
        <v>0</v>
      </c>
      <c r="FC304" s="40" t="b">
        <f t="shared" si="474"/>
        <v>0</v>
      </c>
      <c r="FD304" s="367"/>
      <c r="FE304" s="40" t="b">
        <f t="shared" si="475"/>
        <v>0</v>
      </c>
      <c r="FF304" s="40" t="b">
        <f t="shared" si="476"/>
        <v>0</v>
      </c>
      <c r="FG304" s="40" t="b">
        <f t="shared" si="477"/>
        <v>0</v>
      </c>
      <c r="FH304" s="40" t="b">
        <f t="shared" si="478"/>
        <v>0</v>
      </c>
      <c r="FI304" s="365"/>
      <c r="FJ304" s="40" t="b">
        <f t="shared" si="479"/>
        <v>0</v>
      </c>
      <c r="FK304" s="40" t="b">
        <f t="shared" si="480"/>
        <v>0</v>
      </c>
      <c r="FL304" s="40" t="b">
        <f t="shared" si="481"/>
        <v>0</v>
      </c>
      <c r="FM304" s="40" t="b">
        <f t="shared" si="482"/>
        <v>0</v>
      </c>
      <c r="FN304" s="367"/>
      <c r="FO304" s="40" t="b">
        <f t="shared" si="483"/>
        <v>0</v>
      </c>
      <c r="FP304" s="40" t="b">
        <f t="shared" si="484"/>
        <v>0</v>
      </c>
      <c r="FQ304" s="40" t="b">
        <f t="shared" si="485"/>
        <v>0</v>
      </c>
      <c r="FR304" s="40" t="b">
        <f t="shared" si="486"/>
        <v>0</v>
      </c>
      <c r="FS304" s="365"/>
      <c r="FT304" s="40" t="b">
        <f t="shared" si="487"/>
        <v>0</v>
      </c>
      <c r="FU304" s="40" t="b">
        <f t="shared" si="488"/>
        <v>0</v>
      </c>
      <c r="FV304" s="40" t="b">
        <f t="shared" si="489"/>
        <v>0</v>
      </c>
      <c r="FW304" s="40" t="b">
        <f t="shared" si="490"/>
        <v>0</v>
      </c>
    </row>
    <row r="305" spans="2:179">
      <c r="B305" s="365">
        <v>296</v>
      </c>
      <c r="C305" s="309"/>
      <c r="D305" s="196"/>
      <c r="E305" s="196"/>
      <c r="F305" s="195"/>
      <c r="G305" s="367"/>
      <c r="H305" s="197"/>
      <c r="I305" s="197"/>
      <c r="J305" s="197"/>
      <c r="K305" s="197"/>
      <c r="L305" s="197"/>
      <c r="M305" s="197"/>
      <c r="N305" s="9"/>
      <c r="O305" s="198"/>
      <c r="P305" s="198"/>
      <c r="Q305" s="198"/>
      <c r="R305" s="198"/>
      <c r="S305" s="198"/>
      <c r="T305" s="198"/>
      <c r="U305" s="9"/>
      <c r="V305" s="306"/>
      <c r="W305" s="306"/>
      <c r="X305" s="306"/>
      <c r="Y305" s="306"/>
      <c r="Z305" s="306"/>
      <c r="AA305" s="283">
        <f>IFERROR(Z305*Inputs!$D$59*Inputs!$D$60,"")</f>
        <v>0</v>
      </c>
      <c r="AB305" s="9"/>
      <c r="AC305" s="304"/>
      <c r="AD305" s="304"/>
      <c r="AE305" s="304"/>
      <c r="AF305" s="304"/>
      <c r="AG305" s="9"/>
      <c r="AH305" s="283" t="str">
        <f>IFERROR(IF(Analysis!AC305="","",Analysis!AC305*Inputs!$D$33),"")</f>
        <v/>
      </c>
      <c r="AI305" s="292" t="str">
        <f>IFERROR(IF(Analysis!AD305="","",Analysis!AD305*Inputs!$D$37),"")</f>
        <v/>
      </c>
      <c r="AJ305" s="292" t="str">
        <f>IFERROR(IF(Analysis!AE305="","",Analysis!AE305*Inputs!$D$41),"")</f>
        <v/>
      </c>
      <c r="AK305" s="292" t="str">
        <f>IFERROR(IF(Analysis!AE305="","",Analysis!AE305*Inputs!$D$48),"")</f>
        <v/>
      </c>
      <c r="AL305" s="293" t="str">
        <f>IFERROR(IF(Analysis!AD305="","",Analysis!AD305*Inputs!$D$49*Inputs!$D$48),"")</f>
        <v/>
      </c>
      <c r="AM305" s="292" t="str">
        <f>IFERROR(AK305*Inputs!$D$50,"")</f>
        <v/>
      </c>
      <c r="AN305" s="292" t="str">
        <f t="shared" si="491"/>
        <v/>
      </c>
      <c r="AO305" s="292" t="str">
        <f>IFERROR(IF(AN305="","",AN305*Inputs!$D$52),"")</f>
        <v/>
      </c>
      <c r="AP305" s="283" t="str">
        <f>IFERROR(IF(Analysis!AF305="","",Analysis!AF305*Inputs!$D$58),"")</f>
        <v/>
      </c>
      <c r="AQ305" s="293" t="str">
        <f>IFERROR(AP305*Inputs!$D$59,"")</f>
        <v/>
      </c>
      <c r="AR305" s="283" t="str">
        <f>IFERROR(AQ305*Inputs!$D$60,"")</f>
        <v/>
      </c>
      <c r="AS305" s="9"/>
      <c r="AT305" s="279" t="str">
        <f>IF(Analysis!V305&lt;&gt;"",Analysis!V305,Analysis!$AH305)</f>
        <v/>
      </c>
      <c r="AU305" s="279" t="str">
        <f>IF(Analysis!W305&lt;&gt;"",Analysis!W305,Analysis!AI305)</f>
        <v/>
      </c>
      <c r="AV305" s="279" t="str">
        <f>IF(Analysis!X305&lt;&gt;"",Analysis!X305,$AJ305)</f>
        <v/>
      </c>
      <c r="AW305" s="279" t="str">
        <f>IF(Analysis!Y305&lt;&gt;"",Analysis!Y305,Analysis!AO305)</f>
        <v/>
      </c>
      <c r="AX305" s="279" t="str">
        <f>IF(Analysis!Z305&lt;&gt;"",Analysis!Z305,Analysis!AP305)</f>
        <v/>
      </c>
      <c r="AY305" s="279" t="str">
        <f>IF(Analysis!AA305&gt;0,Analysis!AA305,Analysis!AR305)</f>
        <v/>
      </c>
      <c r="AZ305" s="9"/>
      <c r="BA305" s="8">
        <f>SUM((($H305+$O305)*Inputs!$D$14*Inputs!$D$13/Hours_TB),(($I305+$P305)*Inputs!$D$14*Inputs!$D$13/Hours_TB),(($J305+$Q305)*Inputs!$D$14*Inputs!$D$13/Hours_TB),(($K305+$R305)*Inputs!$D$14*Inputs!$D$13/Hours_TB),(($L305+$S305)*Inputs!$D$14*Inputs!$D$13/Hours_TB),(($M305+$T305)*Inputs!$D$14*Inputs!$D$13/Hours_TB))</f>
        <v>0</v>
      </c>
      <c r="BB305" s="8">
        <f>SUM((($H305+$O305)*Inputs!$D$14*Inputs!$D$13/Hours_HIV),(($I305+$P305)*Inputs!$D$14*Inputs!$D$13/Hours_HIV),(($J305+$Q305)*Inputs!$D$14*Inputs!$D$13/Hours_HIV),(($K305+$R305)*Inputs!$D$14*Inputs!$D$13/Hours_HIV),(($L305+$S305)*Inputs!$D$14*Inputs!$D$13/Hours_HIV),(($M305+$T305)*Inputs!$D$14*Inputs!$D$13/Hours_HIV))</f>
        <v>0</v>
      </c>
      <c r="BC305" s="8">
        <f>SUM((($H305+$O305)*Inputs!$D$14*Inputs!$D$13/Hours_HPV),(($I305+$P305)*Inputs!$D$14*Inputs!$D$13/Hours_HPV),(($J305+$Q305)*Inputs!$D$14*Inputs!$D$13/Hours_HPV),(($K305+$R305)*Inputs!$D$14*Inputs!$D$13/Hours_HPV),(($L305+$S305)*Inputs!$D$14*Inputs!$D$13/Hours_HPV),(($M305+$T305)*Inputs!$D$14*Inputs!$D$13/Hours_HPV))</f>
        <v>0</v>
      </c>
      <c r="BD305" s="8">
        <f>SUM((($H305+$O305)*Inputs!$D$14*Inputs!$D$13/Hours_HCV),(($I305+$P305)*Inputs!$D$14*Inputs!$D$13/Hours_HCV),(($J305+$Q305)*Inputs!$D$14*Inputs!$D$13/Hours_HCV),(($K305+$R305)*Inputs!$D$14*Inputs!$D$13/Hours_HCV),(($L305+$S305)*Inputs!$D$14*Inputs!$D$13/Hours_HCV),(($M305+$T305)*Inputs!$D$14*Inputs!$D$13/Hours_HCV))</f>
        <v>0</v>
      </c>
      <c r="BE305" s="9"/>
      <c r="BF305" s="10" t="str">
        <f t="shared" si="492"/>
        <v/>
      </c>
      <c r="BG305" s="18" t="str">
        <f t="shared" si="493"/>
        <v>N/A</v>
      </c>
      <c r="BH305" s="10" t="str">
        <f t="shared" si="494"/>
        <v/>
      </c>
      <c r="BI305" s="10" t="str">
        <f t="shared" si="495"/>
        <v/>
      </c>
      <c r="BJ305" s="10" t="str">
        <f t="shared" si="414"/>
        <v/>
      </c>
      <c r="BK305" s="18" t="str">
        <f t="shared" si="496"/>
        <v>N/A</v>
      </c>
      <c r="BL305" s="367"/>
      <c r="BM305" s="10">
        <f t="shared" si="497"/>
        <v>0</v>
      </c>
      <c r="BN305" s="18" t="str">
        <f t="shared" si="498"/>
        <v>N/A</v>
      </c>
      <c r="BO305" s="10" t="str">
        <f t="shared" si="415"/>
        <v/>
      </c>
      <c r="BP305" s="10" t="str">
        <f t="shared" si="416"/>
        <v/>
      </c>
      <c r="BQ305" s="10" t="str">
        <f t="shared" si="417"/>
        <v/>
      </c>
      <c r="BR305" s="18" t="str">
        <f t="shared" si="418"/>
        <v>N/A</v>
      </c>
      <c r="BS305" s="367"/>
      <c r="BT305" s="10">
        <f t="shared" si="499"/>
        <v>0</v>
      </c>
      <c r="BU305" s="18" t="str">
        <f t="shared" si="500"/>
        <v>N/A</v>
      </c>
      <c r="BV305" s="10" t="str">
        <f t="shared" si="419"/>
        <v/>
      </c>
      <c r="BW305" s="10" t="str">
        <f t="shared" si="501"/>
        <v/>
      </c>
      <c r="BX305" s="10" t="str">
        <f t="shared" si="420"/>
        <v/>
      </c>
      <c r="BY305" s="18" t="str">
        <f t="shared" si="502"/>
        <v>N/A</v>
      </c>
      <c r="BZ305" s="367"/>
      <c r="CA305" s="10">
        <f t="shared" si="503"/>
        <v>0</v>
      </c>
      <c r="CB305" s="18" t="str">
        <f t="shared" si="504"/>
        <v>N/A</v>
      </c>
      <c r="CC305" s="10" t="str">
        <f t="shared" si="421"/>
        <v/>
      </c>
      <c r="CD305" s="10" t="str">
        <f t="shared" si="422"/>
        <v/>
      </c>
      <c r="CE305" s="10" t="str">
        <f t="shared" si="423"/>
        <v/>
      </c>
      <c r="CF305" s="18" t="str">
        <f t="shared" si="505"/>
        <v>N/A</v>
      </c>
      <c r="CG305" s="365"/>
      <c r="CH305" s="10">
        <f t="shared" si="506"/>
        <v>0</v>
      </c>
      <c r="CI305" s="18" t="str">
        <f t="shared" si="507"/>
        <v>N/A</v>
      </c>
      <c r="CJ305" s="10" t="str">
        <f t="shared" si="424"/>
        <v/>
      </c>
      <c r="CK305" s="10" t="str">
        <f t="shared" si="425"/>
        <v/>
      </c>
      <c r="CL305" s="10" t="str">
        <f t="shared" si="426"/>
        <v/>
      </c>
      <c r="CM305" s="18" t="str">
        <f t="shared" si="427"/>
        <v>N/A</v>
      </c>
      <c r="CN305" s="365"/>
      <c r="CO305" s="10">
        <f t="shared" si="508"/>
        <v>0</v>
      </c>
      <c r="CP305" s="18" t="str">
        <f t="shared" si="509"/>
        <v>N/A</v>
      </c>
      <c r="CQ305" s="10" t="str">
        <f t="shared" si="428"/>
        <v/>
      </c>
      <c r="CR305" s="10" t="str">
        <f t="shared" si="429"/>
        <v/>
      </c>
      <c r="CS305" s="10" t="str">
        <f t="shared" si="430"/>
        <v/>
      </c>
      <c r="CT305" s="18" t="str">
        <f t="shared" si="510"/>
        <v>N/A</v>
      </c>
      <c r="CU305" s="377"/>
      <c r="CV305" s="10">
        <f t="shared" si="511"/>
        <v>0</v>
      </c>
      <c r="CW305" s="18" t="str">
        <f t="shared" si="512"/>
        <v>N/A</v>
      </c>
      <c r="CX305" s="10" t="str">
        <f t="shared" si="431"/>
        <v/>
      </c>
      <c r="CY305" s="10" t="str">
        <f t="shared" si="432"/>
        <v/>
      </c>
      <c r="CZ305" s="10" t="str">
        <f t="shared" si="433"/>
        <v/>
      </c>
      <c r="DA305" s="18" t="str">
        <f t="shared" si="434"/>
        <v>N/A</v>
      </c>
      <c r="DB305" s="367"/>
      <c r="DC305" s="367"/>
      <c r="DD305" s="367"/>
      <c r="DE305" s="367"/>
      <c r="DF305" s="367"/>
      <c r="DG305" s="40" t="b">
        <f t="shared" si="435"/>
        <v>0</v>
      </c>
      <c r="DH305" s="40" t="b">
        <f t="shared" si="436"/>
        <v>0</v>
      </c>
      <c r="DI305" s="40" t="b">
        <f t="shared" si="437"/>
        <v>0</v>
      </c>
      <c r="DJ305" s="40" t="b">
        <f t="shared" si="438"/>
        <v>0</v>
      </c>
      <c r="DK305" s="367"/>
      <c r="DL305" s="40" t="b">
        <f t="shared" si="439"/>
        <v>0</v>
      </c>
      <c r="DM305" s="40" t="b">
        <f t="shared" si="440"/>
        <v>0</v>
      </c>
      <c r="DN305" s="40" t="b">
        <f t="shared" si="441"/>
        <v>0</v>
      </c>
      <c r="DO305" s="40" t="b">
        <f t="shared" si="442"/>
        <v>0</v>
      </c>
      <c r="DP305" s="367"/>
      <c r="DQ305" s="40" t="b">
        <f t="shared" si="443"/>
        <v>0</v>
      </c>
      <c r="DR305" s="40" t="b">
        <f t="shared" si="444"/>
        <v>0</v>
      </c>
      <c r="DS305" s="40" t="b">
        <f t="shared" si="445"/>
        <v>0</v>
      </c>
      <c r="DT305" s="40" t="b">
        <f t="shared" si="446"/>
        <v>0</v>
      </c>
      <c r="DU305" s="367"/>
      <c r="DV305" s="40" t="b">
        <f t="shared" si="447"/>
        <v>0</v>
      </c>
      <c r="DW305" s="40" t="b">
        <f t="shared" si="448"/>
        <v>0</v>
      </c>
      <c r="DX305" s="40" t="b">
        <f t="shared" si="449"/>
        <v>0</v>
      </c>
      <c r="DY305" s="40" t="b">
        <f t="shared" si="450"/>
        <v>0</v>
      </c>
      <c r="DZ305" s="367"/>
      <c r="EA305" s="40" t="b">
        <f t="shared" si="451"/>
        <v>0</v>
      </c>
      <c r="EB305" s="40" t="b">
        <f t="shared" si="452"/>
        <v>0</v>
      </c>
      <c r="EC305" s="40" t="b">
        <f t="shared" si="453"/>
        <v>0</v>
      </c>
      <c r="ED305" s="40" t="b">
        <f t="shared" si="454"/>
        <v>0</v>
      </c>
      <c r="EE305" s="367"/>
      <c r="EF305" s="40" t="b">
        <f t="shared" si="455"/>
        <v>0</v>
      </c>
      <c r="EG305" s="40" t="b">
        <f t="shared" si="456"/>
        <v>0</v>
      </c>
      <c r="EH305" s="40" t="b">
        <f t="shared" si="457"/>
        <v>0</v>
      </c>
      <c r="EI305" s="40" t="b">
        <f t="shared" si="458"/>
        <v>0</v>
      </c>
      <c r="EJ305" s="367"/>
      <c r="EK305" s="40" t="b">
        <f t="shared" si="459"/>
        <v>0</v>
      </c>
      <c r="EL305" s="40" t="b">
        <f t="shared" si="460"/>
        <v>0</v>
      </c>
      <c r="EM305" s="40" t="b">
        <f t="shared" si="461"/>
        <v>0</v>
      </c>
      <c r="EN305" s="40" t="b">
        <f t="shared" si="462"/>
        <v>0</v>
      </c>
      <c r="EO305" s="367"/>
      <c r="EP305" s="40" t="b">
        <f t="shared" si="463"/>
        <v>0</v>
      </c>
      <c r="EQ305" s="40" t="b">
        <f t="shared" si="464"/>
        <v>0</v>
      </c>
      <c r="ER305" s="40" t="b">
        <f t="shared" si="465"/>
        <v>0</v>
      </c>
      <c r="ES305" s="40" t="b">
        <f t="shared" si="466"/>
        <v>0</v>
      </c>
      <c r="ET305" s="367"/>
      <c r="EU305" s="40" t="b">
        <f t="shared" si="467"/>
        <v>0</v>
      </c>
      <c r="EV305" s="40" t="b">
        <f t="shared" si="468"/>
        <v>0</v>
      </c>
      <c r="EW305" s="40" t="b">
        <f t="shared" si="469"/>
        <v>0</v>
      </c>
      <c r="EX305" s="40" t="b">
        <f t="shared" si="470"/>
        <v>0</v>
      </c>
      <c r="EY305" s="365"/>
      <c r="EZ305" s="40" t="b">
        <f t="shared" si="471"/>
        <v>0</v>
      </c>
      <c r="FA305" s="40" t="b">
        <f t="shared" si="472"/>
        <v>0</v>
      </c>
      <c r="FB305" s="40" t="b">
        <f t="shared" si="473"/>
        <v>0</v>
      </c>
      <c r="FC305" s="40" t="b">
        <f t="shared" si="474"/>
        <v>0</v>
      </c>
      <c r="FD305" s="367"/>
      <c r="FE305" s="40" t="b">
        <f t="shared" si="475"/>
        <v>0</v>
      </c>
      <c r="FF305" s="40" t="b">
        <f t="shared" si="476"/>
        <v>0</v>
      </c>
      <c r="FG305" s="40" t="b">
        <f t="shared" si="477"/>
        <v>0</v>
      </c>
      <c r="FH305" s="40" t="b">
        <f t="shared" si="478"/>
        <v>0</v>
      </c>
      <c r="FI305" s="365"/>
      <c r="FJ305" s="40" t="b">
        <f t="shared" si="479"/>
        <v>0</v>
      </c>
      <c r="FK305" s="40" t="b">
        <f t="shared" si="480"/>
        <v>0</v>
      </c>
      <c r="FL305" s="40" t="b">
        <f t="shared" si="481"/>
        <v>0</v>
      </c>
      <c r="FM305" s="40" t="b">
        <f t="shared" si="482"/>
        <v>0</v>
      </c>
      <c r="FN305" s="367"/>
      <c r="FO305" s="40" t="b">
        <f t="shared" si="483"/>
        <v>0</v>
      </c>
      <c r="FP305" s="40" t="b">
        <f t="shared" si="484"/>
        <v>0</v>
      </c>
      <c r="FQ305" s="40" t="b">
        <f t="shared" si="485"/>
        <v>0</v>
      </c>
      <c r="FR305" s="40" t="b">
        <f t="shared" si="486"/>
        <v>0</v>
      </c>
      <c r="FS305" s="365"/>
      <c r="FT305" s="40" t="b">
        <f t="shared" si="487"/>
        <v>0</v>
      </c>
      <c r="FU305" s="40" t="b">
        <f t="shared" si="488"/>
        <v>0</v>
      </c>
      <c r="FV305" s="40" t="b">
        <f t="shared" si="489"/>
        <v>0</v>
      </c>
      <c r="FW305" s="40" t="b">
        <f t="shared" si="490"/>
        <v>0</v>
      </c>
    </row>
    <row r="306" spans="2:179">
      <c r="B306" s="365">
        <v>297</v>
      </c>
      <c r="C306" s="309"/>
      <c r="D306" s="196"/>
      <c r="E306" s="196"/>
      <c r="F306" s="195"/>
      <c r="G306" s="367"/>
      <c r="H306" s="197"/>
      <c r="I306" s="197"/>
      <c r="J306" s="197"/>
      <c r="K306" s="197"/>
      <c r="L306" s="197"/>
      <c r="M306" s="197"/>
      <c r="N306" s="9"/>
      <c r="O306" s="198"/>
      <c r="P306" s="198"/>
      <c r="Q306" s="198"/>
      <c r="R306" s="198"/>
      <c r="S306" s="198"/>
      <c r="T306" s="198"/>
      <c r="U306" s="9"/>
      <c r="V306" s="306"/>
      <c r="W306" s="306"/>
      <c r="X306" s="306"/>
      <c r="Y306" s="306"/>
      <c r="Z306" s="306"/>
      <c r="AA306" s="283">
        <f>IFERROR(Z306*Inputs!$D$59*Inputs!$D$60,"")</f>
        <v>0</v>
      </c>
      <c r="AB306" s="9"/>
      <c r="AC306" s="304"/>
      <c r="AD306" s="304"/>
      <c r="AE306" s="304"/>
      <c r="AF306" s="304"/>
      <c r="AG306" s="9"/>
      <c r="AH306" s="283" t="str">
        <f>IFERROR(IF(Analysis!AC306="","",Analysis!AC306*Inputs!$D$33),"")</f>
        <v/>
      </c>
      <c r="AI306" s="292" t="str">
        <f>IFERROR(IF(Analysis!AD306="","",Analysis!AD306*Inputs!$D$37),"")</f>
        <v/>
      </c>
      <c r="AJ306" s="292" t="str">
        <f>IFERROR(IF(Analysis!AE306="","",Analysis!AE306*Inputs!$D$41),"")</f>
        <v/>
      </c>
      <c r="AK306" s="292" t="str">
        <f>IFERROR(IF(Analysis!AE306="","",Analysis!AE306*Inputs!$D$48),"")</f>
        <v/>
      </c>
      <c r="AL306" s="293" t="str">
        <f>IFERROR(IF(Analysis!AD306="","",Analysis!AD306*Inputs!$D$49*Inputs!$D$48),"")</f>
        <v/>
      </c>
      <c r="AM306" s="292" t="str">
        <f>IFERROR(AK306*Inputs!$D$50,"")</f>
        <v/>
      </c>
      <c r="AN306" s="292" t="str">
        <f t="shared" si="491"/>
        <v/>
      </c>
      <c r="AO306" s="292" t="str">
        <f>IFERROR(IF(AN306="","",AN306*Inputs!$D$52),"")</f>
        <v/>
      </c>
      <c r="AP306" s="283" t="str">
        <f>IFERROR(IF(Analysis!AF306="","",Analysis!AF306*Inputs!$D$58),"")</f>
        <v/>
      </c>
      <c r="AQ306" s="293" t="str">
        <f>IFERROR(AP306*Inputs!$D$59,"")</f>
        <v/>
      </c>
      <c r="AR306" s="283" t="str">
        <f>IFERROR(AQ306*Inputs!$D$60,"")</f>
        <v/>
      </c>
      <c r="AS306" s="9"/>
      <c r="AT306" s="279" t="str">
        <f>IF(Analysis!V306&lt;&gt;"",Analysis!V306,Analysis!$AH306)</f>
        <v/>
      </c>
      <c r="AU306" s="279" t="str">
        <f>IF(Analysis!W306&lt;&gt;"",Analysis!W306,Analysis!AI306)</f>
        <v/>
      </c>
      <c r="AV306" s="279" t="str">
        <f>IF(Analysis!X306&lt;&gt;"",Analysis!X306,$AJ306)</f>
        <v/>
      </c>
      <c r="AW306" s="279" t="str">
        <f>IF(Analysis!Y306&lt;&gt;"",Analysis!Y306,Analysis!AO306)</f>
        <v/>
      </c>
      <c r="AX306" s="279" t="str">
        <f>IF(Analysis!Z306&lt;&gt;"",Analysis!Z306,Analysis!AP306)</f>
        <v/>
      </c>
      <c r="AY306" s="279" t="str">
        <f>IF(Analysis!AA306&gt;0,Analysis!AA306,Analysis!AR306)</f>
        <v/>
      </c>
      <c r="AZ306" s="9"/>
      <c r="BA306" s="8">
        <f>SUM((($H306+$O306)*Inputs!$D$14*Inputs!$D$13/Hours_TB),(($I306+$P306)*Inputs!$D$14*Inputs!$D$13/Hours_TB),(($J306+$Q306)*Inputs!$D$14*Inputs!$D$13/Hours_TB),(($K306+$R306)*Inputs!$D$14*Inputs!$D$13/Hours_TB),(($L306+$S306)*Inputs!$D$14*Inputs!$D$13/Hours_TB),(($M306+$T306)*Inputs!$D$14*Inputs!$D$13/Hours_TB))</f>
        <v>0</v>
      </c>
      <c r="BB306" s="8">
        <f>SUM((($H306+$O306)*Inputs!$D$14*Inputs!$D$13/Hours_HIV),(($I306+$P306)*Inputs!$D$14*Inputs!$D$13/Hours_HIV),(($J306+$Q306)*Inputs!$D$14*Inputs!$D$13/Hours_HIV),(($K306+$R306)*Inputs!$D$14*Inputs!$D$13/Hours_HIV),(($L306+$S306)*Inputs!$D$14*Inputs!$D$13/Hours_HIV),(($M306+$T306)*Inputs!$D$14*Inputs!$D$13/Hours_HIV))</f>
        <v>0</v>
      </c>
      <c r="BC306" s="8">
        <f>SUM((($H306+$O306)*Inputs!$D$14*Inputs!$D$13/Hours_HPV),(($I306+$P306)*Inputs!$D$14*Inputs!$D$13/Hours_HPV),(($J306+$Q306)*Inputs!$D$14*Inputs!$D$13/Hours_HPV),(($K306+$R306)*Inputs!$D$14*Inputs!$D$13/Hours_HPV),(($L306+$S306)*Inputs!$D$14*Inputs!$D$13/Hours_HPV),(($M306+$T306)*Inputs!$D$14*Inputs!$D$13/Hours_HPV))</f>
        <v>0</v>
      </c>
      <c r="BD306" s="8">
        <f>SUM((($H306+$O306)*Inputs!$D$14*Inputs!$D$13/Hours_HCV),(($I306+$P306)*Inputs!$D$14*Inputs!$D$13/Hours_HCV),(($J306+$Q306)*Inputs!$D$14*Inputs!$D$13/Hours_HCV),(($K306+$R306)*Inputs!$D$14*Inputs!$D$13/Hours_HCV),(($L306+$S306)*Inputs!$D$14*Inputs!$D$13/Hours_HCV),(($M306+$T306)*Inputs!$D$14*Inputs!$D$13/Hours_HCV))</f>
        <v>0</v>
      </c>
      <c r="BE306" s="9"/>
      <c r="BF306" s="10" t="str">
        <f t="shared" si="492"/>
        <v/>
      </c>
      <c r="BG306" s="18" t="str">
        <f t="shared" si="493"/>
        <v>N/A</v>
      </c>
      <c r="BH306" s="10" t="str">
        <f t="shared" si="494"/>
        <v/>
      </c>
      <c r="BI306" s="10" t="str">
        <f t="shared" si="495"/>
        <v/>
      </c>
      <c r="BJ306" s="10" t="str">
        <f t="shared" si="414"/>
        <v/>
      </c>
      <c r="BK306" s="18" t="str">
        <f t="shared" si="496"/>
        <v>N/A</v>
      </c>
      <c r="BL306" s="367"/>
      <c r="BM306" s="10">
        <f t="shared" si="497"/>
        <v>0</v>
      </c>
      <c r="BN306" s="18" t="str">
        <f t="shared" si="498"/>
        <v>N/A</v>
      </c>
      <c r="BO306" s="10" t="str">
        <f t="shared" si="415"/>
        <v/>
      </c>
      <c r="BP306" s="10" t="str">
        <f t="shared" si="416"/>
        <v/>
      </c>
      <c r="BQ306" s="10" t="str">
        <f t="shared" si="417"/>
        <v/>
      </c>
      <c r="BR306" s="18" t="str">
        <f t="shared" si="418"/>
        <v>N/A</v>
      </c>
      <c r="BS306" s="367"/>
      <c r="BT306" s="10">
        <f t="shared" si="499"/>
        <v>0</v>
      </c>
      <c r="BU306" s="18" t="str">
        <f t="shared" si="500"/>
        <v>N/A</v>
      </c>
      <c r="BV306" s="10" t="str">
        <f t="shared" si="419"/>
        <v/>
      </c>
      <c r="BW306" s="10" t="str">
        <f t="shared" si="501"/>
        <v/>
      </c>
      <c r="BX306" s="10" t="str">
        <f t="shared" si="420"/>
        <v/>
      </c>
      <c r="BY306" s="18" t="str">
        <f t="shared" si="502"/>
        <v>N/A</v>
      </c>
      <c r="BZ306" s="367"/>
      <c r="CA306" s="10">
        <f t="shared" si="503"/>
        <v>0</v>
      </c>
      <c r="CB306" s="18" t="str">
        <f t="shared" si="504"/>
        <v>N/A</v>
      </c>
      <c r="CC306" s="10" t="str">
        <f t="shared" si="421"/>
        <v/>
      </c>
      <c r="CD306" s="10" t="str">
        <f t="shared" si="422"/>
        <v/>
      </c>
      <c r="CE306" s="10" t="str">
        <f t="shared" si="423"/>
        <v/>
      </c>
      <c r="CF306" s="18" t="str">
        <f t="shared" si="505"/>
        <v>N/A</v>
      </c>
      <c r="CG306" s="365"/>
      <c r="CH306" s="10">
        <f t="shared" si="506"/>
        <v>0</v>
      </c>
      <c r="CI306" s="18" t="str">
        <f t="shared" si="507"/>
        <v>N/A</v>
      </c>
      <c r="CJ306" s="10" t="str">
        <f t="shared" si="424"/>
        <v/>
      </c>
      <c r="CK306" s="10" t="str">
        <f t="shared" si="425"/>
        <v/>
      </c>
      <c r="CL306" s="10" t="str">
        <f t="shared" si="426"/>
        <v/>
      </c>
      <c r="CM306" s="18" t="str">
        <f t="shared" si="427"/>
        <v>N/A</v>
      </c>
      <c r="CN306" s="365"/>
      <c r="CO306" s="10">
        <f t="shared" si="508"/>
        <v>0</v>
      </c>
      <c r="CP306" s="18" t="str">
        <f t="shared" si="509"/>
        <v>N/A</v>
      </c>
      <c r="CQ306" s="10" t="str">
        <f t="shared" si="428"/>
        <v/>
      </c>
      <c r="CR306" s="10" t="str">
        <f t="shared" si="429"/>
        <v/>
      </c>
      <c r="CS306" s="10" t="str">
        <f t="shared" si="430"/>
        <v/>
      </c>
      <c r="CT306" s="18" t="str">
        <f t="shared" si="510"/>
        <v>N/A</v>
      </c>
      <c r="CU306" s="377"/>
      <c r="CV306" s="10">
        <f t="shared" si="511"/>
        <v>0</v>
      </c>
      <c r="CW306" s="18" t="str">
        <f t="shared" si="512"/>
        <v>N/A</v>
      </c>
      <c r="CX306" s="10" t="str">
        <f t="shared" si="431"/>
        <v/>
      </c>
      <c r="CY306" s="10" t="str">
        <f t="shared" si="432"/>
        <v/>
      </c>
      <c r="CZ306" s="10" t="str">
        <f t="shared" si="433"/>
        <v/>
      </c>
      <c r="DA306" s="18" t="str">
        <f t="shared" si="434"/>
        <v>N/A</v>
      </c>
      <c r="DB306" s="367"/>
      <c r="DC306" s="367"/>
      <c r="DD306" s="367"/>
      <c r="DE306" s="367"/>
      <c r="DF306" s="367"/>
      <c r="DG306" s="40" t="b">
        <f t="shared" si="435"/>
        <v>0</v>
      </c>
      <c r="DH306" s="40" t="b">
        <f t="shared" si="436"/>
        <v>0</v>
      </c>
      <c r="DI306" s="40" t="b">
        <f t="shared" si="437"/>
        <v>0</v>
      </c>
      <c r="DJ306" s="40" t="b">
        <f t="shared" si="438"/>
        <v>0</v>
      </c>
      <c r="DK306" s="367"/>
      <c r="DL306" s="40" t="b">
        <f t="shared" si="439"/>
        <v>0</v>
      </c>
      <c r="DM306" s="40" t="b">
        <f t="shared" si="440"/>
        <v>0</v>
      </c>
      <c r="DN306" s="40" t="b">
        <f t="shared" si="441"/>
        <v>0</v>
      </c>
      <c r="DO306" s="40" t="b">
        <f t="shared" si="442"/>
        <v>0</v>
      </c>
      <c r="DP306" s="367"/>
      <c r="DQ306" s="40" t="b">
        <f t="shared" si="443"/>
        <v>0</v>
      </c>
      <c r="DR306" s="40" t="b">
        <f t="shared" si="444"/>
        <v>0</v>
      </c>
      <c r="DS306" s="40" t="b">
        <f t="shared" si="445"/>
        <v>0</v>
      </c>
      <c r="DT306" s="40" t="b">
        <f t="shared" si="446"/>
        <v>0</v>
      </c>
      <c r="DU306" s="367"/>
      <c r="DV306" s="40" t="b">
        <f t="shared" si="447"/>
        <v>0</v>
      </c>
      <c r="DW306" s="40" t="b">
        <f t="shared" si="448"/>
        <v>0</v>
      </c>
      <c r="DX306" s="40" t="b">
        <f t="shared" si="449"/>
        <v>0</v>
      </c>
      <c r="DY306" s="40" t="b">
        <f t="shared" si="450"/>
        <v>0</v>
      </c>
      <c r="DZ306" s="367"/>
      <c r="EA306" s="40" t="b">
        <f t="shared" si="451"/>
        <v>0</v>
      </c>
      <c r="EB306" s="40" t="b">
        <f t="shared" si="452"/>
        <v>0</v>
      </c>
      <c r="EC306" s="40" t="b">
        <f t="shared" si="453"/>
        <v>0</v>
      </c>
      <c r="ED306" s="40" t="b">
        <f t="shared" si="454"/>
        <v>0</v>
      </c>
      <c r="EE306" s="367"/>
      <c r="EF306" s="40" t="b">
        <f t="shared" si="455"/>
        <v>0</v>
      </c>
      <c r="EG306" s="40" t="b">
        <f t="shared" si="456"/>
        <v>0</v>
      </c>
      <c r="EH306" s="40" t="b">
        <f t="shared" si="457"/>
        <v>0</v>
      </c>
      <c r="EI306" s="40" t="b">
        <f t="shared" si="458"/>
        <v>0</v>
      </c>
      <c r="EJ306" s="367"/>
      <c r="EK306" s="40" t="b">
        <f t="shared" si="459"/>
        <v>0</v>
      </c>
      <c r="EL306" s="40" t="b">
        <f t="shared" si="460"/>
        <v>0</v>
      </c>
      <c r="EM306" s="40" t="b">
        <f t="shared" si="461"/>
        <v>0</v>
      </c>
      <c r="EN306" s="40" t="b">
        <f t="shared" si="462"/>
        <v>0</v>
      </c>
      <c r="EO306" s="367"/>
      <c r="EP306" s="40" t="b">
        <f t="shared" si="463"/>
        <v>0</v>
      </c>
      <c r="EQ306" s="40" t="b">
        <f t="shared" si="464"/>
        <v>0</v>
      </c>
      <c r="ER306" s="40" t="b">
        <f t="shared" si="465"/>
        <v>0</v>
      </c>
      <c r="ES306" s="40" t="b">
        <f t="shared" si="466"/>
        <v>0</v>
      </c>
      <c r="ET306" s="367"/>
      <c r="EU306" s="40" t="b">
        <f t="shared" si="467"/>
        <v>0</v>
      </c>
      <c r="EV306" s="40" t="b">
        <f t="shared" si="468"/>
        <v>0</v>
      </c>
      <c r="EW306" s="40" t="b">
        <f t="shared" si="469"/>
        <v>0</v>
      </c>
      <c r="EX306" s="40" t="b">
        <f t="shared" si="470"/>
        <v>0</v>
      </c>
      <c r="EY306" s="365"/>
      <c r="EZ306" s="40" t="b">
        <f t="shared" si="471"/>
        <v>0</v>
      </c>
      <c r="FA306" s="40" t="b">
        <f t="shared" si="472"/>
        <v>0</v>
      </c>
      <c r="FB306" s="40" t="b">
        <f t="shared" si="473"/>
        <v>0</v>
      </c>
      <c r="FC306" s="40" t="b">
        <f t="shared" si="474"/>
        <v>0</v>
      </c>
      <c r="FD306" s="367"/>
      <c r="FE306" s="40" t="b">
        <f t="shared" si="475"/>
        <v>0</v>
      </c>
      <c r="FF306" s="40" t="b">
        <f t="shared" si="476"/>
        <v>0</v>
      </c>
      <c r="FG306" s="40" t="b">
        <f t="shared" si="477"/>
        <v>0</v>
      </c>
      <c r="FH306" s="40" t="b">
        <f t="shared" si="478"/>
        <v>0</v>
      </c>
      <c r="FI306" s="365"/>
      <c r="FJ306" s="40" t="b">
        <f t="shared" si="479"/>
        <v>0</v>
      </c>
      <c r="FK306" s="40" t="b">
        <f t="shared" si="480"/>
        <v>0</v>
      </c>
      <c r="FL306" s="40" t="b">
        <f t="shared" si="481"/>
        <v>0</v>
      </c>
      <c r="FM306" s="40" t="b">
        <f t="shared" si="482"/>
        <v>0</v>
      </c>
      <c r="FN306" s="367"/>
      <c r="FO306" s="40" t="b">
        <f t="shared" si="483"/>
        <v>0</v>
      </c>
      <c r="FP306" s="40" t="b">
        <f t="shared" si="484"/>
        <v>0</v>
      </c>
      <c r="FQ306" s="40" t="b">
        <f t="shared" si="485"/>
        <v>0</v>
      </c>
      <c r="FR306" s="40" t="b">
        <f t="shared" si="486"/>
        <v>0</v>
      </c>
      <c r="FS306" s="365"/>
      <c r="FT306" s="40" t="b">
        <f t="shared" si="487"/>
        <v>0</v>
      </c>
      <c r="FU306" s="40" t="b">
        <f t="shared" si="488"/>
        <v>0</v>
      </c>
      <c r="FV306" s="40" t="b">
        <f t="shared" si="489"/>
        <v>0</v>
      </c>
      <c r="FW306" s="40" t="b">
        <f t="shared" si="490"/>
        <v>0</v>
      </c>
    </row>
    <row r="307" spans="2:179">
      <c r="B307" s="365">
        <v>298</v>
      </c>
      <c r="C307" s="309"/>
      <c r="D307" s="196"/>
      <c r="E307" s="196"/>
      <c r="F307" s="195"/>
      <c r="G307" s="367"/>
      <c r="H307" s="197"/>
      <c r="I307" s="197"/>
      <c r="J307" s="197"/>
      <c r="K307" s="197"/>
      <c r="L307" s="197"/>
      <c r="M307" s="197"/>
      <c r="N307" s="9"/>
      <c r="O307" s="198"/>
      <c r="P307" s="198"/>
      <c r="Q307" s="198"/>
      <c r="R307" s="198"/>
      <c r="S307" s="198"/>
      <c r="T307" s="198"/>
      <c r="U307" s="9"/>
      <c r="V307" s="306"/>
      <c r="W307" s="306"/>
      <c r="X307" s="306"/>
      <c r="Y307" s="306"/>
      <c r="Z307" s="306"/>
      <c r="AA307" s="283">
        <f>IFERROR(Z307*Inputs!$D$59*Inputs!$D$60,"")</f>
        <v>0</v>
      </c>
      <c r="AB307" s="9"/>
      <c r="AC307" s="304"/>
      <c r="AD307" s="304"/>
      <c r="AE307" s="304"/>
      <c r="AF307" s="304"/>
      <c r="AG307" s="9"/>
      <c r="AH307" s="283" t="str">
        <f>IFERROR(IF(Analysis!AC307="","",Analysis!AC307*Inputs!$D$33),"")</f>
        <v/>
      </c>
      <c r="AI307" s="292" t="str">
        <f>IFERROR(IF(Analysis!AD307="","",Analysis!AD307*Inputs!$D$37),"")</f>
        <v/>
      </c>
      <c r="AJ307" s="292" t="str">
        <f>IFERROR(IF(Analysis!AE307="","",Analysis!AE307*Inputs!$D$41),"")</f>
        <v/>
      </c>
      <c r="AK307" s="292" t="str">
        <f>IFERROR(IF(Analysis!AE307="","",Analysis!AE307*Inputs!$D$48),"")</f>
        <v/>
      </c>
      <c r="AL307" s="293" t="str">
        <f>IFERROR(IF(Analysis!AD307="","",Analysis!AD307*Inputs!$D$49*Inputs!$D$48),"")</f>
        <v/>
      </c>
      <c r="AM307" s="292" t="str">
        <f>IFERROR(AK307*Inputs!$D$50,"")</f>
        <v/>
      </c>
      <c r="AN307" s="292" t="str">
        <f t="shared" si="491"/>
        <v/>
      </c>
      <c r="AO307" s="292" t="str">
        <f>IFERROR(IF(AN307="","",AN307*Inputs!$D$52),"")</f>
        <v/>
      </c>
      <c r="AP307" s="283" t="str">
        <f>IFERROR(IF(Analysis!AF307="","",Analysis!AF307*Inputs!$D$58),"")</f>
        <v/>
      </c>
      <c r="AQ307" s="293" t="str">
        <f>IFERROR(AP307*Inputs!$D$59,"")</f>
        <v/>
      </c>
      <c r="AR307" s="283" t="str">
        <f>IFERROR(AQ307*Inputs!$D$60,"")</f>
        <v/>
      </c>
      <c r="AS307" s="9"/>
      <c r="AT307" s="279" t="str">
        <f>IF(Analysis!V307&lt;&gt;"",Analysis!V307,Analysis!$AH307)</f>
        <v/>
      </c>
      <c r="AU307" s="279" t="str">
        <f>IF(Analysis!W307&lt;&gt;"",Analysis!W307,Analysis!AI307)</f>
        <v/>
      </c>
      <c r="AV307" s="279" t="str">
        <f>IF(Analysis!X307&lt;&gt;"",Analysis!X307,$AJ307)</f>
        <v/>
      </c>
      <c r="AW307" s="279" t="str">
        <f>IF(Analysis!Y307&lt;&gt;"",Analysis!Y307,Analysis!AO307)</f>
        <v/>
      </c>
      <c r="AX307" s="279" t="str">
        <f>IF(Analysis!Z307&lt;&gt;"",Analysis!Z307,Analysis!AP307)</f>
        <v/>
      </c>
      <c r="AY307" s="279" t="str">
        <f>IF(Analysis!AA307&gt;0,Analysis!AA307,Analysis!AR307)</f>
        <v/>
      </c>
      <c r="AZ307" s="9"/>
      <c r="BA307" s="8">
        <f>SUM((($H307+$O307)*Inputs!$D$14*Inputs!$D$13/Hours_TB),(($I307+$P307)*Inputs!$D$14*Inputs!$D$13/Hours_TB),(($J307+$Q307)*Inputs!$D$14*Inputs!$D$13/Hours_TB),(($K307+$R307)*Inputs!$D$14*Inputs!$D$13/Hours_TB),(($L307+$S307)*Inputs!$D$14*Inputs!$D$13/Hours_TB),(($M307+$T307)*Inputs!$D$14*Inputs!$D$13/Hours_TB))</f>
        <v>0</v>
      </c>
      <c r="BB307" s="8">
        <f>SUM((($H307+$O307)*Inputs!$D$14*Inputs!$D$13/Hours_HIV),(($I307+$P307)*Inputs!$D$14*Inputs!$D$13/Hours_HIV),(($J307+$Q307)*Inputs!$D$14*Inputs!$D$13/Hours_HIV),(($K307+$R307)*Inputs!$D$14*Inputs!$D$13/Hours_HIV),(($L307+$S307)*Inputs!$D$14*Inputs!$D$13/Hours_HIV),(($M307+$T307)*Inputs!$D$14*Inputs!$D$13/Hours_HIV))</f>
        <v>0</v>
      </c>
      <c r="BC307" s="8">
        <f>SUM((($H307+$O307)*Inputs!$D$14*Inputs!$D$13/Hours_HPV),(($I307+$P307)*Inputs!$D$14*Inputs!$D$13/Hours_HPV),(($J307+$Q307)*Inputs!$D$14*Inputs!$D$13/Hours_HPV),(($K307+$R307)*Inputs!$D$14*Inputs!$D$13/Hours_HPV),(($L307+$S307)*Inputs!$D$14*Inputs!$D$13/Hours_HPV),(($M307+$T307)*Inputs!$D$14*Inputs!$D$13/Hours_HPV))</f>
        <v>0</v>
      </c>
      <c r="BD307" s="8">
        <f>SUM((($H307+$O307)*Inputs!$D$14*Inputs!$D$13/Hours_HCV),(($I307+$P307)*Inputs!$D$14*Inputs!$D$13/Hours_HCV),(($J307+$Q307)*Inputs!$D$14*Inputs!$D$13/Hours_HCV),(($K307+$R307)*Inputs!$D$14*Inputs!$D$13/Hours_HCV),(($L307+$S307)*Inputs!$D$14*Inputs!$D$13/Hours_HCV),(($M307+$T307)*Inputs!$D$14*Inputs!$D$13/Hours_HCV))</f>
        <v>0</v>
      </c>
      <c r="BE307" s="9"/>
      <c r="BF307" s="10" t="str">
        <f t="shared" si="492"/>
        <v/>
      </c>
      <c r="BG307" s="18" t="str">
        <f t="shared" si="493"/>
        <v>N/A</v>
      </c>
      <c r="BH307" s="10" t="str">
        <f t="shared" si="494"/>
        <v/>
      </c>
      <c r="BI307" s="10" t="str">
        <f t="shared" si="495"/>
        <v/>
      </c>
      <c r="BJ307" s="10" t="str">
        <f t="shared" si="414"/>
        <v/>
      </c>
      <c r="BK307" s="18" t="str">
        <f t="shared" si="496"/>
        <v>N/A</v>
      </c>
      <c r="BL307" s="367"/>
      <c r="BM307" s="10">
        <f t="shared" si="497"/>
        <v>0</v>
      </c>
      <c r="BN307" s="18" t="str">
        <f t="shared" si="498"/>
        <v>N/A</v>
      </c>
      <c r="BO307" s="10" t="str">
        <f t="shared" si="415"/>
        <v/>
      </c>
      <c r="BP307" s="10" t="str">
        <f t="shared" si="416"/>
        <v/>
      </c>
      <c r="BQ307" s="10" t="str">
        <f t="shared" si="417"/>
        <v/>
      </c>
      <c r="BR307" s="18" t="str">
        <f t="shared" si="418"/>
        <v>N/A</v>
      </c>
      <c r="BS307" s="367"/>
      <c r="BT307" s="10">
        <f t="shared" si="499"/>
        <v>0</v>
      </c>
      <c r="BU307" s="18" t="str">
        <f t="shared" si="500"/>
        <v>N/A</v>
      </c>
      <c r="BV307" s="10" t="str">
        <f t="shared" si="419"/>
        <v/>
      </c>
      <c r="BW307" s="10" t="str">
        <f t="shared" si="501"/>
        <v/>
      </c>
      <c r="BX307" s="10" t="str">
        <f t="shared" si="420"/>
        <v/>
      </c>
      <c r="BY307" s="18" t="str">
        <f t="shared" si="502"/>
        <v>N/A</v>
      </c>
      <c r="BZ307" s="367"/>
      <c r="CA307" s="10">
        <f t="shared" si="503"/>
        <v>0</v>
      </c>
      <c r="CB307" s="18" t="str">
        <f t="shared" si="504"/>
        <v>N/A</v>
      </c>
      <c r="CC307" s="10" t="str">
        <f t="shared" si="421"/>
        <v/>
      </c>
      <c r="CD307" s="10" t="str">
        <f t="shared" si="422"/>
        <v/>
      </c>
      <c r="CE307" s="10" t="str">
        <f t="shared" si="423"/>
        <v/>
      </c>
      <c r="CF307" s="18" t="str">
        <f t="shared" si="505"/>
        <v>N/A</v>
      </c>
      <c r="CG307" s="365"/>
      <c r="CH307" s="10">
        <f t="shared" si="506"/>
        <v>0</v>
      </c>
      <c r="CI307" s="18" t="str">
        <f t="shared" si="507"/>
        <v>N/A</v>
      </c>
      <c r="CJ307" s="10" t="str">
        <f t="shared" si="424"/>
        <v/>
      </c>
      <c r="CK307" s="10" t="str">
        <f t="shared" si="425"/>
        <v/>
      </c>
      <c r="CL307" s="10" t="str">
        <f t="shared" si="426"/>
        <v/>
      </c>
      <c r="CM307" s="18" t="str">
        <f t="shared" si="427"/>
        <v>N/A</v>
      </c>
      <c r="CN307" s="365"/>
      <c r="CO307" s="10">
        <f t="shared" si="508"/>
        <v>0</v>
      </c>
      <c r="CP307" s="18" t="str">
        <f t="shared" si="509"/>
        <v>N/A</v>
      </c>
      <c r="CQ307" s="10" t="str">
        <f t="shared" si="428"/>
        <v/>
      </c>
      <c r="CR307" s="10" t="str">
        <f t="shared" si="429"/>
        <v/>
      </c>
      <c r="CS307" s="10" t="str">
        <f t="shared" si="430"/>
        <v/>
      </c>
      <c r="CT307" s="18" t="str">
        <f t="shared" si="510"/>
        <v>N/A</v>
      </c>
      <c r="CU307" s="377"/>
      <c r="CV307" s="10">
        <f t="shared" si="511"/>
        <v>0</v>
      </c>
      <c r="CW307" s="18" t="str">
        <f t="shared" si="512"/>
        <v>N/A</v>
      </c>
      <c r="CX307" s="10" t="str">
        <f t="shared" si="431"/>
        <v/>
      </c>
      <c r="CY307" s="10" t="str">
        <f t="shared" si="432"/>
        <v/>
      </c>
      <c r="CZ307" s="10" t="str">
        <f t="shared" si="433"/>
        <v/>
      </c>
      <c r="DA307" s="18" t="str">
        <f t="shared" si="434"/>
        <v>N/A</v>
      </c>
      <c r="DB307" s="367"/>
      <c r="DC307" s="367"/>
      <c r="DD307" s="367"/>
      <c r="DE307" s="367"/>
      <c r="DF307" s="367"/>
      <c r="DG307" s="40" t="b">
        <f t="shared" si="435"/>
        <v>0</v>
      </c>
      <c r="DH307" s="40" t="b">
        <f t="shared" si="436"/>
        <v>0</v>
      </c>
      <c r="DI307" s="40" t="b">
        <f t="shared" si="437"/>
        <v>0</v>
      </c>
      <c r="DJ307" s="40" t="b">
        <f t="shared" si="438"/>
        <v>0</v>
      </c>
      <c r="DK307" s="367"/>
      <c r="DL307" s="40" t="b">
        <f t="shared" si="439"/>
        <v>0</v>
      </c>
      <c r="DM307" s="40" t="b">
        <f t="shared" si="440"/>
        <v>0</v>
      </c>
      <c r="DN307" s="40" t="b">
        <f t="shared" si="441"/>
        <v>0</v>
      </c>
      <c r="DO307" s="40" t="b">
        <f t="shared" si="442"/>
        <v>0</v>
      </c>
      <c r="DP307" s="367"/>
      <c r="DQ307" s="40" t="b">
        <f t="shared" si="443"/>
        <v>0</v>
      </c>
      <c r="DR307" s="40" t="b">
        <f t="shared" si="444"/>
        <v>0</v>
      </c>
      <c r="DS307" s="40" t="b">
        <f t="shared" si="445"/>
        <v>0</v>
      </c>
      <c r="DT307" s="40" t="b">
        <f t="shared" si="446"/>
        <v>0</v>
      </c>
      <c r="DU307" s="367"/>
      <c r="DV307" s="40" t="b">
        <f t="shared" si="447"/>
        <v>0</v>
      </c>
      <c r="DW307" s="40" t="b">
        <f t="shared" si="448"/>
        <v>0</v>
      </c>
      <c r="DX307" s="40" t="b">
        <f t="shared" si="449"/>
        <v>0</v>
      </c>
      <c r="DY307" s="40" t="b">
        <f t="shared" si="450"/>
        <v>0</v>
      </c>
      <c r="DZ307" s="367"/>
      <c r="EA307" s="40" t="b">
        <f t="shared" si="451"/>
        <v>0</v>
      </c>
      <c r="EB307" s="40" t="b">
        <f t="shared" si="452"/>
        <v>0</v>
      </c>
      <c r="EC307" s="40" t="b">
        <f t="shared" si="453"/>
        <v>0</v>
      </c>
      <c r="ED307" s="40" t="b">
        <f t="shared" si="454"/>
        <v>0</v>
      </c>
      <c r="EE307" s="367"/>
      <c r="EF307" s="40" t="b">
        <f t="shared" si="455"/>
        <v>0</v>
      </c>
      <c r="EG307" s="40" t="b">
        <f t="shared" si="456"/>
        <v>0</v>
      </c>
      <c r="EH307" s="40" t="b">
        <f t="shared" si="457"/>
        <v>0</v>
      </c>
      <c r="EI307" s="40" t="b">
        <f t="shared" si="458"/>
        <v>0</v>
      </c>
      <c r="EJ307" s="367"/>
      <c r="EK307" s="40" t="b">
        <f t="shared" si="459"/>
        <v>0</v>
      </c>
      <c r="EL307" s="40" t="b">
        <f t="shared" si="460"/>
        <v>0</v>
      </c>
      <c r="EM307" s="40" t="b">
        <f t="shared" si="461"/>
        <v>0</v>
      </c>
      <c r="EN307" s="40" t="b">
        <f t="shared" si="462"/>
        <v>0</v>
      </c>
      <c r="EO307" s="367"/>
      <c r="EP307" s="40" t="b">
        <f t="shared" si="463"/>
        <v>0</v>
      </c>
      <c r="EQ307" s="40" t="b">
        <f t="shared" si="464"/>
        <v>0</v>
      </c>
      <c r="ER307" s="40" t="b">
        <f t="shared" si="465"/>
        <v>0</v>
      </c>
      <c r="ES307" s="40" t="b">
        <f t="shared" si="466"/>
        <v>0</v>
      </c>
      <c r="ET307" s="367"/>
      <c r="EU307" s="40" t="b">
        <f t="shared" si="467"/>
        <v>0</v>
      </c>
      <c r="EV307" s="40" t="b">
        <f t="shared" si="468"/>
        <v>0</v>
      </c>
      <c r="EW307" s="40" t="b">
        <f t="shared" si="469"/>
        <v>0</v>
      </c>
      <c r="EX307" s="40" t="b">
        <f t="shared" si="470"/>
        <v>0</v>
      </c>
      <c r="EY307" s="365"/>
      <c r="EZ307" s="40" t="b">
        <f t="shared" si="471"/>
        <v>0</v>
      </c>
      <c r="FA307" s="40" t="b">
        <f t="shared" si="472"/>
        <v>0</v>
      </c>
      <c r="FB307" s="40" t="b">
        <f t="shared" si="473"/>
        <v>0</v>
      </c>
      <c r="FC307" s="40" t="b">
        <f t="shared" si="474"/>
        <v>0</v>
      </c>
      <c r="FD307" s="367"/>
      <c r="FE307" s="40" t="b">
        <f t="shared" si="475"/>
        <v>0</v>
      </c>
      <c r="FF307" s="40" t="b">
        <f t="shared" si="476"/>
        <v>0</v>
      </c>
      <c r="FG307" s="40" t="b">
        <f t="shared" si="477"/>
        <v>0</v>
      </c>
      <c r="FH307" s="40" t="b">
        <f t="shared" si="478"/>
        <v>0</v>
      </c>
      <c r="FI307" s="365"/>
      <c r="FJ307" s="40" t="b">
        <f t="shared" si="479"/>
        <v>0</v>
      </c>
      <c r="FK307" s="40" t="b">
        <f t="shared" si="480"/>
        <v>0</v>
      </c>
      <c r="FL307" s="40" t="b">
        <f t="shared" si="481"/>
        <v>0</v>
      </c>
      <c r="FM307" s="40" t="b">
        <f t="shared" si="482"/>
        <v>0</v>
      </c>
      <c r="FN307" s="367"/>
      <c r="FO307" s="40" t="b">
        <f t="shared" si="483"/>
        <v>0</v>
      </c>
      <c r="FP307" s="40" t="b">
        <f t="shared" si="484"/>
        <v>0</v>
      </c>
      <c r="FQ307" s="40" t="b">
        <f t="shared" si="485"/>
        <v>0</v>
      </c>
      <c r="FR307" s="40" t="b">
        <f t="shared" si="486"/>
        <v>0</v>
      </c>
      <c r="FS307" s="365"/>
      <c r="FT307" s="40" t="b">
        <f t="shared" si="487"/>
        <v>0</v>
      </c>
      <c r="FU307" s="40" t="b">
        <f t="shared" si="488"/>
        <v>0</v>
      </c>
      <c r="FV307" s="40" t="b">
        <f t="shared" si="489"/>
        <v>0</v>
      </c>
      <c r="FW307" s="40" t="b">
        <f t="shared" si="490"/>
        <v>0</v>
      </c>
    </row>
    <row r="308" spans="2:179">
      <c r="B308" s="365">
        <v>299</v>
      </c>
      <c r="C308" s="309"/>
      <c r="D308" s="196"/>
      <c r="E308" s="196"/>
      <c r="F308" s="195"/>
      <c r="G308" s="367"/>
      <c r="H308" s="197"/>
      <c r="I308" s="197"/>
      <c r="J308" s="197"/>
      <c r="K308" s="197"/>
      <c r="L308" s="197"/>
      <c r="M308" s="197"/>
      <c r="N308" s="9"/>
      <c r="O308" s="198"/>
      <c r="P308" s="198"/>
      <c r="Q308" s="198"/>
      <c r="R308" s="198"/>
      <c r="S308" s="198"/>
      <c r="T308" s="198"/>
      <c r="U308" s="9"/>
      <c r="V308" s="306"/>
      <c r="W308" s="306"/>
      <c r="X308" s="306"/>
      <c r="Y308" s="306"/>
      <c r="Z308" s="306"/>
      <c r="AA308" s="283">
        <f>IFERROR(Z308*Inputs!$D$59*Inputs!$D$60,"")</f>
        <v>0</v>
      </c>
      <c r="AB308" s="9"/>
      <c r="AC308" s="304"/>
      <c r="AD308" s="304"/>
      <c r="AE308" s="304"/>
      <c r="AF308" s="304"/>
      <c r="AG308" s="9"/>
      <c r="AH308" s="283" t="str">
        <f>IFERROR(IF(Analysis!AC308="","",Analysis!AC308*Inputs!$D$33),"")</f>
        <v/>
      </c>
      <c r="AI308" s="292" t="str">
        <f>IFERROR(IF(Analysis!AD308="","",Analysis!AD308*Inputs!$D$37),"")</f>
        <v/>
      </c>
      <c r="AJ308" s="292" t="str">
        <f>IFERROR(IF(Analysis!AE308="","",Analysis!AE308*Inputs!$D$41),"")</f>
        <v/>
      </c>
      <c r="AK308" s="292" t="str">
        <f>IFERROR(IF(Analysis!AE308="","",Analysis!AE308*Inputs!$D$48),"")</f>
        <v/>
      </c>
      <c r="AL308" s="293" t="str">
        <f>IFERROR(IF(Analysis!AD308="","",Analysis!AD308*Inputs!$D$49*Inputs!$D$48),"")</f>
        <v/>
      </c>
      <c r="AM308" s="292" t="str">
        <f>IFERROR(AK308*Inputs!$D$50,"")</f>
        <v/>
      </c>
      <c r="AN308" s="292" t="str">
        <f t="shared" si="491"/>
        <v/>
      </c>
      <c r="AO308" s="292" t="str">
        <f>IFERROR(IF(AN308="","",AN308*Inputs!$D$52),"")</f>
        <v/>
      </c>
      <c r="AP308" s="283" t="str">
        <f>IFERROR(IF(Analysis!AF308="","",Analysis!AF308*Inputs!$D$58),"")</f>
        <v/>
      </c>
      <c r="AQ308" s="293" t="str">
        <f>IFERROR(AP308*Inputs!$D$59,"")</f>
        <v/>
      </c>
      <c r="AR308" s="283" t="str">
        <f>IFERROR(AQ308*Inputs!$D$60,"")</f>
        <v/>
      </c>
      <c r="AS308" s="9"/>
      <c r="AT308" s="279" t="str">
        <f>IF(Analysis!V308&lt;&gt;"",Analysis!V308,Analysis!$AH308)</f>
        <v/>
      </c>
      <c r="AU308" s="279" t="str">
        <f>IF(Analysis!W308&lt;&gt;"",Analysis!W308,Analysis!AI308)</f>
        <v/>
      </c>
      <c r="AV308" s="279" t="str">
        <f>IF(Analysis!X308&lt;&gt;"",Analysis!X308,$AJ308)</f>
        <v/>
      </c>
      <c r="AW308" s="279" t="str">
        <f>IF(Analysis!Y308&lt;&gt;"",Analysis!Y308,Analysis!AO308)</f>
        <v/>
      </c>
      <c r="AX308" s="279" t="str">
        <f>IF(Analysis!Z308&lt;&gt;"",Analysis!Z308,Analysis!AP308)</f>
        <v/>
      </c>
      <c r="AY308" s="279" t="str">
        <f>IF(Analysis!AA308&gt;0,Analysis!AA308,Analysis!AR308)</f>
        <v/>
      </c>
      <c r="AZ308" s="9"/>
      <c r="BA308" s="8">
        <f>SUM((($H308+$O308)*Inputs!$D$14*Inputs!$D$13/Hours_TB),(($I308+$P308)*Inputs!$D$14*Inputs!$D$13/Hours_TB),(($J308+$Q308)*Inputs!$D$14*Inputs!$D$13/Hours_TB),(($K308+$R308)*Inputs!$D$14*Inputs!$D$13/Hours_TB),(($L308+$S308)*Inputs!$D$14*Inputs!$D$13/Hours_TB),(($M308+$T308)*Inputs!$D$14*Inputs!$D$13/Hours_TB))</f>
        <v>0</v>
      </c>
      <c r="BB308" s="8">
        <f>SUM((($H308+$O308)*Inputs!$D$14*Inputs!$D$13/Hours_HIV),(($I308+$P308)*Inputs!$D$14*Inputs!$D$13/Hours_HIV),(($J308+$Q308)*Inputs!$D$14*Inputs!$D$13/Hours_HIV),(($K308+$R308)*Inputs!$D$14*Inputs!$D$13/Hours_HIV),(($L308+$S308)*Inputs!$D$14*Inputs!$D$13/Hours_HIV),(($M308+$T308)*Inputs!$D$14*Inputs!$D$13/Hours_HIV))</f>
        <v>0</v>
      </c>
      <c r="BC308" s="8">
        <f>SUM((($H308+$O308)*Inputs!$D$14*Inputs!$D$13/Hours_HPV),(($I308+$P308)*Inputs!$D$14*Inputs!$D$13/Hours_HPV),(($J308+$Q308)*Inputs!$D$14*Inputs!$D$13/Hours_HPV),(($K308+$R308)*Inputs!$D$14*Inputs!$D$13/Hours_HPV),(($L308+$S308)*Inputs!$D$14*Inputs!$D$13/Hours_HPV),(($M308+$T308)*Inputs!$D$14*Inputs!$D$13/Hours_HPV))</f>
        <v>0</v>
      </c>
      <c r="BD308" s="8">
        <f>SUM((($H308+$O308)*Inputs!$D$14*Inputs!$D$13/Hours_HCV),(($I308+$P308)*Inputs!$D$14*Inputs!$D$13/Hours_HCV),(($J308+$Q308)*Inputs!$D$14*Inputs!$D$13/Hours_HCV),(($K308+$R308)*Inputs!$D$14*Inputs!$D$13/Hours_HCV),(($L308+$S308)*Inputs!$D$14*Inputs!$D$13/Hours_HCV),(($M308+$T308)*Inputs!$D$14*Inputs!$D$13/Hours_HCV))</f>
        <v>0</v>
      </c>
      <c r="BE308" s="9"/>
      <c r="BF308" s="10" t="str">
        <f t="shared" si="492"/>
        <v/>
      </c>
      <c r="BG308" s="18" t="str">
        <f t="shared" si="493"/>
        <v>N/A</v>
      </c>
      <c r="BH308" s="10" t="str">
        <f t="shared" si="494"/>
        <v/>
      </c>
      <c r="BI308" s="10" t="str">
        <f t="shared" si="495"/>
        <v/>
      </c>
      <c r="BJ308" s="10" t="str">
        <f t="shared" si="414"/>
        <v/>
      </c>
      <c r="BK308" s="18" t="str">
        <f t="shared" si="496"/>
        <v>N/A</v>
      </c>
      <c r="BL308" s="367"/>
      <c r="BM308" s="10">
        <f t="shared" si="497"/>
        <v>0</v>
      </c>
      <c r="BN308" s="18" t="str">
        <f t="shared" si="498"/>
        <v>N/A</v>
      </c>
      <c r="BO308" s="10" t="str">
        <f t="shared" si="415"/>
        <v/>
      </c>
      <c r="BP308" s="10" t="str">
        <f t="shared" si="416"/>
        <v/>
      </c>
      <c r="BQ308" s="10" t="str">
        <f t="shared" si="417"/>
        <v/>
      </c>
      <c r="BR308" s="18" t="str">
        <f t="shared" si="418"/>
        <v>N/A</v>
      </c>
      <c r="BS308" s="367"/>
      <c r="BT308" s="10">
        <f t="shared" si="499"/>
        <v>0</v>
      </c>
      <c r="BU308" s="18" t="str">
        <f t="shared" si="500"/>
        <v>N/A</v>
      </c>
      <c r="BV308" s="10" t="str">
        <f t="shared" si="419"/>
        <v/>
      </c>
      <c r="BW308" s="10" t="str">
        <f t="shared" si="501"/>
        <v/>
      </c>
      <c r="BX308" s="10" t="str">
        <f t="shared" si="420"/>
        <v/>
      </c>
      <c r="BY308" s="18" t="str">
        <f t="shared" si="502"/>
        <v>N/A</v>
      </c>
      <c r="BZ308" s="367"/>
      <c r="CA308" s="10">
        <f t="shared" si="503"/>
        <v>0</v>
      </c>
      <c r="CB308" s="18" t="str">
        <f t="shared" si="504"/>
        <v>N/A</v>
      </c>
      <c r="CC308" s="10" t="str">
        <f t="shared" si="421"/>
        <v/>
      </c>
      <c r="CD308" s="10" t="str">
        <f t="shared" si="422"/>
        <v/>
      </c>
      <c r="CE308" s="10" t="str">
        <f t="shared" si="423"/>
        <v/>
      </c>
      <c r="CF308" s="18" t="str">
        <f t="shared" si="505"/>
        <v>N/A</v>
      </c>
      <c r="CG308" s="365"/>
      <c r="CH308" s="10">
        <f t="shared" si="506"/>
        <v>0</v>
      </c>
      <c r="CI308" s="18" t="str">
        <f t="shared" si="507"/>
        <v>N/A</v>
      </c>
      <c r="CJ308" s="10" t="str">
        <f t="shared" si="424"/>
        <v/>
      </c>
      <c r="CK308" s="10" t="str">
        <f t="shared" si="425"/>
        <v/>
      </c>
      <c r="CL308" s="10" t="str">
        <f t="shared" si="426"/>
        <v/>
      </c>
      <c r="CM308" s="18" t="str">
        <f t="shared" si="427"/>
        <v>N/A</v>
      </c>
      <c r="CN308" s="365"/>
      <c r="CO308" s="10">
        <f t="shared" si="508"/>
        <v>0</v>
      </c>
      <c r="CP308" s="18" t="str">
        <f t="shared" si="509"/>
        <v>N/A</v>
      </c>
      <c r="CQ308" s="10" t="str">
        <f t="shared" si="428"/>
        <v/>
      </c>
      <c r="CR308" s="10" t="str">
        <f t="shared" si="429"/>
        <v/>
      </c>
      <c r="CS308" s="10" t="str">
        <f t="shared" si="430"/>
        <v/>
      </c>
      <c r="CT308" s="18" t="str">
        <f t="shared" si="510"/>
        <v>N/A</v>
      </c>
      <c r="CU308" s="377"/>
      <c r="CV308" s="10">
        <f t="shared" si="511"/>
        <v>0</v>
      </c>
      <c r="CW308" s="18" t="str">
        <f t="shared" si="512"/>
        <v>N/A</v>
      </c>
      <c r="CX308" s="10" t="str">
        <f t="shared" si="431"/>
        <v/>
      </c>
      <c r="CY308" s="10" t="str">
        <f t="shared" si="432"/>
        <v/>
      </c>
      <c r="CZ308" s="10" t="str">
        <f t="shared" si="433"/>
        <v/>
      </c>
      <c r="DA308" s="18" t="str">
        <f t="shared" si="434"/>
        <v>N/A</v>
      </c>
      <c r="DB308" s="367"/>
      <c r="DC308" s="367"/>
      <c r="DD308" s="367"/>
      <c r="DE308" s="367"/>
      <c r="DF308" s="367"/>
      <c r="DG308" s="40" t="b">
        <f t="shared" si="435"/>
        <v>0</v>
      </c>
      <c r="DH308" s="40" t="b">
        <f t="shared" si="436"/>
        <v>0</v>
      </c>
      <c r="DI308" s="40" t="b">
        <f t="shared" si="437"/>
        <v>0</v>
      </c>
      <c r="DJ308" s="40" t="b">
        <f t="shared" si="438"/>
        <v>0</v>
      </c>
      <c r="DK308" s="367"/>
      <c r="DL308" s="40" t="b">
        <f t="shared" si="439"/>
        <v>0</v>
      </c>
      <c r="DM308" s="40" t="b">
        <f t="shared" si="440"/>
        <v>0</v>
      </c>
      <c r="DN308" s="40" t="b">
        <f t="shared" si="441"/>
        <v>0</v>
      </c>
      <c r="DO308" s="40" t="b">
        <f t="shared" si="442"/>
        <v>0</v>
      </c>
      <c r="DP308" s="367"/>
      <c r="DQ308" s="40" t="b">
        <f t="shared" si="443"/>
        <v>0</v>
      </c>
      <c r="DR308" s="40" t="b">
        <f t="shared" si="444"/>
        <v>0</v>
      </c>
      <c r="DS308" s="40" t="b">
        <f t="shared" si="445"/>
        <v>0</v>
      </c>
      <c r="DT308" s="40" t="b">
        <f t="shared" si="446"/>
        <v>0</v>
      </c>
      <c r="DU308" s="367"/>
      <c r="DV308" s="40" t="b">
        <f t="shared" si="447"/>
        <v>0</v>
      </c>
      <c r="DW308" s="40" t="b">
        <f t="shared" si="448"/>
        <v>0</v>
      </c>
      <c r="DX308" s="40" t="b">
        <f t="shared" si="449"/>
        <v>0</v>
      </c>
      <c r="DY308" s="40" t="b">
        <f t="shared" si="450"/>
        <v>0</v>
      </c>
      <c r="DZ308" s="367"/>
      <c r="EA308" s="40" t="b">
        <f t="shared" si="451"/>
        <v>0</v>
      </c>
      <c r="EB308" s="40" t="b">
        <f t="shared" si="452"/>
        <v>0</v>
      </c>
      <c r="EC308" s="40" t="b">
        <f t="shared" si="453"/>
        <v>0</v>
      </c>
      <c r="ED308" s="40" t="b">
        <f t="shared" si="454"/>
        <v>0</v>
      </c>
      <c r="EE308" s="367"/>
      <c r="EF308" s="40" t="b">
        <f t="shared" si="455"/>
        <v>0</v>
      </c>
      <c r="EG308" s="40" t="b">
        <f t="shared" si="456"/>
        <v>0</v>
      </c>
      <c r="EH308" s="40" t="b">
        <f t="shared" si="457"/>
        <v>0</v>
      </c>
      <c r="EI308" s="40" t="b">
        <f t="shared" si="458"/>
        <v>0</v>
      </c>
      <c r="EJ308" s="367"/>
      <c r="EK308" s="40" t="b">
        <f t="shared" si="459"/>
        <v>0</v>
      </c>
      <c r="EL308" s="40" t="b">
        <f t="shared" si="460"/>
        <v>0</v>
      </c>
      <c r="EM308" s="40" t="b">
        <f t="shared" si="461"/>
        <v>0</v>
      </c>
      <c r="EN308" s="40" t="b">
        <f t="shared" si="462"/>
        <v>0</v>
      </c>
      <c r="EO308" s="367"/>
      <c r="EP308" s="40" t="b">
        <f t="shared" si="463"/>
        <v>0</v>
      </c>
      <c r="EQ308" s="40" t="b">
        <f t="shared" si="464"/>
        <v>0</v>
      </c>
      <c r="ER308" s="40" t="b">
        <f t="shared" si="465"/>
        <v>0</v>
      </c>
      <c r="ES308" s="40" t="b">
        <f t="shared" si="466"/>
        <v>0</v>
      </c>
      <c r="ET308" s="367"/>
      <c r="EU308" s="40" t="b">
        <f t="shared" si="467"/>
        <v>0</v>
      </c>
      <c r="EV308" s="40" t="b">
        <f t="shared" si="468"/>
        <v>0</v>
      </c>
      <c r="EW308" s="40" t="b">
        <f t="shared" si="469"/>
        <v>0</v>
      </c>
      <c r="EX308" s="40" t="b">
        <f t="shared" si="470"/>
        <v>0</v>
      </c>
      <c r="EY308" s="365"/>
      <c r="EZ308" s="40" t="b">
        <f t="shared" si="471"/>
        <v>0</v>
      </c>
      <c r="FA308" s="40" t="b">
        <f t="shared" si="472"/>
        <v>0</v>
      </c>
      <c r="FB308" s="40" t="b">
        <f t="shared" si="473"/>
        <v>0</v>
      </c>
      <c r="FC308" s="40" t="b">
        <f t="shared" si="474"/>
        <v>0</v>
      </c>
      <c r="FD308" s="367"/>
      <c r="FE308" s="40" t="b">
        <f t="shared" si="475"/>
        <v>0</v>
      </c>
      <c r="FF308" s="40" t="b">
        <f t="shared" si="476"/>
        <v>0</v>
      </c>
      <c r="FG308" s="40" t="b">
        <f t="shared" si="477"/>
        <v>0</v>
      </c>
      <c r="FH308" s="40" t="b">
        <f t="shared" si="478"/>
        <v>0</v>
      </c>
      <c r="FI308" s="365"/>
      <c r="FJ308" s="40" t="b">
        <f t="shared" si="479"/>
        <v>0</v>
      </c>
      <c r="FK308" s="40" t="b">
        <f t="shared" si="480"/>
        <v>0</v>
      </c>
      <c r="FL308" s="40" t="b">
        <f t="shared" si="481"/>
        <v>0</v>
      </c>
      <c r="FM308" s="40" t="b">
        <f t="shared" si="482"/>
        <v>0</v>
      </c>
      <c r="FN308" s="367"/>
      <c r="FO308" s="40" t="b">
        <f t="shared" si="483"/>
        <v>0</v>
      </c>
      <c r="FP308" s="40" t="b">
        <f t="shared" si="484"/>
        <v>0</v>
      </c>
      <c r="FQ308" s="40" t="b">
        <f t="shared" si="485"/>
        <v>0</v>
      </c>
      <c r="FR308" s="40" t="b">
        <f t="shared" si="486"/>
        <v>0</v>
      </c>
      <c r="FS308" s="365"/>
      <c r="FT308" s="40" t="b">
        <f t="shared" si="487"/>
        <v>0</v>
      </c>
      <c r="FU308" s="40" t="b">
        <f t="shared" si="488"/>
        <v>0</v>
      </c>
      <c r="FV308" s="40" t="b">
        <f t="shared" si="489"/>
        <v>0</v>
      </c>
      <c r="FW308" s="40" t="b">
        <f t="shared" si="490"/>
        <v>0</v>
      </c>
    </row>
    <row r="309" spans="2:179">
      <c r="B309" s="365">
        <v>300</v>
      </c>
      <c r="C309" s="309"/>
      <c r="D309" s="196"/>
      <c r="E309" s="196"/>
      <c r="F309" s="195"/>
      <c r="G309" s="367"/>
      <c r="H309" s="197"/>
      <c r="I309" s="197"/>
      <c r="J309" s="197"/>
      <c r="K309" s="197"/>
      <c r="L309" s="197"/>
      <c r="M309" s="197"/>
      <c r="N309" s="9"/>
      <c r="O309" s="198"/>
      <c r="P309" s="198"/>
      <c r="Q309" s="198"/>
      <c r="R309" s="198"/>
      <c r="S309" s="198"/>
      <c r="T309" s="198"/>
      <c r="U309" s="9"/>
      <c r="V309" s="306"/>
      <c r="W309" s="306"/>
      <c r="X309" s="306"/>
      <c r="Y309" s="306"/>
      <c r="Z309" s="306"/>
      <c r="AA309" s="283">
        <f>IFERROR(Z309*Inputs!$D$59*Inputs!$D$60,"")</f>
        <v>0</v>
      </c>
      <c r="AB309" s="9"/>
      <c r="AC309" s="304"/>
      <c r="AD309" s="304"/>
      <c r="AE309" s="304"/>
      <c r="AF309" s="304"/>
      <c r="AG309" s="9"/>
      <c r="AH309" s="283" t="str">
        <f>IFERROR(IF(Analysis!AC309="","",Analysis!AC309*Inputs!$D$33),"")</f>
        <v/>
      </c>
      <c r="AI309" s="292" t="str">
        <f>IFERROR(IF(Analysis!AD309="","",Analysis!AD309*Inputs!$D$37),"")</f>
        <v/>
      </c>
      <c r="AJ309" s="292" t="str">
        <f>IFERROR(IF(Analysis!AE309="","",Analysis!AE309*Inputs!$D$41),"")</f>
        <v/>
      </c>
      <c r="AK309" s="292" t="str">
        <f>IFERROR(IF(Analysis!AE309="","",Analysis!AE309*Inputs!$D$48),"")</f>
        <v/>
      </c>
      <c r="AL309" s="293" t="str">
        <f>IFERROR(IF(Analysis!AD309="","",Analysis!AD309*Inputs!$D$49*Inputs!$D$48),"")</f>
        <v/>
      </c>
      <c r="AM309" s="292" t="str">
        <f>IFERROR(AK309*Inputs!$D$50,"")</f>
        <v/>
      </c>
      <c r="AN309" s="292" t="str">
        <f t="shared" si="491"/>
        <v/>
      </c>
      <c r="AO309" s="292" t="str">
        <f>IFERROR(IF(AN309="","",AN309*Inputs!$D$52),"")</f>
        <v/>
      </c>
      <c r="AP309" s="283" t="str">
        <f>IFERROR(IF(Analysis!AF309="","",Analysis!AF309*Inputs!$D$58),"")</f>
        <v/>
      </c>
      <c r="AQ309" s="293" t="str">
        <f>IFERROR(AP309*Inputs!$D$59,"")</f>
        <v/>
      </c>
      <c r="AR309" s="283" t="str">
        <f>IFERROR(AQ309*Inputs!$D$60,"")</f>
        <v/>
      </c>
      <c r="AS309" s="9"/>
      <c r="AT309" s="279" t="str">
        <f>IF(Analysis!V309&lt;&gt;"",Analysis!V309,Analysis!$AH309)</f>
        <v/>
      </c>
      <c r="AU309" s="279" t="str">
        <f>IF(Analysis!W309&lt;&gt;"",Analysis!W309,Analysis!AI309)</f>
        <v/>
      </c>
      <c r="AV309" s="279" t="str">
        <f>IF(Analysis!X309&lt;&gt;"",Analysis!X309,$AJ309)</f>
        <v/>
      </c>
      <c r="AW309" s="279" t="str">
        <f>IF(Analysis!Y309&lt;&gt;"",Analysis!Y309,Analysis!AO309)</f>
        <v/>
      </c>
      <c r="AX309" s="279" t="str">
        <f>IF(Analysis!Z309&lt;&gt;"",Analysis!Z309,Analysis!AP309)</f>
        <v/>
      </c>
      <c r="AY309" s="279" t="str">
        <f>IF(Analysis!AA309&gt;0,Analysis!AA309,Analysis!AR309)</f>
        <v/>
      </c>
      <c r="AZ309" s="9"/>
      <c r="BA309" s="8">
        <f>SUM((($H309+$O309)*Inputs!$D$14*Inputs!$D$13/Hours_TB),(($I309+$P309)*Inputs!$D$14*Inputs!$D$13/Hours_TB),(($J309+$Q309)*Inputs!$D$14*Inputs!$D$13/Hours_TB),(($K309+$R309)*Inputs!$D$14*Inputs!$D$13/Hours_TB),(($L309+$S309)*Inputs!$D$14*Inputs!$D$13/Hours_TB),(($M309+$T309)*Inputs!$D$14*Inputs!$D$13/Hours_TB))</f>
        <v>0</v>
      </c>
      <c r="BB309" s="8">
        <f>SUM((($H309+$O309)*Inputs!$D$14*Inputs!$D$13/Hours_HIV),(($I309+$P309)*Inputs!$D$14*Inputs!$D$13/Hours_HIV),(($J309+$Q309)*Inputs!$D$14*Inputs!$D$13/Hours_HIV),(($K309+$R309)*Inputs!$D$14*Inputs!$D$13/Hours_HIV),(($L309+$S309)*Inputs!$D$14*Inputs!$D$13/Hours_HIV),(($M309+$T309)*Inputs!$D$14*Inputs!$D$13/Hours_HIV))</f>
        <v>0</v>
      </c>
      <c r="BC309" s="8">
        <f>SUM((($H309+$O309)*Inputs!$D$14*Inputs!$D$13/Hours_HPV),(($I309+$P309)*Inputs!$D$14*Inputs!$D$13/Hours_HPV),(($J309+$Q309)*Inputs!$D$14*Inputs!$D$13/Hours_HPV),(($K309+$R309)*Inputs!$D$14*Inputs!$D$13/Hours_HPV),(($L309+$S309)*Inputs!$D$14*Inputs!$D$13/Hours_HPV),(($M309+$T309)*Inputs!$D$14*Inputs!$D$13/Hours_HPV))</f>
        <v>0</v>
      </c>
      <c r="BD309" s="8">
        <f>SUM((($H309+$O309)*Inputs!$D$14*Inputs!$D$13/Hours_HCV),(($I309+$P309)*Inputs!$D$14*Inputs!$D$13/Hours_HCV),(($J309+$Q309)*Inputs!$D$14*Inputs!$D$13/Hours_HCV),(($K309+$R309)*Inputs!$D$14*Inputs!$D$13/Hours_HCV),(($L309+$S309)*Inputs!$D$14*Inputs!$D$13/Hours_HCV),(($M309+$T309)*Inputs!$D$14*Inputs!$D$13/Hours_HCV))</f>
        <v>0</v>
      </c>
      <c r="BE309" s="9"/>
      <c r="BF309" s="10" t="str">
        <f t="shared" si="492"/>
        <v/>
      </c>
      <c r="BG309" s="18" t="str">
        <f t="shared" si="493"/>
        <v>N/A</v>
      </c>
      <c r="BH309" s="10" t="str">
        <f t="shared" si="494"/>
        <v/>
      </c>
      <c r="BI309" s="10" t="str">
        <f t="shared" si="495"/>
        <v/>
      </c>
      <c r="BJ309" s="10" t="str">
        <f t="shared" si="414"/>
        <v/>
      </c>
      <c r="BK309" s="18" t="str">
        <f t="shared" si="496"/>
        <v>N/A</v>
      </c>
      <c r="BL309" s="367"/>
      <c r="BM309" s="10">
        <f t="shared" si="497"/>
        <v>0</v>
      </c>
      <c r="BN309" s="18" t="str">
        <f t="shared" si="498"/>
        <v>N/A</v>
      </c>
      <c r="BO309" s="10" t="str">
        <f t="shared" si="415"/>
        <v/>
      </c>
      <c r="BP309" s="10" t="str">
        <f t="shared" si="416"/>
        <v/>
      </c>
      <c r="BQ309" s="10" t="str">
        <f t="shared" si="417"/>
        <v/>
      </c>
      <c r="BR309" s="18" t="str">
        <f t="shared" si="418"/>
        <v>N/A</v>
      </c>
      <c r="BS309" s="367"/>
      <c r="BT309" s="10">
        <f t="shared" si="499"/>
        <v>0</v>
      </c>
      <c r="BU309" s="18" t="str">
        <f t="shared" si="500"/>
        <v>N/A</v>
      </c>
      <c r="BV309" s="10" t="str">
        <f t="shared" si="419"/>
        <v/>
      </c>
      <c r="BW309" s="10" t="str">
        <f t="shared" si="501"/>
        <v/>
      </c>
      <c r="BX309" s="10" t="str">
        <f t="shared" si="420"/>
        <v/>
      </c>
      <c r="BY309" s="18" t="str">
        <f t="shared" si="502"/>
        <v>N/A</v>
      </c>
      <c r="BZ309" s="367"/>
      <c r="CA309" s="10">
        <f t="shared" si="503"/>
        <v>0</v>
      </c>
      <c r="CB309" s="18" t="str">
        <f t="shared" si="504"/>
        <v>N/A</v>
      </c>
      <c r="CC309" s="10" t="str">
        <f t="shared" si="421"/>
        <v/>
      </c>
      <c r="CD309" s="10" t="str">
        <f t="shared" si="422"/>
        <v/>
      </c>
      <c r="CE309" s="10" t="str">
        <f t="shared" si="423"/>
        <v/>
      </c>
      <c r="CF309" s="18" t="str">
        <f t="shared" si="505"/>
        <v>N/A</v>
      </c>
      <c r="CG309" s="365"/>
      <c r="CH309" s="10">
        <f t="shared" si="506"/>
        <v>0</v>
      </c>
      <c r="CI309" s="18" t="str">
        <f t="shared" si="507"/>
        <v>N/A</v>
      </c>
      <c r="CJ309" s="10" t="str">
        <f t="shared" si="424"/>
        <v/>
      </c>
      <c r="CK309" s="10" t="str">
        <f t="shared" si="425"/>
        <v/>
      </c>
      <c r="CL309" s="10" t="str">
        <f t="shared" si="426"/>
        <v/>
      </c>
      <c r="CM309" s="18" t="str">
        <f t="shared" si="427"/>
        <v>N/A</v>
      </c>
      <c r="CN309" s="365"/>
      <c r="CO309" s="10">
        <f t="shared" si="508"/>
        <v>0</v>
      </c>
      <c r="CP309" s="18" t="str">
        <f t="shared" si="509"/>
        <v>N/A</v>
      </c>
      <c r="CQ309" s="10" t="str">
        <f t="shared" si="428"/>
        <v/>
      </c>
      <c r="CR309" s="10" t="str">
        <f t="shared" si="429"/>
        <v/>
      </c>
      <c r="CS309" s="10" t="str">
        <f t="shared" si="430"/>
        <v/>
      </c>
      <c r="CT309" s="18" t="str">
        <f t="shared" si="510"/>
        <v>N/A</v>
      </c>
      <c r="CU309" s="377"/>
      <c r="CV309" s="10">
        <f t="shared" si="511"/>
        <v>0</v>
      </c>
      <c r="CW309" s="18" t="str">
        <f t="shared" si="512"/>
        <v>N/A</v>
      </c>
      <c r="CX309" s="10" t="str">
        <f t="shared" si="431"/>
        <v/>
      </c>
      <c r="CY309" s="10" t="str">
        <f t="shared" si="432"/>
        <v/>
      </c>
      <c r="CZ309" s="10" t="str">
        <f t="shared" si="433"/>
        <v/>
      </c>
      <c r="DA309" s="18" t="str">
        <f t="shared" si="434"/>
        <v>N/A</v>
      </c>
      <c r="DB309" s="367"/>
      <c r="DC309" s="367"/>
      <c r="DD309" s="367"/>
      <c r="DE309" s="367"/>
      <c r="DF309" s="367"/>
      <c r="DG309" s="40" t="b">
        <f t="shared" si="435"/>
        <v>0</v>
      </c>
      <c r="DH309" s="40" t="b">
        <f t="shared" si="436"/>
        <v>0</v>
      </c>
      <c r="DI309" s="40" t="b">
        <f t="shared" si="437"/>
        <v>0</v>
      </c>
      <c r="DJ309" s="40" t="b">
        <f t="shared" si="438"/>
        <v>0</v>
      </c>
      <c r="DK309" s="367"/>
      <c r="DL309" s="40" t="b">
        <f t="shared" si="439"/>
        <v>0</v>
      </c>
      <c r="DM309" s="40" t="b">
        <f t="shared" si="440"/>
        <v>0</v>
      </c>
      <c r="DN309" s="40" t="b">
        <f t="shared" si="441"/>
        <v>0</v>
      </c>
      <c r="DO309" s="40" t="b">
        <f t="shared" si="442"/>
        <v>0</v>
      </c>
      <c r="DP309" s="367"/>
      <c r="DQ309" s="40" t="b">
        <f t="shared" si="443"/>
        <v>0</v>
      </c>
      <c r="DR309" s="40" t="b">
        <f t="shared" si="444"/>
        <v>0</v>
      </c>
      <c r="DS309" s="40" t="b">
        <f t="shared" si="445"/>
        <v>0</v>
      </c>
      <c r="DT309" s="40" t="b">
        <f t="shared" si="446"/>
        <v>0</v>
      </c>
      <c r="DU309" s="367"/>
      <c r="DV309" s="40" t="b">
        <f t="shared" si="447"/>
        <v>0</v>
      </c>
      <c r="DW309" s="40" t="b">
        <f t="shared" si="448"/>
        <v>0</v>
      </c>
      <c r="DX309" s="40" t="b">
        <f t="shared" si="449"/>
        <v>0</v>
      </c>
      <c r="DY309" s="40" t="b">
        <f t="shared" si="450"/>
        <v>0</v>
      </c>
      <c r="DZ309" s="367"/>
      <c r="EA309" s="40" t="b">
        <f t="shared" si="451"/>
        <v>0</v>
      </c>
      <c r="EB309" s="40" t="b">
        <f t="shared" si="452"/>
        <v>0</v>
      </c>
      <c r="EC309" s="40" t="b">
        <f t="shared" si="453"/>
        <v>0</v>
      </c>
      <c r="ED309" s="40" t="b">
        <f t="shared" si="454"/>
        <v>0</v>
      </c>
      <c r="EE309" s="367"/>
      <c r="EF309" s="40" t="b">
        <f t="shared" si="455"/>
        <v>0</v>
      </c>
      <c r="EG309" s="40" t="b">
        <f t="shared" si="456"/>
        <v>0</v>
      </c>
      <c r="EH309" s="40" t="b">
        <f t="shared" si="457"/>
        <v>0</v>
      </c>
      <c r="EI309" s="40" t="b">
        <f t="shared" si="458"/>
        <v>0</v>
      </c>
      <c r="EJ309" s="367"/>
      <c r="EK309" s="40" t="b">
        <f t="shared" si="459"/>
        <v>0</v>
      </c>
      <c r="EL309" s="40" t="b">
        <f t="shared" si="460"/>
        <v>0</v>
      </c>
      <c r="EM309" s="40" t="b">
        <f t="shared" si="461"/>
        <v>0</v>
      </c>
      <c r="EN309" s="40" t="b">
        <f t="shared" si="462"/>
        <v>0</v>
      </c>
      <c r="EO309" s="367"/>
      <c r="EP309" s="40" t="b">
        <f t="shared" si="463"/>
        <v>0</v>
      </c>
      <c r="EQ309" s="40" t="b">
        <f t="shared" si="464"/>
        <v>0</v>
      </c>
      <c r="ER309" s="40" t="b">
        <f t="shared" si="465"/>
        <v>0</v>
      </c>
      <c r="ES309" s="40" t="b">
        <f t="shared" si="466"/>
        <v>0</v>
      </c>
      <c r="ET309" s="367"/>
      <c r="EU309" s="40" t="b">
        <f t="shared" si="467"/>
        <v>0</v>
      </c>
      <c r="EV309" s="40" t="b">
        <f t="shared" si="468"/>
        <v>0</v>
      </c>
      <c r="EW309" s="40" t="b">
        <f t="shared" si="469"/>
        <v>0</v>
      </c>
      <c r="EX309" s="40" t="b">
        <f t="shared" si="470"/>
        <v>0</v>
      </c>
      <c r="EY309" s="365"/>
      <c r="EZ309" s="40" t="b">
        <f t="shared" si="471"/>
        <v>0</v>
      </c>
      <c r="FA309" s="40" t="b">
        <f t="shared" si="472"/>
        <v>0</v>
      </c>
      <c r="FB309" s="40" t="b">
        <f t="shared" si="473"/>
        <v>0</v>
      </c>
      <c r="FC309" s="40" t="b">
        <f t="shared" si="474"/>
        <v>0</v>
      </c>
      <c r="FD309" s="367"/>
      <c r="FE309" s="40" t="b">
        <f t="shared" si="475"/>
        <v>0</v>
      </c>
      <c r="FF309" s="40" t="b">
        <f t="shared" si="476"/>
        <v>0</v>
      </c>
      <c r="FG309" s="40" t="b">
        <f t="shared" si="477"/>
        <v>0</v>
      </c>
      <c r="FH309" s="40" t="b">
        <f t="shared" si="478"/>
        <v>0</v>
      </c>
      <c r="FI309" s="365"/>
      <c r="FJ309" s="40" t="b">
        <f t="shared" si="479"/>
        <v>0</v>
      </c>
      <c r="FK309" s="40" t="b">
        <f t="shared" si="480"/>
        <v>0</v>
      </c>
      <c r="FL309" s="40" t="b">
        <f t="shared" si="481"/>
        <v>0</v>
      </c>
      <c r="FM309" s="40" t="b">
        <f t="shared" si="482"/>
        <v>0</v>
      </c>
      <c r="FN309" s="367"/>
      <c r="FO309" s="40" t="b">
        <f t="shared" si="483"/>
        <v>0</v>
      </c>
      <c r="FP309" s="40" t="b">
        <f t="shared" si="484"/>
        <v>0</v>
      </c>
      <c r="FQ309" s="40" t="b">
        <f t="shared" si="485"/>
        <v>0</v>
      </c>
      <c r="FR309" s="40" t="b">
        <f t="shared" si="486"/>
        <v>0</v>
      </c>
      <c r="FS309" s="365"/>
      <c r="FT309" s="40" t="b">
        <f t="shared" si="487"/>
        <v>0</v>
      </c>
      <c r="FU309" s="40" t="b">
        <f t="shared" si="488"/>
        <v>0</v>
      </c>
      <c r="FV309" s="40" t="b">
        <f t="shared" si="489"/>
        <v>0</v>
      </c>
      <c r="FW309" s="40" t="b">
        <f t="shared" si="490"/>
        <v>0</v>
      </c>
    </row>
    <row r="310" spans="2:179">
      <c r="B310" s="365">
        <v>301</v>
      </c>
      <c r="C310" s="309"/>
      <c r="D310" s="196"/>
      <c r="E310" s="196"/>
      <c r="F310" s="195"/>
      <c r="G310" s="367"/>
      <c r="H310" s="197"/>
      <c r="I310" s="197"/>
      <c r="J310" s="197"/>
      <c r="K310" s="197"/>
      <c r="L310" s="197"/>
      <c r="M310" s="197"/>
      <c r="N310" s="9"/>
      <c r="O310" s="198"/>
      <c r="P310" s="198"/>
      <c r="Q310" s="198"/>
      <c r="R310" s="198"/>
      <c r="S310" s="198"/>
      <c r="T310" s="198"/>
      <c r="U310" s="9"/>
      <c r="V310" s="306"/>
      <c r="W310" s="306"/>
      <c r="X310" s="306"/>
      <c r="Y310" s="306"/>
      <c r="Z310" s="306"/>
      <c r="AA310" s="283">
        <f>IFERROR(Z310*Inputs!$D$59*Inputs!$D$60,"")</f>
        <v>0</v>
      </c>
      <c r="AB310" s="9"/>
      <c r="AC310" s="304"/>
      <c r="AD310" s="304"/>
      <c r="AE310" s="304"/>
      <c r="AF310" s="304"/>
      <c r="AG310" s="9"/>
      <c r="AH310" s="283" t="str">
        <f>IFERROR(IF(Analysis!AC310="","",Analysis!AC310*Inputs!$D$33),"")</f>
        <v/>
      </c>
      <c r="AI310" s="292" t="str">
        <f>IFERROR(IF(Analysis!AD310="","",Analysis!AD310*Inputs!$D$37),"")</f>
        <v/>
      </c>
      <c r="AJ310" s="292" t="str">
        <f>IFERROR(IF(Analysis!AE310="","",Analysis!AE310*Inputs!$D$41),"")</f>
        <v/>
      </c>
      <c r="AK310" s="292" t="str">
        <f>IFERROR(IF(Analysis!AE310="","",Analysis!AE310*Inputs!$D$48),"")</f>
        <v/>
      </c>
      <c r="AL310" s="293" t="str">
        <f>IFERROR(IF(Analysis!AD310="","",Analysis!AD310*Inputs!$D$49*Inputs!$D$48),"")</f>
        <v/>
      </c>
      <c r="AM310" s="292" t="str">
        <f>IFERROR(AK310*Inputs!$D$50,"")</f>
        <v/>
      </c>
      <c r="AN310" s="292" t="str">
        <f t="shared" si="491"/>
        <v/>
      </c>
      <c r="AO310" s="292" t="str">
        <f>IFERROR(IF(AN310="","",AN310*Inputs!$D$52),"")</f>
        <v/>
      </c>
      <c r="AP310" s="283" t="str">
        <f>IFERROR(IF(Analysis!AF310="","",Analysis!AF310*Inputs!$D$58),"")</f>
        <v/>
      </c>
      <c r="AQ310" s="293" t="str">
        <f>IFERROR(AP310*Inputs!$D$59,"")</f>
        <v/>
      </c>
      <c r="AR310" s="283" t="str">
        <f>IFERROR(AQ310*Inputs!$D$60,"")</f>
        <v/>
      </c>
      <c r="AS310" s="9"/>
      <c r="AT310" s="279" t="str">
        <f>IF(Analysis!V310&lt;&gt;"",Analysis!V310,Analysis!$AH310)</f>
        <v/>
      </c>
      <c r="AU310" s="279" t="str">
        <f>IF(Analysis!W310&lt;&gt;"",Analysis!W310,Analysis!AI310)</f>
        <v/>
      </c>
      <c r="AV310" s="279" t="str">
        <f>IF(Analysis!X310&lt;&gt;"",Analysis!X310,$AJ310)</f>
        <v/>
      </c>
      <c r="AW310" s="279" t="str">
        <f>IF(Analysis!Y310&lt;&gt;"",Analysis!Y310,Analysis!AO310)</f>
        <v/>
      </c>
      <c r="AX310" s="279" t="str">
        <f>IF(Analysis!Z310&lt;&gt;"",Analysis!Z310,Analysis!AP310)</f>
        <v/>
      </c>
      <c r="AY310" s="279" t="str">
        <f>IF(Analysis!AA310&gt;0,Analysis!AA310,Analysis!AR310)</f>
        <v/>
      </c>
      <c r="AZ310" s="9"/>
      <c r="BA310" s="8">
        <f>SUM((($H310+$O310)*Inputs!$D$14*Inputs!$D$13/Hours_TB),(($I310+$P310)*Inputs!$D$14*Inputs!$D$13/Hours_TB),(($J310+$Q310)*Inputs!$D$14*Inputs!$D$13/Hours_TB),(($K310+$R310)*Inputs!$D$14*Inputs!$D$13/Hours_TB),(($L310+$S310)*Inputs!$D$14*Inputs!$D$13/Hours_TB),(($M310+$T310)*Inputs!$D$14*Inputs!$D$13/Hours_TB))</f>
        <v>0</v>
      </c>
      <c r="BB310" s="8">
        <f>SUM((($H310+$O310)*Inputs!$D$14*Inputs!$D$13/Hours_HIV),(($I310+$P310)*Inputs!$D$14*Inputs!$D$13/Hours_HIV),(($J310+$Q310)*Inputs!$D$14*Inputs!$D$13/Hours_HIV),(($K310+$R310)*Inputs!$D$14*Inputs!$D$13/Hours_HIV),(($L310+$S310)*Inputs!$D$14*Inputs!$D$13/Hours_HIV),(($M310+$T310)*Inputs!$D$14*Inputs!$D$13/Hours_HIV))</f>
        <v>0</v>
      </c>
      <c r="BC310" s="8">
        <f>SUM((($H310+$O310)*Inputs!$D$14*Inputs!$D$13/Hours_HPV),(($I310+$P310)*Inputs!$D$14*Inputs!$D$13/Hours_HPV),(($J310+$Q310)*Inputs!$D$14*Inputs!$D$13/Hours_HPV),(($K310+$R310)*Inputs!$D$14*Inputs!$D$13/Hours_HPV),(($L310+$S310)*Inputs!$D$14*Inputs!$D$13/Hours_HPV),(($M310+$T310)*Inputs!$D$14*Inputs!$D$13/Hours_HPV))</f>
        <v>0</v>
      </c>
      <c r="BD310" s="8">
        <f>SUM((($H310+$O310)*Inputs!$D$14*Inputs!$D$13/Hours_HCV),(($I310+$P310)*Inputs!$D$14*Inputs!$D$13/Hours_HCV),(($J310+$Q310)*Inputs!$D$14*Inputs!$D$13/Hours_HCV),(($K310+$R310)*Inputs!$D$14*Inputs!$D$13/Hours_HCV),(($L310+$S310)*Inputs!$D$14*Inputs!$D$13/Hours_HCV),(($M310+$T310)*Inputs!$D$14*Inputs!$D$13/Hours_HCV))</f>
        <v>0</v>
      </c>
      <c r="BE310" s="9"/>
      <c r="BF310" s="10" t="str">
        <f t="shared" si="492"/>
        <v/>
      </c>
      <c r="BG310" s="18" t="str">
        <f t="shared" si="493"/>
        <v>N/A</v>
      </c>
      <c r="BH310" s="10" t="str">
        <f t="shared" si="494"/>
        <v/>
      </c>
      <c r="BI310" s="10" t="str">
        <f t="shared" si="495"/>
        <v/>
      </c>
      <c r="BJ310" s="10" t="str">
        <f t="shared" si="414"/>
        <v/>
      </c>
      <c r="BK310" s="18" t="str">
        <f t="shared" si="496"/>
        <v>N/A</v>
      </c>
      <c r="BL310" s="367"/>
      <c r="BM310" s="10">
        <f t="shared" si="497"/>
        <v>0</v>
      </c>
      <c r="BN310" s="18" t="str">
        <f t="shared" si="498"/>
        <v>N/A</v>
      </c>
      <c r="BO310" s="10" t="str">
        <f t="shared" si="415"/>
        <v/>
      </c>
      <c r="BP310" s="10" t="str">
        <f t="shared" si="416"/>
        <v/>
      </c>
      <c r="BQ310" s="10" t="str">
        <f t="shared" si="417"/>
        <v/>
      </c>
      <c r="BR310" s="18" t="str">
        <f t="shared" si="418"/>
        <v>N/A</v>
      </c>
      <c r="BS310" s="367"/>
      <c r="BT310" s="10">
        <f t="shared" si="499"/>
        <v>0</v>
      </c>
      <c r="BU310" s="18" t="str">
        <f t="shared" si="500"/>
        <v>N/A</v>
      </c>
      <c r="BV310" s="10" t="str">
        <f t="shared" si="419"/>
        <v/>
      </c>
      <c r="BW310" s="10" t="str">
        <f t="shared" si="501"/>
        <v/>
      </c>
      <c r="BX310" s="10" t="str">
        <f t="shared" si="420"/>
        <v/>
      </c>
      <c r="BY310" s="18" t="str">
        <f t="shared" si="502"/>
        <v>N/A</v>
      </c>
      <c r="BZ310" s="367"/>
      <c r="CA310" s="10">
        <f t="shared" si="503"/>
        <v>0</v>
      </c>
      <c r="CB310" s="18" t="str">
        <f t="shared" si="504"/>
        <v>N/A</v>
      </c>
      <c r="CC310" s="10" t="str">
        <f t="shared" si="421"/>
        <v/>
      </c>
      <c r="CD310" s="10" t="str">
        <f t="shared" si="422"/>
        <v/>
      </c>
      <c r="CE310" s="10" t="str">
        <f t="shared" si="423"/>
        <v/>
      </c>
      <c r="CF310" s="18" t="str">
        <f t="shared" si="505"/>
        <v>N/A</v>
      </c>
      <c r="CG310" s="365"/>
      <c r="CH310" s="10">
        <f t="shared" si="506"/>
        <v>0</v>
      </c>
      <c r="CI310" s="18" t="str">
        <f t="shared" si="507"/>
        <v>N/A</v>
      </c>
      <c r="CJ310" s="10" t="str">
        <f t="shared" si="424"/>
        <v/>
      </c>
      <c r="CK310" s="10" t="str">
        <f t="shared" si="425"/>
        <v/>
      </c>
      <c r="CL310" s="10" t="str">
        <f t="shared" si="426"/>
        <v/>
      </c>
      <c r="CM310" s="18" t="str">
        <f t="shared" si="427"/>
        <v>N/A</v>
      </c>
      <c r="CN310" s="365"/>
      <c r="CO310" s="10">
        <f t="shared" si="508"/>
        <v>0</v>
      </c>
      <c r="CP310" s="18" t="str">
        <f t="shared" si="509"/>
        <v>N/A</v>
      </c>
      <c r="CQ310" s="10" t="str">
        <f t="shared" si="428"/>
        <v/>
      </c>
      <c r="CR310" s="10" t="str">
        <f t="shared" si="429"/>
        <v/>
      </c>
      <c r="CS310" s="10" t="str">
        <f t="shared" si="430"/>
        <v/>
      </c>
      <c r="CT310" s="18" t="str">
        <f t="shared" si="510"/>
        <v>N/A</v>
      </c>
      <c r="CU310" s="377"/>
      <c r="CV310" s="10">
        <f t="shared" si="511"/>
        <v>0</v>
      </c>
      <c r="CW310" s="18" t="str">
        <f t="shared" si="512"/>
        <v>N/A</v>
      </c>
      <c r="CX310" s="10" t="str">
        <f t="shared" si="431"/>
        <v/>
      </c>
      <c r="CY310" s="10" t="str">
        <f t="shared" si="432"/>
        <v/>
      </c>
      <c r="CZ310" s="10" t="str">
        <f t="shared" si="433"/>
        <v/>
      </c>
      <c r="DA310" s="18" t="str">
        <f t="shared" si="434"/>
        <v>N/A</v>
      </c>
      <c r="DB310" s="367"/>
      <c r="DC310" s="367"/>
      <c r="DD310" s="367"/>
      <c r="DE310" s="367"/>
      <c r="DF310" s="367"/>
      <c r="DG310" s="40" t="b">
        <f t="shared" si="435"/>
        <v>0</v>
      </c>
      <c r="DH310" s="40" t="b">
        <f t="shared" si="436"/>
        <v>0</v>
      </c>
      <c r="DI310" s="40" t="b">
        <f t="shared" si="437"/>
        <v>0</v>
      </c>
      <c r="DJ310" s="40" t="b">
        <f t="shared" si="438"/>
        <v>0</v>
      </c>
      <c r="DK310" s="367"/>
      <c r="DL310" s="40" t="b">
        <f t="shared" si="439"/>
        <v>0</v>
      </c>
      <c r="DM310" s="40" t="b">
        <f t="shared" si="440"/>
        <v>0</v>
      </c>
      <c r="DN310" s="40" t="b">
        <f t="shared" si="441"/>
        <v>0</v>
      </c>
      <c r="DO310" s="40" t="b">
        <f t="shared" si="442"/>
        <v>0</v>
      </c>
      <c r="DP310" s="367"/>
      <c r="DQ310" s="40" t="b">
        <f t="shared" si="443"/>
        <v>0</v>
      </c>
      <c r="DR310" s="40" t="b">
        <f t="shared" si="444"/>
        <v>0</v>
      </c>
      <c r="DS310" s="40" t="b">
        <f t="shared" si="445"/>
        <v>0</v>
      </c>
      <c r="DT310" s="40" t="b">
        <f t="shared" si="446"/>
        <v>0</v>
      </c>
      <c r="DU310" s="367"/>
      <c r="DV310" s="40" t="b">
        <f t="shared" si="447"/>
        <v>0</v>
      </c>
      <c r="DW310" s="40" t="b">
        <f t="shared" si="448"/>
        <v>0</v>
      </c>
      <c r="DX310" s="40" t="b">
        <f t="shared" si="449"/>
        <v>0</v>
      </c>
      <c r="DY310" s="40" t="b">
        <f t="shared" si="450"/>
        <v>0</v>
      </c>
      <c r="DZ310" s="367"/>
      <c r="EA310" s="40" t="b">
        <f t="shared" si="451"/>
        <v>0</v>
      </c>
      <c r="EB310" s="40" t="b">
        <f t="shared" si="452"/>
        <v>0</v>
      </c>
      <c r="EC310" s="40" t="b">
        <f t="shared" si="453"/>
        <v>0</v>
      </c>
      <c r="ED310" s="40" t="b">
        <f t="shared" si="454"/>
        <v>0</v>
      </c>
      <c r="EE310" s="367"/>
      <c r="EF310" s="40" t="b">
        <f t="shared" si="455"/>
        <v>0</v>
      </c>
      <c r="EG310" s="40" t="b">
        <f t="shared" si="456"/>
        <v>0</v>
      </c>
      <c r="EH310" s="40" t="b">
        <f t="shared" si="457"/>
        <v>0</v>
      </c>
      <c r="EI310" s="40" t="b">
        <f t="shared" si="458"/>
        <v>0</v>
      </c>
      <c r="EJ310" s="367"/>
      <c r="EK310" s="40" t="b">
        <f t="shared" si="459"/>
        <v>0</v>
      </c>
      <c r="EL310" s="40" t="b">
        <f t="shared" si="460"/>
        <v>0</v>
      </c>
      <c r="EM310" s="40" t="b">
        <f t="shared" si="461"/>
        <v>0</v>
      </c>
      <c r="EN310" s="40" t="b">
        <f t="shared" si="462"/>
        <v>0</v>
      </c>
      <c r="EO310" s="367"/>
      <c r="EP310" s="40" t="b">
        <f t="shared" si="463"/>
        <v>0</v>
      </c>
      <c r="EQ310" s="40" t="b">
        <f t="shared" si="464"/>
        <v>0</v>
      </c>
      <c r="ER310" s="40" t="b">
        <f t="shared" si="465"/>
        <v>0</v>
      </c>
      <c r="ES310" s="40" t="b">
        <f t="shared" si="466"/>
        <v>0</v>
      </c>
      <c r="ET310" s="367"/>
      <c r="EU310" s="40" t="b">
        <f t="shared" si="467"/>
        <v>0</v>
      </c>
      <c r="EV310" s="40" t="b">
        <f t="shared" si="468"/>
        <v>0</v>
      </c>
      <c r="EW310" s="40" t="b">
        <f t="shared" si="469"/>
        <v>0</v>
      </c>
      <c r="EX310" s="40" t="b">
        <f t="shared" si="470"/>
        <v>0</v>
      </c>
      <c r="EY310" s="365"/>
      <c r="EZ310" s="40" t="b">
        <f t="shared" si="471"/>
        <v>0</v>
      </c>
      <c r="FA310" s="40" t="b">
        <f t="shared" si="472"/>
        <v>0</v>
      </c>
      <c r="FB310" s="40" t="b">
        <f t="shared" si="473"/>
        <v>0</v>
      </c>
      <c r="FC310" s="40" t="b">
        <f t="shared" si="474"/>
        <v>0</v>
      </c>
      <c r="FD310" s="367"/>
      <c r="FE310" s="40" t="b">
        <f t="shared" si="475"/>
        <v>0</v>
      </c>
      <c r="FF310" s="40" t="b">
        <f t="shared" si="476"/>
        <v>0</v>
      </c>
      <c r="FG310" s="40" t="b">
        <f t="shared" si="477"/>
        <v>0</v>
      </c>
      <c r="FH310" s="40" t="b">
        <f t="shared" si="478"/>
        <v>0</v>
      </c>
      <c r="FI310" s="365"/>
      <c r="FJ310" s="40" t="b">
        <f t="shared" si="479"/>
        <v>0</v>
      </c>
      <c r="FK310" s="40" t="b">
        <f t="shared" si="480"/>
        <v>0</v>
      </c>
      <c r="FL310" s="40" t="b">
        <f t="shared" si="481"/>
        <v>0</v>
      </c>
      <c r="FM310" s="40" t="b">
        <f t="shared" si="482"/>
        <v>0</v>
      </c>
      <c r="FN310" s="367"/>
      <c r="FO310" s="40" t="b">
        <f t="shared" si="483"/>
        <v>0</v>
      </c>
      <c r="FP310" s="40" t="b">
        <f t="shared" si="484"/>
        <v>0</v>
      </c>
      <c r="FQ310" s="40" t="b">
        <f t="shared" si="485"/>
        <v>0</v>
      </c>
      <c r="FR310" s="40" t="b">
        <f t="shared" si="486"/>
        <v>0</v>
      </c>
      <c r="FS310" s="365"/>
      <c r="FT310" s="40" t="b">
        <f t="shared" si="487"/>
        <v>0</v>
      </c>
      <c r="FU310" s="40" t="b">
        <f t="shared" si="488"/>
        <v>0</v>
      </c>
      <c r="FV310" s="40" t="b">
        <f t="shared" si="489"/>
        <v>0</v>
      </c>
      <c r="FW310" s="40" t="b">
        <f t="shared" si="490"/>
        <v>0</v>
      </c>
    </row>
    <row r="311" spans="2:179">
      <c r="B311" s="365">
        <v>302</v>
      </c>
      <c r="C311" s="309"/>
      <c r="D311" s="196"/>
      <c r="E311" s="196"/>
      <c r="F311" s="195"/>
      <c r="G311" s="367"/>
      <c r="H311" s="197"/>
      <c r="I311" s="197"/>
      <c r="J311" s="197"/>
      <c r="K311" s="197"/>
      <c r="L311" s="197"/>
      <c r="M311" s="197"/>
      <c r="N311" s="9"/>
      <c r="O311" s="198"/>
      <c r="P311" s="198"/>
      <c r="Q311" s="198"/>
      <c r="R311" s="198"/>
      <c r="S311" s="198"/>
      <c r="T311" s="198"/>
      <c r="U311" s="9"/>
      <c r="V311" s="306"/>
      <c r="W311" s="306"/>
      <c r="X311" s="306"/>
      <c r="Y311" s="306"/>
      <c r="Z311" s="306"/>
      <c r="AA311" s="283">
        <f>IFERROR(Z311*Inputs!$D$59*Inputs!$D$60,"")</f>
        <v>0</v>
      </c>
      <c r="AB311" s="9"/>
      <c r="AC311" s="304"/>
      <c r="AD311" s="304"/>
      <c r="AE311" s="304"/>
      <c r="AF311" s="304"/>
      <c r="AG311" s="9"/>
      <c r="AH311" s="283" t="str">
        <f>IFERROR(IF(Analysis!AC311="","",Analysis!AC311*Inputs!$D$33),"")</f>
        <v/>
      </c>
      <c r="AI311" s="292" t="str">
        <f>IFERROR(IF(Analysis!AD311="","",Analysis!AD311*Inputs!$D$37),"")</f>
        <v/>
      </c>
      <c r="AJ311" s="292" t="str">
        <f>IFERROR(IF(Analysis!AE311="","",Analysis!AE311*Inputs!$D$41),"")</f>
        <v/>
      </c>
      <c r="AK311" s="292" t="str">
        <f>IFERROR(IF(Analysis!AE311="","",Analysis!AE311*Inputs!$D$48),"")</f>
        <v/>
      </c>
      <c r="AL311" s="293" t="str">
        <f>IFERROR(IF(Analysis!AD311="","",Analysis!AD311*Inputs!$D$49*Inputs!$D$48),"")</f>
        <v/>
      </c>
      <c r="AM311" s="292" t="str">
        <f>IFERROR(AK311*Inputs!$D$50,"")</f>
        <v/>
      </c>
      <c r="AN311" s="292" t="str">
        <f t="shared" si="491"/>
        <v/>
      </c>
      <c r="AO311" s="292" t="str">
        <f>IFERROR(IF(AN311="","",AN311*Inputs!$D$52),"")</f>
        <v/>
      </c>
      <c r="AP311" s="283" t="str">
        <f>IFERROR(IF(Analysis!AF311="","",Analysis!AF311*Inputs!$D$58),"")</f>
        <v/>
      </c>
      <c r="AQ311" s="293" t="str">
        <f>IFERROR(AP311*Inputs!$D$59,"")</f>
        <v/>
      </c>
      <c r="AR311" s="283" t="str">
        <f>IFERROR(AQ311*Inputs!$D$60,"")</f>
        <v/>
      </c>
      <c r="AS311" s="9"/>
      <c r="AT311" s="279" t="str">
        <f>IF(Analysis!V311&lt;&gt;"",Analysis!V311,Analysis!$AH311)</f>
        <v/>
      </c>
      <c r="AU311" s="279" t="str">
        <f>IF(Analysis!W311&lt;&gt;"",Analysis!W311,Analysis!AI311)</f>
        <v/>
      </c>
      <c r="AV311" s="279" t="str">
        <f>IF(Analysis!X311&lt;&gt;"",Analysis!X311,$AJ311)</f>
        <v/>
      </c>
      <c r="AW311" s="279" t="str">
        <f>IF(Analysis!Y311&lt;&gt;"",Analysis!Y311,Analysis!AO311)</f>
        <v/>
      </c>
      <c r="AX311" s="279" t="str">
        <f>IF(Analysis!Z311&lt;&gt;"",Analysis!Z311,Analysis!AP311)</f>
        <v/>
      </c>
      <c r="AY311" s="279" t="str">
        <f>IF(Analysis!AA311&gt;0,Analysis!AA311,Analysis!AR311)</f>
        <v/>
      </c>
      <c r="AZ311" s="9"/>
      <c r="BA311" s="8">
        <f>SUM((($H311+$O311)*Inputs!$D$14*Inputs!$D$13/Hours_TB),(($I311+$P311)*Inputs!$D$14*Inputs!$D$13/Hours_TB),(($J311+$Q311)*Inputs!$D$14*Inputs!$D$13/Hours_TB),(($K311+$R311)*Inputs!$D$14*Inputs!$D$13/Hours_TB),(($L311+$S311)*Inputs!$D$14*Inputs!$D$13/Hours_TB),(($M311+$T311)*Inputs!$D$14*Inputs!$D$13/Hours_TB))</f>
        <v>0</v>
      </c>
      <c r="BB311" s="8">
        <f>SUM((($H311+$O311)*Inputs!$D$14*Inputs!$D$13/Hours_HIV),(($I311+$P311)*Inputs!$D$14*Inputs!$D$13/Hours_HIV),(($J311+$Q311)*Inputs!$D$14*Inputs!$D$13/Hours_HIV),(($K311+$R311)*Inputs!$D$14*Inputs!$D$13/Hours_HIV),(($L311+$S311)*Inputs!$D$14*Inputs!$D$13/Hours_HIV),(($M311+$T311)*Inputs!$D$14*Inputs!$D$13/Hours_HIV))</f>
        <v>0</v>
      </c>
      <c r="BC311" s="8">
        <f>SUM((($H311+$O311)*Inputs!$D$14*Inputs!$D$13/Hours_HPV),(($I311+$P311)*Inputs!$D$14*Inputs!$D$13/Hours_HPV),(($J311+$Q311)*Inputs!$D$14*Inputs!$D$13/Hours_HPV),(($K311+$R311)*Inputs!$D$14*Inputs!$D$13/Hours_HPV),(($L311+$S311)*Inputs!$D$14*Inputs!$D$13/Hours_HPV),(($M311+$T311)*Inputs!$D$14*Inputs!$D$13/Hours_HPV))</f>
        <v>0</v>
      </c>
      <c r="BD311" s="8">
        <f>SUM((($H311+$O311)*Inputs!$D$14*Inputs!$D$13/Hours_HCV),(($I311+$P311)*Inputs!$D$14*Inputs!$D$13/Hours_HCV),(($J311+$Q311)*Inputs!$D$14*Inputs!$D$13/Hours_HCV),(($K311+$R311)*Inputs!$D$14*Inputs!$D$13/Hours_HCV),(($L311+$S311)*Inputs!$D$14*Inputs!$D$13/Hours_HCV),(($M311+$T311)*Inputs!$D$14*Inputs!$D$13/Hours_HCV))</f>
        <v>0</v>
      </c>
      <c r="BE311" s="9"/>
      <c r="BF311" s="10" t="str">
        <f t="shared" si="492"/>
        <v/>
      </c>
      <c r="BG311" s="18" t="str">
        <f t="shared" si="493"/>
        <v>N/A</v>
      </c>
      <c r="BH311" s="10" t="str">
        <f t="shared" si="494"/>
        <v/>
      </c>
      <c r="BI311" s="10" t="str">
        <f t="shared" si="495"/>
        <v/>
      </c>
      <c r="BJ311" s="10" t="str">
        <f t="shared" si="414"/>
        <v/>
      </c>
      <c r="BK311" s="18" t="str">
        <f t="shared" si="496"/>
        <v>N/A</v>
      </c>
      <c r="BL311" s="367"/>
      <c r="BM311" s="10">
        <f t="shared" si="497"/>
        <v>0</v>
      </c>
      <c r="BN311" s="18" t="str">
        <f t="shared" si="498"/>
        <v>N/A</v>
      </c>
      <c r="BO311" s="10" t="str">
        <f t="shared" si="415"/>
        <v/>
      </c>
      <c r="BP311" s="10" t="str">
        <f t="shared" si="416"/>
        <v/>
      </c>
      <c r="BQ311" s="10" t="str">
        <f t="shared" si="417"/>
        <v/>
      </c>
      <c r="BR311" s="18" t="str">
        <f t="shared" si="418"/>
        <v>N/A</v>
      </c>
      <c r="BS311" s="367"/>
      <c r="BT311" s="10">
        <f t="shared" si="499"/>
        <v>0</v>
      </c>
      <c r="BU311" s="18" t="str">
        <f t="shared" si="500"/>
        <v>N/A</v>
      </c>
      <c r="BV311" s="10" t="str">
        <f t="shared" si="419"/>
        <v/>
      </c>
      <c r="BW311" s="10" t="str">
        <f t="shared" si="501"/>
        <v/>
      </c>
      <c r="BX311" s="10" t="str">
        <f t="shared" si="420"/>
        <v/>
      </c>
      <c r="BY311" s="18" t="str">
        <f t="shared" si="502"/>
        <v>N/A</v>
      </c>
      <c r="BZ311" s="367"/>
      <c r="CA311" s="10">
        <f t="shared" si="503"/>
        <v>0</v>
      </c>
      <c r="CB311" s="18" t="str">
        <f t="shared" si="504"/>
        <v>N/A</v>
      </c>
      <c r="CC311" s="10" t="str">
        <f t="shared" si="421"/>
        <v/>
      </c>
      <c r="CD311" s="10" t="str">
        <f t="shared" si="422"/>
        <v/>
      </c>
      <c r="CE311" s="10" t="str">
        <f t="shared" si="423"/>
        <v/>
      </c>
      <c r="CF311" s="18" t="str">
        <f t="shared" si="505"/>
        <v>N/A</v>
      </c>
      <c r="CG311" s="365"/>
      <c r="CH311" s="10">
        <f t="shared" si="506"/>
        <v>0</v>
      </c>
      <c r="CI311" s="18" t="str">
        <f t="shared" si="507"/>
        <v>N/A</v>
      </c>
      <c r="CJ311" s="10" t="str">
        <f t="shared" si="424"/>
        <v/>
      </c>
      <c r="CK311" s="10" t="str">
        <f t="shared" si="425"/>
        <v/>
      </c>
      <c r="CL311" s="10" t="str">
        <f t="shared" si="426"/>
        <v/>
      </c>
      <c r="CM311" s="18" t="str">
        <f t="shared" si="427"/>
        <v>N/A</v>
      </c>
      <c r="CN311" s="365"/>
      <c r="CO311" s="10">
        <f t="shared" si="508"/>
        <v>0</v>
      </c>
      <c r="CP311" s="18" t="str">
        <f t="shared" si="509"/>
        <v>N/A</v>
      </c>
      <c r="CQ311" s="10" t="str">
        <f t="shared" si="428"/>
        <v/>
      </c>
      <c r="CR311" s="10" t="str">
        <f t="shared" si="429"/>
        <v/>
      </c>
      <c r="CS311" s="10" t="str">
        <f t="shared" si="430"/>
        <v/>
      </c>
      <c r="CT311" s="18" t="str">
        <f t="shared" si="510"/>
        <v>N/A</v>
      </c>
      <c r="CU311" s="377"/>
      <c r="CV311" s="10">
        <f t="shared" si="511"/>
        <v>0</v>
      </c>
      <c r="CW311" s="18" t="str">
        <f t="shared" si="512"/>
        <v>N/A</v>
      </c>
      <c r="CX311" s="10" t="str">
        <f t="shared" si="431"/>
        <v/>
      </c>
      <c r="CY311" s="10" t="str">
        <f t="shared" si="432"/>
        <v/>
      </c>
      <c r="CZ311" s="10" t="str">
        <f t="shared" si="433"/>
        <v/>
      </c>
      <c r="DA311" s="18" t="str">
        <f t="shared" si="434"/>
        <v>N/A</v>
      </c>
      <c r="DB311" s="367"/>
      <c r="DC311" s="367"/>
      <c r="DD311" s="367"/>
      <c r="DE311" s="367"/>
      <c r="DF311" s="367"/>
      <c r="DG311" s="40" t="b">
        <f t="shared" si="435"/>
        <v>0</v>
      </c>
      <c r="DH311" s="40" t="b">
        <f t="shared" si="436"/>
        <v>0</v>
      </c>
      <c r="DI311" s="40" t="b">
        <f t="shared" si="437"/>
        <v>0</v>
      </c>
      <c r="DJ311" s="40" t="b">
        <f t="shared" si="438"/>
        <v>0</v>
      </c>
      <c r="DK311" s="367"/>
      <c r="DL311" s="40" t="b">
        <f t="shared" si="439"/>
        <v>0</v>
      </c>
      <c r="DM311" s="40" t="b">
        <f t="shared" si="440"/>
        <v>0</v>
      </c>
      <c r="DN311" s="40" t="b">
        <f t="shared" si="441"/>
        <v>0</v>
      </c>
      <c r="DO311" s="40" t="b">
        <f t="shared" si="442"/>
        <v>0</v>
      </c>
      <c r="DP311" s="367"/>
      <c r="DQ311" s="40" t="b">
        <f t="shared" si="443"/>
        <v>0</v>
      </c>
      <c r="DR311" s="40" t="b">
        <f t="shared" si="444"/>
        <v>0</v>
      </c>
      <c r="DS311" s="40" t="b">
        <f t="shared" si="445"/>
        <v>0</v>
      </c>
      <c r="DT311" s="40" t="b">
        <f t="shared" si="446"/>
        <v>0</v>
      </c>
      <c r="DU311" s="367"/>
      <c r="DV311" s="40" t="b">
        <f t="shared" si="447"/>
        <v>0</v>
      </c>
      <c r="DW311" s="40" t="b">
        <f t="shared" si="448"/>
        <v>0</v>
      </c>
      <c r="DX311" s="40" t="b">
        <f t="shared" si="449"/>
        <v>0</v>
      </c>
      <c r="DY311" s="40" t="b">
        <f t="shared" si="450"/>
        <v>0</v>
      </c>
      <c r="DZ311" s="367"/>
      <c r="EA311" s="40" t="b">
        <f t="shared" si="451"/>
        <v>0</v>
      </c>
      <c r="EB311" s="40" t="b">
        <f t="shared" si="452"/>
        <v>0</v>
      </c>
      <c r="EC311" s="40" t="b">
        <f t="shared" si="453"/>
        <v>0</v>
      </c>
      <c r="ED311" s="40" t="b">
        <f t="shared" si="454"/>
        <v>0</v>
      </c>
      <c r="EE311" s="367"/>
      <c r="EF311" s="40" t="b">
        <f t="shared" si="455"/>
        <v>0</v>
      </c>
      <c r="EG311" s="40" t="b">
        <f t="shared" si="456"/>
        <v>0</v>
      </c>
      <c r="EH311" s="40" t="b">
        <f t="shared" si="457"/>
        <v>0</v>
      </c>
      <c r="EI311" s="40" t="b">
        <f t="shared" si="458"/>
        <v>0</v>
      </c>
      <c r="EJ311" s="367"/>
      <c r="EK311" s="40" t="b">
        <f t="shared" si="459"/>
        <v>0</v>
      </c>
      <c r="EL311" s="40" t="b">
        <f t="shared" si="460"/>
        <v>0</v>
      </c>
      <c r="EM311" s="40" t="b">
        <f t="shared" si="461"/>
        <v>0</v>
      </c>
      <c r="EN311" s="40" t="b">
        <f t="shared" si="462"/>
        <v>0</v>
      </c>
      <c r="EO311" s="367"/>
      <c r="EP311" s="40" t="b">
        <f t="shared" si="463"/>
        <v>0</v>
      </c>
      <c r="EQ311" s="40" t="b">
        <f t="shared" si="464"/>
        <v>0</v>
      </c>
      <c r="ER311" s="40" t="b">
        <f t="shared" si="465"/>
        <v>0</v>
      </c>
      <c r="ES311" s="40" t="b">
        <f t="shared" si="466"/>
        <v>0</v>
      </c>
      <c r="ET311" s="367"/>
      <c r="EU311" s="40" t="b">
        <f t="shared" si="467"/>
        <v>0</v>
      </c>
      <c r="EV311" s="40" t="b">
        <f t="shared" si="468"/>
        <v>0</v>
      </c>
      <c r="EW311" s="40" t="b">
        <f t="shared" si="469"/>
        <v>0</v>
      </c>
      <c r="EX311" s="40" t="b">
        <f t="shared" si="470"/>
        <v>0</v>
      </c>
      <c r="EY311" s="365"/>
      <c r="EZ311" s="40" t="b">
        <f t="shared" si="471"/>
        <v>0</v>
      </c>
      <c r="FA311" s="40" t="b">
        <f t="shared" si="472"/>
        <v>0</v>
      </c>
      <c r="FB311" s="40" t="b">
        <f t="shared" si="473"/>
        <v>0</v>
      </c>
      <c r="FC311" s="40" t="b">
        <f t="shared" si="474"/>
        <v>0</v>
      </c>
      <c r="FD311" s="367"/>
      <c r="FE311" s="40" t="b">
        <f t="shared" si="475"/>
        <v>0</v>
      </c>
      <c r="FF311" s="40" t="b">
        <f t="shared" si="476"/>
        <v>0</v>
      </c>
      <c r="FG311" s="40" t="b">
        <f t="shared" si="477"/>
        <v>0</v>
      </c>
      <c r="FH311" s="40" t="b">
        <f t="shared" si="478"/>
        <v>0</v>
      </c>
      <c r="FI311" s="365"/>
      <c r="FJ311" s="40" t="b">
        <f t="shared" si="479"/>
        <v>0</v>
      </c>
      <c r="FK311" s="40" t="b">
        <f t="shared" si="480"/>
        <v>0</v>
      </c>
      <c r="FL311" s="40" t="b">
        <f t="shared" si="481"/>
        <v>0</v>
      </c>
      <c r="FM311" s="40" t="b">
        <f t="shared" si="482"/>
        <v>0</v>
      </c>
      <c r="FN311" s="367"/>
      <c r="FO311" s="40" t="b">
        <f t="shared" si="483"/>
        <v>0</v>
      </c>
      <c r="FP311" s="40" t="b">
        <f t="shared" si="484"/>
        <v>0</v>
      </c>
      <c r="FQ311" s="40" t="b">
        <f t="shared" si="485"/>
        <v>0</v>
      </c>
      <c r="FR311" s="40" t="b">
        <f t="shared" si="486"/>
        <v>0</v>
      </c>
      <c r="FS311" s="365"/>
      <c r="FT311" s="40" t="b">
        <f t="shared" si="487"/>
        <v>0</v>
      </c>
      <c r="FU311" s="40" t="b">
        <f t="shared" si="488"/>
        <v>0</v>
      </c>
      <c r="FV311" s="40" t="b">
        <f t="shared" si="489"/>
        <v>0</v>
      </c>
      <c r="FW311" s="40" t="b">
        <f t="shared" si="490"/>
        <v>0</v>
      </c>
    </row>
    <row r="312" spans="2:179">
      <c r="B312" s="365">
        <v>303</v>
      </c>
      <c r="C312" s="309"/>
      <c r="D312" s="196"/>
      <c r="E312" s="196"/>
      <c r="F312" s="195"/>
      <c r="G312" s="367"/>
      <c r="H312" s="197"/>
      <c r="I312" s="197"/>
      <c r="J312" s="197"/>
      <c r="K312" s="197"/>
      <c r="L312" s="197"/>
      <c r="M312" s="197"/>
      <c r="N312" s="9"/>
      <c r="O312" s="198"/>
      <c r="P312" s="198"/>
      <c r="Q312" s="198"/>
      <c r="R312" s="198"/>
      <c r="S312" s="198"/>
      <c r="T312" s="198"/>
      <c r="U312" s="9"/>
      <c r="V312" s="306"/>
      <c r="W312" s="306"/>
      <c r="X312" s="306"/>
      <c r="Y312" s="306"/>
      <c r="Z312" s="306"/>
      <c r="AA312" s="283">
        <f>IFERROR(Z312*Inputs!$D$59*Inputs!$D$60,"")</f>
        <v>0</v>
      </c>
      <c r="AB312" s="9"/>
      <c r="AC312" s="304"/>
      <c r="AD312" s="304"/>
      <c r="AE312" s="304"/>
      <c r="AF312" s="304"/>
      <c r="AG312" s="9"/>
      <c r="AH312" s="283" t="str">
        <f>IFERROR(IF(Analysis!AC312="","",Analysis!AC312*Inputs!$D$33),"")</f>
        <v/>
      </c>
      <c r="AI312" s="292" t="str">
        <f>IFERROR(IF(Analysis!AD312="","",Analysis!AD312*Inputs!$D$37),"")</f>
        <v/>
      </c>
      <c r="AJ312" s="292" t="str">
        <f>IFERROR(IF(Analysis!AE312="","",Analysis!AE312*Inputs!$D$41),"")</f>
        <v/>
      </c>
      <c r="AK312" s="292" t="str">
        <f>IFERROR(IF(Analysis!AE312="","",Analysis!AE312*Inputs!$D$48),"")</f>
        <v/>
      </c>
      <c r="AL312" s="293" t="str">
        <f>IFERROR(IF(Analysis!AD312="","",Analysis!AD312*Inputs!$D$49*Inputs!$D$48),"")</f>
        <v/>
      </c>
      <c r="AM312" s="292" t="str">
        <f>IFERROR(AK312*Inputs!$D$50,"")</f>
        <v/>
      </c>
      <c r="AN312" s="292" t="str">
        <f t="shared" si="491"/>
        <v/>
      </c>
      <c r="AO312" s="292" t="str">
        <f>IFERROR(IF(AN312="","",AN312*Inputs!$D$52),"")</f>
        <v/>
      </c>
      <c r="AP312" s="283" t="str">
        <f>IFERROR(IF(Analysis!AF312="","",Analysis!AF312*Inputs!$D$58),"")</f>
        <v/>
      </c>
      <c r="AQ312" s="293" t="str">
        <f>IFERROR(AP312*Inputs!$D$59,"")</f>
        <v/>
      </c>
      <c r="AR312" s="283" t="str">
        <f>IFERROR(AQ312*Inputs!$D$60,"")</f>
        <v/>
      </c>
      <c r="AS312" s="9"/>
      <c r="AT312" s="279" t="str">
        <f>IF(Analysis!V312&lt;&gt;"",Analysis!V312,Analysis!$AH312)</f>
        <v/>
      </c>
      <c r="AU312" s="279" t="str">
        <f>IF(Analysis!W312&lt;&gt;"",Analysis!W312,Analysis!AI312)</f>
        <v/>
      </c>
      <c r="AV312" s="279" t="str">
        <f>IF(Analysis!X312&lt;&gt;"",Analysis!X312,$AJ312)</f>
        <v/>
      </c>
      <c r="AW312" s="279" t="str">
        <f>IF(Analysis!Y312&lt;&gt;"",Analysis!Y312,Analysis!AO312)</f>
        <v/>
      </c>
      <c r="AX312" s="279" t="str">
        <f>IF(Analysis!Z312&lt;&gt;"",Analysis!Z312,Analysis!AP312)</f>
        <v/>
      </c>
      <c r="AY312" s="279" t="str">
        <f>IF(Analysis!AA312&gt;0,Analysis!AA312,Analysis!AR312)</f>
        <v/>
      </c>
      <c r="AZ312" s="9"/>
      <c r="BA312" s="8">
        <f>SUM((($H312+$O312)*Inputs!$D$14*Inputs!$D$13/Hours_TB),(($I312+$P312)*Inputs!$D$14*Inputs!$D$13/Hours_TB),(($J312+$Q312)*Inputs!$D$14*Inputs!$D$13/Hours_TB),(($K312+$R312)*Inputs!$D$14*Inputs!$D$13/Hours_TB),(($L312+$S312)*Inputs!$D$14*Inputs!$D$13/Hours_TB),(($M312+$T312)*Inputs!$D$14*Inputs!$D$13/Hours_TB))</f>
        <v>0</v>
      </c>
      <c r="BB312" s="8">
        <f>SUM((($H312+$O312)*Inputs!$D$14*Inputs!$D$13/Hours_HIV),(($I312+$P312)*Inputs!$D$14*Inputs!$D$13/Hours_HIV),(($J312+$Q312)*Inputs!$D$14*Inputs!$D$13/Hours_HIV),(($K312+$R312)*Inputs!$D$14*Inputs!$D$13/Hours_HIV),(($L312+$S312)*Inputs!$D$14*Inputs!$D$13/Hours_HIV),(($M312+$T312)*Inputs!$D$14*Inputs!$D$13/Hours_HIV))</f>
        <v>0</v>
      </c>
      <c r="BC312" s="8">
        <f>SUM((($H312+$O312)*Inputs!$D$14*Inputs!$D$13/Hours_HPV),(($I312+$P312)*Inputs!$D$14*Inputs!$D$13/Hours_HPV),(($J312+$Q312)*Inputs!$D$14*Inputs!$D$13/Hours_HPV),(($K312+$R312)*Inputs!$D$14*Inputs!$D$13/Hours_HPV),(($L312+$S312)*Inputs!$D$14*Inputs!$D$13/Hours_HPV),(($M312+$T312)*Inputs!$D$14*Inputs!$D$13/Hours_HPV))</f>
        <v>0</v>
      </c>
      <c r="BD312" s="8">
        <f>SUM((($H312+$O312)*Inputs!$D$14*Inputs!$D$13/Hours_HCV),(($I312+$P312)*Inputs!$D$14*Inputs!$D$13/Hours_HCV),(($J312+$Q312)*Inputs!$D$14*Inputs!$D$13/Hours_HCV),(($K312+$R312)*Inputs!$D$14*Inputs!$D$13/Hours_HCV),(($L312+$S312)*Inputs!$D$14*Inputs!$D$13/Hours_HCV),(($M312+$T312)*Inputs!$D$14*Inputs!$D$13/Hours_HCV))</f>
        <v>0</v>
      </c>
      <c r="BE312" s="9"/>
      <c r="BF312" s="10" t="str">
        <f t="shared" si="492"/>
        <v/>
      </c>
      <c r="BG312" s="18" t="str">
        <f t="shared" si="493"/>
        <v>N/A</v>
      </c>
      <c r="BH312" s="10" t="str">
        <f t="shared" si="494"/>
        <v/>
      </c>
      <c r="BI312" s="10" t="str">
        <f t="shared" si="495"/>
        <v/>
      </c>
      <c r="BJ312" s="10" t="str">
        <f t="shared" si="414"/>
        <v/>
      </c>
      <c r="BK312" s="18" t="str">
        <f t="shared" si="496"/>
        <v>N/A</v>
      </c>
      <c r="BL312" s="367"/>
      <c r="BM312" s="10">
        <f t="shared" si="497"/>
        <v>0</v>
      </c>
      <c r="BN312" s="18" t="str">
        <f t="shared" si="498"/>
        <v>N/A</v>
      </c>
      <c r="BO312" s="10" t="str">
        <f t="shared" si="415"/>
        <v/>
      </c>
      <c r="BP312" s="10" t="str">
        <f t="shared" si="416"/>
        <v/>
      </c>
      <c r="BQ312" s="10" t="str">
        <f t="shared" si="417"/>
        <v/>
      </c>
      <c r="BR312" s="18" t="str">
        <f t="shared" si="418"/>
        <v>N/A</v>
      </c>
      <c r="BS312" s="367"/>
      <c r="BT312" s="10">
        <f t="shared" si="499"/>
        <v>0</v>
      </c>
      <c r="BU312" s="18" t="str">
        <f t="shared" si="500"/>
        <v>N/A</v>
      </c>
      <c r="BV312" s="10" t="str">
        <f t="shared" si="419"/>
        <v/>
      </c>
      <c r="BW312" s="10" t="str">
        <f t="shared" si="501"/>
        <v/>
      </c>
      <c r="BX312" s="10" t="str">
        <f t="shared" si="420"/>
        <v/>
      </c>
      <c r="BY312" s="18" t="str">
        <f t="shared" si="502"/>
        <v>N/A</v>
      </c>
      <c r="BZ312" s="367"/>
      <c r="CA312" s="10">
        <f t="shared" si="503"/>
        <v>0</v>
      </c>
      <c r="CB312" s="18" t="str">
        <f t="shared" si="504"/>
        <v>N/A</v>
      </c>
      <c r="CC312" s="10" t="str">
        <f t="shared" si="421"/>
        <v/>
      </c>
      <c r="CD312" s="10" t="str">
        <f t="shared" si="422"/>
        <v/>
      </c>
      <c r="CE312" s="10" t="str">
        <f t="shared" si="423"/>
        <v/>
      </c>
      <c r="CF312" s="18" t="str">
        <f t="shared" si="505"/>
        <v>N/A</v>
      </c>
      <c r="CG312" s="365"/>
      <c r="CH312" s="10">
        <f t="shared" si="506"/>
        <v>0</v>
      </c>
      <c r="CI312" s="18" t="str">
        <f t="shared" si="507"/>
        <v>N/A</v>
      </c>
      <c r="CJ312" s="10" t="str">
        <f t="shared" si="424"/>
        <v/>
      </c>
      <c r="CK312" s="10" t="str">
        <f t="shared" si="425"/>
        <v/>
      </c>
      <c r="CL312" s="10" t="str">
        <f t="shared" si="426"/>
        <v/>
      </c>
      <c r="CM312" s="18" t="str">
        <f t="shared" si="427"/>
        <v>N/A</v>
      </c>
      <c r="CN312" s="365"/>
      <c r="CO312" s="10">
        <f t="shared" si="508"/>
        <v>0</v>
      </c>
      <c r="CP312" s="18" t="str">
        <f t="shared" si="509"/>
        <v>N/A</v>
      </c>
      <c r="CQ312" s="10" t="str">
        <f t="shared" si="428"/>
        <v/>
      </c>
      <c r="CR312" s="10" t="str">
        <f t="shared" si="429"/>
        <v/>
      </c>
      <c r="CS312" s="10" t="str">
        <f t="shared" si="430"/>
        <v/>
      </c>
      <c r="CT312" s="18" t="str">
        <f t="shared" si="510"/>
        <v>N/A</v>
      </c>
      <c r="CU312" s="377"/>
      <c r="CV312" s="10">
        <f t="shared" si="511"/>
        <v>0</v>
      </c>
      <c r="CW312" s="18" t="str">
        <f t="shared" si="512"/>
        <v>N/A</v>
      </c>
      <c r="CX312" s="10" t="str">
        <f t="shared" si="431"/>
        <v/>
      </c>
      <c r="CY312" s="10" t="str">
        <f t="shared" si="432"/>
        <v/>
      </c>
      <c r="CZ312" s="10" t="str">
        <f t="shared" si="433"/>
        <v/>
      </c>
      <c r="DA312" s="18" t="str">
        <f t="shared" si="434"/>
        <v>N/A</v>
      </c>
      <c r="DB312" s="367"/>
      <c r="DC312" s="367"/>
      <c r="DD312" s="367"/>
      <c r="DE312" s="367"/>
      <c r="DF312" s="367"/>
      <c r="DG312" s="40" t="b">
        <f t="shared" si="435"/>
        <v>0</v>
      </c>
      <c r="DH312" s="40" t="b">
        <f t="shared" si="436"/>
        <v>0</v>
      </c>
      <c r="DI312" s="40" t="b">
        <f t="shared" si="437"/>
        <v>0</v>
      </c>
      <c r="DJ312" s="40" t="b">
        <f t="shared" si="438"/>
        <v>0</v>
      </c>
      <c r="DK312" s="367"/>
      <c r="DL312" s="40" t="b">
        <f t="shared" si="439"/>
        <v>0</v>
      </c>
      <c r="DM312" s="40" t="b">
        <f t="shared" si="440"/>
        <v>0</v>
      </c>
      <c r="DN312" s="40" t="b">
        <f t="shared" si="441"/>
        <v>0</v>
      </c>
      <c r="DO312" s="40" t="b">
        <f t="shared" si="442"/>
        <v>0</v>
      </c>
      <c r="DP312" s="367"/>
      <c r="DQ312" s="40" t="b">
        <f t="shared" si="443"/>
        <v>0</v>
      </c>
      <c r="DR312" s="40" t="b">
        <f t="shared" si="444"/>
        <v>0</v>
      </c>
      <c r="DS312" s="40" t="b">
        <f t="shared" si="445"/>
        <v>0</v>
      </c>
      <c r="DT312" s="40" t="b">
        <f t="shared" si="446"/>
        <v>0</v>
      </c>
      <c r="DU312" s="367"/>
      <c r="DV312" s="40" t="b">
        <f t="shared" si="447"/>
        <v>0</v>
      </c>
      <c r="DW312" s="40" t="b">
        <f t="shared" si="448"/>
        <v>0</v>
      </c>
      <c r="DX312" s="40" t="b">
        <f t="shared" si="449"/>
        <v>0</v>
      </c>
      <c r="DY312" s="40" t="b">
        <f t="shared" si="450"/>
        <v>0</v>
      </c>
      <c r="DZ312" s="367"/>
      <c r="EA312" s="40" t="b">
        <f t="shared" si="451"/>
        <v>0</v>
      </c>
      <c r="EB312" s="40" t="b">
        <f t="shared" si="452"/>
        <v>0</v>
      </c>
      <c r="EC312" s="40" t="b">
        <f t="shared" si="453"/>
        <v>0</v>
      </c>
      <c r="ED312" s="40" t="b">
        <f t="shared" si="454"/>
        <v>0</v>
      </c>
      <c r="EE312" s="367"/>
      <c r="EF312" s="40" t="b">
        <f t="shared" si="455"/>
        <v>0</v>
      </c>
      <c r="EG312" s="40" t="b">
        <f t="shared" si="456"/>
        <v>0</v>
      </c>
      <c r="EH312" s="40" t="b">
        <f t="shared" si="457"/>
        <v>0</v>
      </c>
      <c r="EI312" s="40" t="b">
        <f t="shared" si="458"/>
        <v>0</v>
      </c>
      <c r="EJ312" s="367"/>
      <c r="EK312" s="40" t="b">
        <f t="shared" si="459"/>
        <v>0</v>
      </c>
      <c r="EL312" s="40" t="b">
        <f t="shared" si="460"/>
        <v>0</v>
      </c>
      <c r="EM312" s="40" t="b">
        <f t="shared" si="461"/>
        <v>0</v>
      </c>
      <c r="EN312" s="40" t="b">
        <f t="shared" si="462"/>
        <v>0</v>
      </c>
      <c r="EO312" s="367"/>
      <c r="EP312" s="40" t="b">
        <f t="shared" si="463"/>
        <v>0</v>
      </c>
      <c r="EQ312" s="40" t="b">
        <f t="shared" si="464"/>
        <v>0</v>
      </c>
      <c r="ER312" s="40" t="b">
        <f t="shared" si="465"/>
        <v>0</v>
      </c>
      <c r="ES312" s="40" t="b">
        <f t="shared" si="466"/>
        <v>0</v>
      </c>
      <c r="ET312" s="367"/>
      <c r="EU312" s="40" t="b">
        <f t="shared" si="467"/>
        <v>0</v>
      </c>
      <c r="EV312" s="40" t="b">
        <f t="shared" si="468"/>
        <v>0</v>
      </c>
      <c r="EW312" s="40" t="b">
        <f t="shared" si="469"/>
        <v>0</v>
      </c>
      <c r="EX312" s="40" t="b">
        <f t="shared" si="470"/>
        <v>0</v>
      </c>
      <c r="EY312" s="365"/>
      <c r="EZ312" s="40" t="b">
        <f t="shared" si="471"/>
        <v>0</v>
      </c>
      <c r="FA312" s="40" t="b">
        <f t="shared" si="472"/>
        <v>0</v>
      </c>
      <c r="FB312" s="40" t="b">
        <f t="shared" si="473"/>
        <v>0</v>
      </c>
      <c r="FC312" s="40" t="b">
        <f t="shared" si="474"/>
        <v>0</v>
      </c>
      <c r="FD312" s="367"/>
      <c r="FE312" s="40" t="b">
        <f t="shared" si="475"/>
        <v>0</v>
      </c>
      <c r="FF312" s="40" t="b">
        <f t="shared" si="476"/>
        <v>0</v>
      </c>
      <c r="FG312" s="40" t="b">
        <f t="shared" si="477"/>
        <v>0</v>
      </c>
      <c r="FH312" s="40" t="b">
        <f t="shared" si="478"/>
        <v>0</v>
      </c>
      <c r="FI312" s="365"/>
      <c r="FJ312" s="40" t="b">
        <f t="shared" si="479"/>
        <v>0</v>
      </c>
      <c r="FK312" s="40" t="b">
        <f t="shared" si="480"/>
        <v>0</v>
      </c>
      <c r="FL312" s="40" t="b">
        <f t="shared" si="481"/>
        <v>0</v>
      </c>
      <c r="FM312" s="40" t="b">
        <f t="shared" si="482"/>
        <v>0</v>
      </c>
      <c r="FN312" s="367"/>
      <c r="FO312" s="40" t="b">
        <f t="shared" si="483"/>
        <v>0</v>
      </c>
      <c r="FP312" s="40" t="b">
        <f t="shared" si="484"/>
        <v>0</v>
      </c>
      <c r="FQ312" s="40" t="b">
        <f t="shared" si="485"/>
        <v>0</v>
      </c>
      <c r="FR312" s="40" t="b">
        <f t="shared" si="486"/>
        <v>0</v>
      </c>
      <c r="FS312" s="365"/>
      <c r="FT312" s="40" t="b">
        <f t="shared" si="487"/>
        <v>0</v>
      </c>
      <c r="FU312" s="40" t="b">
        <f t="shared" si="488"/>
        <v>0</v>
      </c>
      <c r="FV312" s="40" t="b">
        <f t="shared" si="489"/>
        <v>0</v>
      </c>
      <c r="FW312" s="40" t="b">
        <f t="shared" si="490"/>
        <v>0</v>
      </c>
    </row>
    <row r="313" spans="2:179">
      <c r="B313" s="365">
        <v>304</v>
      </c>
      <c r="C313" s="309"/>
      <c r="D313" s="196"/>
      <c r="E313" s="196"/>
      <c r="F313" s="195"/>
      <c r="G313" s="367"/>
      <c r="H313" s="197"/>
      <c r="I313" s="197"/>
      <c r="J313" s="197"/>
      <c r="K313" s="197"/>
      <c r="L313" s="197"/>
      <c r="M313" s="197"/>
      <c r="N313" s="9"/>
      <c r="O313" s="198"/>
      <c r="P313" s="198"/>
      <c r="Q313" s="198"/>
      <c r="R313" s="198"/>
      <c r="S313" s="198"/>
      <c r="T313" s="198"/>
      <c r="U313" s="9"/>
      <c r="V313" s="306"/>
      <c r="W313" s="306"/>
      <c r="X313" s="306"/>
      <c r="Y313" s="306"/>
      <c r="Z313" s="306"/>
      <c r="AA313" s="283">
        <f>IFERROR(Z313*Inputs!$D$59*Inputs!$D$60,"")</f>
        <v>0</v>
      </c>
      <c r="AB313" s="9"/>
      <c r="AC313" s="304"/>
      <c r="AD313" s="304"/>
      <c r="AE313" s="304"/>
      <c r="AF313" s="304"/>
      <c r="AG313" s="9"/>
      <c r="AH313" s="283" t="str">
        <f>IFERROR(IF(Analysis!AC313="","",Analysis!AC313*Inputs!$D$33),"")</f>
        <v/>
      </c>
      <c r="AI313" s="292" t="str">
        <f>IFERROR(IF(Analysis!AD313="","",Analysis!AD313*Inputs!$D$37),"")</f>
        <v/>
      </c>
      <c r="AJ313" s="292" t="str">
        <f>IFERROR(IF(Analysis!AE313="","",Analysis!AE313*Inputs!$D$41),"")</f>
        <v/>
      </c>
      <c r="AK313" s="292" t="str">
        <f>IFERROR(IF(Analysis!AE313="","",Analysis!AE313*Inputs!$D$48),"")</f>
        <v/>
      </c>
      <c r="AL313" s="293" t="str">
        <f>IFERROR(IF(Analysis!AD313="","",Analysis!AD313*Inputs!$D$49*Inputs!$D$48),"")</f>
        <v/>
      </c>
      <c r="AM313" s="292" t="str">
        <f>IFERROR(AK313*Inputs!$D$50,"")</f>
        <v/>
      </c>
      <c r="AN313" s="292" t="str">
        <f t="shared" si="491"/>
        <v/>
      </c>
      <c r="AO313" s="292" t="str">
        <f>IFERROR(IF(AN313="","",AN313*Inputs!$D$52),"")</f>
        <v/>
      </c>
      <c r="AP313" s="283" t="str">
        <f>IFERROR(IF(Analysis!AF313="","",Analysis!AF313*Inputs!$D$58),"")</f>
        <v/>
      </c>
      <c r="AQ313" s="293" t="str">
        <f>IFERROR(AP313*Inputs!$D$59,"")</f>
        <v/>
      </c>
      <c r="AR313" s="283" t="str">
        <f>IFERROR(AQ313*Inputs!$D$60,"")</f>
        <v/>
      </c>
      <c r="AS313" s="9"/>
      <c r="AT313" s="279" t="str">
        <f>IF(Analysis!V313&lt;&gt;"",Analysis!V313,Analysis!$AH313)</f>
        <v/>
      </c>
      <c r="AU313" s="279" t="str">
        <f>IF(Analysis!W313&lt;&gt;"",Analysis!W313,Analysis!AI313)</f>
        <v/>
      </c>
      <c r="AV313" s="279" t="str">
        <f>IF(Analysis!X313&lt;&gt;"",Analysis!X313,$AJ313)</f>
        <v/>
      </c>
      <c r="AW313" s="279" t="str">
        <f>IF(Analysis!Y313&lt;&gt;"",Analysis!Y313,Analysis!AO313)</f>
        <v/>
      </c>
      <c r="AX313" s="279" t="str">
        <f>IF(Analysis!Z313&lt;&gt;"",Analysis!Z313,Analysis!AP313)</f>
        <v/>
      </c>
      <c r="AY313" s="279" t="str">
        <f>IF(Analysis!AA313&gt;0,Analysis!AA313,Analysis!AR313)</f>
        <v/>
      </c>
      <c r="AZ313" s="9"/>
      <c r="BA313" s="8">
        <f>SUM((($H313+$O313)*Inputs!$D$14*Inputs!$D$13/Hours_TB),(($I313+$P313)*Inputs!$D$14*Inputs!$D$13/Hours_TB),(($J313+$Q313)*Inputs!$D$14*Inputs!$D$13/Hours_TB),(($K313+$R313)*Inputs!$D$14*Inputs!$D$13/Hours_TB),(($L313+$S313)*Inputs!$D$14*Inputs!$D$13/Hours_TB),(($M313+$T313)*Inputs!$D$14*Inputs!$D$13/Hours_TB))</f>
        <v>0</v>
      </c>
      <c r="BB313" s="8">
        <f>SUM((($H313+$O313)*Inputs!$D$14*Inputs!$D$13/Hours_HIV),(($I313+$P313)*Inputs!$D$14*Inputs!$D$13/Hours_HIV),(($J313+$Q313)*Inputs!$D$14*Inputs!$D$13/Hours_HIV),(($K313+$R313)*Inputs!$D$14*Inputs!$D$13/Hours_HIV),(($L313+$S313)*Inputs!$D$14*Inputs!$D$13/Hours_HIV),(($M313+$T313)*Inputs!$D$14*Inputs!$D$13/Hours_HIV))</f>
        <v>0</v>
      </c>
      <c r="BC313" s="8">
        <f>SUM((($H313+$O313)*Inputs!$D$14*Inputs!$D$13/Hours_HPV),(($I313+$P313)*Inputs!$D$14*Inputs!$D$13/Hours_HPV),(($J313+$Q313)*Inputs!$D$14*Inputs!$D$13/Hours_HPV),(($K313+$R313)*Inputs!$D$14*Inputs!$D$13/Hours_HPV),(($L313+$S313)*Inputs!$D$14*Inputs!$D$13/Hours_HPV),(($M313+$T313)*Inputs!$D$14*Inputs!$D$13/Hours_HPV))</f>
        <v>0</v>
      </c>
      <c r="BD313" s="8">
        <f>SUM((($H313+$O313)*Inputs!$D$14*Inputs!$D$13/Hours_HCV),(($I313+$P313)*Inputs!$D$14*Inputs!$D$13/Hours_HCV),(($J313+$Q313)*Inputs!$D$14*Inputs!$D$13/Hours_HCV),(($K313+$R313)*Inputs!$D$14*Inputs!$D$13/Hours_HCV),(($L313+$S313)*Inputs!$D$14*Inputs!$D$13/Hours_HCV),(($M313+$T313)*Inputs!$D$14*Inputs!$D$13/Hours_HCV))</f>
        <v>0</v>
      </c>
      <c r="BE313" s="9"/>
      <c r="BF313" s="10" t="str">
        <f t="shared" si="492"/>
        <v/>
      </c>
      <c r="BG313" s="18" t="str">
        <f t="shared" si="493"/>
        <v>N/A</v>
      </c>
      <c r="BH313" s="10" t="str">
        <f t="shared" si="494"/>
        <v/>
      </c>
      <c r="BI313" s="10" t="str">
        <f t="shared" si="495"/>
        <v/>
      </c>
      <c r="BJ313" s="10" t="str">
        <f t="shared" si="414"/>
        <v/>
      </c>
      <c r="BK313" s="18" t="str">
        <f t="shared" si="496"/>
        <v>N/A</v>
      </c>
      <c r="BL313" s="367"/>
      <c r="BM313" s="10">
        <f t="shared" si="497"/>
        <v>0</v>
      </c>
      <c r="BN313" s="18" t="str">
        <f t="shared" si="498"/>
        <v>N/A</v>
      </c>
      <c r="BO313" s="10" t="str">
        <f t="shared" si="415"/>
        <v/>
      </c>
      <c r="BP313" s="10" t="str">
        <f t="shared" si="416"/>
        <v/>
      </c>
      <c r="BQ313" s="10" t="str">
        <f t="shared" si="417"/>
        <v/>
      </c>
      <c r="BR313" s="18" t="str">
        <f t="shared" si="418"/>
        <v>N/A</v>
      </c>
      <c r="BS313" s="367"/>
      <c r="BT313" s="10">
        <f t="shared" si="499"/>
        <v>0</v>
      </c>
      <c r="BU313" s="18" t="str">
        <f t="shared" si="500"/>
        <v>N/A</v>
      </c>
      <c r="BV313" s="10" t="str">
        <f t="shared" si="419"/>
        <v/>
      </c>
      <c r="BW313" s="10" t="str">
        <f t="shared" si="501"/>
        <v/>
      </c>
      <c r="BX313" s="10" t="str">
        <f t="shared" si="420"/>
        <v/>
      </c>
      <c r="BY313" s="18" t="str">
        <f t="shared" si="502"/>
        <v>N/A</v>
      </c>
      <c r="BZ313" s="367"/>
      <c r="CA313" s="10">
        <f t="shared" si="503"/>
        <v>0</v>
      </c>
      <c r="CB313" s="18" t="str">
        <f t="shared" si="504"/>
        <v>N/A</v>
      </c>
      <c r="CC313" s="10" t="str">
        <f t="shared" si="421"/>
        <v/>
      </c>
      <c r="CD313" s="10" t="str">
        <f t="shared" si="422"/>
        <v/>
      </c>
      <c r="CE313" s="10" t="str">
        <f t="shared" si="423"/>
        <v/>
      </c>
      <c r="CF313" s="18" t="str">
        <f t="shared" si="505"/>
        <v>N/A</v>
      </c>
      <c r="CG313" s="365"/>
      <c r="CH313" s="10">
        <f t="shared" si="506"/>
        <v>0</v>
      </c>
      <c r="CI313" s="18" t="str">
        <f t="shared" si="507"/>
        <v>N/A</v>
      </c>
      <c r="CJ313" s="10" t="str">
        <f t="shared" si="424"/>
        <v/>
      </c>
      <c r="CK313" s="10" t="str">
        <f t="shared" si="425"/>
        <v/>
      </c>
      <c r="CL313" s="10" t="str">
        <f t="shared" si="426"/>
        <v/>
      </c>
      <c r="CM313" s="18" t="str">
        <f t="shared" si="427"/>
        <v>N/A</v>
      </c>
      <c r="CN313" s="365"/>
      <c r="CO313" s="10">
        <f t="shared" si="508"/>
        <v>0</v>
      </c>
      <c r="CP313" s="18" t="str">
        <f t="shared" si="509"/>
        <v>N/A</v>
      </c>
      <c r="CQ313" s="10" t="str">
        <f t="shared" si="428"/>
        <v/>
      </c>
      <c r="CR313" s="10" t="str">
        <f t="shared" si="429"/>
        <v/>
      </c>
      <c r="CS313" s="10" t="str">
        <f t="shared" si="430"/>
        <v/>
      </c>
      <c r="CT313" s="18" t="str">
        <f t="shared" si="510"/>
        <v>N/A</v>
      </c>
      <c r="CU313" s="377"/>
      <c r="CV313" s="10">
        <f t="shared" si="511"/>
        <v>0</v>
      </c>
      <c r="CW313" s="18" t="str">
        <f t="shared" si="512"/>
        <v>N/A</v>
      </c>
      <c r="CX313" s="10" t="str">
        <f t="shared" si="431"/>
        <v/>
      </c>
      <c r="CY313" s="10" t="str">
        <f t="shared" si="432"/>
        <v/>
      </c>
      <c r="CZ313" s="10" t="str">
        <f t="shared" si="433"/>
        <v/>
      </c>
      <c r="DA313" s="18" t="str">
        <f t="shared" si="434"/>
        <v>N/A</v>
      </c>
      <c r="DB313" s="367"/>
      <c r="DC313" s="367"/>
      <c r="DD313" s="367"/>
      <c r="DE313" s="367"/>
      <c r="DF313" s="367"/>
      <c r="DG313" s="40" t="b">
        <f t="shared" si="435"/>
        <v>0</v>
      </c>
      <c r="DH313" s="40" t="b">
        <f t="shared" si="436"/>
        <v>0</v>
      </c>
      <c r="DI313" s="40" t="b">
        <f t="shared" si="437"/>
        <v>0</v>
      </c>
      <c r="DJ313" s="40" t="b">
        <f t="shared" si="438"/>
        <v>0</v>
      </c>
      <c r="DK313" s="367"/>
      <c r="DL313" s="40" t="b">
        <f t="shared" si="439"/>
        <v>0</v>
      </c>
      <c r="DM313" s="40" t="b">
        <f t="shared" si="440"/>
        <v>0</v>
      </c>
      <c r="DN313" s="40" t="b">
        <f t="shared" si="441"/>
        <v>0</v>
      </c>
      <c r="DO313" s="40" t="b">
        <f t="shared" si="442"/>
        <v>0</v>
      </c>
      <c r="DP313" s="367"/>
      <c r="DQ313" s="40" t="b">
        <f t="shared" si="443"/>
        <v>0</v>
      </c>
      <c r="DR313" s="40" t="b">
        <f t="shared" si="444"/>
        <v>0</v>
      </c>
      <c r="DS313" s="40" t="b">
        <f t="shared" si="445"/>
        <v>0</v>
      </c>
      <c r="DT313" s="40" t="b">
        <f t="shared" si="446"/>
        <v>0</v>
      </c>
      <c r="DU313" s="367"/>
      <c r="DV313" s="40" t="b">
        <f t="shared" si="447"/>
        <v>0</v>
      </c>
      <c r="DW313" s="40" t="b">
        <f t="shared" si="448"/>
        <v>0</v>
      </c>
      <c r="DX313" s="40" t="b">
        <f t="shared" si="449"/>
        <v>0</v>
      </c>
      <c r="DY313" s="40" t="b">
        <f t="shared" si="450"/>
        <v>0</v>
      </c>
      <c r="DZ313" s="367"/>
      <c r="EA313" s="40" t="b">
        <f t="shared" si="451"/>
        <v>0</v>
      </c>
      <c r="EB313" s="40" t="b">
        <f t="shared" si="452"/>
        <v>0</v>
      </c>
      <c r="EC313" s="40" t="b">
        <f t="shared" si="453"/>
        <v>0</v>
      </c>
      <c r="ED313" s="40" t="b">
        <f t="shared" si="454"/>
        <v>0</v>
      </c>
      <c r="EE313" s="367"/>
      <c r="EF313" s="40" t="b">
        <f t="shared" si="455"/>
        <v>0</v>
      </c>
      <c r="EG313" s="40" t="b">
        <f t="shared" si="456"/>
        <v>0</v>
      </c>
      <c r="EH313" s="40" t="b">
        <f t="shared" si="457"/>
        <v>0</v>
      </c>
      <c r="EI313" s="40" t="b">
        <f t="shared" si="458"/>
        <v>0</v>
      </c>
      <c r="EJ313" s="367"/>
      <c r="EK313" s="40" t="b">
        <f t="shared" si="459"/>
        <v>0</v>
      </c>
      <c r="EL313" s="40" t="b">
        <f t="shared" si="460"/>
        <v>0</v>
      </c>
      <c r="EM313" s="40" t="b">
        <f t="shared" si="461"/>
        <v>0</v>
      </c>
      <c r="EN313" s="40" t="b">
        <f t="shared" si="462"/>
        <v>0</v>
      </c>
      <c r="EO313" s="367"/>
      <c r="EP313" s="40" t="b">
        <f t="shared" si="463"/>
        <v>0</v>
      </c>
      <c r="EQ313" s="40" t="b">
        <f t="shared" si="464"/>
        <v>0</v>
      </c>
      <c r="ER313" s="40" t="b">
        <f t="shared" si="465"/>
        <v>0</v>
      </c>
      <c r="ES313" s="40" t="b">
        <f t="shared" si="466"/>
        <v>0</v>
      </c>
      <c r="ET313" s="367"/>
      <c r="EU313" s="40" t="b">
        <f t="shared" si="467"/>
        <v>0</v>
      </c>
      <c r="EV313" s="40" t="b">
        <f t="shared" si="468"/>
        <v>0</v>
      </c>
      <c r="EW313" s="40" t="b">
        <f t="shared" si="469"/>
        <v>0</v>
      </c>
      <c r="EX313" s="40" t="b">
        <f t="shared" si="470"/>
        <v>0</v>
      </c>
      <c r="EY313" s="365"/>
      <c r="EZ313" s="40" t="b">
        <f t="shared" si="471"/>
        <v>0</v>
      </c>
      <c r="FA313" s="40" t="b">
        <f t="shared" si="472"/>
        <v>0</v>
      </c>
      <c r="FB313" s="40" t="b">
        <f t="shared" si="473"/>
        <v>0</v>
      </c>
      <c r="FC313" s="40" t="b">
        <f t="shared" si="474"/>
        <v>0</v>
      </c>
      <c r="FD313" s="367"/>
      <c r="FE313" s="40" t="b">
        <f t="shared" si="475"/>
        <v>0</v>
      </c>
      <c r="FF313" s="40" t="b">
        <f t="shared" si="476"/>
        <v>0</v>
      </c>
      <c r="FG313" s="40" t="b">
        <f t="shared" si="477"/>
        <v>0</v>
      </c>
      <c r="FH313" s="40" t="b">
        <f t="shared" si="478"/>
        <v>0</v>
      </c>
      <c r="FI313" s="365"/>
      <c r="FJ313" s="40" t="b">
        <f t="shared" si="479"/>
        <v>0</v>
      </c>
      <c r="FK313" s="40" t="b">
        <f t="shared" si="480"/>
        <v>0</v>
      </c>
      <c r="FL313" s="40" t="b">
        <f t="shared" si="481"/>
        <v>0</v>
      </c>
      <c r="FM313" s="40" t="b">
        <f t="shared" si="482"/>
        <v>0</v>
      </c>
      <c r="FN313" s="367"/>
      <c r="FO313" s="40" t="b">
        <f t="shared" si="483"/>
        <v>0</v>
      </c>
      <c r="FP313" s="40" t="b">
        <f t="shared" si="484"/>
        <v>0</v>
      </c>
      <c r="FQ313" s="40" t="b">
        <f t="shared" si="485"/>
        <v>0</v>
      </c>
      <c r="FR313" s="40" t="b">
        <f t="shared" si="486"/>
        <v>0</v>
      </c>
      <c r="FS313" s="365"/>
      <c r="FT313" s="40" t="b">
        <f t="shared" si="487"/>
        <v>0</v>
      </c>
      <c r="FU313" s="40" t="b">
        <f t="shared" si="488"/>
        <v>0</v>
      </c>
      <c r="FV313" s="40" t="b">
        <f t="shared" si="489"/>
        <v>0</v>
      </c>
      <c r="FW313" s="40" t="b">
        <f t="shared" si="490"/>
        <v>0</v>
      </c>
    </row>
    <row r="314" spans="2:179">
      <c r="B314" s="365">
        <v>305</v>
      </c>
      <c r="C314" s="309"/>
      <c r="D314" s="196"/>
      <c r="E314" s="196"/>
      <c r="F314" s="195"/>
      <c r="G314" s="367"/>
      <c r="H314" s="197"/>
      <c r="I314" s="197"/>
      <c r="J314" s="197"/>
      <c r="K314" s="197"/>
      <c r="L314" s="197"/>
      <c r="M314" s="197"/>
      <c r="N314" s="9"/>
      <c r="O314" s="198"/>
      <c r="P314" s="198"/>
      <c r="Q314" s="198"/>
      <c r="R314" s="198"/>
      <c r="S314" s="198"/>
      <c r="T314" s="198"/>
      <c r="U314" s="9"/>
      <c r="V314" s="306"/>
      <c r="W314" s="306"/>
      <c r="X314" s="306"/>
      <c r="Y314" s="306"/>
      <c r="Z314" s="306"/>
      <c r="AA314" s="283">
        <f>IFERROR(Z314*Inputs!$D$59*Inputs!$D$60,"")</f>
        <v>0</v>
      </c>
      <c r="AB314" s="9"/>
      <c r="AC314" s="304"/>
      <c r="AD314" s="304"/>
      <c r="AE314" s="304"/>
      <c r="AF314" s="304"/>
      <c r="AG314" s="9"/>
      <c r="AH314" s="283" t="str">
        <f>IFERROR(IF(Analysis!AC314="","",Analysis!AC314*Inputs!$D$33),"")</f>
        <v/>
      </c>
      <c r="AI314" s="292" t="str">
        <f>IFERROR(IF(Analysis!AD314="","",Analysis!AD314*Inputs!$D$37),"")</f>
        <v/>
      </c>
      <c r="AJ314" s="292" t="str">
        <f>IFERROR(IF(Analysis!AE314="","",Analysis!AE314*Inputs!$D$41),"")</f>
        <v/>
      </c>
      <c r="AK314" s="292" t="str">
        <f>IFERROR(IF(Analysis!AE314="","",Analysis!AE314*Inputs!$D$48),"")</f>
        <v/>
      </c>
      <c r="AL314" s="293" t="str">
        <f>IFERROR(IF(Analysis!AD314="","",Analysis!AD314*Inputs!$D$49*Inputs!$D$48),"")</f>
        <v/>
      </c>
      <c r="AM314" s="292" t="str">
        <f>IFERROR(AK314*Inputs!$D$50,"")</f>
        <v/>
      </c>
      <c r="AN314" s="292" t="str">
        <f t="shared" si="491"/>
        <v/>
      </c>
      <c r="AO314" s="292" t="str">
        <f>IFERROR(IF(AN314="","",AN314*Inputs!$D$52),"")</f>
        <v/>
      </c>
      <c r="AP314" s="283" t="str">
        <f>IFERROR(IF(Analysis!AF314="","",Analysis!AF314*Inputs!$D$58),"")</f>
        <v/>
      </c>
      <c r="AQ314" s="293" t="str">
        <f>IFERROR(AP314*Inputs!$D$59,"")</f>
        <v/>
      </c>
      <c r="AR314" s="283" t="str">
        <f>IFERROR(AQ314*Inputs!$D$60,"")</f>
        <v/>
      </c>
      <c r="AS314" s="9"/>
      <c r="AT314" s="279" t="str">
        <f>IF(Analysis!V314&lt;&gt;"",Analysis!V314,Analysis!$AH314)</f>
        <v/>
      </c>
      <c r="AU314" s="279" t="str">
        <f>IF(Analysis!W314&lt;&gt;"",Analysis!W314,Analysis!AI314)</f>
        <v/>
      </c>
      <c r="AV314" s="279" t="str">
        <f>IF(Analysis!X314&lt;&gt;"",Analysis!X314,$AJ314)</f>
        <v/>
      </c>
      <c r="AW314" s="279" t="str">
        <f>IF(Analysis!Y314&lt;&gt;"",Analysis!Y314,Analysis!AO314)</f>
        <v/>
      </c>
      <c r="AX314" s="279" t="str">
        <f>IF(Analysis!Z314&lt;&gt;"",Analysis!Z314,Analysis!AP314)</f>
        <v/>
      </c>
      <c r="AY314" s="279" t="str">
        <f>IF(Analysis!AA314&gt;0,Analysis!AA314,Analysis!AR314)</f>
        <v/>
      </c>
      <c r="AZ314" s="9"/>
      <c r="BA314" s="8">
        <f>SUM((($H314+$O314)*Inputs!$D$14*Inputs!$D$13/Hours_TB),(($I314+$P314)*Inputs!$D$14*Inputs!$D$13/Hours_TB),(($J314+$Q314)*Inputs!$D$14*Inputs!$D$13/Hours_TB),(($K314+$R314)*Inputs!$D$14*Inputs!$D$13/Hours_TB),(($L314+$S314)*Inputs!$D$14*Inputs!$D$13/Hours_TB),(($M314+$T314)*Inputs!$D$14*Inputs!$D$13/Hours_TB))</f>
        <v>0</v>
      </c>
      <c r="BB314" s="8">
        <f>SUM((($H314+$O314)*Inputs!$D$14*Inputs!$D$13/Hours_HIV),(($I314+$P314)*Inputs!$D$14*Inputs!$D$13/Hours_HIV),(($J314+$Q314)*Inputs!$D$14*Inputs!$D$13/Hours_HIV),(($K314+$R314)*Inputs!$D$14*Inputs!$D$13/Hours_HIV),(($L314+$S314)*Inputs!$D$14*Inputs!$D$13/Hours_HIV),(($M314+$T314)*Inputs!$D$14*Inputs!$D$13/Hours_HIV))</f>
        <v>0</v>
      </c>
      <c r="BC314" s="8">
        <f>SUM((($H314+$O314)*Inputs!$D$14*Inputs!$D$13/Hours_HPV),(($I314+$P314)*Inputs!$D$14*Inputs!$D$13/Hours_HPV),(($J314+$Q314)*Inputs!$D$14*Inputs!$D$13/Hours_HPV),(($K314+$R314)*Inputs!$D$14*Inputs!$D$13/Hours_HPV),(($L314+$S314)*Inputs!$D$14*Inputs!$D$13/Hours_HPV),(($M314+$T314)*Inputs!$D$14*Inputs!$D$13/Hours_HPV))</f>
        <v>0</v>
      </c>
      <c r="BD314" s="8">
        <f>SUM((($H314+$O314)*Inputs!$D$14*Inputs!$D$13/Hours_HCV),(($I314+$P314)*Inputs!$D$14*Inputs!$D$13/Hours_HCV),(($J314+$Q314)*Inputs!$D$14*Inputs!$D$13/Hours_HCV),(($K314+$R314)*Inputs!$D$14*Inputs!$D$13/Hours_HCV),(($L314+$S314)*Inputs!$D$14*Inputs!$D$13/Hours_HCV),(($M314+$T314)*Inputs!$D$14*Inputs!$D$13/Hours_HCV))</f>
        <v>0</v>
      </c>
      <c r="BE314" s="9"/>
      <c r="BF314" s="10" t="str">
        <f t="shared" si="492"/>
        <v/>
      </c>
      <c r="BG314" s="18" t="str">
        <f t="shared" si="493"/>
        <v>N/A</v>
      </c>
      <c r="BH314" s="10" t="str">
        <f t="shared" si="494"/>
        <v/>
      </c>
      <c r="BI314" s="10" t="str">
        <f t="shared" si="495"/>
        <v/>
      </c>
      <c r="BJ314" s="10" t="str">
        <f t="shared" si="414"/>
        <v/>
      </c>
      <c r="BK314" s="18" t="str">
        <f t="shared" si="496"/>
        <v>N/A</v>
      </c>
      <c r="BL314" s="367"/>
      <c r="BM314" s="10">
        <f t="shared" si="497"/>
        <v>0</v>
      </c>
      <c r="BN314" s="18" t="str">
        <f t="shared" si="498"/>
        <v>N/A</v>
      </c>
      <c r="BO314" s="10" t="str">
        <f t="shared" si="415"/>
        <v/>
      </c>
      <c r="BP314" s="10" t="str">
        <f t="shared" si="416"/>
        <v/>
      </c>
      <c r="BQ314" s="10" t="str">
        <f t="shared" si="417"/>
        <v/>
      </c>
      <c r="BR314" s="18" t="str">
        <f t="shared" si="418"/>
        <v>N/A</v>
      </c>
      <c r="BS314" s="367"/>
      <c r="BT314" s="10">
        <f t="shared" si="499"/>
        <v>0</v>
      </c>
      <c r="BU314" s="18" t="str">
        <f t="shared" si="500"/>
        <v>N/A</v>
      </c>
      <c r="BV314" s="10" t="str">
        <f t="shared" si="419"/>
        <v/>
      </c>
      <c r="BW314" s="10" t="str">
        <f t="shared" si="501"/>
        <v/>
      </c>
      <c r="BX314" s="10" t="str">
        <f t="shared" si="420"/>
        <v/>
      </c>
      <c r="BY314" s="18" t="str">
        <f t="shared" si="502"/>
        <v>N/A</v>
      </c>
      <c r="BZ314" s="367"/>
      <c r="CA314" s="10">
        <f t="shared" si="503"/>
        <v>0</v>
      </c>
      <c r="CB314" s="18" t="str">
        <f t="shared" si="504"/>
        <v>N/A</v>
      </c>
      <c r="CC314" s="10" t="str">
        <f t="shared" si="421"/>
        <v/>
      </c>
      <c r="CD314" s="10" t="str">
        <f t="shared" si="422"/>
        <v/>
      </c>
      <c r="CE314" s="10" t="str">
        <f t="shared" si="423"/>
        <v/>
      </c>
      <c r="CF314" s="18" t="str">
        <f t="shared" si="505"/>
        <v>N/A</v>
      </c>
      <c r="CG314" s="365"/>
      <c r="CH314" s="10">
        <f t="shared" si="506"/>
        <v>0</v>
      </c>
      <c r="CI314" s="18" t="str">
        <f t="shared" si="507"/>
        <v>N/A</v>
      </c>
      <c r="CJ314" s="10" t="str">
        <f t="shared" si="424"/>
        <v/>
      </c>
      <c r="CK314" s="10" t="str">
        <f t="shared" si="425"/>
        <v/>
      </c>
      <c r="CL314" s="10" t="str">
        <f t="shared" si="426"/>
        <v/>
      </c>
      <c r="CM314" s="18" t="str">
        <f t="shared" si="427"/>
        <v>N/A</v>
      </c>
      <c r="CN314" s="365"/>
      <c r="CO314" s="10">
        <f t="shared" si="508"/>
        <v>0</v>
      </c>
      <c r="CP314" s="18" t="str">
        <f t="shared" si="509"/>
        <v>N/A</v>
      </c>
      <c r="CQ314" s="10" t="str">
        <f t="shared" si="428"/>
        <v/>
      </c>
      <c r="CR314" s="10" t="str">
        <f t="shared" si="429"/>
        <v/>
      </c>
      <c r="CS314" s="10" t="str">
        <f t="shared" si="430"/>
        <v/>
      </c>
      <c r="CT314" s="18" t="str">
        <f t="shared" si="510"/>
        <v>N/A</v>
      </c>
      <c r="CU314" s="377"/>
      <c r="CV314" s="10">
        <f t="shared" si="511"/>
        <v>0</v>
      </c>
      <c r="CW314" s="18" t="str">
        <f t="shared" si="512"/>
        <v>N/A</v>
      </c>
      <c r="CX314" s="10" t="str">
        <f t="shared" si="431"/>
        <v/>
      </c>
      <c r="CY314" s="10" t="str">
        <f t="shared" si="432"/>
        <v/>
      </c>
      <c r="CZ314" s="10" t="str">
        <f t="shared" si="433"/>
        <v/>
      </c>
      <c r="DA314" s="18" t="str">
        <f t="shared" si="434"/>
        <v>N/A</v>
      </c>
      <c r="DB314" s="367"/>
      <c r="DC314" s="367"/>
      <c r="DD314" s="367"/>
      <c r="DE314" s="367"/>
      <c r="DF314" s="367"/>
      <c r="DG314" s="40" t="b">
        <f t="shared" si="435"/>
        <v>0</v>
      </c>
      <c r="DH314" s="40" t="b">
        <f t="shared" si="436"/>
        <v>0</v>
      </c>
      <c r="DI314" s="40" t="b">
        <f t="shared" si="437"/>
        <v>0</v>
      </c>
      <c r="DJ314" s="40" t="b">
        <f t="shared" si="438"/>
        <v>0</v>
      </c>
      <c r="DK314" s="367"/>
      <c r="DL314" s="40" t="b">
        <f t="shared" si="439"/>
        <v>0</v>
      </c>
      <c r="DM314" s="40" t="b">
        <f t="shared" si="440"/>
        <v>0</v>
      </c>
      <c r="DN314" s="40" t="b">
        <f t="shared" si="441"/>
        <v>0</v>
      </c>
      <c r="DO314" s="40" t="b">
        <f t="shared" si="442"/>
        <v>0</v>
      </c>
      <c r="DP314" s="367"/>
      <c r="DQ314" s="40" t="b">
        <f t="shared" si="443"/>
        <v>0</v>
      </c>
      <c r="DR314" s="40" t="b">
        <f t="shared" si="444"/>
        <v>0</v>
      </c>
      <c r="DS314" s="40" t="b">
        <f t="shared" si="445"/>
        <v>0</v>
      </c>
      <c r="DT314" s="40" t="b">
        <f t="shared" si="446"/>
        <v>0</v>
      </c>
      <c r="DU314" s="367"/>
      <c r="DV314" s="40" t="b">
        <f t="shared" si="447"/>
        <v>0</v>
      </c>
      <c r="DW314" s="40" t="b">
        <f t="shared" si="448"/>
        <v>0</v>
      </c>
      <c r="DX314" s="40" t="b">
        <f t="shared" si="449"/>
        <v>0</v>
      </c>
      <c r="DY314" s="40" t="b">
        <f t="shared" si="450"/>
        <v>0</v>
      </c>
      <c r="DZ314" s="367"/>
      <c r="EA314" s="40" t="b">
        <f t="shared" si="451"/>
        <v>0</v>
      </c>
      <c r="EB314" s="40" t="b">
        <f t="shared" si="452"/>
        <v>0</v>
      </c>
      <c r="EC314" s="40" t="b">
        <f t="shared" si="453"/>
        <v>0</v>
      </c>
      <c r="ED314" s="40" t="b">
        <f t="shared" si="454"/>
        <v>0</v>
      </c>
      <c r="EE314" s="367"/>
      <c r="EF314" s="40" t="b">
        <f t="shared" si="455"/>
        <v>0</v>
      </c>
      <c r="EG314" s="40" t="b">
        <f t="shared" si="456"/>
        <v>0</v>
      </c>
      <c r="EH314" s="40" t="b">
        <f t="shared" si="457"/>
        <v>0</v>
      </c>
      <c r="EI314" s="40" t="b">
        <f t="shared" si="458"/>
        <v>0</v>
      </c>
      <c r="EJ314" s="367"/>
      <c r="EK314" s="40" t="b">
        <f t="shared" si="459"/>
        <v>0</v>
      </c>
      <c r="EL314" s="40" t="b">
        <f t="shared" si="460"/>
        <v>0</v>
      </c>
      <c r="EM314" s="40" t="b">
        <f t="shared" si="461"/>
        <v>0</v>
      </c>
      <c r="EN314" s="40" t="b">
        <f t="shared" si="462"/>
        <v>0</v>
      </c>
      <c r="EO314" s="367"/>
      <c r="EP314" s="40" t="b">
        <f t="shared" si="463"/>
        <v>0</v>
      </c>
      <c r="EQ314" s="40" t="b">
        <f t="shared" si="464"/>
        <v>0</v>
      </c>
      <c r="ER314" s="40" t="b">
        <f t="shared" si="465"/>
        <v>0</v>
      </c>
      <c r="ES314" s="40" t="b">
        <f t="shared" si="466"/>
        <v>0</v>
      </c>
      <c r="ET314" s="367"/>
      <c r="EU314" s="40" t="b">
        <f t="shared" si="467"/>
        <v>0</v>
      </c>
      <c r="EV314" s="40" t="b">
        <f t="shared" si="468"/>
        <v>0</v>
      </c>
      <c r="EW314" s="40" t="b">
        <f t="shared" si="469"/>
        <v>0</v>
      </c>
      <c r="EX314" s="40" t="b">
        <f t="shared" si="470"/>
        <v>0</v>
      </c>
      <c r="EY314" s="365"/>
      <c r="EZ314" s="40" t="b">
        <f t="shared" si="471"/>
        <v>0</v>
      </c>
      <c r="FA314" s="40" t="b">
        <f t="shared" si="472"/>
        <v>0</v>
      </c>
      <c r="FB314" s="40" t="b">
        <f t="shared" si="473"/>
        <v>0</v>
      </c>
      <c r="FC314" s="40" t="b">
        <f t="shared" si="474"/>
        <v>0</v>
      </c>
      <c r="FD314" s="367"/>
      <c r="FE314" s="40" t="b">
        <f t="shared" si="475"/>
        <v>0</v>
      </c>
      <c r="FF314" s="40" t="b">
        <f t="shared" si="476"/>
        <v>0</v>
      </c>
      <c r="FG314" s="40" t="b">
        <f t="shared" si="477"/>
        <v>0</v>
      </c>
      <c r="FH314" s="40" t="b">
        <f t="shared" si="478"/>
        <v>0</v>
      </c>
      <c r="FI314" s="365"/>
      <c r="FJ314" s="40" t="b">
        <f t="shared" si="479"/>
        <v>0</v>
      </c>
      <c r="FK314" s="40" t="b">
        <f t="shared" si="480"/>
        <v>0</v>
      </c>
      <c r="FL314" s="40" t="b">
        <f t="shared" si="481"/>
        <v>0</v>
      </c>
      <c r="FM314" s="40" t="b">
        <f t="shared" si="482"/>
        <v>0</v>
      </c>
      <c r="FN314" s="367"/>
      <c r="FO314" s="40" t="b">
        <f t="shared" si="483"/>
        <v>0</v>
      </c>
      <c r="FP314" s="40" t="b">
        <f t="shared" si="484"/>
        <v>0</v>
      </c>
      <c r="FQ314" s="40" t="b">
        <f t="shared" si="485"/>
        <v>0</v>
      </c>
      <c r="FR314" s="40" t="b">
        <f t="shared" si="486"/>
        <v>0</v>
      </c>
      <c r="FS314" s="365"/>
      <c r="FT314" s="40" t="b">
        <f t="shared" si="487"/>
        <v>0</v>
      </c>
      <c r="FU314" s="40" t="b">
        <f t="shared" si="488"/>
        <v>0</v>
      </c>
      <c r="FV314" s="40" t="b">
        <f t="shared" si="489"/>
        <v>0</v>
      </c>
      <c r="FW314" s="40" t="b">
        <f t="shared" si="490"/>
        <v>0</v>
      </c>
    </row>
    <row r="315" spans="2:179">
      <c r="B315" s="365">
        <v>306</v>
      </c>
      <c r="C315" s="309"/>
      <c r="D315" s="196"/>
      <c r="E315" s="196"/>
      <c r="F315" s="195"/>
      <c r="G315" s="367"/>
      <c r="H315" s="197"/>
      <c r="I315" s="197"/>
      <c r="J315" s="197"/>
      <c r="K315" s="197"/>
      <c r="L315" s="197"/>
      <c r="M315" s="197"/>
      <c r="N315" s="9"/>
      <c r="O315" s="198"/>
      <c r="P315" s="198"/>
      <c r="Q315" s="198"/>
      <c r="R315" s="198"/>
      <c r="S315" s="198"/>
      <c r="T315" s="198"/>
      <c r="U315" s="9"/>
      <c r="V315" s="306"/>
      <c r="W315" s="306"/>
      <c r="X315" s="306"/>
      <c r="Y315" s="306"/>
      <c r="Z315" s="306"/>
      <c r="AA315" s="283">
        <f>IFERROR(Z315*Inputs!$D$59*Inputs!$D$60,"")</f>
        <v>0</v>
      </c>
      <c r="AB315" s="9"/>
      <c r="AC315" s="304"/>
      <c r="AD315" s="304"/>
      <c r="AE315" s="304"/>
      <c r="AF315" s="304"/>
      <c r="AG315" s="9"/>
      <c r="AH315" s="283" t="str">
        <f>IFERROR(IF(Analysis!AC315="","",Analysis!AC315*Inputs!$D$33),"")</f>
        <v/>
      </c>
      <c r="AI315" s="292" t="str">
        <f>IFERROR(IF(Analysis!AD315="","",Analysis!AD315*Inputs!$D$37),"")</f>
        <v/>
      </c>
      <c r="AJ315" s="292" t="str">
        <f>IFERROR(IF(Analysis!AE315="","",Analysis!AE315*Inputs!$D$41),"")</f>
        <v/>
      </c>
      <c r="AK315" s="292" t="str">
        <f>IFERROR(IF(Analysis!AE315="","",Analysis!AE315*Inputs!$D$48),"")</f>
        <v/>
      </c>
      <c r="AL315" s="293" t="str">
        <f>IFERROR(IF(Analysis!AD315="","",Analysis!AD315*Inputs!$D$49*Inputs!$D$48),"")</f>
        <v/>
      </c>
      <c r="AM315" s="292" t="str">
        <f>IFERROR(AK315*Inputs!$D$50,"")</f>
        <v/>
      </c>
      <c r="AN315" s="292" t="str">
        <f t="shared" si="491"/>
        <v/>
      </c>
      <c r="AO315" s="292" t="str">
        <f>IFERROR(IF(AN315="","",AN315*Inputs!$D$52),"")</f>
        <v/>
      </c>
      <c r="AP315" s="283" t="str">
        <f>IFERROR(IF(Analysis!AF315="","",Analysis!AF315*Inputs!$D$58),"")</f>
        <v/>
      </c>
      <c r="AQ315" s="293" t="str">
        <f>IFERROR(AP315*Inputs!$D$59,"")</f>
        <v/>
      </c>
      <c r="AR315" s="283" t="str">
        <f>IFERROR(AQ315*Inputs!$D$60,"")</f>
        <v/>
      </c>
      <c r="AS315" s="9"/>
      <c r="AT315" s="279" t="str">
        <f>IF(Analysis!V315&lt;&gt;"",Analysis!V315,Analysis!$AH315)</f>
        <v/>
      </c>
      <c r="AU315" s="279" t="str">
        <f>IF(Analysis!W315&lt;&gt;"",Analysis!W315,Analysis!AI315)</f>
        <v/>
      </c>
      <c r="AV315" s="279" t="str">
        <f>IF(Analysis!X315&lt;&gt;"",Analysis!X315,$AJ315)</f>
        <v/>
      </c>
      <c r="AW315" s="279" t="str">
        <f>IF(Analysis!Y315&lt;&gt;"",Analysis!Y315,Analysis!AO315)</f>
        <v/>
      </c>
      <c r="AX315" s="279" t="str">
        <f>IF(Analysis!Z315&lt;&gt;"",Analysis!Z315,Analysis!AP315)</f>
        <v/>
      </c>
      <c r="AY315" s="279" t="str">
        <f>IF(Analysis!AA315&gt;0,Analysis!AA315,Analysis!AR315)</f>
        <v/>
      </c>
      <c r="AZ315" s="9"/>
      <c r="BA315" s="8">
        <f>SUM((($H315+$O315)*Inputs!$D$14*Inputs!$D$13/Hours_TB),(($I315+$P315)*Inputs!$D$14*Inputs!$D$13/Hours_TB),(($J315+$Q315)*Inputs!$D$14*Inputs!$D$13/Hours_TB),(($K315+$R315)*Inputs!$D$14*Inputs!$D$13/Hours_TB),(($L315+$S315)*Inputs!$D$14*Inputs!$D$13/Hours_TB),(($M315+$T315)*Inputs!$D$14*Inputs!$D$13/Hours_TB))</f>
        <v>0</v>
      </c>
      <c r="BB315" s="8">
        <f>SUM((($H315+$O315)*Inputs!$D$14*Inputs!$D$13/Hours_HIV),(($I315+$P315)*Inputs!$D$14*Inputs!$D$13/Hours_HIV),(($J315+$Q315)*Inputs!$D$14*Inputs!$D$13/Hours_HIV),(($K315+$R315)*Inputs!$D$14*Inputs!$D$13/Hours_HIV),(($L315+$S315)*Inputs!$D$14*Inputs!$D$13/Hours_HIV),(($M315+$T315)*Inputs!$D$14*Inputs!$D$13/Hours_HIV))</f>
        <v>0</v>
      </c>
      <c r="BC315" s="8">
        <f>SUM((($H315+$O315)*Inputs!$D$14*Inputs!$D$13/Hours_HPV),(($I315+$P315)*Inputs!$D$14*Inputs!$D$13/Hours_HPV),(($J315+$Q315)*Inputs!$D$14*Inputs!$D$13/Hours_HPV),(($K315+$R315)*Inputs!$D$14*Inputs!$D$13/Hours_HPV),(($L315+$S315)*Inputs!$D$14*Inputs!$D$13/Hours_HPV),(($M315+$T315)*Inputs!$D$14*Inputs!$D$13/Hours_HPV))</f>
        <v>0</v>
      </c>
      <c r="BD315" s="8">
        <f>SUM((($H315+$O315)*Inputs!$D$14*Inputs!$D$13/Hours_HCV),(($I315+$P315)*Inputs!$D$14*Inputs!$D$13/Hours_HCV),(($J315+$Q315)*Inputs!$D$14*Inputs!$D$13/Hours_HCV),(($K315+$R315)*Inputs!$D$14*Inputs!$D$13/Hours_HCV),(($L315+$S315)*Inputs!$D$14*Inputs!$D$13/Hours_HCV),(($M315+$T315)*Inputs!$D$14*Inputs!$D$13/Hours_HCV))</f>
        <v>0</v>
      </c>
      <c r="BE315" s="9"/>
      <c r="BF315" s="10" t="str">
        <f t="shared" si="492"/>
        <v/>
      </c>
      <c r="BG315" s="18" t="str">
        <f t="shared" si="493"/>
        <v>N/A</v>
      </c>
      <c r="BH315" s="10" t="str">
        <f t="shared" si="494"/>
        <v/>
      </c>
      <c r="BI315" s="10" t="str">
        <f t="shared" si="495"/>
        <v/>
      </c>
      <c r="BJ315" s="10" t="str">
        <f t="shared" si="414"/>
        <v/>
      </c>
      <c r="BK315" s="18" t="str">
        <f t="shared" si="496"/>
        <v>N/A</v>
      </c>
      <c r="BL315" s="367"/>
      <c r="BM315" s="10">
        <f t="shared" si="497"/>
        <v>0</v>
      </c>
      <c r="BN315" s="18" t="str">
        <f t="shared" si="498"/>
        <v>N/A</v>
      </c>
      <c r="BO315" s="10" t="str">
        <f t="shared" si="415"/>
        <v/>
      </c>
      <c r="BP315" s="10" t="str">
        <f t="shared" si="416"/>
        <v/>
      </c>
      <c r="BQ315" s="10" t="str">
        <f t="shared" si="417"/>
        <v/>
      </c>
      <c r="BR315" s="18" t="str">
        <f t="shared" si="418"/>
        <v>N/A</v>
      </c>
      <c r="BS315" s="367"/>
      <c r="BT315" s="10">
        <f t="shared" si="499"/>
        <v>0</v>
      </c>
      <c r="BU315" s="18" t="str">
        <f t="shared" si="500"/>
        <v>N/A</v>
      </c>
      <c r="BV315" s="10" t="str">
        <f t="shared" si="419"/>
        <v/>
      </c>
      <c r="BW315" s="10" t="str">
        <f t="shared" si="501"/>
        <v/>
      </c>
      <c r="BX315" s="10" t="str">
        <f t="shared" si="420"/>
        <v/>
      </c>
      <c r="BY315" s="18" t="str">
        <f t="shared" si="502"/>
        <v>N/A</v>
      </c>
      <c r="BZ315" s="367"/>
      <c r="CA315" s="10">
        <f t="shared" si="503"/>
        <v>0</v>
      </c>
      <c r="CB315" s="18" t="str">
        <f t="shared" si="504"/>
        <v>N/A</v>
      </c>
      <c r="CC315" s="10" t="str">
        <f t="shared" si="421"/>
        <v/>
      </c>
      <c r="CD315" s="10" t="str">
        <f t="shared" si="422"/>
        <v/>
      </c>
      <c r="CE315" s="10" t="str">
        <f t="shared" si="423"/>
        <v/>
      </c>
      <c r="CF315" s="18" t="str">
        <f t="shared" si="505"/>
        <v>N/A</v>
      </c>
      <c r="CG315" s="365"/>
      <c r="CH315" s="10">
        <f t="shared" si="506"/>
        <v>0</v>
      </c>
      <c r="CI315" s="18" t="str">
        <f t="shared" si="507"/>
        <v>N/A</v>
      </c>
      <c r="CJ315" s="10" t="str">
        <f t="shared" si="424"/>
        <v/>
      </c>
      <c r="CK315" s="10" t="str">
        <f t="shared" si="425"/>
        <v/>
      </c>
      <c r="CL315" s="10" t="str">
        <f t="shared" si="426"/>
        <v/>
      </c>
      <c r="CM315" s="18" t="str">
        <f t="shared" si="427"/>
        <v>N/A</v>
      </c>
      <c r="CN315" s="365"/>
      <c r="CO315" s="10">
        <f t="shared" si="508"/>
        <v>0</v>
      </c>
      <c r="CP315" s="18" t="str">
        <f t="shared" si="509"/>
        <v>N/A</v>
      </c>
      <c r="CQ315" s="10" t="str">
        <f t="shared" si="428"/>
        <v/>
      </c>
      <c r="CR315" s="10" t="str">
        <f t="shared" si="429"/>
        <v/>
      </c>
      <c r="CS315" s="10" t="str">
        <f t="shared" si="430"/>
        <v/>
      </c>
      <c r="CT315" s="18" t="str">
        <f t="shared" si="510"/>
        <v>N/A</v>
      </c>
      <c r="CU315" s="377"/>
      <c r="CV315" s="10">
        <f t="shared" si="511"/>
        <v>0</v>
      </c>
      <c r="CW315" s="18" t="str">
        <f t="shared" si="512"/>
        <v>N/A</v>
      </c>
      <c r="CX315" s="10" t="str">
        <f t="shared" si="431"/>
        <v/>
      </c>
      <c r="CY315" s="10" t="str">
        <f t="shared" si="432"/>
        <v/>
      </c>
      <c r="CZ315" s="10" t="str">
        <f t="shared" si="433"/>
        <v/>
      </c>
      <c r="DA315" s="18" t="str">
        <f t="shared" si="434"/>
        <v>N/A</v>
      </c>
      <c r="DB315" s="367"/>
      <c r="DC315" s="367"/>
      <c r="DD315" s="367"/>
      <c r="DE315" s="367"/>
      <c r="DF315" s="367"/>
      <c r="DG315" s="40" t="b">
        <f t="shared" si="435"/>
        <v>0</v>
      </c>
      <c r="DH315" s="40" t="b">
        <f t="shared" si="436"/>
        <v>0</v>
      </c>
      <c r="DI315" s="40" t="b">
        <f t="shared" si="437"/>
        <v>0</v>
      </c>
      <c r="DJ315" s="40" t="b">
        <f t="shared" si="438"/>
        <v>0</v>
      </c>
      <c r="DK315" s="367"/>
      <c r="DL315" s="40" t="b">
        <f t="shared" si="439"/>
        <v>0</v>
      </c>
      <c r="DM315" s="40" t="b">
        <f t="shared" si="440"/>
        <v>0</v>
      </c>
      <c r="DN315" s="40" t="b">
        <f t="shared" si="441"/>
        <v>0</v>
      </c>
      <c r="DO315" s="40" t="b">
        <f t="shared" si="442"/>
        <v>0</v>
      </c>
      <c r="DP315" s="367"/>
      <c r="DQ315" s="40" t="b">
        <f t="shared" si="443"/>
        <v>0</v>
      </c>
      <c r="DR315" s="40" t="b">
        <f t="shared" si="444"/>
        <v>0</v>
      </c>
      <c r="DS315" s="40" t="b">
        <f t="shared" si="445"/>
        <v>0</v>
      </c>
      <c r="DT315" s="40" t="b">
        <f t="shared" si="446"/>
        <v>0</v>
      </c>
      <c r="DU315" s="367"/>
      <c r="DV315" s="40" t="b">
        <f t="shared" si="447"/>
        <v>0</v>
      </c>
      <c r="DW315" s="40" t="b">
        <f t="shared" si="448"/>
        <v>0</v>
      </c>
      <c r="DX315" s="40" t="b">
        <f t="shared" si="449"/>
        <v>0</v>
      </c>
      <c r="DY315" s="40" t="b">
        <f t="shared" si="450"/>
        <v>0</v>
      </c>
      <c r="DZ315" s="367"/>
      <c r="EA315" s="40" t="b">
        <f t="shared" si="451"/>
        <v>0</v>
      </c>
      <c r="EB315" s="40" t="b">
        <f t="shared" si="452"/>
        <v>0</v>
      </c>
      <c r="EC315" s="40" t="b">
        <f t="shared" si="453"/>
        <v>0</v>
      </c>
      <c r="ED315" s="40" t="b">
        <f t="shared" si="454"/>
        <v>0</v>
      </c>
      <c r="EE315" s="367"/>
      <c r="EF315" s="40" t="b">
        <f t="shared" si="455"/>
        <v>0</v>
      </c>
      <c r="EG315" s="40" t="b">
        <f t="shared" si="456"/>
        <v>0</v>
      </c>
      <c r="EH315" s="40" t="b">
        <f t="shared" si="457"/>
        <v>0</v>
      </c>
      <c r="EI315" s="40" t="b">
        <f t="shared" si="458"/>
        <v>0</v>
      </c>
      <c r="EJ315" s="367"/>
      <c r="EK315" s="40" t="b">
        <f t="shared" si="459"/>
        <v>0</v>
      </c>
      <c r="EL315" s="40" t="b">
        <f t="shared" si="460"/>
        <v>0</v>
      </c>
      <c r="EM315" s="40" t="b">
        <f t="shared" si="461"/>
        <v>0</v>
      </c>
      <c r="EN315" s="40" t="b">
        <f t="shared" si="462"/>
        <v>0</v>
      </c>
      <c r="EO315" s="367"/>
      <c r="EP315" s="40" t="b">
        <f t="shared" si="463"/>
        <v>0</v>
      </c>
      <c r="EQ315" s="40" t="b">
        <f t="shared" si="464"/>
        <v>0</v>
      </c>
      <c r="ER315" s="40" t="b">
        <f t="shared" si="465"/>
        <v>0</v>
      </c>
      <c r="ES315" s="40" t="b">
        <f t="shared" si="466"/>
        <v>0</v>
      </c>
      <c r="ET315" s="367"/>
      <c r="EU315" s="40" t="b">
        <f t="shared" si="467"/>
        <v>0</v>
      </c>
      <c r="EV315" s="40" t="b">
        <f t="shared" si="468"/>
        <v>0</v>
      </c>
      <c r="EW315" s="40" t="b">
        <f t="shared" si="469"/>
        <v>0</v>
      </c>
      <c r="EX315" s="40" t="b">
        <f t="shared" si="470"/>
        <v>0</v>
      </c>
      <c r="EY315" s="365"/>
      <c r="EZ315" s="40" t="b">
        <f t="shared" si="471"/>
        <v>0</v>
      </c>
      <c r="FA315" s="40" t="b">
        <f t="shared" si="472"/>
        <v>0</v>
      </c>
      <c r="FB315" s="40" t="b">
        <f t="shared" si="473"/>
        <v>0</v>
      </c>
      <c r="FC315" s="40" t="b">
        <f t="shared" si="474"/>
        <v>0</v>
      </c>
      <c r="FD315" s="367"/>
      <c r="FE315" s="40" t="b">
        <f t="shared" si="475"/>
        <v>0</v>
      </c>
      <c r="FF315" s="40" t="b">
        <f t="shared" si="476"/>
        <v>0</v>
      </c>
      <c r="FG315" s="40" t="b">
        <f t="shared" si="477"/>
        <v>0</v>
      </c>
      <c r="FH315" s="40" t="b">
        <f t="shared" si="478"/>
        <v>0</v>
      </c>
      <c r="FI315" s="365"/>
      <c r="FJ315" s="40" t="b">
        <f t="shared" si="479"/>
        <v>0</v>
      </c>
      <c r="FK315" s="40" t="b">
        <f t="shared" si="480"/>
        <v>0</v>
      </c>
      <c r="FL315" s="40" t="b">
        <f t="shared" si="481"/>
        <v>0</v>
      </c>
      <c r="FM315" s="40" t="b">
        <f t="shared" si="482"/>
        <v>0</v>
      </c>
      <c r="FN315" s="367"/>
      <c r="FO315" s="40" t="b">
        <f t="shared" si="483"/>
        <v>0</v>
      </c>
      <c r="FP315" s="40" t="b">
        <f t="shared" si="484"/>
        <v>0</v>
      </c>
      <c r="FQ315" s="40" t="b">
        <f t="shared" si="485"/>
        <v>0</v>
      </c>
      <c r="FR315" s="40" t="b">
        <f t="shared" si="486"/>
        <v>0</v>
      </c>
      <c r="FS315" s="365"/>
      <c r="FT315" s="40" t="b">
        <f t="shared" si="487"/>
        <v>0</v>
      </c>
      <c r="FU315" s="40" t="b">
        <f t="shared" si="488"/>
        <v>0</v>
      </c>
      <c r="FV315" s="40" t="b">
        <f t="shared" si="489"/>
        <v>0</v>
      </c>
      <c r="FW315" s="40" t="b">
        <f t="shared" si="490"/>
        <v>0</v>
      </c>
    </row>
    <row r="316" spans="2:179">
      <c r="B316" s="365">
        <v>307</v>
      </c>
      <c r="C316" s="309"/>
      <c r="D316" s="196"/>
      <c r="E316" s="196"/>
      <c r="F316" s="195"/>
      <c r="G316" s="367"/>
      <c r="H316" s="197"/>
      <c r="I316" s="197"/>
      <c r="J316" s="197"/>
      <c r="K316" s="197"/>
      <c r="L316" s="197"/>
      <c r="M316" s="197"/>
      <c r="N316" s="9"/>
      <c r="O316" s="198"/>
      <c r="P316" s="198"/>
      <c r="Q316" s="198"/>
      <c r="R316" s="198"/>
      <c r="S316" s="198"/>
      <c r="T316" s="198"/>
      <c r="U316" s="9"/>
      <c r="V316" s="306"/>
      <c r="W316" s="306"/>
      <c r="X316" s="306"/>
      <c r="Y316" s="306"/>
      <c r="Z316" s="306"/>
      <c r="AA316" s="283">
        <f>IFERROR(Z316*Inputs!$D$59*Inputs!$D$60,"")</f>
        <v>0</v>
      </c>
      <c r="AB316" s="9"/>
      <c r="AC316" s="304"/>
      <c r="AD316" s="304"/>
      <c r="AE316" s="304"/>
      <c r="AF316" s="304"/>
      <c r="AG316" s="9"/>
      <c r="AH316" s="283" t="str">
        <f>IFERROR(IF(Analysis!AC316="","",Analysis!AC316*Inputs!$D$33),"")</f>
        <v/>
      </c>
      <c r="AI316" s="292" t="str">
        <f>IFERROR(IF(Analysis!AD316="","",Analysis!AD316*Inputs!$D$37),"")</f>
        <v/>
      </c>
      <c r="AJ316" s="292" t="str">
        <f>IFERROR(IF(Analysis!AE316="","",Analysis!AE316*Inputs!$D$41),"")</f>
        <v/>
      </c>
      <c r="AK316" s="292" t="str">
        <f>IFERROR(IF(Analysis!AE316="","",Analysis!AE316*Inputs!$D$48),"")</f>
        <v/>
      </c>
      <c r="AL316" s="293" t="str">
        <f>IFERROR(IF(Analysis!AD316="","",Analysis!AD316*Inputs!$D$49*Inputs!$D$48),"")</f>
        <v/>
      </c>
      <c r="AM316" s="292" t="str">
        <f>IFERROR(AK316*Inputs!$D$50,"")</f>
        <v/>
      </c>
      <c r="AN316" s="292" t="str">
        <f t="shared" si="491"/>
        <v/>
      </c>
      <c r="AO316" s="292" t="str">
        <f>IFERROR(IF(AN316="","",AN316*Inputs!$D$52),"")</f>
        <v/>
      </c>
      <c r="AP316" s="283" t="str">
        <f>IFERROR(IF(Analysis!AF316="","",Analysis!AF316*Inputs!$D$58),"")</f>
        <v/>
      </c>
      <c r="AQ316" s="293" t="str">
        <f>IFERROR(AP316*Inputs!$D$59,"")</f>
        <v/>
      </c>
      <c r="AR316" s="283" t="str">
        <f>IFERROR(AQ316*Inputs!$D$60,"")</f>
        <v/>
      </c>
      <c r="AS316" s="9"/>
      <c r="AT316" s="279" t="str">
        <f>IF(Analysis!V316&lt;&gt;"",Analysis!V316,Analysis!$AH316)</f>
        <v/>
      </c>
      <c r="AU316" s="279" t="str">
        <f>IF(Analysis!W316&lt;&gt;"",Analysis!W316,Analysis!AI316)</f>
        <v/>
      </c>
      <c r="AV316" s="279" t="str">
        <f>IF(Analysis!X316&lt;&gt;"",Analysis!X316,$AJ316)</f>
        <v/>
      </c>
      <c r="AW316" s="279" t="str">
        <f>IF(Analysis!Y316&lt;&gt;"",Analysis!Y316,Analysis!AO316)</f>
        <v/>
      </c>
      <c r="AX316" s="279" t="str">
        <f>IF(Analysis!Z316&lt;&gt;"",Analysis!Z316,Analysis!AP316)</f>
        <v/>
      </c>
      <c r="AY316" s="279" t="str">
        <f>IF(Analysis!AA316&gt;0,Analysis!AA316,Analysis!AR316)</f>
        <v/>
      </c>
      <c r="AZ316" s="9"/>
      <c r="BA316" s="8">
        <f>SUM((($H316+$O316)*Inputs!$D$14*Inputs!$D$13/Hours_TB),(($I316+$P316)*Inputs!$D$14*Inputs!$D$13/Hours_TB),(($J316+$Q316)*Inputs!$D$14*Inputs!$D$13/Hours_TB),(($K316+$R316)*Inputs!$D$14*Inputs!$D$13/Hours_TB),(($L316+$S316)*Inputs!$D$14*Inputs!$D$13/Hours_TB),(($M316+$T316)*Inputs!$D$14*Inputs!$D$13/Hours_TB))</f>
        <v>0</v>
      </c>
      <c r="BB316" s="8">
        <f>SUM((($H316+$O316)*Inputs!$D$14*Inputs!$D$13/Hours_HIV),(($I316+$P316)*Inputs!$D$14*Inputs!$D$13/Hours_HIV),(($J316+$Q316)*Inputs!$D$14*Inputs!$D$13/Hours_HIV),(($K316+$R316)*Inputs!$D$14*Inputs!$D$13/Hours_HIV),(($L316+$S316)*Inputs!$D$14*Inputs!$D$13/Hours_HIV),(($M316+$T316)*Inputs!$D$14*Inputs!$D$13/Hours_HIV))</f>
        <v>0</v>
      </c>
      <c r="BC316" s="8">
        <f>SUM((($H316+$O316)*Inputs!$D$14*Inputs!$D$13/Hours_HPV),(($I316+$P316)*Inputs!$D$14*Inputs!$D$13/Hours_HPV),(($J316+$Q316)*Inputs!$D$14*Inputs!$D$13/Hours_HPV),(($K316+$R316)*Inputs!$D$14*Inputs!$D$13/Hours_HPV),(($L316+$S316)*Inputs!$D$14*Inputs!$D$13/Hours_HPV),(($M316+$T316)*Inputs!$D$14*Inputs!$D$13/Hours_HPV))</f>
        <v>0</v>
      </c>
      <c r="BD316" s="8">
        <f>SUM((($H316+$O316)*Inputs!$D$14*Inputs!$D$13/Hours_HCV),(($I316+$P316)*Inputs!$D$14*Inputs!$D$13/Hours_HCV),(($J316+$Q316)*Inputs!$D$14*Inputs!$D$13/Hours_HCV),(($K316+$R316)*Inputs!$D$14*Inputs!$D$13/Hours_HCV),(($L316+$S316)*Inputs!$D$14*Inputs!$D$13/Hours_HCV),(($M316+$T316)*Inputs!$D$14*Inputs!$D$13/Hours_HCV))</f>
        <v>0</v>
      </c>
      <c r="BE316" s="9"/>
      <c r="BF316" s="10" t="str">
        <f t="shared" si="492"/>
        <v/>
      </c>
      <c r="BG316" s="18" t="str">
        <f t="shared" si="493"/>
        <v>N/A</v>
      </c>
      <c r="BH316" s="10" t="str">
        <f t="shared" si="494"/>
        <v/>
      </c>
      <c r="BI316" s="10" t="str">
        <f t="shared" si="495"/>
        <v/>
      </c>
      <c r="BJ316" s="10" t="str">
        <f t="shared" si="414"/>
        <v/>
      </c>
      <c r="BK316" s="18" t="str">
        <f t="shared" si="496"/>
        <v>N/A</v>
      </c>
      <c r="BL316" s="367"/>
      <c r="BM316" s="10">
        <f t="shared" si="497"/>
        <v>0</v>
      </c>
      <c r="BN316" s="18" t="str">
        <f t="shared" si="498"/>
        <v>N/A</v>
      </c>
      <c r="BO316" s="10" t="str">
        <f t="shared" si="415"/>
        <v/>
      </c>
      <c r="BP316" s="10" t="str">
        <f t="shared" si="416"/>
        <v/>
      </c>
      <c r="BQ316" s="10" t="str">
        <f t="shared" si="417"/>
        <v/>
      </c>
      <c r="BR316" s="18" t="str">
        <f t="shared" si="418"/>
        <v>N/A</v>
      </c>
      <c r="BS316" s="367"/>
      <c r="BT316" s="10">
        <f t="shared" si="499"/>
        <v>0</v>
      </c>
      <c r="BU316" s="18" t="str">
        <f t="shared" si="500"/>
        <v>N/A</v>
      </c>
      <c r="BV316" s="10" t="str">
        <f t="shared" si="419"/>
        <v/>
      </c>
      <c r="BW316" s="10" t="str">
        <f t="shared" si="501"/>
        <v/>
      </c>
      <c r="BX316" s="10" t="str">
        <f t="shared" si="420"/>
        <v/>
      </c>
      <c r="BY316" s="18" t="str">
        <f t="shared" si="502"/>
        <v>N/A</v>
      </c>
      <c r="BZ316" s="367"/>
      <c r="CA316" s="10">
        <f t="shared" si="503"/>
        <v>0</v>
      </c>
      <c r="CB316" s="18" t="str">
        <f t="shared" si="504"/>
        <v>N/A</v>
      </c>
      <c r="CC316" s="10" t="str">
        <f t="shared" si="421"/>
        <v/>
      </c>
      <c r="CD316" s="10" t="str">
        <f t="shared" si="422"/>
        <v/>
      </c>
      <c r="CE316" s="10" t="str">
        <f t="shared" si="423"/>
        <v/>
      </c>
      <c r="CF316" s="18" t="str">
        <f t="shared" si="505"/>
        <v>N/A</v>
      </c>
      <c r="CG316" s="365"/>
      <c r="CH316" s="10">
        <f t="shared" si="506"/>
        <v>0</v>
      </c>
      <c r="CI316" s="18" t="str">
        <f t="shared" si="507"/>
        <v>N/A</v>
      </c>
      <c r="CJ316" s="10" t="str">
        <f t="shared" si="424"/>
        <v/>
      </c>
      <c r="CK316" s="10" t="str">
        <f t="shared" si="425"/>
        <v/>
      </c>
      <c r="CL316" s="10" t="str">
        <f t="shared" si="426"/>
        <v/>
      </c>
      <c r="CM316" s="18" t="str">
        <f t="shared" si="427"/>
        <v>N/A</v>
      </c>
      <c r="CN316" s="365"/>
      <c r="CO316" s="10">
        <f t="shared" si="508"/>
        <v>0</v>
      </c>
      <c r="CP316" s="18" t="str">
        <f t="shared" si="509"/>
        <v>N/A</v>
      </c>
      <c r="CQ316" s="10" t="str">
        <f t="shared" si="428"/>
        <v/>
      </c>
      <c r="CR316" s="10" t="str">
        <f t="shared" si="429"/>
        <v/>
      </c>
      <c r="CS316" s="10" t="str">
        <f t="shared" si="430"/>
        <v/>
      </c>
      <c r="CT316" s="18" t="str">
        <f t="shared" si="510"/>
        <v>N/A</v>
      </c>
      <c r="CU316" s="377"/>
      <c r="CV316" s="10">
        <f t="shared" si="511"/>
        <v>0</v>
      </c>
      <c r="CW316" s="18" t="str">
        <f t="shared" si="512"/>
        <v>N/A</v>
      </c>
      <c r="CX316" s="10" t="str">
        <f t="shared" si="431"/>
        <v/>
      </c>
      <c r="CY316" s="10" t="str">
        <f t="shared" si="432"/>
        <v/>
      </c>
      <c r="CZ316" s="10" t="str">
        <f t="shared" si="433"/>
        <v/>
      </c>
      <c r="DA316" s="18" t="str">
        <f t="shared" si="434"/>
        <v>N/A</v>
      </c>
      <c r="DB316" s="367"/>
      <c r="DC316" s="367"/>
      <c r="DD316" s="367"/>
      <c r="DE316" s="367"/>
      <c r="DF316" s="367"/>
      <c r="DG316" s="40" t="b">
        <f t="shared" si="435"/>
        <v>0</v>
      </c>
      <c r="DH316" s="40" t="b">
        <f t="shared" si="436"/>
        <v>0</v>
      </c>
      <c r="DI316" s="40" t="b">
        <f t="shared" si="437"/>
        <v>0</v>
      </c>
      <c r="DJ316" s="40" t="b">
        <f t="shared" si="438"/>
        <v>0</v>
      </c>
      <c r="DK316" s="367"/>
      <c r="DL316" s="40" t="b">
        <f t="shared" si="439"/>
        <v>0</v>
      </c>
      <c r="DM316" s="40" t="b">
        <f t="shared" si="440"/>
        <v>0</v>
      </c>
      <c r="DN316" s="40" t="b">
        <f t="shared" si="441"/>
        <v>0</v>
      </c>
      <c r="DO316" s="40" t="b">
        <f t="shared" si="442"/>
        <v>0</v>
      </c>
      <c r="DP316" s="367"/>
      <c r="DQ316" s="40" t="b">
        <f t="shared" si="443"/>
        <v>0</v>
      </c>
      <c r="DR316" s="40" t="b">
        <f t="shared" si="444"/>
        <v>0</v>
      </c>
      <c r="DS316" s="40" t="b">
        <f t="shared" si="445"/>
        <v>0</v>
      </c>
      <c r="DT316" s="40" t="b">
        <f t="shared" si="446"/>
        <v>0</v>
      </c>
      <c r="DU316" s="367"/>
      <c r="DV316" s="40" t="b">
        <f t="shared" si="447"/>
        <v>0</v>
      </c>
      <c r="DW316" s="40" t="b">
        <f t="shared" si="448"/>
        <v>0</v>
      </c>
      <c r="DX316" s="40" t="b">
        <f t="shared" si="449"/>
        <v>0</v>
      </c>
      <c r="DY316" s="40" t="b">
        <f t="shared" si="450"/>
        <v>0</v>
      </c>
      <c r="DZ316" s="367"/>
      <c r="EA316" s="40" t="b">
        <f t="shared" si="451"/>
        <v>0</v>
      </c>
      <c r="EB316" s="40" t="b">
        <f t="shared" si="452"/>
        <v>0</v>
      </c>
      <c r="EC316" s="40" t="b">
        <f t="shared" si="453"/>
        <v>0</v>
      </c>
      <c r="ED316" s="40" t="b">
        <f t="shared" si="454"/>
        <v>0</v>
      </c>
      <c r="EE316" s="367"/>
      <c r="EF316" s="40" t="b">
        <f t="shared" si="455"/>
        <v>0</v>
      </c>
      <c r="EG316" s="40" t="b">
        <f t="shared" si="456"/>
        <v>0</v>
      </c>
      <c r="EH316" s="40" t="b">
        <f t="shared" si="457"/>
        <v>0</v>
      </c>
      <c r="EI316" s="40" t="b">
        <f t="shared" si="458"/>
        <v>0</v>
      </c>
      <c r="EJ316" s="367"/>
      <c r="EK316" s="40" t="b">
        <f t="shared" si="459"/>
        <v>0</v>
      </c>
      <c r="EL316" s="40" t="b">
        <f t="shared" si="460"/>
        <v>0</v>
      </c>
      <c r="EM316" s="40" t="b">
        <f t="shared" si="461"/>
        <v>0</v>
      </c>
      <c r="EN316" s="40" t="b">
        <f t="shared" si="462"/>
        <v>0</v>
      </c>
      <c r="EO316" s="367"/>
      <c r="EP316" s="40" t="b">
        <f t="shared" si="463"/>
        <v>0</v>
      </c>
      <c r="EQ316" s="40" t="b">
        <f t="shared" si="464"/>
        <v>0</v>
      </c>
      <c r="ER316" s="40" t="b">
        <f t="shared" si="465"/>
        <v>0</v>
      </c>
      <c r="ES316" s="40" t="b">
        <f t="shared" si="466"/>
        <v>0</v>
      </c>
      <c r="ET316" s="367"/>
      <c r="EU316" s="40" t="b">
        <f t="shared" si="467"/>
        <v>0</v>
      </c>
      <c r="EV316" s="40" t="b">
        <f t="shared" si="468"/>
        <v>0</v>
      </c>
      <c r="EW316" s="40" t="b">
        <f t="shared" si="469"/>
        <v>0</v>
      </c>
      <c r="EX316" s="40" t="b">
        <f t="shared" si="470"/>
        <v>0</v>
      </c>
      <c r="EY316" s="365"/>
      <c r="EZ316" s="40" t="b">
        <f t="shared" si="471"/>
        <v>0</v>
      </c>
      <c r="FA316" s="40" t="b">
        <f t="shared" si="472"/>
        <v>0</v>
      </c>
      <c r="FB316" s="40" t="b">
        <f t="shared" si="473"/>
        <v>0</v>
      </c>
      <c r="FC316" s="40" t="b">
        <f t="shared" si="474"/>
        <v>0</v>
      </c>
      <c r="FD316" s="367"/>
      <c r="FE316" s="40" t="b">
        <f t="shared" si="475"/>
        <v>0</v>
      </c>
      <c r="FF316" s="40" t="b">
        <f t="shared" si="476"/>
        <v>0</v>
      </c>
      <c r="FG316" s="40" t="b">
        <f t="shared" si="477"/>
        <v>0</v>
      </c>
      <c r="FH316" s="40" t="b">
        <f t="shared" si="478"/>
        <v>0</v>
      </c>
      <c r="FI316" s="365"/>
      <c r="FJ316" s="40" t="b">
        <f t="shared" si="479"/>
        <v>0</v>
      </c>
      <c r="FK316" s="40" t="b">
        <f t="shared" si="480"/>
        <v>0</v>
      </c>
      <c r="FL316" s="40" t="b">
        <f t="shared" si="481"/>
        <v>0</v>
      </c>
      <c r="FM316" s="40" t="b">
        <f t="shared" si="482"/>
        <v>0</v>
      </c>
      <c r="FN316" s="367"/>
      <c r="FO316" s="40" t="b">
        <f t="shared" si="483"/>
        <v>0</v>
      </c>
      <c r="FP316" s="40" t="b">
        <f t="shared" si="484"/>
        <v>0</v>
      </c>
      <c r="FQ316" s="40" t="b">
        <f t="shared" si="485"/>
        <v>0</v>
      </c>
      <c r="FR316" s="40" t="b">
        <f t="shared" si="486"/>
        <v>0</v>
      </c>
      <c r="FS316" s="365"/>
      <c r="FT316" s="40" t="b">
        <f t="shared" si="487"/>
        <v>0</v>
      </c>
      <c r="FU316" s="40" t="b">
        <f t="shared" si="488"/>
        <v>0</v>
      </c>
      <c r="FV316" s="40" t="b">
        <f t="shared" si="489"/>
        <v>0</v>
      </c>
      <c r="FW316" s="40" t="b">
        <f t="shared" si="490"/>
        <v>0</v>
      </c>
    </row>
    <row r="317" spans="2:179">
      <c r="B317" s="365">
        <v>308</v>
      </c>
      <c r="C317" s="309"/>
      <c r="D317" s="196"/>
      <c r="E317" s="196"/>
      <c r="F317" s="195"/>
      <c r="G317" s="367"/>
      <c r="H317" s="197"/>
      <c r="I317" s="197"/>
      <c r="J317" s="197"/>
      <c r="K317" s="197"/>
      <c r="L317" s="197"/>
      <c r="M317" s="197"/>
      <c r="N317" s="9"/>
      <c r="O317" s="198"/>
      <c r="P317" s="198"/>
      <c r="Q317" s="198"/>
      <c r="R317" s="198"/>
      <c r="S317" s="198"/>
      <c r="T317" s="198"/>
      <c r="U317" s="9"/>
      <c r="V317" s="306"/>
      <c r="W317" s="306"/>
      <c r="X317" s="306"/>
      <c r="Y317" s="306"/>
      <c r="Z317" s="306"/>
      <c r="AA317" s="283">
        <f>IFERROR(Z317*Inputs!$D$59*Inputs!$D$60,"")</f>
        <v>0</v>
      </c>
      <c r="AB317" s="9"/>
      <c r="AC317" s="304"/>
      <c r="AD317" s="304"/>
      <c r="AE317" s="304"/>
      <c r="AF317" s="304"/>
      <c r="AG317" s="9"/>
      <c r="AH317" s="283" t="str">
        <f>IFERROR(IF(Analysis!AC317="","",Analysis!AC317*Inputs!$D$33),"")</f>
        <v/>
      </c>
      <c r="AI317" s="292" t="str">
        <f>IFERROR(IF(Analysis!AD317="","",Analysis!AD317*Inputs!$D$37),"")</f>
        <v/>
      </c>
      <c r="AJ317" s="292" t="str">
        <f>IFERROR(IF(Analysis!AE317="","",Analysis!AE317*Inputs!$D$41),"")</f>
        <v/>
      </c>
      <c r="AK317" s="292" t="str">
        <f>IFERROR(IF(Analysis!AE317="","",Analysis!AE317*Inputs!$D$48),"")</f>
        <v/>
      </c>
      <c r="AL317" s="293" t="str">
        <f>IFERROR(IF(Analysis!AD317="","",Analysis!AD317*Inputs!$D$49*Inputs!$D$48),"")</f>
        <v/>
      </c>
      <c r="AM317" s="292" t="str">
        <f>IFERROR(AK317*Inputs!$D$50,"")</f>
        <v/>
      </c>
      <c r="AN317" s="292" t="str">
        <f t="shared" si="491"/>
        <v/>
      </c>
      <c r="AO317" s="292" t="str">
        <f>IFERROR(IF(AN317="","",AN317*Inputs!$D$52),"")</f>
        <v/>
      </c>
      <c r="AP317" s="283" t="str">
        <f>IFERROR(IF(Analysis!AF317="","",Analysis!AF317*Inputs!$D$58),"")</f>
        <v/>
      </c>
      <c r="AQ317" s="293" t="str">
        <f>IFERROR(AP317*Inputs!$D$59,"")</f>
        <v/>
      </c>
      <c r="AR317" s="283" t="str">
        <f>IFERROR(AQ317*Inputs!$D$60,"")</f>
        <v/>
      </c>
      <c r="AS317" s="9"/>
      <c r="AT317" s="279" t="str">
        <f>IF(Analysis!V317&lt;&gt;"",Analysis!V317,Analysis!$AH317)</f>
        <v/>
      </c>
      <c r="AU317" s="279" t="str">
        <f>IF(Analysis!W317&lt;&gt;"",Analysis!W317,Analysis!AI317)</f>
        <v/>
      </c>
      <c r="AV317" s="279" t="str">
        <f>IF(Analysis!X317&lt;&gt;"",Analysis!X317,$AJ317)</f>
        <v/>
      </c>
      <c r="AW317" s="279" t="str">
        <f>IF(Analysis!Y317&lt;&gt;"",Analysis!Y317,Analysis!AO317)</f>
        <v/>
      </c>
      <c r="AX317" s="279" t="str">
        <f>IF(Analysis!Z317&lt;&gt;"",Analysis!Z317,Analysis!AP317)</f>
        <v/>
      </c>
      <c r="AY317" s="279" t="str">
        <f>IF(Analysis!AA317&gt;0,Analysis!AA317,Analysis!AR317)</f>
        <v/>
      </c>
      <c r="AZ317" s="9"/>
      <c r="BA317" s="8">
        <f>SUM((($H317+$O317)*Inputs!$D$14*Inputs!$D$13/Hours_TB),(($I317+$P317)*Inputs!$D$14*Inputs!$D$13/Hours_TB),(($J317+$Q317)*Inputs!$D$14*Inputs!$D$13/Hours_TB),(($K317+$R317)*Inputs!$D$14*Inputs!$D$13/Hours_TB),(($L317+$S317)*Inputs!$D$14*Inputs!$D$13/Hours_TB),(($M317+$T317)*Inputs!$D$14*Inputs!$D$13/Hours_TB))</f>
        <v>0</v>
      </c>
      <c r="BB317" s="8">
        <f>SUM((($H317+$O317)*Inputs!$D$14*Inputs!$D$13/Hours_HIV),(($I317+$P317)*Inputs!$D$14*Inputs!$D$13/Hours_HIV),(($J317+$Q317)*Inputs!$D$14*Inputs!$D$13/Hours_HIV),(($K317+$R317)*Inputs!$D$14*Inputs!$D$13/Hours_HIV),(($L317+$S317)*Inputs!$D$14*Inputs!$D$13/Hours_HIV),(($M317+$T317)*Inputs!$D$14*Inputs!$D$13/Hours_HIV))</f>
        <v>0</v>
      </c>
      <c r="BC317" s="8">
        <f>SUM((($H317+$O317)*Inputs!$D$14*Inputs!$D$13/Hours_HPV),(($I317+$P317)*Inputs!$D$14*Inputs!$D$13/Hours_HPV),(($J317+$Q317)*Inputs!$D$14*Inputs!$D$13/Hours_HPV),(($K317+$R317)*Inputs!$D$14*Inputs!$D$13/Hours_HPV),(($L317+$S317)*Inputs!$D$14*Inputs!$D$13/Hours_HPV),(($M317+$T317)*Inputs!$D$14*Inputs!$D$13/Hours_HPV))</f>
        <v>0</v>
      </c>
      <c r="BD317" s="8">
        <f>SUM((($H317+$O317)*Inputs!$D$14*Inputs!$D$13/Hours_HCV),(($I317+$P317)*Inputs!$D$14*Inputs!$D$13/Hours_HCV),(($J317+$Q317)*Inputs!$D$14*Inputs!$D$13/Hours_HCV),(($K317+$R317)*Inputs!$D$14*Inputs!$D$13/Hours_HCV),(($L317+$S317)*Inputs!$D$14*Inputs!$D$13/Hours_HCV),(($M317+$T317)*Inputs!$D$14*Inputs!$D$13/Hours_HCV))</f>
        <v>0</v>
      </c>
      <c r="BE317" s="9"/>
      <c r="BF317" s="10" t="str">
        <f t="shared" si="492"/>
        <v/>
      </c>
      <c r="BG317" s="18" t="str">
        <f t="shared" si="493"/>
        <v>N/A</v>
      </c>
      <c r="BH317" s="10" t="str">
        <f t="shared" si="494"/>
        <v/>
      </c>
      <c r="BI317" s="10" t="str">
        <f t="shared" si="495"/>
        <v/>
      </c>
      <c r="BJ317" s="10" t="str">
        <f t="shared" si="414"/>
        <v/>
      </c>
      <c r="BK317" s="18" t="str">
        <f t="shared" si="496"/>
        <v>N/A</v>
      </c>
      <c r="BL317" s="367"/>
      <c r="BM317" s="10">
        <f t="shared" si="497"/>
        <v>0</v>
      </c>
      <c r="BN317" s="18" t="str">
        <f t="shared" si="498"/>
        <v>N/A</v>
      </c>
      <c r="BO317" s="10" t="str">
        <f t="shared" si="415"/>
        <v/>
      </c>
      <c r="BP317" s="10" t="str">
        <f t="shared" si="416"/>
        <v/>
      </c>
      <c r="BQ317" s="10" t="str">
        <f t="shared" si="417"/>
        <v/>
      </c>
      <c r="BR317" s="18" t="str">
        <f t="shared" si="418"/>
        <v>N/A</v>
      </c>
      <c r="BS317" s="367"/>
      <c r="BT317" s="10">
        <f t="shared" si="499"/>
        <v>0</v>
      </c>
      <c r="BU317" s="18" t="str">
        <f t="shared" si="500"/>
        <v>N/A</v>
      </c>
      <c r="BV317" s="10" t="str">
        <f t="shared" si="419"/>
        <v/>
      </c>
      <c r="BW317" s="10" t="str">
        <f t="shared" si="501"/>
        <v/>
      </c>
      <c r="BX317" s="10" t="str">
        <f t="shared" si="420"/>
        <v/>
      </c>
      <c r="BY317" s="18" t="str">
        <f t="shared" si="502"/>
        <v>N/A</v>
      </c>
      <c r="BZ317" s="367"/>
      <c r="CA317" s="10">
        <f t="shared" si="503"/>
        <v>0</v>
      </c>
      <c r="CB317" s="18" t="str">
        <f t="shared" si="504"/>
        <v>N/A</v>
      </c>
      <c r="CC317" s="10" t="str">
        <f t="shared" si="421"/>
        <v/>
      </c>
      <c r="CD317" s="10" t="str">
        <f t="shared" si="422"/>
        <v/>
      </c>
      <c r="CE317" s="10" t="str">
        <f t="shared" si="423"/>
        <v/>
      </c>
      <c r="CF317" s="18" t="str">
        <f t="shared" si="505"/>
        <v>N/A</v>
      </c>
      <c r="CG317" s="365"/>
      <c r="CH317" s="10">
        <f t="shared" si="506"/>
        <v>0</v>
      </c>
      <c r="CI317" s="18" t="str">
        <f t="shared" si="507"/>
        <v>N/A</v>
      </c>
      <c r="CJ317" s="10" t="str">
        <f t="shared" si="424"/>
        <v/>
      </c>
      <c r="CK317" s="10" t="str">
        <f t="shared" si="425"/>
        <v/>
      </c>
      <c r="CL317" s="10" t="str">
        <f t="shared" si="426"/>
        <v/>
      </c>
      <c r="CM317" s="18" t="str">
        <f t="shared" si="427"/>
        <v>N/A</v>
      </c>
      <c r="CN317" s="365"/>
      <c r="CO317" s="10">
        <f t="shared" si="508"/>
        <v>0</v>
      </c>
      <c r="CP317" s="18" t="str">
        <f t="shared" si="509"/>
        <v>N/A</v>
      </c>
      <c r="CQ317" s="10" t="str">
        <f t="shared" si="428"/>
        <v/>
      </c>
      <c r="CR317" s="10" t="str">
        <f t="shared" si="429"/>
        <v/>
      </c>
      <c r="CS317" s="10" t="str">
        <f t="shared" si="430"/>
        <v/>
      </c>
      <c r="CT317" s="18" t="str">
        <f t="shared" si="510"/>
        <v>N/A</v>
      </c>
      <c r="CU317" s="377"/>
      <c r="CV317" s="10">
        <f t="shared" si="511"/>
        <v>0</v>
      </c>
      <c r="CW317" s="18" t="str">
        <f t="shared" si="512"/>
        <v>N/A</v>
      </c>
      <c r="CX317" s="10" t="str">
        <f t="shared" si="431"/>
        <v/>
      </c>
      <c r="CY317" s="10" t="str">
        <f t="shared" si="432"/>
        <v/>
      </c>
      <c r="CZ317" s="10" t="str">
        <f t="shared" si="433"/>
        <v/>
      </c>
      <c r="DA317" s="18" t="str">
        <f t="shared" si="434"/>
        <v>N/A</v>
      </c>
      <c r="DB317" s="367"/>
      <c r="DC317" s="367"/>
      <c r="DD317" s="367"/>
      <c r="DE317" s="367"/>
      <c r="DF317" s="367"/>
      <c r="DG317" s="40" t="b">
        <f t="shared" si="435"/>
        <v>0</v>
      </c>
      <c r="DH317" s="40" t="b">
        <f t="shared" si="436"/>
        <v>0</v>
      </c>
      <c r="DI317" s="40" t="b">
        <f t="shared" si="437"/>
        <v>0</v>
      </c>
      <c r="DJ317" s="40" t="b">
        <f t="shared" si="438"/>
        <v>0</v>
      </c>
      <c r="DK317" s="367"/>
      <c r="DL317" s="40" t="b">
        <f t="shared" si="439"/>
        <v>0</v>
      </c>
      <c r="DM317" s="40" t="b">
        <f t="shared" si="440"/>
        <v>0</v>
      </c>
      <c r="DN317" s="40" t="b">
        <f t="shared" si="441"/>
        <v>0</v>
      </c>
      <c r="DO317" s="40" t="b">
        <f t="shared" si="442"/>
        <v>0</v>
      </c>
      <c r="DP317" s="367"/>
      <c r="DQ317" s="40" t="b">
        <f t="shared" si="443"/>
        <v>0</v>
      </c>
      <c r="DR317" s="40" t="b">
        <f t="shared" si="444"/>
        <v>0</v>
      </c>
      <c r="DS317" s="40" t="b">
        <f t="shared" si="445"/>
        <v>0</v>
      </c>
      <c r="DT317" s="40" t="b">
        <f t="shared" si="446"/>
        <v>0</v>
      </c>
      <c r="DU317" s="367"/>
      <c r="DV317" s="40" t="b">
        <f t="shared" si="447"/>
        <v>0</v>
      </c>
      <c r="DW317" s="40" t="b">
        <f t="shared" si="448"/>
        <v>0</v>
      </c>
      <c r="DX317" s="40" t="b">
        <f t="shared" si="449"/>
        <v>0</v>
      </c>
      <c r="DY317" s="40" t="b">
        <f t="shared" si="450"/>
        <v>0</v>
      </c>
      <c r="DZ317" s="367"/>
      <c r="EA317" s="40" t="b">
        <f t="shared" si="451"/>
        <v>0</v>
      </c>
      <c r="EB317" s="40" t="b">
        <f t="shared" si="452"/>
        <v>0</v>
      </c>
      <c r="EC317" s="40" t="b">
        <f t="shared" si="453"/>
        <v>0</v>
      </c>
      <c r="ED317" s="40" t="b">
        <f t="shared" si="454"/>
        <v>0</v>
      </c>
      <c r="EE317" s="367"/>
      <c r="EF317" s="40" t="b">
        <f t="shared" si="455"/>
        <v>0</v>
      </c>
      <c r="EG317" s="40" t="b">
        <f t="shared" si="456"/>
        <v>0</v>
      </c>
      <c r="EH317" s="40" t="b">
        <f t="shared" si="457"/>
        <v>0</v>
      </c>
      <c r="EI317" s="40" t="b">
        <f t="shared" si="458"/>
        <v>0</v>
      </c>
      <c r="EJ317" s="367"/>
      <c r="EK317" s="40" t="b">
        <f t="shared" si="459"/>
        <v>0</v>
      </c>
      <c r="EL317" s="40" t="b">
        <f t="shared" si="460"/>
        <v>0</v>
      </c>
      <c r="EM317" s="40" t="b">
        <f t="shared" si="461"/>
        <v>0</v>
      </c>
      <c r="EN317" s="40" t="b">
        <f t="shared" si="462"/>
        <v>0</v>
      </c>
      <c r="EO317" s="367"/>
      <c r="EP317" s="40" t="b">
        <f t="shared" si="463"/>
        <v>0</v>
      </c>
      <c r="EQ317" s="40" t="b">
        <f t="shared" si="464"/>
        <v>0</v>
      </c>
      <c r="ER317" s="40" t="b">
        <f t="shared" si="465"/>
        <v>0</v>
      </c>
      <c r="ES317" s="40" t="b">
        <f t="shared" si="466"/>
        <v>0</v>
      </c>
      <c r="ET317" s="367"/>
      <c r="EU317" s="40" t="b">
        <f t="shared" si="467"/>
        <v>0</v>
      </c>
      <c r="EV317" s="40" t="b">
        <f t="shared" si="468"/>
        <v>0</v>
      </c>
      <c r="EW317" s="40" t="b">
        <f t="shared" si="469"/>
        <v>0</v>
      </c>
      <c r="EX317" s="40" t="b">
        <f t="shared" si="470"/>
        <v>0</v>
      </c>
      <c r="EY317" s="365"/>
      <c r="EZ317" s="40" t="b">
        <f t="shared" si="471"/>
        <v>0</v>
      </c>
      <c r="FA317" s="40" t="b">
        <f t="shared" si="472"/>
        <v>0</v>
      </c>
      <c r="FB317" s="40" t="b">
        <f t="shared" si="473"/>
        <v>0</v>
      </c>
      <c r="FC317" s="40" t="b">
        <f t="shared" si="474"/>
        <v>0</v>
      </c>
      <c r="FD317" s="367"/>
      <c r="FE317" s="40" t="b">
        <f t="shared" si="475"/>
        <v>0</v>
      </c>
      <c r="FF317" s="40" t="b">
        <f t="shared" si="476"/>
        <v>0</v>
      </c>
      <c r="FG317" s="40" t="b">
        <f t="shared" si="477"/>
        <v>0</v>
      </c>
      <c r="FH317" s="40" t="b">
        <f t="shared" si="478"/>
        <v>0</v>
      </c>
      <c r="FI317" s="365"/>
      <c r="FJ317" s="40" t="b">
        <f t="shared" si="479"/>
        <v>0</v>
      </c>
      <c r="FK317" s="40" t="b">
        <f t="shared" si="480"/>
        <v>0</v>
      </c>
      <c r="FL317" s="40" t="b">
        <f t="shared" si="481"/>
        <v>0</v>
      </c>
      <c r="FM317" s="40" t="b">
        <f t="shared" si="482"/>
        <v>0</v>
      </c>
      <c r="FN317" s="367"/>
      <c r="FO317" s="40" t="b">
        <f t="shared" si="483"/>
        <v>0</v>
      </c>
      <c r="FP317" s="40" t="b">
        <f t="shared" si="484"/>
        <v>0</v>
      </c>
      <c r="FQ317" s="40" t="b">
        <f t="shared" si="485"/>
        <v>0</v>
      </c>
      <c r="FR317" s="40" t="b">
        <f t="shared" si="486"/>
        <v>0</v>
      </c>
      <c r="FS317" s="365"/>
      <c r="FT317" s="40" t="b">
        <f t="shared" si="487"/>
        <v>0</v>
      </c>
      <c r="FU317" s="40" t="b">
        <f t="shared" si="488"/>
        <v>0</v>
      </c>
      <c r="FV317" s="40" t="b">
        <f t="shared" si="489"/>
        <v>0</v>
      </c>
      <c r="FW317" s="40" t="b">
        <f t="shared" si="490"/>
        <v>0</v>
      </c>
    </row>
    <row r="318" spans="2:179">
      <c r="B318" s="365">
        <v>309</v>
      </c>
      <c r="C318" s="309"/>
      <c r="D318" s="196"/>
      <c r="E318" s="196"/>
      <c r="F318" s="195"/>
      <c r="G318" s="367"/>
      <c r="H318" s="197"/>
      <c r="I318" s="197"/>
      <c r="J318" s="197"/>
      <c r="K318" s="197"/>
      <c r="L318" s="197"/>
      <c r="M318" s="197"/>
      <c r="N318" s="9"/>
      <c r="O318" s="198"/>
      <c r="P318" s="198"/>
      <c r="Q318" s="198"/>
      <c r="R318" s="198"/>
      <c r="S318" s="198"/>
      <c r="T318" s="198"/>
      <c r="U318" s="9"/>
      <c r="V318" s="306"/>
      <c r="W318" s="306"/>
      <c r="X318" s="306"/>
      <c r="Y318" s="306"/>
      <c r="Z318" s="306"/>
      <c r="AA318" s="283">
        <f>IFERROR(Z318*Inputs!$D$59*Inputs!$D$60,"")</f>
        <v>0</v>
      </c>
      <c r="AB318" s="9"/>
      <c r="AC318" s="304"/>
      <c r="AD318" s="304"/>
      <c r="AE318" s="304"/>
      <c r="AF318" s="304"/>
      <c r="AG318" s="9"/>
      <c r="AH318" s="283" t="str">
        <f>IFERROR(IF(Analysis!AC318="","",Analysis!AC318*Inputs!$D$33),"")</f>
        <v/>
      </c>
      <c r="AI318" s="292" t="str">
        <f>IFERROR(IF(Analysis!AD318="","",Analysis!AD318*Inputs!$D$37),"")</f>
        <v/>
      </c>
      <c r="AJ318" s="292" t="str">
        <f>IFERROR(IF(Analysis!AE318="","",Analysis!AE318*Inputs!$D$41),"")</f>
        <v/>
      </c>
      <c r="AK318" s="292" t="str">
        <f>IFERROR(IF(Analysis!AE318="","",Analysis!AE318*Inputs!$D$48),"")</f>
        <v/>
      </c>
      <c r="AL318" s="293" t="str">
        <f>IFERROR(IF(Analysis!AD318="","",Analysis!AD318*Inputs!$D$49*Inputs!$D$48),"")</f>
        <v/>
      </c>
      <c r="AM318" s="292" t="str">
        <f>IFERROR(AK318*Inputs!$D$50,"")</f>
        <v/>
      </c>
      <c r="AN318" s="292" t="str">
        <f t="shared" si="491"/>
        <v/>
      </c>
      <c r="AO318" s="292" t="str">
        <f>IFERROR(IF(AN318="","",AN318*Inputs!$D$52),"")</f>
        <v/>
      </c>
      <c r="AP318" s="283" t="str">
        <f>IFERROR(IF(Analysis!AF318="","",Analysis!AF318*Inputs!$D$58),"")</f>
        <v/>
      </c>
      <c r="AQ318" s="293" t="str">
        <f>IFERROR(AP318*Inputs!$D$59,"")</f>
        <v/>
      </c>
      <c r="AR318" s="283" t="str">
        <f>IFERROR(AQ318*Inputs!$D$60,"")</f>
        <v/>
      </c>
      <c r="AS318" s="9"/>
      <c r="AT318" s="279" t="str">
        <f>IF(Analysis!V318&lt;&gt;"",Analysis!V318,Analysis!$AH318)</f>
        <v/>
      </c>
      <c r="AU318" s="279" t="str">
        <f>IF(Analysis!W318&lt;&gt;"",Analysis!W318,Analysis!AI318)</f>
        <v/>
      </c>
      <c r="AV318" s="279" t="str">
        <f>IF(Analysis!X318&lt;&gt;"",Analysis!X318,$AJ318)</f>
        <v/>
      </c>
      <c r="AW318" s="279" t="str">
        <f>IF(Analysis!Y318&lt;&gt;"",Analysis!Y318,Analysis!AO318)</f>
        <v/>
      </c>
      <c r="AX318" s="279" t="str">
        <f>IF(Analysis!Z318&lt;&gt;"",Analysis!Z318,Analysis!AP318)</f>
        <v/>
      </c>
      <c r="AY318" s="279" t="str">
        <f>IF(Analysis!AA318&gt;0,Analysis!AA318,Analysis!AR318)</f>
        <v/>
      </c>
      <c r="AZ318" s="9"/>
      <c r="BA318" s="8">
        <f>SUM((($H318+$O318)*Inputs!$D$14*Inputs!$D$13/Hours_TB),(($I318+$P318)*Inputs!$D$14*Inputs!$D$13/Hours_TB),(($J318+$Q318)*Inputs!$D$14*Inputs!$D$13/Hours_TB),(($K318+$R318)*Inputs!$D$14*Inputs!$D$13/Hours_TB),(($L318+$S318)*Inputs!$D$14*Inputs!$D$13/Hours_TB),(($M318+$T318)*Inputs!$D$14*Inputs!$D$13/Hours_TB))</f>
        <v>0</v>
      </c>
      <c r="BB318" s="8">
        <f>SUM((($H318+$O318)*Inputs!$D$14*Inputs!$D$13/Hours_HIV),(($I318+$P318)*Inputs!$D$14*Inputs!$D$13/Hours_HIV),(($J318+$Q318)*Inputs!$D$14*Inputs!$D$13/Hours_HIV),(($K318+$R318)*Inputs!$D$14*Inputs!$D$13/Hours_HIV),(($L318+$S318)*Inputs!$D$14*Inputs!$D$13/Hours_HIV),(($M318+$T318)*Inputs!$D$14*Inputs!$D$13/Hours_HIV))</f>
        <v>0</v>
      </c>
      <c r="BC318" s="8">
        <f>SUM((($H318+$O318)*Inputs!$D$14*Inputs!$D$13/Hours_HPV),(($I318+$P318)*Inputs!$D$14*Inputs!$D$13/Hours_HPV),(($J318+$Q318)*Inputs!$D$14*Inputs!$D$13/Hours_HPV),(($K318+$R318)*Inputs!$D$14*Inputs!$D$13/Hours_HPV),(($L318+$S318)*Inputs!$D$14*Inputs!$D$13/Hours_HPV),(($M318+$T318)*Inputs!$D$14*Inputs!$D$13/Hours_HPV))</f>
        <v>0</v>
      </c>
      <c r="BD318" s="8">
        <f>SUM((($H318+$O318)*Inputs!$D$14*Inputs!$D$13/Hours_HCV),(($I318+$P318)*Inputs!$D$14*Inputs!$D$13/Hours_HCV),(($J318+$Q318)*Inputs!$D$14*Inputs!$D$13/Hours_HCV),(($K318+$R318)*Inputs!$D$14*Inputs!$D$13/Hours_HCV),(($L318+$S318)*Inputs!$D$14*Inputs!$D$13/Hours_HCV),(($M318+$T318)*Inputs!$D$14*Inputs!$D$13/Hours_HCV))</f>
        <v>0</v>
      </c>
      <c r="BE318" s="9"/>
      <c r="BF318" s="10" t="str">
        <f t="shared" si="492"/>
        <v/>
      </c>
      <c r="BG318" s="18" t="str">
        <f t="shared" si="493"/>
        <v>N/A</v>
      </c>
      <c r="BH318" s="10" t="str">
        <f t="shared" si="494"/>
        <v/>
      </c>
      <c r="BI318" s="10" t="str">
        <f t="shared" si="495"/>
        <v/>
      </c>
      <c r="BJ318" s="10" t="str">
        <f t="shared" si="414"/>
        <v/>
      </c>
      <c r="BK318" s="18" t="str">
        <f t="shared" si="496"/>
        <v>N/A</v>
      </c>
      <c r="BL318" s="367"/>
      <c r="BM318" s="10">
        <f t="shared" si="497"/>
        <v>0</v>
      </c>
      <c r="BN318" s="18" t="str">
        <f t="shared" si="498"/>
        <v>N/A</v>
      </c>
      <c r="BO318" s="10" t="str">
        <f t="shared" si="415"/>
        <v/>
      </c>
      <c r="BP318" s="10" t="str">
        <f t="shared" si="416"/>
        <v/>
      </c>
      <c r="BQ318" s="10" t="str">
        <f t="shared" si="417"/>
        <v/>
      </c>
      <c r="BR318" s="18" t="str">
        <f t="shared" si="418"/>
        <v>N/A</v>
      </c>
      <c r="BS318" s="367"/>
      <c r="BT318" s="10">
        <f t="shared" si="499"/>
        <v>0</v>
      </c>
      <c r="BU318" s="18" t="str">
        <f t="shared" si="500"/>
        <v>N/A</v>
      </c>
      <c r="BV318" s="10" t="str">
        <f t="shared" si="419"/>
        <v/>
      </c>
      <c r="BW318" s="10" t="str">
        <f t="shared" si="501"/>
        <v/>
      </c>
      <c r="BX318" s="10" t="str">
        <f t="shared" si="420"/>
        <v/>
      </c>
      <c r="BY318" s="18" t="str">
        <f t="shared" si="502"/>
        <v>N/A</v>
      </c>
      <c r="BZ318" s="367"/>
      <c r="CA318" s="10">
        <f t="shared" si="503"/>
        <v>0</v>
      </c>
      <c r="CB318" s="18" t="str">
        <f t="shared" si="504"/>
        <v>N/A</v>
      </c>
      <c r="CC318" s="10" t="str">
        <f t="shared" si="421"/>
        <v/>
      </c>
      <c r="CD318" s="10" t="str">
        <f t="shared" si="422"/>
        <v/>
      </c>
      <c r="CE318" s="10" t="str">
        <f t="shared" si="423"/>
        <v/>
      </c>
      <c r="CF318" s="18" t="str">
        <f t="shared" si="505"/>
        <v>N/A</v>
      </c>
      <c r="CG318" s="365"/>
      <c r="CH318" s="10">
        <f t="shared" si="506"/>
        <v>0</v>
      </c>
      <c r="CI318" s="18" t="str">
        <f t="shared" si="507"/>
        <v>N/A</v>
      </c>
      <c r="CJ318" s="10" t="str">
        <f t="shared" si="424"/>
        <v/>
      </c>
      <c r="CK318" s="10" t="str">
        <f t="shared" si="425"/>
        <v/>
      </c>
      <c r="CL318" s="10" t="str">
        <f t="shared" si="426"/>
        <v/>
      </c>
      <c r="CM318" s="18" t="str">
        <f t="shared" si="427"/>
        <v>N/A</v>
      </c>
      <c r="CN318" s="365"/>
      <c r="CO318" s="10">
        <f t="shared" si="508"/>
        <v>0</v>
      </c>
      <c r="CP318" s="18" t="str">
        <f t="shared" si="509"/>
        <v>N/A</v>
      </c>
      <c r="CQ318" s="10" t="str">
        <f t="shared" si="428"/>
        <v/>
      </c>
      <c r="CR318" s="10" t="str">
        <f t="shared" si="429"/>
        <v/>
      </c>
      <c r="CS318" s="10" t="str">
        <f t="shared" si="430"/>
        <v/>
      </c>
      <c r="CT318" s="18" t="str">
        <f t="shared" si="510"/>
        <v>N/A</v>
      </c>
      <c r="CU318" s="377"/>
      <c r="CV318" s="10">
        <f t="shared" si="511"/>
        <v>0</v>
      </c>
      <c r="CW318" s="18" t="str">
        <f t="shared" si="512"/>
        <v>N/A</v>
      </c>
      <c r="CX318" s="10" t="str">
        <f t="shared" si="431"/>
        <v/>
      </c>
      <c r="CY318" s="10" t="str">
        <f t="shared" si="432"/>
        <v/>
      </c>
      <c r="CZ318" s="10" t="str">
        <f t="shared" si="433"/>
        <v/>
      </c>
      <c r="DA318" s="18" t="str">
        <f t="shared" si="434"/>
        <v>N/A</v>
      </c>
      <c r="DB318" s="367"/>
      <c r="DC318" s="367"/>
      <c r="DD318" s="367"/>
      <c r="DE318" s="367"/>
      <c r="DF318" s="367"/>
      <c r="DG318" s="40" t="b">
        <f t="shared" si="435"/>
        <v>0</v>
      </c>
      <c r="DH318" s="40" t="b">
        <f t="shared" si="436"/>
        <v>0</v>
      </c>
      <c r="DI318" s="40" t="b">
        <f t="shared" si="437"/>
        <v>0</v>
      </c>
      <c r="DJ318" s="40" t="b">
        <f t="shared" si="438"/>
        <v>0</v>
      </c>
      <c r="DK318" s="367"/>
      <c r="DL318" s="40" t="b">
        <f t="shared" si="439"/>
        <v>0</v>
      </c>
      <c r="DM318" s="40" t="b">
        <f t="shared" si="440"/>
        <v>0</v>
      </c>
      <c r="DN318" s="40" t="b">
        <f t="shared" si="441"/>
        <v>0</v>
      </c>
      <c r="DO318" s="40" t="b">
        <f t="shared" si="442"/>
        <v>0</v>
      </c>
      <c r="DP318" s="367"/>
      <c r="DQ318" s="40" t="b">
        <f t="shared" si="443"/>
        <v>0</v>
      </c>
      <c r="DR318" s="40" t="b">
        <f t="shared" si="444"/>
        <v>0</v>
      </c>
      <c r="DS318" s="40" t="b">
        <f t="shared" si="445"/>
        <v>0</v>
      </c>
      <c r="DT318" s="40" t="b">
        <f t="shared" si="446"/>
        <v>0</v>
      </c>
      <c r="DU318" s="367"/>
      <c r="DV318" s="40" t="b">
        <f t="shared" si="447"/>
        <v>0</v>
      </c>
      <c r="DW318" s="40" t="b">
        <f t="shared" si="448"/>
        <v>0</v>
      </c>
      <c r="DX318" s="40" t="b">
        <f t="shared" si="449"/>
        <v>0</v>
      </c>
      <c r="DY318" s="40" t="b">
        <f t="shared" si="450"/>
        <v>0</v>
      </c>
      <c r="DZ318" s="367"/>
      <c r="EA318" s="40" t="b">
        <f t="shared" si="451"/>
        <v>0</v>
      </c>
      <c r="EB318" s="40" t="b">
        <f t="shared" si="452"/>
        <v>0</v>
      </c>
      <c r="EC318" s="40" t="b">
        <f t="shared" si="453"/>
        <v>0</v>
      </c>
      <c r="ED318" s="40" t="b">
        <f t="shared" si="454"/>
        <v>0</v>
      </c>
      <c r="EE318" s="367"/>
      <c r="EF318" s="40" t="b">
        <f t="shared" si="455"/>
        <v>0</v>
      </c>
      <c r="EG318" s="40" t="b">
        <f t="shared" si="456"/>
        <v>0</v>
      </c>
      <c r="EH318" s="40" t="b">
        <f t="shared" si="457"/>
        <v>0</v>
      </c>
      <c r="EI318" s="40" t="b">
        <f t="shared" si="458"/>
        <v>0</v>
      </c>
      <c r="EJ318" s="367"/>
      <c r="EK318" s="40" t="b">
        <f t="shared" si="459"/>
        <v>0</v>
      </c>
      <c r="EL318" s="40" t="b">
        <f t="shared" si="460"/>
        <v>0</v>
      </c>
      <c r="EM318" s="40" t="b">
        <f t="shared" si="461"/>
        <v>0</v>
      </c>
      <c r="EN318" s="40" t="b">
        <f t="shared" si="462"/>
        <v>0</v>
      </c>
      <c r="EO318" s="367"/>
      <c r="EP318" s="40" t="b">
        <f t="shared" si="463"/>
        <v>0</v>
      </c>
      <c r="EQ318" s="40" t="b">
        <f t="shared" si="464"/>
        <v>0</v>
      </c>
      <c r="ER318" s="40" t="b">
        <f t="shared" si="465"/>
        <v>0</v>
      </c>
      <c r="ES318" s="40" t="b">
        <f t="shared" si="466"/>
        <v>0</v>
      </c>
      <c r="ET318" s="367"/>
      <c r="EU318" s="40" t="b">
        <f t="shared" si="467"/>
        <v>0</v>
      </c>
      <c r="EV318" s="40" t="b">
        <f t="shared" si="468"/>
        <v>0</v>
      </c>
      <c r="EW318" s="40" t="b">
        <f t="shared" si="469"/>
        <v>0</v>
      </c>
      <c r="EX318" s="40" t="b">
        <f t="shared" si="470"/>
        <v>0</v>
      </c>
      <c r="EY318" s="365"/>
      <c r="EZ318" s="40" t="b">
        <f t="shared" si="471"/>
        <v>0</v>
      </c>
      <c r="FA318" s="40" t="b">
        <f t="shared" si="472"/>
        <v>0</v>
      </c>
      <c r="FB318" s="40" t="b">
        <f t="shared" si="473"/>
        <v>0</v>
      </c>
      <c r="FC318" s="40" t="b">
        <f t="shared" si="474"/>
        <v>0</v>
      </c>
      <c r="FD318" s="367"/>
      <c r="FE318" s="40" t="b">
        <f t="shared" si="475"/>
        <v>0</v>
      </c>
      <c r="FF318" s="40" t="b">
        <f t="shared" si="476"/>
        <v>0</v>
      </c>
      <c r="FG318" s="40" t="b">
        <f t="shared" si="477"/>
        <v>0</v>
      </c>
      <c r="FH318" s="40" t="b">
        <f t="shared" si="478"/>
        <v>0</v>
      </c>
      <c r="FI318" s="365"/>
      <c r="FJ318" s="40" t="b">
        <f t="shared" si="479"/>
        <v>0</v>
      </c>
      <c r="FK318" s="40" t="b">
        <f t="shared" si="480"/>
        <v>0</v>
      </c>
      <c r="FL318" s="40" t="b">
        <f t="shared" si="481"/>
        <v>0</v>
      </c>
      <c r="FM318" s="40" t="b">
        <f t="shared" si="482"/>
        <v>0</v>
      </c>
      <c r="FN318" s="367"/>
      <c r="FO318" s="40" t="b">
        <f t="shared" si="483"/>
        <v>0</v>
      </c>
      <c r="FP318" s="40" t="b">
        <f t="shared" si="484"/>
        <v>0</v>
      </c>
      <c r="FQ318" s="40" t="b">
        <f t="shared" si="485"/>
        <v>0</v>
      </c>
      <c r="FR318" s="40" t="b">
        <f t="shared" si="486"/>
        <v>0</v>
      </c>
      <c r="FS318" s="365"/>
      <c r="FT318" s="40" t="b">
        <f t="shared" si="487"/>
        <v>0</v>
      </c>
      <c r="FU318" s="40" t="b">
        <f t="shared" si="488"/>
        <v>0</v>
      </c>
      <c r="FV318" s="40" t="b">
        <f t="shared" si="489"/>
        <v>0</v>
      </c>
      <c r="FW318" s="40" t="b">
        <f t="shared" si="490"/>
        <v>0</v>
      </c>
    </row>
    <row r="319" spans="2:179">
      <c r="B319" s="365">
        <v>310</v>
      </c>
      <c r="C319" s="309"/>
      <c r="D319" s="196"/>
      <c r="E319" s="196"/>
      <c r="F319" s="195"/>
      <c r="G319" s="367"/>
      <c r="H319" s="197"/>
      <c r="I319" s="197"/>
      <c r="J319" s="197"/>
      <c r="K319" s="197"/>
      <c r="L319" s="197"/>
      <c r="M319" s="197"/>
      <c r="N319" s="9"/>
      <c r="O319" s="198"/>
      <c r="P319" s="198"/>
      <c r="Q319" s="198"/>
      <c r="R319" s="198"/>
      <c r="S319" s="198"/>
      <c r="T319" s="198"/>
      <c r="U319" s="9"/>
      <c r="V319" s="306"/>
      <c r="W319" s="306"/>
      <c r="X319" s="306"/>
      <c r="Y319" s="306"/>
      <c r="Z319" s="306"/>
      <c r="AA319" s="283">
        <f>IFERROR(Z319*Inputs!$D$59*Inputs!$D$60,"")</f>
        <v>0</v>
      </c>
      <c r="AB319" s="9"/>
      <c r="AC319" s="304"/>
      <c r="AD319" s="304"/>
      <c r="AE319" s="304"/>
      <c r="AF319" s="304"/>
      <c r="AG319" s="9"/>
      <c r="AH319" s="283" t="str">
        <f>IFERROR(IF(Analysis!AC319="","",Analysis!AC319*Inputs!$D$33),"")</f>
        <v/>
      </c>
      <c r="AI319" s="292" t="str">
        <f>IFERROR(IF(Analysis!AD319="","",Analysis!AD319*Inputs!$D$37),"")</f>
        <v/>
      </c>
      <c r="AJ319" s="292" t="str">
        <f>IFERROR(IF(Analysis!AE319="","",Analysis!AE319*Inputs!$D$41),"")</f>
        <v/>
      </c>
      <c r="AK319" s="292" t="str">
        <f>IFERROR(IF(Analysis!AE319="","",Analysis!AE319*Inputs!$D$48),"")</f>
        <v/>
      </c>
      <c r="AL319" s="293" t="str">
        <f>IFERROR(IF(Analysis!AD319="","",Analysis!AD319*Inputs!$D$49*Inputs!$D$48),"")</f>
        <v/>
      </c>
      <c r="AM319" s="292" t="str">
        <f>IFERROR(AK319*Inputs!$D$50,"")</f>
        <v/>
      </c>
      <c r="AN319" s="292" t="str">
        <f t="shared" si="491"/>
        <v/>
      </c>
      <c r="AO319" s="292" t="str">
        <f>IFERROR(IF(AN319="","",AN319*Inputs!$D$52),"")</f>
        <v/>
      </c>
      <c r="AP319" s="283" t="str">
        <f>IFERROR(IF(Analysis!AF319="","",Analysis!AF319*Inputs!$D$58),"")</f>
        <v/>
      </c>
      <c r="AQ319" s="293" t="str">
        <f>IFERROR(AP319*Inputs!$D$59,"")</f>
        <v/>
      </c>
      <c r="AR319" s="283" t="str">
        <f>IFERROR(AQ319*Inputs!$D$60,"")</f>
        <v/>
      </c>
      <c r="AS319" s="9"/>
      <c r="AT319" s="279" t="str">
        <f>IF(Analysis!V319&lt;&gt;"",Analysis!V319,Analysis!$AH319)</f>
        <v/>
      </c>
      <c r="AU319" s="279" t="str">
        <f>IF(Analysis!W319&lt;&gt;"",Analysis!W319,Analysis!AI319)</f>
        <v/>
      </c>
      <c r="AV319" s="279" t="str">
        <f>IF(Analysis!X319&lt;&gt;"",Analysis!X319,$AJ319)</f>
        <v/>
      </c>
      <c r="AW319" s="279" t="str">
        <f>IF(Analysis!Y319&lt;&gt;"",Analysis!Y319,Analysis!AO319)</f>
        <v/>
      </c>
      <c r="AX319" s="279" t="str">
        <f>IF(Analysis!Z319&lt;&gt;"",Analysis!Z319,Analysis!AP319)</f>
        <v/>
      </c>
      <c r="AY319" s="279" t="str">
        <f>IF(Analysis!AA319&gt;0,Analysis!AA319,Analysis!AR319)</f>
        <v/>
      </c>
      <c r="AZ319" s="9"/>
      <c r="BA319" s="8">
        <f>SUM((($H319+$O319)*Inputs!$D$14*Inputs!$D$13/Hours_TB),(($I319+$P319)*Inputs!$D$14*Inputs!$D$13/Hours_TB),(($J319+$Q319)*Inputs!$D$14*Inputs!$D$13/Hours_TB),(($K319+$R319)*Inputs!$D$14*Inputs!$D$13/Hours_TB),(($L319+$S319)*Inputs!$D$14*Inputs!$D$13/Hours_TB),(($M319+$T319)*Inputs!$D$14*Inputs!$D$13/Hours_TB))</f>
        <v>0</v>
      </c>
      <c r="BB319" s="8">
        <f>SUM((($H319+$O319)*Inputs!$D$14*Inputs!$D$13/Hours_HIV),(($I319+$P319)*Inputs!$D$14*Inputs!$D$13/Hours_HIV),(($J319+$Q319)*Inputs!$D$14*Inputs!$D$13/Hours_HIV),(($K319+$R319)*Inputs!$D$14*Inputs!$D$13/Hours_HIV),(($L319+$S319)*Inputs!$D$14*Inputs!$D$13/Hours_HIV),(($M319+$T319)*Inputs!$D$14*Inputs!$D$13/Hours_HIV))</f>
        <v>0</v>
      </c>
      <c r="BC319" s="8">
        <f>SUM((($H319+$O319)*Inputs!$D$14*Inputs!$D$13/Hours_HPV),(($I319+$P319)*Inputs!$D$14*Inputs!$D$13/Hours_HPV),(($J319+$Q319)*Inputs!$D$14*Inputs!$D$13/Hours_HPV),(($K319+$R319)*Inputs!$D$14*Inputs!$D$13/Hours_HPV),(($L319+$S319)*Inputs!$D$14*Inputs!$D$13/Hours_HPV),(($M319+$T319)*Inputs!$D$14*Inputs!$D$13/Hours_HPV))</f>
        <v>0</v>
      </c>
      <c r="BD319" s="8">
        <f>SUM((($H319+$O319)*Inputs!$D$14*Inputs!$D$13/Hours_HCV),(($I319+$P319)*Inputs!$D$14*Inputs!$D$13/Hours_HCV),(($J319+$Q319)*Inputs!$D$14*Inputs!$D$13/Hours_HCV),(($K319+$R319)*Inputs!$D$14*Inputs!$D$13/Hours_HCV),(($L319+$S319)*Inputs!$D$14*Inputs!$D$13/Hours_HCV),(($M319+$T319)*Inputs!$D$14*Inputs!$D$13/Hours_HCV))</f>
        <v>0</v>
      </c>
      <c r="BE319" s="9"/>
      <c r="BF319" s="10" t="str">
        <f t="shared" si="492"/>
        <v/>
      </c>
      <c r="BG319" s="18" t="str">
        <f t="shared" si="493"/>
        <v>N/A</v>
      </c>
      <c r="BH319" s="10" t="str">
        <f t="shared" si="494"/>
        <v/>
      </c>
      <c r="BI319" s="10" t="str">
        <f t="shared" si="495"/>
        <v/>
      </c>
      <c r="BJ319" s="10" t="str">
        <f t="shared" si="414"/>
        <v/>
      </c>
      <c r="BK319" s="18" t="str">
        <f t="shared" si="496"/>
        <v>N/A</v>
      </c>
      <c r="BL319" s="367"/>
      <c r="BM319" s="10">
        <f t="shared" si="497"/>
        <v>0</v>
      </c>
      <c r="BN319" s="18" t="str">
        <f t="shared" si="498"/>
        <v>N/A</v>
      </c>
      <c r="BO319" s="10" t="str">
        <f t="shared" si="415"/>
        <v/>
      </c>
      <c r="BP319" s="10" t="str">
        <f t="shared" si="416"/>
        <v/>
      </c>
      <c r="BQ319" s="10" t="str">
        <f t="shared" si="417"/>
        <v/>
      </c>
      <c r="BR319" s="18" t="str">
        <f t="shared" si="418"/>
        <v>N/A</v>
      </c>
      <c r="BS319" s="367"/>
      <c r="BT319" s="10">
        <f t="shared" si="499"/>
        <v>0</v>
      </c>
      <c r="BU319" s="18" t="str">
        <f t="shared" si="500"/>
        <v>N/A</v>
      </c>
      <c r="BV319" s="10" t="str">
        <f t="shared" si="419"/>
        <v/>
      </c>
      <c r="BW319" s="10" t="str">
        <f t="shared" si="501"/>
        <v/>
      </c>
      <c r="BX319" s="10" t="str">
        <f t="shared" si="420"/>
        <v/>
      </c>
      <c r="BY319" s="18" t="str">
        <f t="shared" si="502"/>
        <v>N/A</v>
      </c>
      <c r="BZ319" s="367"/>
      <c r="CA319" s="10">
        <f t="shared" si="503"/>
        <v>0</v>
      </c>
      <c r="CB319" s="18" t="str">
        <f t="shared" si="504"/>
        <v>N/A</v>
      </c>
      <c r="CC319" s="10" t="str">
        <f t="shared" si="421"/>
        <v/>
      </c>
      <c r="CD319" s="10" t="str">
        <f t="shared" si="422"/>
        <v/>
      </c>
      <c r="CE319" s="10" t="str">
        <f t="shared" si="423"/>
        <v/>
      </c>
      <c r="CF319" s="18" t="str">
        <f t="shared" si="505"/>
        <v>N/A</v>
      </c>
      <c r="CG319" s="365"/>
      <c r="CH319" s="10">
        <f t="shared" si="506"/>
        <v>0</v>
      </c>
      <c r="CI319" s="18" t="str">
        <f t="shared" si="507"/>
        <v>N/A</v>
      </c>
      <c r="CJ319" s="10" t="str">
        <f t="shared" si="424"/>
        <v/>
      </c>
      <c r="CK319" s="10" t="str">
        <f t="shared" si="425"/>
        <v/>
      </c>
      <c r="CL319" s="10" t="str">
        <f t="shared" si="426"/>
        <v/>
      </c>
      <c r="CM319" s="18" t="str">
        <f t="shared" si="427"/>
        <v>N/A</v>
      </c>
      <c r="CN319" s="365"/>
      <c r="CO319" s="10">
        <f t="shared" si="508"/>
        <v>0</v>
      </c>
      <c r="CP319" s="18" t="str">
        <f t="shared" si="509"/>
        <v>N/A</v>
      </c>
      <c r="CQ319" s="10" t="str">
        <f t="shared" si="428"/>
        <v/>
      </c>
      <c r="CR319" s="10" t="str">
        <f t="shared" si="429"/>
        <v/>
      </c>
      <c r="CS319" s="10" t="str">
        <f t="shared" si="430"/>
        <v/>
      </c>
      <c r="CT319" s="18" t="str">
        <f t="shared" si="510"/>
        <v>N/A</v>
      </c>
      <c r="CU319" s="377"/>
      <c r="CV319" s="10">
        <f t="shared" si="511"/>
        <v>0</v>
      </c>
      <c r="CW319" s="18" t="str">
        <f t="shared" si="512"/>
        <v>N/A</v>
      </c>
      <c r="CX319" s="10" t="str">
        <f t="shared" si="431"/>
        <v/>
      </c>
      <c r="CY319" s="10" t="str">
        <f t="shared" si="432"/>
        <v/>
      </c>
      <c r="CZ319" s="10" t="str">
        <f t="shared" si="433"/>
        <v/>
      </c>
      <c r="DA319" s="18" t="str">
        <f t="shared" si="434"/>
        <v>N/A</v>
      </c>
      <c r="DB319" s="367"/>
      <c r="DC319" s="367"/>
      <c r="DD319" s="367"/>
      <c r="DE319" s="367"/>
      <c r="DF319" s="367"/>
      <c r="DG319" s="40" t="b">
        <f t="shared" si="435"/>
        <v>0</v>
      </c>
      <c r="DH319" s="40" t="b">
        <f t="shared" si="436"/>
        <v>0</v>
      </c>
      <c r="DI319" s="40" t="b">
        <f t="shared" si="437"/>
        <v>0</v>
      </c>
      <c r="DJ319" s="40" t="b">
        <f t="shared" si="438"/>
        <v>0</v>
      </c>
      <c r="DK319" s="367"/>
      <c r="DL319" s="40" t="b">
        <f t="shared" si="439"/>
        <v>0</v>
      </c>
      <c r="DM319" s="40" t="b">
        <f t="shared" si="440"/>
        <v>0</v>
      </c>
      <c r="DN319" s="40" t="b">
        <f t="shared" si="441"/>
        <v>0</v>
      </c>
      <c r="DO319" s="40" t="b">
        <f t="shared" si="442"/>
        <v>0</v>
      </c>
      <c r="DP319" s="367"/>
      <c r="DQ319" s="40" t="b">
        <f t="shared" si="443"/>
        <v>0</v>
      </c>
      <c r="DR319" s="40" t="b">
        <f t="shared" si="444"/>
        <v>0</v>
      </c>
      <c r="DS319" s="40" t="b">
        <f t="shared" si="445"/>
        <v>0</v>
      </c>
      <c r="DT319" s="40" t="b">
        <f t="shared" si="446"/>
        <v>0</v>
      </c>
      <c r="DU319" s="367"/>
      <c r="DV319" s="40" t="b">
        <f t="shared" si="447"/>
        <v>0</v>
      </c>
      <c r="DW319" s="40" t="b">
        <f t="shared" si="448"/>
        <v>0</v>
      </c>
      <c r="DX319" s="40" t="b">
        <f t="shared" si="449"/>
        <v>0</v>
      </c>
      <c r="DY319" s="40" t="b">
        <f t="shared" si="450"/>
        <v>0</v>
      </c>
      <c r="DZ319" s="367"/>
      <c r="EA319" s="40" t="b">
        <f t="shared" si="451"/>
        <v>0</v>
      </c>
      <c r="EB319" s="40" t="b">
        <f t="shared" si="452"/>
        <v>0</v>
      </c>
      <c r="EC319" s="40" t="b">
        <f t="shared" si="453"/>
        <v>0</v>
      </c>
      <c r="ED319" s="40" t="b">
        <f t="shared" si="454"/>
        <v>0</v>
      </c>
      <c r="EE319" s="367"/>
      <c r="EF319" s="40" t="b">
        <f t="shared" si="455"/>
        <v>0</v>
      </c>
      <c r="EG319" s="40" t="b">
        <f t="shared" si="456"/>
        <v>0</v>
      </c>
      <c r="EH319" s="40" t="b">
        <f t="shared" si="457"/>
        <v>0</v>
      </c>
      <c r="EI319" s="40" t="b">
        <f t="shared" si="458"/>
        <v>0</v>
      </c>
      <c r="EJ319" s="367"/>
      <c r="EK319" s="40" t="b">
        <f t="shared" si="459"/>
        <v>0</v>
      </c>
      <c r="EL319" s="40" t="b">
        <f t="shared" si="460"/>
        <v>0</v>
      </c>
      <c r="EM319" s="40" t="b">
        <f t="shared" si="461"/>
        <v>0</v>
      </c>
      <c r="EN319" s="40" t="b">
        <f t="shared" si="462"/>
        <v>0</v>
      </c>
      <c r="EO319" s="367"/>
      <c r="EP319" s="40" t="b">
        <f t="shared" si="463"/>
        <v>0</v>
      </c>
      <c r="EQ319" s="40" t="b">
        <f t="shared" si="464"/>
        <v>0</v>
      </c>
      <c r="ER319" s="40" t="b">
        <f t="shared" si="465"/>
        <v>0</v>
      </c>
      <c r="ES319" s="40" t="b">
        <f t="shared" si="466"/>
        <v>0</v>
      </c>
      <c r="ET319" s="367"/>
      <c r="EU319" s="40" t="b">
        <f t="shared" si="467"/>
        <v>0</v>
      </c>
      <c r="EV319" s="40" t="b">
        <f t="shared" si="468"/>
        <v>0</v>
      </c>
      <c r="EW319" s="40" t="b">
        <f t="shared" si="469"/>
        <v>0</v>
      </c>
      <c r="EX319" s="40" t="b">
        <f t="shared" si="470"/>
        <v>0</v>
      </c>
      <c r="EY319" s="365"/>
      <c r="EZ319" s="40" t="b">
        <f t="shared" si="471"/>
        <v>0</v>
      </c>
      <c r="FA319" s="40" t="b">
        <f t="shared" si="472"/>
        <v>0</v>
      </c>
      <c r="FB319" s="40" t="b">
        <f t="shared" si="473"/>
        <v>0</v>
      </c>
      <c r="FC319" s="40" t="b">
        <f t="shared" si="474"/>
        <v>0</v>
      </c>
      <c r="FD319" s="367"/>
      <c r="FE319" s="40" t="b">
        <f t="shared" si="475"/>
        <v>0</v>
      </c>
      <c r="FF319" s="40" t="b">
        <f t="shared" si="476"/>
        <v>0</v>
      </c>
      <c r="FG319" s="40" t="b">
        <f t="shared" si="477"/>
        <v>0</v>
      </c>
      <c r="FH319" s="40" t="b">
        <f t="shared" si="478"/>
        <v>0</v>
      </c>
      <c r="FI319" s="365"/>
      <c r="FJ319" s="40" t="b">
        <f t="shared" si="479"/>
        <v>0</v>
      </c>
      <c r="FK319" s="40" t="b">
        <f t="shared" si="480"/>
        <v>0</v>
      </c>
      <c r="FL319" s="40" t="b">
        <f t="shared" si="481"/>
        <v>0</v>
      </c>
      <c r="FM319" s="40" t="b">
        <f t="shared" si="482"/>
        <v>0</v>
      </c>
      <c r="FN319" s="367"/>
      <c r="FO319" s="40" t="b">
        <f t="shared" si="483"/>
        <v>0</v>
      </c>
      <c r="FP319" s="40" t="b">
        <f t="shared" si="484"/>
        <v>0</v>
      </c>
      <c r="FQ319" s="40" t="b">
        <f t="shared" si="485"/>
        <v>0</v>
      </c>
      <c r="FR319" s="40" t="b">
        <f t="shared" si="486"/>
        <v>0</v>
      </c>
      <c r="FS319" s="365"/>
      <c r="FT319" s="40" t="b">
        <f t="shared" si="487"/>
        <v>0</v>
      </c>
      <c r="FU319" s="40" t="b">
        <f t="shared" si="488"/>
        <v>0</v>
      </c>
      <c r="FV319" s="40" t="b">
        <f t="shared" si="489"/>
        <v>0</v>
      </c>
      <c r="FW319" s="40" t="b">
        <f t="shared" si="490"/>
        <v>0</v>
      </c>
    </row>
    <row r="320" spans="2:179">
      <c r="B320" s="365">
        <v>311</v>
      </c>
      <c r="C320" s="309"/>
      <c r="D320" s="196"/>
      <c r="E320" s="196"/>
      <c r="F320" s="195"/>
      <c r="G320" s="367"/>
      <c r="H320" s="197"/>
      <c r="I320" s="197"/>
      <c r="J320" s="197"/>
      <c r="K320" s="197"/>
      <c r="L320" s="197"/>
      <c r="M320" s="197"/>
      <c r="N320" s="9"/>
      <c r="O320" s="198"/>
      <c r="P320" s="198"/>
      <c r="Q320" s="198"/>
      <c r="R320" s="198"/>
      <c r="S320" s="198"/>
      <c r="T320" s="198"/>
      <c r="U320" s="9"/>
      <c r="V320" s="306"/>
      <c r="W320" s="306"/>
      <c r="X320" s="306"/>
      <c r="Y320" s="306"/>
      <c r="Z320" s="306"/>
      <c r="AA320" s="283">
        <f>IFERROR(Z320*Inputs!$D$59*Inputs!$D$60,"")</f>
        <v>0</v>
      </c>
      <c r="AB320" s="9"/>
      <c r="AC320" s="304"/>
      <c r="AD320" s="304"/>
      <c r="AE320" s="304"/>
      <c r="AF320" s="304"/>
      <c r="AG320" s="9"/>
      <c r="AH320" s="283" t="str">
        <f>IFERROR(IF(Analysis!AC320="","",Analysis!AC320*Inputs!$D$33),"")</f>
        <v/>
      </c>
      <c r="AI320" s="292" t="str">
        <f>IFERROR(IF(Analysis!AD320="","",Analysis!AD320*Inputs!$D$37),"")</f>
        <v/>
      </c>
      <c r="AJ320" s="292" t="str">
        <f>IFERROR(IF(Analysis!AE320="","",Analysis!AE320*Inputs!$D$41),"")</f>
        <v/>
      </c>
      <c r="AK320" s="292" t="str">
        <f>IFERROR(IF(Analysis!AE320="","",Analysis!AE320*Inputs!$D$48),"")</f>
        <v/>
      </c>
      <c r="AL320" s="293" t="str">
        <f>IFERROR(IF(Analysis!AD320="","",Analysis!AD320*Inputs!$D$49*Inputs!$D$48),"")</f>
        <v/>
      </c>
      <c r="AM320" s="292" t="str">
        <f>IFERROR(AK320*Inputs!$D$50,"")</f>
        <v/>
      </c>
      <c r="AN320" s="292" t="str">
        <f t="shared" si="491"/>
        <v/>
      </c>
      <c r="AO320" s="292" t="str">
        <f>IFERROR(IF(AN320="","",AN320*Inputs!$D$52),"")</f>
        <v/>
      </c>
      <c r="AP320" s="283" t="str">
        <f>IFERROR(IF(Analysis!AF320="","",Analysis!AF320*Inputs!$D$58),"")</f>
        <v/>
      </c>
      <c r="AQ320" s="293" t="str">
        <f>IFERROR(AP320*Inputs!$D$59,"")</f>
        <v/>
      </c>
      <c r="AR320" s="283" t="str">
        <f>IFERROR(AQ320*Inputs!$D$60,"")</f>
        <v/>
      </c>
      <c r="AS320" s="9"/>
      <c r="AT320" s="279" t="str">
        <f>IF(Analysis!V320&lt;&gt;"",Analysis!V320,Analysis!$AH320)</f>
        <v/>
      </c>
      <c r="AU320" s="279" t="str">
        <f>IF(Analysis!W320&lt;&gt;"",Analysis!W320,Analysis!AI320)</f>
        <v/>
      </c>
      <c r="AV320" s="279" t="str">
        <f>IF(Analysis!X320&lt;&gt;"",Analysis!X320,$AJ320)</f>
        <v/>
      </c>
      <c r="AW320" s="279" t="str">
        <f>IF(Analysis!Y320&lt;&gt;"",Analysis!Y320,Analysis!AO320)</f>
        <v/>
      </c>
      <c r="AX320" s="279" t="str">
        <f>IF(Analysis!Z320&lt;&gt;"",Analysis!Z320,Analysis!AP320)</f>
        <v/>
      </c>
      <c r="AY320" s="279" t="str">
        <f>IF(Analysis!AA320&gt;0,Analysis!AA320,Analysis!AR320)</f>
        <v/>
      </c>
      <c r="AZ320" s="9"/>
      <c r="BA320" s="8">
        <f>SUM((($H320+$O320)*Inputs!$D$14*Inputs!$D$13/Hours_TB),(($I320+$P320)*Inputs!$D$14*Inputs!$D$13/Hours_TB),(($J320+$Q320)*Inputs!$D$14*Inputs!$D$13/Hours_TB),(($K320+$R320)*Inputs!$D$14*Inputs!$D$13/Hours_TB),(($L320+$S320)*Inputs!$D$14*Inputs!$D$13/Hours_TB),(($M320+$T320)*Inputs!$D$14*Inputs!$D$13/Hours_TB))</f>
        <v>0</v>
      </c>
      <c r="BB320" s="8">
        <f>SUM((($H320+$O320)*Inputs!$D$14*Inputs!$D$13/Hours_HIV),(($I320+$P320)*Inputs!$D$14*Inputs!$D$13/Hours_HIV),(($J320+$Q320)*Inputs!$D$14*Inputs!$D$13/Hours_HIV),(($K320+$R320)*Inputs!$D$14*Inputs!$D$13/Hours_HIV),(($L320+$S320)*Inputs!$D$14*Inputs!$D$13/Hours_HIV),(($M320+$T320)*Inputs!$D$14*Inputs!$D$13/Hours_HIV))</f>
        <v>0</v>
      </c>
      <c r="BC320" s="8">
        <f>SUM((($H320+$O320)*Inputs!$D$14*Inputs!$D$13/Hours_HPV),(($I320+$P320)*Inputs!$D$14*Inputs!$D$13/Hours_HPV),(($J320+$Q320)*Inputs!$D$14*Inputs!$D$13/Hours_HPV),(($K320+$R320)*Inputs!$D$14*Inputs!$D$13/Hours_HPV),(($L320+$S320)*Inputs!$D$14*Inputs!$D$13/Hours_HPV),(($M320+$T320)*Inputs!$D$14*Inputs!$D$13/Hours_HPV))</f>
        <v>0</v>
      </c>
      <c r="BD320" s="8">
        <f>SUM((($H320+$O320)*Inputs!$D$14*Inputs!$D$13/Hours_HCV),(($I320+$P320)*Inputs!$D$14*Inputs!$D$13/Hours_HCV),(($J320+$Q320)*Inputs!$D$14*Inputs!$D$13/Hours_HCV),(($K320+$R320)*Inputs!$D$14*Inputs!$D$13/Hours_HCV),(($L320+$S320)*Inputs!$D$14*Inputs!$D$13/Hours_HCV),(($M320+$T320)*Inputs!$D$14*Inputs!$D$13/Hours_HCV))</f>
        <v>0</v>
      </c>
      <c r="BE320" s="9"/>
      <c r="BF320" s="10" t="str">
        <f t="shared" si="492"/>
        <v/>
      </c>
      <c r="BG320" s="18" t="str">
        <f t="shared" si="493"/>
        <v>N/A</v>
      </c>
      <c r="BH320" s="10" t="str">
        <f t="shared" si="494"/>
        <v/>
      </c>
      <c r="BI320" s="10" t="str">
        <f t="shared" si="495"/>
        <v/>
      </c>
      <c r="BJ320" s="10" t="str">
        <f t="shared" si="414"/>
        <v/>
      </c>
      <c r="BK320" s="18" t="str">
        <f t="shared" si="496"/>
        <v>N/A</v>
      </c>
      <c r="BL320" s="367"/>
      <c r="BM320" s="10">
        <f t="shared" si="497"/>
        <v>0</v>
      </c>
      <c r="BN320" s="18" t="str">
        <f t="shared" si="498"/>
        <v>N/A</v>
      </c>
      <c r="BO320" s="10" t="str">
        <f t="shared" si="415"/>
        <v/>
      </c>
      <c r="BP320" s="10" t="str">
        <f t="shared" si="416"/>
        <v/>
      </c>
      <c r="BQ320" s="10" t="str">
        <f t="shared" si="417"/>
        <v/>
      </c>
      <c r="BR320" s="18" t="str">
        <f t="shared" si="418"/>
        <v>N/A</v>
      </c>
      <c r="BS320" s="367"/>
      <c r="BT320" s="10">
        <f t="shared" si="499"/>
        <v>0</v>
      </c>
      <c r="BU320" s="18" t="str">
        <f t="shared" si="500"/>
        <v>N/A</v>
      </c>
      <c r="BV320" s="10" t="str">
        <f t="shared" si="419"/>
        <v/>
      </c>
      <c r="BW320" s="10" t="str">
        <f t="shared" si="501"/>
        <v/>
      </c>
      <c r="BX320" s="10" t="str">
        <f t="shared" si="420"/>
        <v/>
      </c>
      <c r="BY320" s="18" t="str">
        <f t="shared" si="502"/>
        <v>N/A</v>
      </c>
      <c r="BZ320" s="367"/>
      <c r="CA320" s="10">
        <f t="shared" si="503"/>
        <v>0</v>
      </c>
      <c r="CB320" s="18" t="str">
        <f t="shared" si="504"/>
        <v>N/A</v>
      </c>
      <c r="CC320" s="10" t="str">
        <f t="shared" si="421"/>
        <v/>
      </c>
      <c r="CD320" s="10" t="str">
        <f t="shared" si="422"/>
        <v/>
      </c>
      <c r="CE320" s="10" t="str">
        <f t="shared" si="423"/>
        <v/>
      </c>
      <c r="CF320" s="18" t="str">
        <f t="shared" si="505"/>
        <v>N/A</v>
      </c>
      <c r="CG320" s="365"/>
      <c r="CH320" s="10">
        <f t="shared" si="506"/>
        <v>0</v>
      </c>
      <c r="CI320" s="18" t="str">
        <f t="shared" si="507"/>
        <v>N/A</v>
      </c>
      <c r="CJ320" s="10" t="str">
        <f t="shared" si="424"/>
        <v/>
      </c>
      <c r="CK320" s="10" t="str">
        <f t="shared" si="425"/>
        <v/>
      </c>
      <c r="CL320" s="10" t="str">
        <f t="shared" si="426"/>
        <v/>
      </c>
      <c r="CM320" s="18" t="str">
        <f t="shared" si="427"/>
        <v>N/A</v>
      </c>
      <c r="CN320" s="365"/>
      <c r="CO320" s="10">
        <f t="shared" si="508"/>
        <v>0</v>
      </c>
      <c r="CP320" s="18" t="str">
        <f t="shared" si="509"/>
        <v>N/A</v>
      </c>
      <c r="CQ320" s="10" t="str">
        <f t="shared" si="428"/>
        <v/>
      </c>
      <c r="CR320" s="10" t="str">
        <f t="shared" si="429"/>
        <v/>
      </c>
      <c r="CS320" s="10" t="str">
        <f t="shared" si="430"/>
        <v/>
      </c>
      <c r="CT320" s="18" t="str">
        <f t="shared" si="510"/>
        <v>N/A</v>
      </c>
      <c r="CU320" s="377"/>
      <c r="CV320" s="10">
        <f t="shared" si="511"/>
        <v>0</v>
      </c>
      <c r="CW320" s="18" t="str">
        <f t="shared" si="512"/>
        <v>N/A</v>
      </c>
      <c r="CX320" s="10" t="str">
        <f t="shared" si="431"/>
        <v/>
      </c>
      <c r="CY320" s="10" t="str">
        <f t="shared" si="432"/>
        <v/>
      </c>
      <c r="CZ320" s="10" t="str">
        <f t="shared" si="433"/>
        <v/>
      </c>
      <c r="DA320" s="18" t="str">
        <f t="shared" si="434"/>
        <v>N/A</v>
      </c>
      <c r="DB320" s="367"/>
      <c r="DC320" s="367"/>
      <c r="DD320" s="367"/>
      <c r="DE320" s="367"/>
      <c r="DF320" s="367"/>
      <c r="DG320" s="40" t="b">
        <f t="shared" si="435"/>
        <v>0</v>
      </c>
      <c r="DH320" s="40" t="b">
        <f t="shared" si="436"/>
        <v>0</v>
      </c>
      <c r="DI320" s="40" t="b">
        <f t="shared" si="437"/>
        <v>0</v>
      </c>
      <c r="DJ320" s="40" t="b">
        <f t="shared" si="438"/>
        <v>0</v>
      </c>
      <c r="DK320" s="367"/>
      <c r="DL320" s="40" t="b">
        <f t="shared" si="439"/>
        <v>0</v>
      </c>
      <c r="DM320" s="40" t="b">
        <f t="shared" si="440"/>
        <v>0</v>
      </c>
      <c r="DN320" s="40" t="b">
        <f t="shared" si="441"/>
        <v>0</v>
      </c>
      <c r="DO320" s="40" t="b">
        <f t="shared" si="442"/>
        <v>0</v>
      </c>
      <c r="DP320" s="367"/>
      <c r="DQ320" s="40" t="b">
        <f t="shared" si="443"/>
        <v>0</v>
      </c>
      <c r="DR320" s="40" t="b">
        <f t="shared" si="444"/>
        <v>0</v>
      </c>
      <c r="DS320" s="40" t="b">
        <f t="shared" si="445"/>
        <v>0</v>
      </c>
      <c r="DT320" s="40" t="b">
        <f t="shared" si="446"/>
        <v>0</v>
      </c>
      <c r="DU320" s="367"/>
      <c r="DV320" s="40" t="b">
        <f t="shared" si="447"/>
        <v>0</v>
      </c>
      <c r="DW320" s="40" t="b">
        <f t="shared" si="448"/>
        <v>0</v>
      </c>
      <c r="DX320" s="40" t="b">
        <f t="shared" si="449"/>
        <v>0</v>
      </c>
      <c r="DY320" s="40" t="b">
        <f t="shared" si="450"/>
        <v>0</v>
      </c>
      <c r="DZ320" s="367"/>
      <c r="EA320" s="40" t="b">
        <f t="shared" si="451"/>
        <v>0</v>
      </c>
      <c r="EB320" s="40" t="b">
        <f t="shared" si="452"/>
        <v>0</v>
      </c>
      <c r="EC320" s="40" t="b">
        <f t="shared" si="453"/>
        <v>0</v>
      </c>
      <c r="ED320" s="40" t="b">
        <f t="shared" si="454"/>
        <v>0</v>
      </c>
      <c r="EE320" s="367"/>
      <c r="EF320" s="40" t="b">
        <f t="shared" si="455"/>
        <v>0</v>
      </c>
      <c r="EG320" s="40" t="b">
        <f t="shared" si="456"/>
        <v>0</v>
      </c>
      <c r="EH320" s="40" t="b">
        <f t="shared" si="457"/>
        <v>0</v>
      </c>
      <c r="EI320" s="40" t="b">
        <f t="shared" si="458"/>
        <v>0</v>
      </c>
      <c r="EJ320" s="367"/>
      <c r="EK320" s="40" t="b">
        <f t="shared" si="459"/>
        <v>0</v>
      </c>
      <c r="EL320" s="40" t="b">
        <f t="shared" si="460"/>
        <v>0</v>
      </c>
      <c r="EM320" s="40" t="b">
        <f t="shared" si="461"/>
        <v>0</v>
      </c>
      <c r="EN320" s="40" t="b">
        <f t="shared" si="462"/>
        <v>0</v>
      </c>
      <c r="EO320" s="367"/>
      <c r="EP320" s="40" t="b">
        <f t="shared" si="463"/>
        <v>0</v>
      </c>
      <c r="EQ320" s="40" t="b">
        <f t="shared" si="464"/>
        <v>0</v>
      </c>
      <c r="ER320" s="40" t="b">
        <f t="shared" si="465"/>
        <v>0</v>
      </c>
      <c r="ES320" s="40" t="b">
        <f t="shared" si="466"/>
        <v>0</v>
      </c>
      <c r="ET320" s="367"/>
      <c r="EU320" s="40" t="b">
        <f t="shared" si="467"/>
        <v>0</v>
      </c>
      <c r="EV320" s="40" t="b">
        <f t="shared" si="468"/>
        <v>0</v>
      </c>
      <c r="EW320" s="40" t="b">
        <f t="shared" si="469"/>
        <v>0</v>
      </c>
      <c r="EX320" s="40" t="b">
        <f t="shared" si="470"/>
        <v>0</v>
      </c>
      <c r="EY320" s="365"/>
      <c r="EZ320" s="40" t="b">
        <f t="shared" si="471"/>
        <v>0</v>
      </c>
      <c r="FA320" s="40" t="b">
        <f t="shared" si="472"/>
        <v>0</v>
      </c>
      <c r="FB320" s="40" t="b">
        <f t="shared" si="473"/>
        <v>0</v>
      </c>
      <c r="FC320" s="40" t="b">
        <f t="shared" si="474"/>
        <v>0</v>
      </c>
      <c r="FD320" s="367"/>
      <c r="FE320" s="40" t="b">
        <f t="shared" si="475"/>
        <v>0</v>
      </c>
      <c r="FF320" s="40" t="b">
        <f t="shared" si="476"/>
        <v>0</v>
      </c>
      <c r="FG320" s="40" t="b">
        <f t="shared" si="477"/>
        <v>0</v>
      </c>
      <c r="FH320" s="40" t="b">
        <f t="shared" si="478"/>
        <v>0</v>
      </c>
      <c r="FI320" s="365"/>
      <c r="FJ320" s="40" t="b">
        <f t="shared" si="479"/>
        <v>0</v>
      </c>
      <c r="FK320" s="40" t="b">
        <f t="shared" si="480"/>
        <v>0</v>
      </c>
      <c r="FL320" s="40" t="b">
        <f t="shared" si="481"/>
        <v>0</v>
      </c>
      <c r="FM320" s="40" t="b">
        <f t="shared" si="482"/>
        <v>0</v>
      </c>
      <c r="FN320" s="367"/>
      <c r="FO320" s="40" t="b">
        <f t="shared" si="483"/>
        <v>0</v>
      </c>
      <c r="FP320" s="40" t="b">
        <f t="shared" si="484"/>
        <v>0</v>
      </c>
      <c r="FQ320" s="40" t="b">
        <f t="shared" si="485"/>
        <v>0</v>
      </c>
      <c r="FR320" s="40" t="b">
        <f t="shared" si="486"/>
        <v>0</v>
      </c>
      <c r="FS320" s="365"/>
      <c r="FT320" s="40" t="b">
        <f t="shared" si="487"/>
        <v>0</v>
      </c>
      <c r="FU320" s="40" t="b">
        <f t="shared" si="488"/>
        <v>0</v>
      </c>
      <c r="FV320" s="40" t="b">
        <f t="shared" si="489"/>
        <v>0</v>
      </c>
      <c r="FW320" s="40" t="b">
        <f t="shared" si="490"/>
        <v>0</v>
      </c>
    </row>
    <row r="321" spans="2:179">
      <c r="B321" s="365">
        <v>312</v>
      </c>
      <c r="C321" s="309"/>
      <c r="D321" s="196"/>
      <c r="E321" s="196"/>
      <c r="F321" s="195"/>
      <c r="G321" s="367"/>
      <c r="H321" s="197"/>
      <c r="I321" s="197"/>
      <c r="J321" s="197"/>
      <c r="K321" s="197"/>
      <c r="L321" s="197"/>
      <c r="M321" s="197"/>
      <c r="N321" s="9"/>
      <c r="O321" s="198"/>
      <c r="P321" s="198"/>
      <c r="Q321" s="198"/>
      <c r="R321" s="198"/>
      <c r="S321" s="198"/>
      <c r="T321" s="198"/>
      <c r="U321" s="9"/>
      <c r="V321" s="306"/>
      <c r="W321" s="306"/>
      <c r="X321" s="306"/>
      <c r="Y321" s="306"/>
      <c r="Z321" s="306"/>
      <c r="AA321" s="283">
        <f>IFERROR(Z321*Inputs!$D$59*Inputs!$D$60,"")</f>
        <v>0</v>
      </c>
      <c r="AB321" s="9"/>
      <c r="AC321" s="304"/>
      <c r="AD321" s="304"/>
      <c r="AE321" s="304"/>
      <c r="AF321" s="304"/>
      <c r="AG321" s="9"/>
      <c r="AH321" s="283" t="str">
        <f>IFERROR(IF(Analysis!AC321="","",Analysis!AC321*Inputs!$D$33),"")</f>
        <v/>
      </c>
      <c r="AI321" s="292" t="str">
        <f>IFERROR(IF(Analysis!AD321="","",Analysis!AD321*Inputs!$D$37),"")</f>
        <v/>
      </c>
      <c r="AJ321" s="292" t="str">
        <f>IFERROR(IF(Analysis!AE321="","",Analysis!AE321*Inputs!$D$41),"")</f>
        <v/>
      </c>
      <c r="AK321" s="292" t="str">
        <f>IFERROR(IF(Analysis!AE321="","",Analysis!AE321*Inputs!$D$48),"")</f>
        <v/>
      </c>
      <c r="AL321" s="293" t="str">
        <f>IFERROR(IF(Analysis!AD321="","",Analysis!AD321*Inputs!$D$49*Inputs!$D$48),"")</f>
        <v/>
      </c>
      <c r="AM321" s="292" t="str">
        <f>IFERROR(AK321*Inputs!$D$50,"")</f>
        <v/>
      </c>
      <c r="AN321" s="292" t="str">
        <f t="shared" si="491"/>
        <v/>
      </c>
      <c r="AO321" s="292" t="str">
        <f>IFERROR(IF(AN321="","",AN321*Inputs!$D$52),"")</f>
        <v/>
      </c>
      <c r="AP321" s="283" t="str">
        <f>IFERROR(IF(Analysis!AF321="","",Analysis!AF321*Inputs!$D$58),"")</f>
        <v/>
      </c>
      <c r="AQ321" s="293" t="str">
        <f>IFERROR(AP321*Inputs!$D$59,"")</f>
        <v/>
      </c>
      <c r="AR321" s="283" t="str">
        <f>IFERROR(AQ321*Inputs!$D$60,"")</f>
        <v/>
      </c>
      <c r="AS321" s="9"/>
      <c r="AT321" s="279" t="str">
        <f>IF(Analysis!V321&lt;&gt;"",Analysis!V321,Analysis!$AH321)</f>
        <v/>
      </c>
      <c r="AU321" s="279" t="str">
        <f>IF(Analysis!W321&lt;&gt;"",Analysis!W321,Analysis!AI321)</f>
        <v/>
      </c>
      <c r="AV321" s="279" t="str">
        <f>IF(Analysis!X321&lt;&gt;"",Analysis!X321,$AJ321)</f>
        <v/>
      </c>
      <c r="AW321" s="279" t="str">
        <f>IF(Analysis!Y321&lt;&gt;"",Analysis!Y321,Analysis!AO321)</f>
        <v/>
      </c>
      <c r="AX321" s="279" t="str">
        <f>IF(Analysis!Z321&lt;&gt;"",Analysis!Z321,Analysis!AP321)</f>
        <v/>
      </c>
      <c r="AY321" s="279" t="str">
        <f>IF(Analysis!AA321&gt;0,Analysis!AA321,Analysis!AR321)</f>
        <v/>
      </c>
      <c r="AZ321" s="9"/>
      <c r="BA321" s="8">
        <f>SUM((($H321+$O321)*Inputs!$D$14*Inputs!$D$13/Hours_TB),(($I321+$P321)*Inputs!$D$14*Inputs!$D$13/Hours_TB),(($J321+$Q321)*Inputs!$D$14*Inputs!$D$13/Hours_TB),(($K321+$R321)*Inputs!$D$14*Inputs!$D$13/Hours_TB),(($L321+$S321)*Inputs!$D$14*Inputs!$D$13/Hours_TB),(($M321+$T321)*Inputs!$D$14*Inputs!$D$13/Hours_TB))</f>
        <v>0</v>
      </c>
      <c r="BB321" s="8">
        <f>SUM((($H321+$O321)*Inputs!$D$14*Inputs!$D$13/Hours_HIV),(($I321+$P321)*Inputs!$D$14*Inputs!$D$13/Hours_HIV),(($J321+$Q321)*Inputs!$D$14*Inputs!$D$13/Hours_HIV),(($K321+$R321)*Inputs!$D$14*Inputs!$D$13/Hours_HIV),(($L321+$S321)*Inputs!$D$14*Inputs!$D$13/Hours_HIV),(($M321+$T321)*Inputs!$D$14*Inputs!$D$13/Hours_HIV))</f>
        <v>0</v>
      </c>
      <c r="BC321" s="8">
        <f>SUM((($H321+$O321)*Inputs!$D$14*Inputs!$D$13/Hours_HPV),(($I321+$P321)*Inputs!$D$14*Inputs!$D$13/Hours_HPV),(($J321+$Q321)*Inputs!$D$14*Inputs!$D$13/Hours_HPV),(($K321+$R321)*Inputs!$D$14*Inputs!$D$13/Hours_HPV),(($L321+$S321)*Inputs!$D$14*Inputs!$D$13/Hours_HPV),(($M321+$T321)*Inputs!$D$14*Inputs!$D$13/Hours_HPV))</f>
        <v>0</v>
      </c>
      <c r="BD321" s="8">
        <f>SUM((($H321+$O321)*Inputs!$D$14*Inputs!$D$13/Hours_HCV),(($I321+$P321)*Inputs!$D$14*Inputs!$D$13/Hours_HCV),(($J321+$Q321)*Inputs!$D$14*Inputs!$D$13/Hours_HCV),(($K321+$R321)*Inputs!$D$14*Inputs!$D$13/Hours_HCV),(($L321+$S321)*Inputs!$D$14*Inputs!$D$13/Hours_HCV),(($M321+$T321)*Inputs!$D$14*Inputs!$D$13/Hours_HCV))</f>
        <v>0</v>
      </c>
      <c r="BE321" s="9"/>
      <c r="BF321" s="10" t="str">
        <f t="shared" si="492"/>
        <v/>
      </c>
      <c r="BG321" s="18" t="str">
        <f t="shared" si="493"/>
        <v>N/A</v>
      </c>
      <c r="BH321" s="10" t="str">
        <f t="shared" si="494"/>
        <v/>
      </c>
      <c r="BI321" s="10" t="str">
        <f t="shared" si="495"/>
        <v/>
      </c>
      <c r="BJ321" s="10" t="str">
        <f t="shared" si="414"/>
        <v/>
      </c>
      <c r="BK321" s="18" t="str">
        <f t="shared" si="496"/>
        <v>N/A</v>
      </c>
      <c r="BL321" s="367"/>
      <c r="BM321" s="10">
        <f t="shared" si="497"/>
        <v>0</v>
      </c>
      <c r="BN321" s="18" t="str">
        <f t="shared" si="498"/>
        <v>N/A</v>
      </c>
      <c r="BO321" s="10" t="str">
        <f t="shared" si="415"/>
        <v/>
      </c>
      <c r="BP321" s="10" t="str">
        <f t="shared" si="416"/>
        <v/>
      </c>
      <c r="BQ321" s="10" t="str">
        <f t="shared" si="417"/>
        <v/>
      </c>
      <c r="BR321" s="18" t="str">
        <f t="shared" si="418"/>
        <v>N/A</v>
      </c>
      <c r="BS321" s="367"/>
      <c r="BT321" s="10">
        <f t="shared" si="499"/>
        <v>0</v>
      </c>
      <c r="BU321" s="18" t="str">
        <f t="shared" si="500"/>
        <v>N/A</v>
      </c>
      <c r="BV321" s="10" t="str">
        <f t="shared" si="419"/>
        <v/>
      </c>
      <c r="BW321" s="10" t="str">
        <f t="shared" si="501"/>
        <v/>
      </c>
      <c r="BX321" s="10" t="str">
        <f t="shared" si="420"/>
        <v/>
      </c>
      <c r="BY321" s="18" t="str">
        <f t="shared" si="502"/>
        <v>N/A</v>
      </c>
      <c r="BZ321" s="367"/>
      <c r="CA321" s="10">
        <f t="shared" si="503"/>
        <v>0</v>
      </c>
      <c r="CB321" s="18" t="str">
        <f t="shared" si="504"/>
        <v>N/A</v>
      </c>
      <c r="CC321" s="10" t="str">
        <f t="shared" si="421"/>
        <v/>
      </c>
      <c r="CD321" s="10" t="str">
        <f t="shared" si="422"/>
        <v/>
      </c>
      <c r="CE321" s="10" t="str">
        <f t="shared" si="423"/>
        <v/>
      </c>
      <c r="CF321" s="18" t="str">
        <f t="shared" si="505"/>
        <v>N/A</v>
      </c>
      <c r="CG321" s="365"/>
      <c r="CH321" s="10">
        <f t="shared" si="506"/>
        <v>0</v>
      </c>
      <c r="CI321" s="18" t="str">
        <f t="shared" si="507"/>
        <v>N/A</v>
      </c>
      <c r="CJ321" s="10" t="str">
        <f t="shared" si="424"/>
        <v/>
      </c>
      <c r="CK321" s="10" t="str">
        <f t="shared" si="425"/>
        <v/>
      </c>
      <c r="CL321" s="10" t="str">
        <f t="shared" si="426"/>
        <v/>
      </c>
      <c r="CM321" s="18" t="str">
        <f t="shared" si="427"/>
        <v>N/A</v>
      </c>
      <c r="CN321" s="365"/>
      <c r="CO321" s="10">
        <f t="shared" si="508"/>
        <v>0</v>
      </c>
      <c r="CP321" s="18" t="str">
        <f t="shared" si="509"/>
        <v>N/A</v>
      </c>
      <c r="CQ321" s="10" t="str">
        <f t="shared" si="428"/>
        <v/>
      </c>
      <c r="CR321" s="10" t="str">
        <f t="shared" si="429"/>
        <v/>
      </c>
      <c r="CS321" s="10" t="str">
        <f t="shared" si="430"/>
        <v/>
      </c>
      <c r="CT321" s="18" t="str">
        <f t="shared" si="510"/>
        <v>N/A</v>
      </c>
      <c r="CU321" s="377"/>
      <c r="CV321" s="10">
        <f t="shared" si="511"/>
        <v>0</v>
      </c>
      <c r="CW321" s="18" t="str">
        <f t="shared" si="512"/>
        <v>N/A</v>
      </c>
      <c r="CX321" s="10" t="str">
        <f t="shared" si="431"/>
        <v/>
      </c>
      <c r="CY321" s="10" t="str">
        <f t="shared" si="432"/>
        <v/>
      </c>
      <c r="CZ321" s="10" t="str">
        <f t="shared" si="433"/>
        <v/>
      </c>
      <c r="DA321" s="18" t="str">
        <f t="shared" si="434"/>
        <v>N/A</v>
      </c>
      <c r="DB321" s="367"/>
      <c r="DC321" s="367"/>
      <c r="DD321" s="367"/>
      <c r="DE321" s="367"/>
      <c r="DF321" s="367"/>
      <c r="DG321" s="40" t="b">
        <f t="shared" si="435"/>
        <v>0</v>
      </c>
      <c r="DH321" s="40" t="b">
        <f t="shared" si="436"/>
        <v>0</v>
      </c>
      <c r="DI321" s="40" t="b">
        <f t="shared" si="437"/>
        <v>0</v>
      </c>
      <c r="DJ321" s="40" t="b">
        <f t="shared" si="438"/>
        <v>0</v>
      </c>
      <c r="DK321" s="367"/>
      <c r="DL321" s="40" t="b">
        <f t="shared" si="439"/>
        <v>0</v>
      </c>
      <c r="DM321" s="40" t="b">
        <f t="shared" si="440"/>
        <v>0</v>
      </c>
      <c r="DN321" s="40" t="b">
        <f t="shared" si="441"/>
        <v>0</v>
      </c>
      <c r="DO321" s="40" t="b">
        <f t="shared" si="442"/>
        <v>0</v>
      </c>
      <c r="DP321" s="367"/>
      <c r="DQ321" s="40" t="b">
        <f t="shared" si="443"/>
        <v>0</v>
      </c>
      <c r="DR321" s="40" t="b">
        <f t="shared" si="444"/>
        <v>0</v>
      </c>
      <c r="DS321" s="40" t="b">
        <f t="shared" si="445"/>
        <v>0</v>
      </c>
      <c r="DT321" s="40" t="b">
        <f t="shared" si="446"/>
        <v>0</v>
      </c>
      <c r="DU321" s="367"/>
      <c r="DV321" s="40" t="b">
        <f t="shared" si="447"/>
        <v>0</v>
      </c>
      <c r="DW321" s="40" t="b">
        <f t="shared" si="448"/>
        <v>0</v>
      </c>
      <c r="DX321" s="40" t="b">
        <f t="shared" si="449"/>
        <v>0</v>
      </c>
      <c r="DY321" s="40" t="b">
        <f t="shared" si="450"/>
        <v>0</v>
      </c>
      <c r="DZ321" s="367"/>
      <c r="EA321" s="40" t="b">
        <f t="shared" si="451"/>
        <v>0</v>
      </c>
      <c r="EB321" s="40" t="b">
        <f t="shared" si="452"/>
        <v>0</v>
      </c>
      <c r="EC321" s="40" t="b">
        <f t="shared" si="453"/>
        <v>0</v>
      </c>
      <c r="ED321" s="40" t="b">
        <f t="shared" si="454"/>
        <v>0</v>
      </c>
      <c r="EE321" s="367"/>
      <c r="EF321" s="40" t="b">
        <f t="shared" si="455"/>
        <v>0</v>
      </c>
      <c r="EG321" s="40" t="b">
        <f t="shared" si="456"/>
        <v>0</v>
      </c>
      <c r="EH321" s="40" t="b">
        <f t="shared" si="457"/>
        <v>0</v>
      </c>
      <c r="EI321" s="40" t="b">
        <f t="shared" si="458"/>
        <v>0</v>
      </c>
      <c r="EJ321" s="367"/>
      <c r="EK321" s="40" t="b">
        <f t="shared" si="459"/>
        <v>0</v>
      </c>
      <c r="EL321" s="40" t="b">
        <f t="shared" si="460"/>
        <v>0</v>
      </c>
      <c r="EM321" s="40" t="b">
        <f t="shared" si="461"/>
        <v>0</v>
      </c>
      <c r="EN321" s="40" t="b">
        <f t="shared" si="462"/>
        <v>0</v>
      </c>
      <c r="EO321" s="367"/>
      <c r="EP321" s="40" t="b">
        <f t="shared" si="463"/>
        <v>0</v>
      </c>
      <c r="EQ321" s="40" t="b">
        <f t="shared" si="464"/>
        <v>0</v>
      </c>
      <c r="ER321" s="40" t="b">
        <f t="shared" si="465"/>
        <v>0</v>
      </c>
      <c r="ES321" s="40" t="b">
        <f t="shared" si="466"/>
        <v>0</v>
      </c>
      <c r="ET321" s="367"/>
      <c r="EU321" s="40" t="b">
        <f t="shared" si="467"/>
        <v>0</v>
      </c>
      <c r="EV321" s="40" t="b">
        <f t="shared" si="468"/>
        <v>0</v>
      </c>
      <c r="EW321" s="40" t="b">
        <f t="shared" si="469"/>
        <v>0</v>
      </c>
      <c r="EX321" s="40" t="b">
        <f t="shared" si="470"/>
        <v>0</v>
      </c>
      <c r="EY321" s="365"/>
      <c r="EZ321" s="40" t="b">
        <f t="shared" si="471"/>
        <v>0</v>
      </c>
      <c r="FA321" s="40" t="b">
        <f t="shared" si="472"/>
        <v>0</v>
      </c>
      <c r="FB321" s="40" t="b">
        <f t="shared" si="473"/>
        <v>0</v>
      </c>
      <c r="FC321" s="40" t="b">
        <f t="shared" si="474"/>
        <v>0</v>
      </c>
      <c r="FD321" s="367"/>
      <c r="FE321" s="40" t="b">
        <f t="shared" si="475"/>
        <v>0</v>
      </c>
      <c r="FF321" s="40" t="b">
        <f t="shared" si="476"/>
        <v>0</v>
      </c>
      <c r="FG321" s="40" t="b">
        <f t="shared" si="477"/>
        <v>0</v>
      </c>
      <c r="FH321" s="40" t="b">
        <f t="shared" si="478"/>
        <v>0</v>
      </c>
      <c r="FI321" s="365"/>
      <c r="FJ321" s="40" t="b">
        <f t="shared" si="479"/>
        <v>0</v>
      </c>
      <c r="FK321" s="40" t="b">
        <f t="shared" si="480"/>
        <v>0</v>
      </c>
      <c r="FL321" s="40" t="b">
        <f t="shared" si="481"/>
        <v>0</v>
      </c>
      <c r="FM321" s="40" t="b">
        <f t="shared" si="482"/>
        <v>0</v>
      </c>
      <c r="FN321" s="367"/>
      <c r="FO321" s="40" t="b">
        <f t="shared" si="483"/>
        <v>0</v>
      </c>
      <c r="FP321" s="40" t="b">
        <f t="shared" si="484"/>
        <v>0</v>
      </c>
      <c r="FQ321" s="40" t="b">
        <f t="shared" si="485"/>
        <v>0</v>
      </c>
      <c r="FR321" s="40" t="b">
        <f t="shared" si="486"/>
        <v>0</v>
      </c>
      <c r="FS321" s="365"/>
      <c r="FT321" s="40" t="b">
        <f t="shared" si="487"/>
        <v>0</v>
      </c>
      <c r="FU321" s="40" t="b">
        <f t="shared" si="488"/>
        <v>0</v>
      </c>
      <c r="FV321" s="40" t="b">
        <f t="shared" si="489"/>
        <v>0</v>
      </c>
      <c r="FW321" s="40" t="b">
        <f t="shared" si="490"/>
        <v>0</v>
      </c>
    </row>
    <row r="322" spans="2:179">
      <c r="B322" s="365">
        <v>313</v>
      </c>
      <c r="C322" s="309"/>
      <c r="D322" s="196"/>
      <c r="E322" s="196"/>
      <c r="F322" s="195"/>
      <c r="G322" s="367"/>
      <c r="H322" s="197"/>
      <c r="I322" s="197"/>
      <c r="J322" s="197"/>
      <c r="K322" s="197"/>
      <c r="L322" s="197"/>
      <c r="M322" s="197"/>
      <c r="N322" s="9"/>
      <c r="O322" s="198"/>
      <c r="P322" s="198"/>
      <c r="Q322" s="198"/>
      <c r="R322" s="198"/>
      <c r="S322" s="198"/>
      <c r="T322" s="198"/>
      <c r="U322" s="9"/>
      <c r="V322" s="306"/>
      <c r="W322" s="306"/>
      <c r="X322" s="306"/>
      <c r="Y322" s="306"/>
      <c r="Z322" s="306"/>
      <c r="AA322" s="283">
        <f>IFERROR(Z322*Inputs!$D$59*Inputs!$D$60,"")</f>
        <v>0</v>
      </c>
      <c r="AB322" s="9"/>
      <c r="AC322" s="304"/>
      <c r="AD322" s="304"/>
      <c r="AE322" s="304"/>
      <c r="AF322" s="304"/>
      <c r="AG322" s="9"/>
      <c r="AH322" s="283" t="str">
        <f>IFERROR(IF(Analysis!AC322="","",Analysis!AC322*Inputs!$D$33),"")</f>
        <v/>
      </c>
      <c r="AI322" s="292" t="str">
        <f>IFERROR(IF(Analysis!AD322="","",Analysis!AD322*Inputs!$D$37),"")</f>
        <v/>
      </c>
      <c r="AJ322" s="292" t="str">
        <f>IFERROR(IF(Analysis!AE322="","",Analysis!AE322*Inputs!$D$41),"")</f>
        <v/>
      </c>
      <c r="AK322" s="292" t="str">
        <f>IFERROR(IF(Analysis!AE322="","",Analysis!AE322*Inputs!$D$48),"")</f>
        <v/>
      </c>
      <c r="AL322" s="293" t="str">
        <f>IFERROR(IF(Analysis!AD322="","",Analysis!AD322*Inputs!$D$49*Inputs!$D$48),"")</f>
        <v/>
      </c>
      <c r="AM322" s="292" t="str">
        <f>IFERROR(AK322*Inputs!$D$50,"")</f>
        <v/>
      </c>
      <c r="AN322" s="292" t="str">
        <f t="shared" si="491"/>
        <v/>
      </c>
      <c r="AO322" s="292" t="str">
        <f>IFERROR(IF(AN322="","",AN322*Inputs!$D$52),"")</f>
        <v/>
      </c>
      <c r="AP322" s="283" t="str">
        <f>IFERROR(IF(Analysis!AF322="","",Analysis!AF322*Inputs!$D$58),"")</f>
        <v/>
      </c>
      <c r="AQ322" s="293" t="str">
        <f>IFERROR(AP322*Inputs!$D$59,"")</f>
        <v/>
      </c>
      <c r="AR322" s="283" t="str">
        <f>IFERROR(AQ322*Inputs!$D$60,"")</f>
        <v/>
      </c>
      <c r="AS322" s="9"/>
      <c r="AT322" s="279" t="str">
        <f>IF(Analysis!V322&lt;&gt;"",Analysis!V322,Analysis!$AH322)</f>
        <v/>
      </c>
      <c r="AU322" s="279" t="str">
        <f>IF(Analysis!W322&lt;&gt;"",Analysis!W322,Analysis!AI322)</f>
        <v/>
      </c>
      <c r="AV322" s="279" t="str">
        <f>IF(Analysis!X322&lt;&gt;"",Analysis!X322,$AJ322)</f>
        <v/>
      </c>
      <c r="AW322" s="279" t="str">
        <f>IF(Analysis!Y322&lt;&gt;"",Analysis!Y322,Analysis!AO322)</f>
        <v/>
      </c>
      <c r="AX322" s="279" t="str">
        <f>IF(Analysis!Z322&lt;&gt;"",Analysis!Z322,Analysis!AP322)</f>
        <v/>
      </c>
      <c r="AY322" s="279" t="str">
        <f>IF(Analysis!AA322&gt;0,Analysis!AA322,Analysis!AR322)</f>
        <v/>
      </c>
      <c r="AZ322" s="9"/>
      <c r="BA322" s="8">
        <f>SUM((($H322+$O322)*Inputs!$D$14*Inputs!$D$13/Hours_TB),(($I322+$P322)*Inputs!$D$14*Inputs!$D$13/Hours_TB),(($J322+$Q322)*Inputs!$D$14*Inputs!$D$13/Hours_TB),(($K322+$R322)*Inputs!$D$14*Inputs!$D$13/Hours_TB),(($L322+$S322)*Inputs!$D$14*Inputs!$D$13/Hours_TB),(($M322+$T322)*Inputs!$D$14*Inputs!$D$13/Hours_TB))</f>
        <v>0</v>
      </c>
      <c r="BB322" s="8">
        <f>SUM((($H322+$O322)*Inputs!$D$14*Inputs!$D$13/Hours_HIV),(($I322+$P322)*Inputs!$D$14*Inputs!$D$13/Hours_HIV),(($J322+$Q322)*Inputs!$D$14*Inputs!$D$13/Hours_HIV),(($K322+$R322)*Inputs!$D$14*Inputs!$D$13/Hours_HIV),(($L322+$S322)*Inputs!$D$14*Inputs!$D$13/Hours_HIV),(($M322+$T322)*Inputs!$D$14*Inputs!$D$13/Hours_HIV))</f>
        <v>0</v>
      </c>
      <c r="BC322" s="8">
        <f>SUM((($H322+$O322)*Inputs!$D$14*Inputs!$D$13/Hours_HPV),(($I322+$P322)*Inputs!$D$14*Inputs!$D$13/Hours_HPV),(($J322+$Q322)*Inputs!$D$14*Inputs!$D$13/Hours_HPV),(($K322+$R322)*Inputs!$D$14*Inputs!$D$13/Hours_HPV),(($L322+$S322)*Inputs!$D$14*Inputs!$D$13/Hours_HPV),(($M322+$T322)*Inputs!$D$14*Inputs!$D$13/Hours_HPV))</f>
        <v>0</v>
      </c>
      <c r="BD322" s="8">
        <f>SUM((($H322+$O322)*Inputs!$D$14*Inputs!$D$13/Hours_HCV),(($I322+$P322)*Inputs!$D$14*Inputs!$D$13/Hours_HCV),(($J322+$Q322)*Inputs!$D$14*Inputs!$D$13/Hours_HCV),(($K322+$R322)*Inputs!$D$14*Inputs!$D$13/Hours_HCV),(($L322+$S322)*Inputs!$D$14*Inputs!$D$13/Hours_HCV),(($M322+$T322)*Inputs!$D$14*Inputs!$D$13/Hours_HCV))</f>
        <v>0</v>
      </c>
      <c r="BE322" s="9"/>
      <c r="BF322" s="10" t="str">
        <f t="shared" si="492"/>
        <v/>
      </c>
      <c r="BG322" s="18" t="str">
        <f t="shared" si="493"/>
        <v>N/A</v>
      </c>
      <c r="BH322" s="10" t="str">
        <f t="shared" si="494"/>
        <v/>
      </c>
      <c r="BI322" s="10" t="str">
        <f t="shared" si="495"/>
        <v/>
      </c>
      <c r="BJ322" s="10" t="str">
        <f t="shared" si="414"/>
        <v/>
      </c>
      <c r="BK322" s="18" t="str">
        <f t="shared" si="496"/>
        <v>N/A</v>
      </c>
      <c r="BL322" s="367"/>
      <c r="BM322" s="10">
        <f t="shared" si="497"/>
        <v>0</v>
      </c>
      <c r="BN322" s="18" t="str">
        <f t="shared" si="498"/>
        <v>N/A</v>
      </c>
      <c r="BO322" s="10" t="str">
        <f t="shared" si="415"/>
        <v/>
      </c>
      <c r="BP322" s="10" t="str">
        <f t="shared" si="416"/>
        <v/>
      </c>
      <c r="BQ322" s="10" t="str">
        <f t="shared" si="417"/>
        <v/>
      </c>
      <c r="BR322" s="18" t="str">
        <f t="shared" si="418"/>
        <v>N/A</v>
      </c>
      <c r="BS322" s="367"/>
      <c r="BT322" s="10">
        <f t="shared" si="499"/>
        <v>0</v>
      </c>
      <c r="BU322" s="18" t="str">
        <f t="shared" si="500"/>
        <v>N/A</v>
      </c>
      <c r="BV322" s="10" t="str">
        <f t="shared" si="419"/>
        <v/>
      </c>
      <c r="BW322" s="10" t="str">
        <f t="shared" si="501"/>
        <v/>
      </c>
      <c r="BX322" s="10" t="str">
        <f t="shared" si="420"/>
        <v/>
      </c>
      <c r="BY322" s="18" t="str">
        <f t="shared" si="502"/>
        <v>N/A</v>
      </c>
      <c r="BZ322" s="367"/>
      <c r="CA322" s="10">
        <f t="shared" si="503"/>
        <v>0</v>
      </c>
      <c r="CB322" s="18" t="str">
        <f t="shared" si="504"/>
        <v>N/A</v>
      </c>
      <c r="CC322" s="10" t="str">
        <f t="shared" si="421"/>
        <v/>
      </c>
      <c r="CD322" s="10" t="str">
        <f t="shared" si="422"/>
        <v/>
      </c>
      <c r="CE322" s="10" t="str">
        <f t="shared" si="423"/>
        <v/>
      </c>
      <c r="CF322" s="18" t="str">
        <f t="shared" si="505"/>
        <v>N/A</v>
      </c>
      <c r="CG322" s="365"/>
      <c r="CH322" s="10">
        <f t="shared" si="506"/>
        <v>0</v>
      </c>
      <c r="CI322" s="18" t="str">
        <f t="shared" si="507"/>
        <v>N/A</v>
      </c>
      <c r="CJ322" s="10" t="str">
        <f t="shared" si="424"/>
        <v/>
      </c>
      <c r="CK322" s="10" t="str">
        <f t="shared" si="425"/>
        <v/>
      </c>
      <c r="CL322" s="10" t="str">
        <f t="shared" si="426"/>
        <v/>
      </c>
      <c r="CM322" s="18" t="str">
        <f t="shared" si="427"/>
        <v>N/A</v>
      </c>
      <c r="CN322" s="365"/>
      <c r="CO322" s="10">
        <f t="shared" si="508"/>
        <v>0</v>
      </c>
      <c r="CP322" s="18" t="str">
        <f t="shared" si="509"/>
        <v>N/A</v>
      </c>
      <c r="CQ322" s="10" t="str">
        <f t="shared" si="428"/>
        <v/>
      </c>
      <c r="CR322" s="10" t="str">
        <f t="shared" si="429"/>
        <v/>
      </c>
      <c r="CS322" s="10" t="str">
        <f t="shared" si="430"/>
        <v/>
      </c>
      <c r="CT322" s="18" t="str">
        <f t="shared" si="510"/>
        <v>N/A</v>
      </c>
      <c r="CU322" s="377"/>
      <c r="CV322" s="10">
        <f t="shared" si="511"/>
        <v>0</v>
      </c>
      <c r="CW322" s="18" t="str">
        <f t="shared" si="512"/>
        <v>N/A</v>
      </c>
      <c r="CX322" s="10" t="str">
        <f t="shared" si="431"/>
        <v/>
      </c>
      <c r="CY322" s="10" t="str">
        <f t="shared" si="432"/>
        <v/>
      </c>
      <c r="CZ322" s="10" t="str">
        <f t="shared" si="433"/>
        <v/>
      </c>
      <c r="DA322" s="18" t="str">
        <f t="shared" si="434"/>
        <v>N/A</v>
      </c>
      <c r="DB322" s="367"/>
      <c r="DC322" s="367"/>
      <c r="DD322" s="367"/>
      <c r="DE322" s="367"/>
      <c r="DF322" s="367"/>
      <c r="DG322" s="40" t="b">
        <f t="shared" si="435"/>
        <v>0</v>
      </c>
      <c r="DH322" s="40" t="b">
        <f t="shared" si="436"/>
        <v>0</v>
      </c>
      <c r="DI322" s="40" t="b">
        <f t="shared" si="437"/>
        <v>0</v>
      </c>
      <c r="DJ322" s="40" t="b">
        <f t="shared" si="438"/>
        <v>0</v>
      </c>
      <c r="DK322" s="367"/>
      <c r="DL322" s="40" t="b">
        <f t="shared" si="439"/>
        <v>0</v>
      </c>
      <c r="DM322" s="40" t="b">
        <f t="shared" si="440"/>
        <v>0</v>
      </c>
      <c r="DN322" s="40" t="b">
        <f t="shared" si="441"/>
        <v>0</v>
      </c>
      <c r="DO322" s="40" t="b">
        <f t="shared" si="442"/>
        <v>0</v>
      </c>
      <c r="DP322" s="367"/>
      <c r="DQ322" s="40" t="b">
        <f t="shared" si="443"/>
        <v>0</v>
      </c>
      <c r="DR322" s="40" t="b">
        <f t="shared" si="444"/>
        <v>0</v>
      </c>
      <c r="DS322" s="40" t="b">
        <f t="shared" si="445"/>
        <v>0</v>
      </c>
      <c r="DT322" s="40" t="b">
        <f t="shared" si="446"/>
        <v>0</v>
      </c>
      <c r="DU322" s="367"/>
      <c r="DV322" s="40" t="b">
        <f t="shared" si="447"/>
        <v>0</v>
      </c>
      <c r="DW322" s="40" t="b">
        <f t="shared" si="448"/>
        <v>0</v>
      </c>
      <c r="DX322" s="40" t="b">
        <f t="shared" si="449"/>
        <v>0</v>
      </c>
      <c r="DY322" s="40" t="b">
        <f t="shared" si="450"/>
        <v>0</v>
      </c>
      <c r="DZ322" s="367"/>
      <c r="EA322" s="40" t="b">
        <f t="shared" si="451"/>
        <v>0</v>
      </c>
      <c r="EB322" s="40" t="b">
        <f t="shared" si="452"/>
        <v>0</v>
      </c>
      <c r="EC322" s="40" t="b">
        <f t="shared" si="453"/>
        <v>0</v>
      </c>
      <c r="ED322" s="40" t="b">
        <f t="shared" si="454"/>
        <v>0</v>
      </c>
      <c r="EE322" s="367"/>
      <c r="EF322" s="40" t="b">
        <f t="shared" si="455"/>
        <v>0</v>
      </c>
      <c r="EG322" s="40" t="b">
        <f t="shared" si="456"/>
        <v>0</v>
      </c>
      <c r="EH322" s="40" t="b">
        <f t="shared" si="457"/>
        <v>0</v>
      </c>
      <c r="EI322" s="40" t="b">
        <f t="shared" si="458"/>
        <v>0</v>
      </c>
      <c r="EJ322" s="367"/>
      <c r="EK322" s="40" t="b">
        <f t="shared" si="459"/>
        <v>0</v>
      </c>
      <c r="EL322" s="40" t="b">
        <f t="shared" si="460"/>
        <v>0</v>
      </c>
      <c r="EM322" s="40" t="b">
        <f t="shared" si="461"/>
        <v>0</v>
      </c>
      <c r="EN322" s="40" t="b">
        <f t="shared" si="462"/>
        <v>0</v>
      </c>
      <c r="EO322" s="367"/>
      <c r="EP322" s="40" t="b">
        <f t="shared" si="463"/>
        <v>0</v>
      </c>
      <c r="EQ322" s="40" t="b">
        <f t="shared" si="464"/>
        <v>0</v>
      </c>
      <c r="ER322" s="40" t="b">
        <f t="shared" si="465"/>
        <v>0</v>
      </c>
      <c r="ES322" s="40" t="b">
        <f t="shared" si="466"/>
        <v>0</v>
      </c>
      <c r="ET322" s="367"/>
      <c r="EU322" s="40" t="b">
        <f t="shared" si="467"/>
        <v>0</v>
      </c>
      <c r="EV322" s="40" t="b">
        <f t="shared" si="468"/>
        <v>0</v>
      </c>
      <c r="EW322" s="40" t="b">
        <f t="shared" si="469"/>
        <v>0</v>
      </c>
      <c r="EX322" s="40" t="b">
        <f t="shared" si="470"/>
        <v>0</v>
      </c>
      <c r="EY322" s="365"/>
      <c r="EZ322" s="40" t="b">
        <f t="shared" si="471"/>
        <v>0</v>
      </c>
      <c r="FA322" s="40" t="b">
        <f t="shared" si="472"/>
        <v>0</v>
      </c>
      <c r="FB322" s="40" t="b">
        <f t="shared" si="473"/>
        <v>0</v>
      </c>
      <c r="FC322" s="40" t="b">
        <f t="shared" si="474"/>
        <v>0</v>
      </c>
      <c r="FD322" s="367"/>
      <c r="FE322" s="40" t="b">
        <f t="shared" si="475"/>
        <v>0</v>
      </c>
      <c r="FF322" s="40" t="b">
        <f t="shared" si="476"/>
        <v>0</v>
      </c>
      <c r="FG322" s="40" t="b">
        <f t="shared" si="477"/>
        <v>0</v>
      </c>
      <c r="FH322" s="40" t="b">
        <f t="shared" si="478"/>
        <v>0</v>
      </c>
      <c r="FI322" s="365"/>
      <c r="FJ322" s="40" t="b">
        <f t="shared" si="479"/>
        <v>0</v>
      </c>
      <c r="FK322" s="40" t="b">
        <f t="shared" si="480"/>
        <v>0</v>
      </c>
      <c r="FL322" s="40" t="b">
        <f t="shared" si="481"/>
        <v>0</v>
      </c>
      <c r="FM322" s="40" t="b">
        <f t="shared" si="482"/>
        <v>0</v>
      </c>
      <c r="FN322" s="367"/>
      <c r="FO322" s="40" t="b">
        <f t="shared" si="483"/>
        <v>0</v>
      </c>
      <c r="FP322" s="40" t="b">
        <f t="shared" si="484"/>
        <v>0</v>
      </c>
      <c r="FQ322" s="40" t="b">
        <f t="shared" si="485"/>
        <v>0</v>
      </c>
      <c r="FR322" s="40" t="b">
        <f t="shared" si="486"/>
        <v>0</v>
      </c>
      <c r="FS322" s="365"/>
      <c r="FT322" s="40" t="b">
        <f t="shared" si="487"/>
        <v>0</v>
      </c>
      <c r="FU322" s="40" t="b">
        <f t="shared" si="488"/>
        <v>0</v>
      </c>
      <c r="FV322" s="40" t="b">
        <f t="shared" si="489"/>
        <v>0</v>
      </c>
      <c r="FW322" s="40" t="b">
        <f t="shared" si="490"/>
        <v>0</v>
      </c>
    </row>
    <row r="323" spans="2:179">
      <c r="B323" s="365">
        <v>314</v>
      </c>
      <c r="C323" s="309"/>
      <c r="D323" s="196"/>
      <c r="E323" s="196"/>
      <c r="F323" s="195"/>
      <c r="G323" s="367"/>
      <c r="H323" s="197"/>
      <c r="I323" s="197"/>
      <c r="J323" s="197"/>
      <c r="K323" s="197"/>
      <c r="L323" s="197"/>
      <c r="M323" s="197"/>
      <c r="N323" s="9"/>
      <c r="O323" s="198"/>
      <c r="P323" s="198"/>
      <c r="Q323" s="198"/>
      <c r="R323" s="198"/>
      <c r="S323" s="198"/>
      <c r="T323" s="198"/>
      <c r="U323" s="9"/>
      <c r="V323" s="306"/>
      <c r="W323" s="306"/>
      <c r="X323" s="306"/>
      <c r="Y323" s="306"/>
      <c r="Z323" s="306"/>
      <c r="AA323" s="283">
        <f>IFERROR(Z323*Inputs!$D$59*Inputs!$D$60,"")</f>
        <v>0</v>
      </c>
      <c r="AB323" s="9"/>
      <c r="AC323" s="304"/>
      <c r="AD323" s="304"/>
      <c r="AE323" s="304"/>
      <c r="AF323" s="304"/>
      <c r="AG323" s="9"/>
      <c r="AH323" s="283" t="str">
        <f>IFERROR(IF(Analysis!AC323="","",Analysis!AC323*Inputs!$D$33),"")</f>
        <v/>
      </c>
      <c r="AI323" s="292" t="str">
        <f>IFERROR(IF(Analysis!AD323="","",Analysis!AD323*Inputs!$D$37),"")</f>
        <v/>
      </c>
      <c r="AJ323" s="292" t="str">
        <f>IFERROR(IF(Analysis!AE323="","",Analysis!AE323*Inputs!$D$41),"")</f>
        <v/>
      </c>
      <c r="AK323" s="292" t="str">
        <f>IFERROR(IF(Analysis!AE323="","",Analysis!AE323*Inputs!$D$48),"")</f>
        <v/>
      </c>
      <c r="AL323" s="293" t="str">
        <f>IFERROR(IF(Analysis!AD323="","",Analysis!AD323*Inputs!$D$49*Inputs!$D$48),"")</f>
        <v/>
      </c>
      <c r="AM323" s="292" t="str">
        <f>IFERROR(AK323*Inputs!$D$50,"")</f>
        <v/>
      </c>
      <c r="AN323" s="292" t="str">
        <f t="shared" si="491"/>
        <v/>
      </c>
      <c r="AO323" s="292" t="str">
        <f>IFERROR(IF(AN323="","",AN323*Inputs!$D$52),"")</f>
        <v/>
      </c>
      <c r="AP323" s="283" t="str">
        <f>IFERROR(IF(Analysis!AF323="","",Analysis!AF323*Inputs!$D$58),"")</f>
        <v/>
      </c>
      <c r="AQ323" s="293" t="str">
        <f>IFERROR(AP323*Inputs!$D$59,"")</f>
        <v/>
      </c>
      <c r="AR323" s="283" t="str">
        <f>IFERROR(AQ323*Inputs!$D$60,"")</f>
        <v/>
      </c>
      <c r="AS323" s="9"/>
      <c r="AT323" s="279" t="str">
        <f>IF(Analysis!V323&lt;&gt;"",Analysis!V323,Analysis!$AH323)</f>
        <v/>
      </c>
      <c r="AU323" s="279" t="str">
        <f>IF(Analysis!W323&lt;&gt;"",Analysis!W323,Analysis!AI323)</f>
        <v/>
      </c>
      <c r="AV323" s="279" t="str">
        <f>IF(Analysis!X323&lt;&gt;"",Analysis!X323,$AJ323)</f>
        <v/>
      </c>
      <c r="AW323" s="279" t="str">
        <f>IF(Analysis!Y323&lt;&gt;"",Analysis!Y323,Analysis!AO323)</f>
        <v/>
      </c>
      <c r="AX323" s="279" t="str">
        <f>IF(Analysis!Z323&lt;&gt;"",Analysis!Z323,Analysis!AP323)</f>
        <v/>
      </c>
      <c r="AY323" s="279" t="str">
        <f>IF(Analysis!AA323&gt;0,Analysis!AA323,Analysis!AR323)</f>
        <v/>
      </c>
      <c r="AZ323" s="9"/>
      <c r="BA323" s="8">
        <f>SUM((($H323+$O323)*Inputs!$D$14*Inputs!$D$13/Hours_TB),(($I323+$P323)*Inputs!$D$14*Inputs!$D$13/Hours_TB),(($J323+$Q323)*Inputs!$D$14*Inputs!$D$13/Hours_TB),(($K323+$R323)*Inputs!$D$14*Inputs!$D$13/Hours_TB),(($L323+$S323)*Inputs!$D$14*Inputs!$D$13/Hours_TB),(($M323+$T323)*Inputs!$D$14*Inputs!$D$13/Hours_TB))</f>
        <v>0</v>
      </c>
      <c r="BB323" s="8">
        <f>SUM((($H323+$O323)*Inputs!$D$14*Inputs!$D$13/Hours_HIV),(($I323+$P323)*Inputs!$D$14*Inputs!$D$13/Hours_HIV),(($J323+$Q323)*Inputs!$D$14*Inputs!$D$13/Hours_HIV),(($K323+$R323)*Inputs!$D$14*Inputs!$D$13/Hours_HIV),(($L323+$S323)*Inputs!$D$14*Inputs!$D$13/Hours_HIV),(($M323+$T323)*Inputs!$D$14*Inputs!$D$13/Hours_HIV))</f>
        <v>0</v>
      </c>
      <c r="BC323" s="8">
        <f>SUM((($H323+$O323)*Inputs!$D$14*Inputs!$D$13/Hours_HPV),(($I323+$P323)*Inputs!$D$14*Inputs!$D$13/Hours_HPV),(($J323+$Q323)*Inputs!$D$14*Inputs!$D$13/Hours_HPV),(($K323+$R323)*Inputs!$D$14*Inputs!$D$13/Hours_HPV),(($L323+$S323)*Inputs!$D$14*Inputs!$D$13/Hours_HPV),(($M323+$T323)*Inputs!$D$14*Inputs!$D$13/Hours_HPV))</f>
        <v>0</v>
      </c>
      <c r="BD323" s="8">
        <f>SUM((($H323+$O323)*Inputs!$D$14*Inputs!$D$13/Hours_HCV),(($I323+$P323)*Inputs!$D$14*Inputs!$D$13/Hours_HCV),(($J323+$Q323)*Inputs!$D$14*Inputs!$D$13/Hours_HCV),(($K323+$R323)*Inputs!$D$14*Inputs!$D$13/Hours_HCV),(($L323+$S323)*Inputs!$D$14*Inputs!$D$13/Hours_HCV),(($M323+$T323)*Inputs!$D$14*Inputs!$D$13/Hours_HCV))</f>
        <v>0</v>
      </c>
      <c r="BE323" s="9"/>
      <c r="BF323" s="10" t="str">
        <f t="shared" si="492"/>
        <v/>
      </c>
      <c r="BG323" s="18" t="str">
        <f t="shared" si="493"/>
        <v>N/A</v>
      </c>
      <c r="BH323" s="10" t="str">
        <f t="shared" si="494"/>
        <v/>
      </c>
      <c r="BI323" s="10" t="str">
        <f t="shared" si="495"/>
        <v/>
      </c>
      <c r="BJ323" s="10" t="str">
        <f t="shared" si="414"/>
        <v/>
      </c>
      <c r="BK323" s="18" t="str">
        <f t="shared" si="496"/>
        <v>N/A</v>
      </c>
      <c r="BL323" s="367"/>
      <c r="BM323" s="10">
        <f t="shared" si="497"/>
        <v>0</v>
      </c>
      <c r="BN323" s="18" t="str">
        <f t="shared" si="498"/>
        <v>N/A</v>
      </c>
      <c r="BO323" s="10" t="str">
        <f t="shared" si="415"/>
        <v/>
      </c>
      <c r="BP323" s="10" t="str">
        <f t="shared" si="416"/>
        <v/>
      </c>
      <c r="BQ323" s="10" t="str">
        <f t="shared" si="417"/>
        <v/>
      </c>
      <c r="BR323" s="18" t="str">
        <f t="shared" si="418"/>
        <v>N/A</v>
      </c>
      <c r="BS323" s="367"/>
      <c r="BT323" s="10">
        <f t="shared" si="499"/>
        <v>0</v>
      </c>
      <c r="BU323" s="18" t="str">
        <f t="shared" si="500"/>
        <v>N/A</v>
      </c>
      <c r="BV323" s="10" t="str">
        <f t="shared" si="419"/>
        <v/>
      </c>
      <c r="BW323" s="10" t="str">
        <f t="shared" si="501"/>
        <v/>
      </c>
      <c r="BX323" s="10" t="str">
        <f t="shared" si="420"/>
        <v/>
      </c>
      <c r="BY323" s="18" t="str">
        <f t="shared" si="502"/>
        <v>N/A</v>
      </c>
      <c r="BZ323" s="367"/>
      <c r="CA323" s="10">
        <f t="shared" si="503"/>
        <v>0</v>
      </c>
      <c r="CB323" s="18" t="str">
        <f t="shared" si="504"/>
        <v>N/A</v>
      </c>
      <c r="CC323" s="10" t="str">
        <f t="shared" si="421"/>
        <v/>
      </c>
      <c r="CD323" s="10" t="str">
        <f t="shared" si="422"/>
        <v/>
      </c>
      <c r="CE323" s="10" t="str">
        <f t="shared" si="423"/>
        <v/>
      </c>
      <c r="CF323" s="18" t="str">
        <f t="shared" si="505"/>
        <v>N/A</v>
      </c>
      <c r="CG323" s="365"/>
      <c r="CH323" s="10">
        <f t="shared" si="506"/>
        <v>0</v>
      </c>
      <c r="CI323" s="18" t="str">
        <f t="shared" si="507"/>
        <v>N/A</v>
      </c>
      <c r="CJ323" s="10" t="str">
        <f t="shared" si="424"/>
        <v/>
      </c>
      <c r="CK323" s="10" t="str">
        <f t="shared" si="425"/>
        <v/>
      </c>
      <c r="CL323" s="10" t="str">
        <f t="shared" si="426"/>
        <v/>
      </c>
      <c r="CM323" s="18" t="str">
        <f t="shared" si="427"/>
        <v>N/A</v>
      </c>
      <c r="CN323" s="365"/>
      <c r="CO323" s="10">
        <f t="shared" si="508"/>
        <v>0</v>
      </c>
      <c r="CP323" s="18" t="str">
        <f t="shared" si="509"/>
        <v>N/A</v>
      </c>
      <c r="CQ323" s="10" t="str">
        <f t="shared" si="428"/>
        <v/>
      </c>
      <c r="CR323" s="10" t="str">
        <f t="shared" si="429"/>
        <v/>
      </c>
      <c r="CS323" s="10" t="str">
        <f t="shared" si="430"/>
        <v/>
      </c>
      <c r="CT323" s="18" t="str">
        <f t="shared" si="510"/>
        <v>N/A</v>
      </c>
      <c r="CU323" s="377"/>
      <c r="CV323" s="10">
        <f t="shared" si="511"/>
        <v>0</v>
      </c>
      <c r="CW323" s="18" t="str">
        <f t="shared" si="512"/>
        <v>N/A</v>
      </c>
      <c r="CX323" s="10" t="str">
        <f t="shared" si="431"/>
        <v/>
      </c>
      <c r="CY323" s="10" t="str">
        <f t="shared" si="432"/>
        <v/>
      </c>
      <c r="CZ323" s="10" t="str">
        <f t="shared" si="433"/>
        <v/>
      </c>
      <c r="DA323" s="18" t="str">
        <f t="shared" si="434"/>
        <v>N/A</v>
      </c>
      <c r="DB323" s="367"/>
      <c r="DC323" s="367"/>
      <c r="DD323" s="367"/>
      <c r="DE323" s="367"/>
      <c r="DF323" s="367"/>
      <c r="DG323" s="40" t="b">
        <f t="shared" si="435"/>
        <v>0</v>
      </c>
      <c r="DH323" s="40" t="b">
        <f t="shared" si="436"/>
        <v>0</v>
      </c>
      <c r="DI323" s="40" t="b">
        <f t="shared" si="437"/>
        <v>0</v>
      </c>
      <c r="DJ323" s="40" t="b">
        <f t="shared" si="438"/>
        <v>0</v>
      </c>
      <c r="DK323" s="367"/>
      <c r="DL323" s="40" t="b">
        <f t="shared" si="439"/>
        <v>0</v>
      </c>
      <c r="DM323" s="40" t="b">
        <f t="shared" si="440"/>
        <v>0</v>
      </c>
      <c r="DN323" s="40" t="b">
        <f t="shared" si="441"/>
        <v>0</v>
      </c>
      <c r="DO323" s="40" t="b">
        <f t="shared" si="442"/>
        <v>0</v>
      </c>
      <c r="DP323" s="367"/>
      <c r="DQ323" s="40" t="b">
        <f t="shared" si="443"/>
        <v>0</v>
      </c>
      <c r="DR323" s="40" t="b">
        <f t="shared" si="444"/>
        <v>0</v>
      </c>
      <c r="DS323" s="40" t="b">
        <f t="shared" si="445"/>
        <v>0</v>
      </c>
      <c r="DT323" s="40" t="b">
        <f t="shared" si="446"/>
        <v>0</v>
      </c>
      <c r="DU323" s="367"/>
      <c r="DV323" s="40" t="b">
        <f t="shared" si="447"/>
        <v>0</v>
      </c>
      <c r="DW323" s="40" t="b">
        <f t="shared" si="448"/>
        <v>0</v>
      </c>
      <c r="DX323" s="40" t="b">
        <f t="shared" si="449"/>
        <v>0</v>
      </c>
      <c r="DY323" s="40" t="b">
        <f t="shared" si="450"/>
        <v>0</v>
      </c>
      <c r="DZ323" s="367"/>
      <c r="EA323" s="40" t="b">
        <f t="shared" si="451"/>
        <v>0</v>
      </c>
      <c r="EB323" s="40" t="b">
        <f t="shared" si="452"/>
        <v>0</v>
      </c>
      <c r="EC323" s="40" t="b">
        <f t="shared" si="453"/>
        <v>0</v>
      </c>
      <c r="ED323" s="40" t="b">
        <f t="shared" si="454"/>
        <v>0</v>
      </c>
      <c r="EE323" s="367"/>
      <c r="EF323" s="40" t="b">
        <f t="shared" si="455"/>
        <v>0</v>
      </c>
      <c r="EG323" s="40" t="b">
        <f t="shared" si="456"/>
        <v>0</v>
      </c>
      <c r="EH323" s="40" t="b">
        <f t="shared" si="457"/>
        <v>0</v>
      </c>
      <c r="EI323" s="40" t="b">
        <f t="shared" si="458"/>
        <v>0</v>
      </c>
      <c r="EJ323" s="367"/>
      <c r="EK323" s="40" t="b">
        <f t="shared" si="459"/>
        <v>0</v>
      </c>
      <c r="EL323" s="40" t="b">
        <f t="shared" si="460"/>
        <v>0</v>
      </c>
      <c r="EM323" s="40" t="b">
        <f t="shared" si="461"/>
        <v>0</v>
      </c>
      <c r="EN323" s="40" t="b">
        <f t="shared" si="462"/>
        <v>0</v>
      </c>
      <c r="EO323" s="367"/>
      <c r="EP323" s="40" t="b">
        <f t="shared" si="463"/>
        <v>0</v>
      </c>
      <c r="EQ323" s="40" t="b">
        <f t="shared" si="464"/>
        <v>0</v>
      </c>
      <c r="ER323" s="40" t="b">
        <f t="shared" si="465"/>
        <v>0</v>
      </c>
      <c r="ES323" s="40" t="b">
        <f t="shared" si="466"/>
        <v>0</v>
      </c>
      <c r="ET323" s="367"/>
      <c r="EU323" s="40" t="b">
        <f t="shared" si="467"/>
        <v>0</v>
      </c>
      <c r="EV323" s="40" t="b">
        <f t="shared" si="468"/>
        <v>0</v>
      </c>
      <c r="EW323" s="40" t="b">
        <f t="shared" si="469"/>
        <v>0</v>
      </c>
      <c r="EX323" s="40" t="b">
        <f t="shared" si="470"/>
        <v>0</v>
      </c>
      <c r="EY323" s="365"/>
      <c r="EZ323" s="40" t="b">
        <f t="shared" si="471"/>
        <v>0</v>
      </c>
      <c r="FA323" s="40" t="b">
        <f t="shared" si="472"/>
        <v>0</v>
      </c>
      <c r="FB323" s="40" t="b">
        <f t="shared" si="473"/>
        <v>0</v>
      </c>
      <c r="FC323" s="40" t="b">
        <f t="shared" si="474"/>
        <v>0</v>
      </c>
      <c r="FD323" s="367"/>
      <c r="FE323" s="40" t="b">
        <f t="shared" si="475"/>
        <v>0</v>
      </c>
      <c r="FF323" s="40" t="b">
        <f t="shared" si="476"/>
        <v>0</v>
      </c>
      <c r="FG323" s="40" t="b">
        <f t="shared" si="477"/>
        <v>0</v>
      </c>
      <c r="FH323" s="40" t="b">
        <f t="shared" si="478"/>
        <v>0</v>
      </c>
      <c r="FI323" s="365"/>
      <c r="FJ323" s="40" t="b">
        <f t="shared" si="479"/>
        <v>0</v>
      </c>
      <c r="FK323" s="40" t="b">
        <f t="shared" si="480"/>
        <v>0</v>
      </c>
      <c r="FL323" s="40" t="b">
        <f t="shared" si="481"/>
        <v>0</v>
      </c>
      <c r="FM323" s="40" t="b">
        <f t="shared" si="482"/>
        <v>0</v>
      </c>
      <c r="FN323" s="367"/>
      <c r="FO323" s="40" t="b">
        <f t="shared" si="483"/>
        <v>0</v>
      </c>
      <c r="FP323" s="40" t="b">
        <f t="shared" si="484"/>
        <v>0</v>
      </c>
      <c r="FQ323" s="40" t="b">
        <f t="shared" si="485"/>
        <v>0</v>
      </c>
      <c r="FR323" s="40" t="b">
        <f t="shared" si="486"/>
        <v>0</v>
      </c>
      <c r="FS323" s="365"/>
      <c r="FT323" s="40" t="b">
        <f t="shared" si="487"/>
        <v>0</v>
      </c>
      <c r="FU323" s="40" t="b">
        <f t="shared" si="488"/>
        <v>0</v>
      </c>
      <c r="FV323" s="40" t="b">
        <f t="shared" si="489"/>
        <v>0</v>
      </c>
      <c r="FW323" s="40" t="b">
        <f t="shared" si="490"/>
        <v>0</v>
      </c>
    </row>
    <row r="324" spans="2:179">
      <c r="B324" s="365">
        <v>315</v>
      </c>
      <c r="C324" s="309"/>
      <c r="D324" s="196"/>
      <c r="E324" s="196"/>
      <c r="F324" s="195"/>
      <c r="G324" s="367"/>
      <c r="H324" s="197"/>
      <c r="I324" s="197"/>
      <c r="J324" s="197"/>
      <c r="K324" s="197"/>
      <c r="L324" s="197"/>
      <c r="M324" s="197"/>
      <c r="N324" s="9"/>
      <c r="O324" s="198"/>
      <c r="P324" s="198"/>
      <c r="Q324" s="198"/>
      <c r="R324" s="198"/>
      <c r="S324" s="198"/>
      <c r="T324" s="198"/>
      <c r="U324" s="9"/>
      <c r="V324" s="306"/>
      <c r="W324" s="306"/>
      <c r="X324" s="306"/>
      <c r="Y324" s="306"/>
      <c r="Z324" s="306"/>
      <c r="AA324" s="283">
        <f>IFERROR(Z324*Inputs!$D$59*Inputs!$D$60,"")</f>
        <v>0</v>
      </c>
      <c r="AB324" s="9"/>
      <c r="AC324" s="304"/>
      <c r="AD324" s="304"/>
      <c r="AE324" s="304"/>
      <c r="AF324" s="304"/>
      <c r="AG324" s="9"/>
      <c r="AH324" s="283" t="str">
        <f>IFERROR(IF(Analysis!AC324="","",Analysis!AC324*Inputs!$D$33),"")</f>
        <v/>
      </c>
      <c r="AI324" s="292" t="str">
        <f>IFERROR(IF(Analysis!AD324="","",Analysis!AD324*Inputs!$D$37),"")</f>
        <v/>
      </c>
      <c r="AJ324" s="292" t="str">
        <f>IFERROR(IF(Analysis!AE324="","",Analysis!AE324*Inputs!$D$41),"")</f>
        <v/>
      </c>
      <c r="AK324" s="292" t="str">
        <f>IFERROR(IF(Analysis!AE324="","",Analysis!AE324*Inputs!$D$48),"")</f>
        <v/>
      </c>
      <c r="AL324" s="293" t="str">
        <f>IFERROR(IF(Analysis!AD324="","",Analysis!AD324*Inputs!$D$49*Inputs!$D$48),"")</f>
        <v/>
      </c>
      <c r="AM324" s="292" t="str">
        <f>IFERROR(AK324*Inputs!$D$50,"")</f>
        <v/>
      </c>
      <c r="AN324" s="292" t="str">
        <f t="shared" si="491"/>
        <v/>
      </c>
      <c r="AO324" s="292" t="str">
        <f>IFERROR(IF(AN324="","",AN324*Inputs!$D$52),"")</f>
        <v/>
      </c>
      <c r="AP324" s="283" t="str">
        <f>IFERROR(IF(Analysis!AF324="","",Analysis!AF324*Inputs!$D$58),"")</f>
        <v/>
      </c>
      <c r="AQ324" s="293" t="str">
        <f>IFERROR(AP324*Inputs!$D$59,"")</f>
        <v/>
      </c>
      <c r="AR324" s="283" t="str">
        <f>IFERROR(AQ324*Inputs!$D$60,"")</f>
        <v/>
      </c>
      <c r="AS324" s="9"/>
      <c r="AT324" s="279" t="str">
        <f>IF(Analysis!V324&lt;&gt;"",Analysis!V324,Analysis!$AH324)</f>
        <v/>
      </c>
      <c r="AU324" s="279" t="str">
        <f>IF(Analysis!W324&lt;&gt;"",Analysis!W324,Analysis!AI324)</f>
        <v/>
      </c>
      <c r="AV324" s="279" t="str">
        <f>IF(Analysis!X324&lt;&gt;"",Analysis!X324,$AJ324)</f>
        <v/>
      </c>
      <c r="AW324" s="279" t="str">
        <f>IF(Analysis!Y324&lt;&gt;"",Analysis!Y324,Analysis!AO324)</f>
        <v/>
      </c>
      <c r="AX324" s="279" t="str">
        <f>IF(Analysis!Z324&lt;&gt;"",Analysis!Z324,Analysis!AP324)</f>
        <v/>
      </c>
      <c r="AY324" s="279" t="str">
        <f>IF(Analysis!AA324&gt;0,Analysis!AA324,Analysis!AR324)</f>
        <v/>
      </c>
      <c r="AZ324" s="9"/>
      <c r="BA324" s="8">
        <f>SUM((($H324+$O324)*Inputs!$D$14*Inputs!$D$13/Hours_TB),(($I324+$P324)*Inputs!$D$14*Inputs!$D$13/Hours_TB),(($J324+$Q324)*Inputs!$D$14*Inputs!$D$13/Hours_TB),(($K324+$R324)*Inputs!$D$14*Inputs!$D$13/Hours_TB),(($L324+$S324)*Inputs!$D$14*Inputs!$D$13/Hours_TB),(($M324+$T324)*Inputs!$D$14*Inputs!$D$13/Hours_TB))</f>
        <v>0</v>
      </c>
      <c r="BB324" s="8">
        <f>SUM((($H324+$O324)*Inputs!$D$14*Inputs!$D$13/Hours_HIV),(($I324+$P324)*Inputs!$D$14*Inputs!$D$13/Hours_HIV),(($J324+$Q324)*Inputs!$D$14*Inputs!$D$13/Hours_HIV),(($K324+$R324)*Inputs!$D$14*Inputs!$D$13/Hours_HIV),(($L324+$S324)*Inputs!$D$14*Inputs!$D$13/Hours_HIV),(($M324+$T324)*Inputs!$D$14*Inputs!$D$13/Hours_HIV))</f>
        <v>0</v>
      </c>
      <c r="BC324" s="8">
        <f>SUM((($H324+$O324)*Inputs!$D$14*Inputs!$D$13/Hours_HPV),(($I324+$P324)*Inputs!$D$14*Inputs!$D$13/Hours_HPV),(($J324+$Q324)*Inputs!$D$14*Inputs!$D$13/Hours_HPV),(($K324+$R324)*Inputs!$D$14*Inputs!$D$13/Hours_HPV),(($L324+$S324)*Inputs!$D$14*Inputs!$D$13/Hours_HPV),(($M324+$T324)*Inputs!$D$14*Inputs!$D$13/Hours_HPV))</f>
        <v>0</v>
      </c>
      <c r="BD324" s="8">
        <f>SUM((($H324+$O324)*Inputs!$D$14*Inputs!$D$13/Hours_HCV),(($I324+$P324)*Inputs!$D$14*Inputs!$D$13/Hours_HCV),(($J324+$Q324)*Inputs!$D$14*Inputs!$D$13/Hours_HCV),(($K324+$R324)*Inputs!$D$14*Inputs!$D$13/Hours_HCV),(($L324+$S324)*Inputs!$D$14*Inputs!$D$13/Hours_HCV),(($M324+$T324)*Inputs!$D$14*Inputs!$D$13/Hours_HCV))</f>
        <v>0</v>
      </c>
      <c r="BE324" s="9"/>
      <c r="BF324" s="10" t="str">
        <f t="shared" si="492"/>
        <v/>
      </c>
      <c r="BG324" s="18" t="str">
        <f t="shared" si="493"/>
        <v>N/A</v>
      </c>
      <c r="BH324" s="10" t="str">
        <f t="shared" si="494"/>
        <v/>
      </c>
      <c r="BI324" s="10" t="str">
        <f t="shared" si="495"/>
        <v/>
      </c>
      <c r="BJ324" s="10" t="str">
        <f t="shared" si="414"/>
        <v/>
      </c>
      <c r="BK324" s="18" t="str">
        <f t="shared" si="496"/>
        <v>N/A</v>
      </c>
      <c r="BL324" s="367"/>
      <c r="BM324" s="10">
        <f t="shared" si="497"/>
        <v>0</v>
      </c>
      <c r="BN324" s="18" t="str">
        <f t="shared" si="498"/>
        <v>N/A</v>
      </c>
      <c r="BO324" s="10" t="str">
        <f t="shared" si="415"/>
        <v/>
      </c>
      <c r="BP324" s="10" t="str">
        <f t="shared" si="416"/>
        <v/>
      </c>
      <c r="BQ324" s="10" t="str">
        <f t="shared" si="417"/>
        <v/>
      </c>
      <c r="BR324" s="18" t="str">
        <f t="shared" si="418"/>
        <v>N/A</v>
      </c>
      <c r="BS324" s="367"/>
      <c r="BT324" s="10">
        <f t="shared" si="499"/>
        <v>0</v>
      </c>
      <c r="BU324" s="18" t="str">
        <f t="shared" si="500"/>
        <v>N/A</v>
      </c>
      <c r="BV324" s="10" t="str">
        <f t="shared" si="419"/>
        <v/>
      </c>
      <c r="BW324" s="10" t="str">
        <f t="shared" si="501"/>
        <v/>
      </c>
      <c r="BX324" s="10" t="str">
        <f t="shared" si="420"/>
        <v/>
      </c>
      <c r="BY324" s="18" t="str">
        <f t="shared" si="502"/>
        <v>N/A</v>
      </c>
      <c r="BZ324" s="367"/>
      <c r="CA324" s="10">
        <f t="shared" si="503"/>
        <v>0</v>
      </c>
      <c r="CB324" s="18" t="str">
        <f t="shared" si="504"/>
        <v>N/A</v>
      </c>
      <c r="CC324" s="10" t="str">
        <f t="shared" si="421"/>
        <v/>
      </c>
      <c r="CD324" s="10" t="str">
        <f t="shared" si="422"/>
        <v/>
      </c>
      <c r="CE324" s="10" t="str">
        <f t="shared" si="423"/>
        <v/>
      </c>
      <c r="CF324" s="18" t="str">
        <f t="shared" si="505"/>
        <v>N/A</v>
      </c>
      <c r="CG324" s="365"/>
      <c r="CH324" s="10">
        <f t="shared" si="506"/>
        <v>0</v>
      </c>
      <c r="CI324" s="18" t="str">
        <f t="shared" si="507"/>
        <v>N/A</v>
      </c>
      <c r="CJ324" s="10" t="str">
        <f t="shared" si="424"/>
        <v/>
      </c>
      <c r="CK324" s="10" t="str">
        <f t="shared" si="425"/>
        <v/>
      </c>
      <c r="CL324" s="10" t="str">
        <f t="shared" si="426"/>
        <v/>
      </c>
      <c r="CM324" s="18" t="str">
        <f t="shared" si="427"/>
        <v>N/A</v>
      </c>
      <c r="CN324" s="365"/>
      <c r="CO324" s="10">
        <f t="shared" si="508"/>
        <v>0</v>
      </c>
      <c r="CP324" s="18" t="str">
        <f t="shared" si="509"/>
        <v>N/A</v>
      </c>
      <c r="CQ324" s="10" t="str">
        <f t="shared" si="428"/>
        <v/>
      </c>
      <c r="CR324" s="10" t="str">
        <f t="shared" si="429"/>
        <v/>
      </c>
      <c r="CS324" s="10" t="str">
        <f t="shared" si="430"/>
        <v/>
      </c>
      <c r="CT324" s="18" t="str">
        <f t="shared" si="510"/>
        <v>N/A</v>
      </c>
      <c r="CU324" s="377"/>
      <c r="CV324" s="10">
        <f t="shared" si="511"/>
        <v>0</v>
      </c>
      <c r="CW324" s="18" t="str">
        <f t="shared" si="512"/>
        <v>N/A</v>
      </c>
      <c r="CX324" s="10" t="str">
        <f t="shared" si="431"/>
        <v/>
      </c>
      <c r="CY324" s="10" t="str">
        <f t="shared" si="432"/>
        <v/>
      </c>
      <c r="CZ324" s="10" t="str">
        <f t="shared" si="433"/>
        <v/>
      </c>
      <c r="DA324" s="18" t="str">
        <f t="shared" si="434"/>
        <v>N/A</v>
      </c>
      <c r="DB324" s="367"/>
      <c r="DC324" s="367"/>
      <c r="DD324" s="367"/>
      <c r="DE324" s="367"/>
      <c r="DF324" s="367"/>
      <c r="DG324" s="40" t="b">
        <f t="shared" si="435"/>
        <v>0</v>
      </c>
      <c r="DH324" s="40" t="b">
        <f t="shared" si="436"/>
        <v>0</v>
      </c>
      <c r="DI324" s="40" t="b">
        <f t="shared" si="437"/>
        <v>0</v>
      </c>
      <c r="DJ324" s="40" t="b">
        <f t="shared" si="438"/>
        <v>0</v>
      </c>
      <c r="DK324" s="367"/>
      <c r="DL324" s="40" t="b">
        <f t="shared" si="439"/>
        <v>0</v>
      </c>
      <c r="DM324" s="40" t="b">
        <f t="shared" si="440"/>
        <v>0</v>
      </c>
      <c r="DN324" s="40" t="b">
        <f t="shared" si="441"/>
        <v>0</v>
      </c>
      <c r="DO324" s="40" t="b">
        <f t="shared" si="442"/>
        <v>0</v>
      </c>
      <c r="DP324" s="367"/>
      <c r="DQ324" s="40" t="b">
        <f t="shared" si="443"/>
        <v>0</v>
      </c>
      <c r="DR324" s="40" t="b">
        <f t="shared" si="444"/>
        <v>0</v>
      </c>
      <c r="DS324" s="40" t="b">
        <f t="shared" si="445"/>
        <v>0</v>
      </c>
      <c r="DT324" s="40" t="b">
        <f t="shared" si="446"/>
        <v>0</v>
      </c>
      <c r="DU324" s="367"/>
      <c r="DV324" s="40" t="b">
        <f t="shared" si="447"/>
        <v>0</v>
      </c>
      <c r="DW324" s="40" t="b">
        <f t="shared" si="448"/>
        <v>0</v>
      </c>
      <c r="DX324" s="40" t="b">
        <f t="shared" si="449"/>
        <v>0</v>
      </c>
      <c r="DY324" s="40" t="b">
        <f t="shared" si="450"/>
        <v>0</v>
      </c>
      <c r="DZ324" s="367"/>
      <c r="EA324" s="40" t="b">
        <f t="shared" si="451"/>
        <v>0</v>
      </c>
      <c r="EB324" s="40" t="b">
        <f t="shared" si="452"/>
        <v>0</v>
      </c>
      <c r="EC324" s="40" t="b">
        <f t="shared" si="453"/>
        <v>0</v>
      </c>
      <c r="ED324" s="40" t="b">
        <f t="shared" si="454"/>
        <v>0</v>
      </c>
      <c r="EE324" s="367"/>
      <c r="EF324" s="40" t="b">
        <f t="shared" si="455"/>
        <v>0</v>
      </c>
      <c r="EG324" s="40" t="b">
        <f t="shared" si="456"/>
        <v>0</v>
      </c>
      <c r="EH324" s="40" t="b">
        <f t="shared" si="457"/>
        <v>0</v>
      </c>
      <c r="EI324" s="40" t="b">
        <f t="shared" si="458"/>
        <v>0</v>
      </c>
      <c r="EJ324" s="367"/>
      <c r="EK324" s="40" t="b">
        <f t="shared" si="459"/>
        <v>0</v>
      </c>
      <c r="EL324" s="40" t="b">
        <f t="shared" si="460"/>
        <v>0</v>
      </c>
      <c r="EM324" s="40" t="b">
        <f t="shared" si="461"/>
        <v>0</v>
      </c>
      <c r="EN324" s="40" t="b">
        <f t="shared" si="462"/>
        <v>0</v>
      </c>
      <c r="EO324" s="367"/>
      <c r="EP324" s="40" t="b">
        <f t="shared" si="463"/>
        <v>0</v>
      </c>
      <c r="EQ324" s="40" t="b">
        <f t="shared" si="464"/>
        <v>0</v>
      </c>
      <c r="ER324" s="40" t="b">
        <f t="shared" si="465"/>
        <v>0</v>
      </c>
      <c r="ES324" s="40" t="b">
        <f t="shared" si="466"/>
        <v>0</v>
      </c>
      <c r="ET324" s="367"/>
      <c r="EU324" s="40" t="b">
        <f t="shared" si="467"/>
        <v>0</v>
      </c>
      <c r="EV324" s="40" t="b">
        <f t="shared" si="468"/>
        <v>0</v>
      </c>
      <c r="EW324" s="40" t="b">
        <f t="shared" si="469"/>
        <v>0</v>
      </c>
      <c r="EX324" s="40" t="b">
        <f t="shared" si="470"/>
        <v>0</v>
      </c>
      <c r="EY324" s="365"/>
      <c r="EZ324" s="40" t="b">
        <f t="shared" si="471"/>
        <v>0</v>
      </c>
      <c r="FA324" s="40" t="b">
        <f t="shared" si="472"/>
        <v>0</v>
      </c>
      <c r="FB324" s="40" t="b">
        <f t="shared" si="473"/>
        <v>0</v>
      </c>
      <c r="FC324" s="40" t="b">
        <f t="shared" si="474"/>
        <v>0</v>
      </c>
      <c r="FD324" s="367"/>
      <c r="FE324" s="40" t="b">
        <f t="shared" si="475"/>
        <v>0</v>
      </c>
      <c r="FF324" s="40" t="b">
        <f t="shared" si="476"/>
        <v>0</v>
      </c>
      <c r="FG324" s="40" t="b">
        <f t="shared" si="477"/>
        <v>0</v>
      </c>
      <c r="FH324" s="40" t="b">
        <f t="shared" si="478"/>
        <v>0</v>
      </c>
      <c r="FI324" s="365"/>
      <c r="FJ324" s="40" t="b">
        <f t="shared" si="479"/>
        <v>0</v>
      </c>
      <c r="FK324" s="40" t="b">
        <f t="shared" si="480"/>
        <v>0</v>
      </c>
      <c r="FL324" s="40" t="b">
        <f t="shared" si="481"/>
        <v>0</v>
      </c>
      <c r="FM324" s="40" t="b">
        <f t="shared" si="482"/>
        <v>0</v>
      </c>
      <c r="FN324" s="367"/>
      <c r="FO324" s="40" t="b">
        <f t="shared" si="483"/>
        <v>0</v>
      </c>
      <c r="FP324" s="40" t="b">
        <f t="shared" si="484"/>
        <v>0</v>
      </c>
      <c r="FQ324" s="40" t="b">
        <f t="shared" si="485"/>
        <v>0</v>
      </c>
      <c r="FR324" s="40" t="b">
        <f t="shared" si="486"/>
        <v>0</v>
      </c>
      <c r="FS324" s="365"/>
      <c r="FT324" s="40" t="b">
        <f t="shared" si="487"/>
        <v>0</v>
      </c>
      <c r="FU324" s="40" t="b">
        <f t="shared" si="488"/>
        <v>0</v>
      </c>
      <c r="FV324" s="40" t="b">
        <f t="shared" si="489"/>
        <v>0</v>
      </c>
      <c r="FW324" s="40" t="b">
        <f t="shared" si="490"/>
        <v>0</v>
      </c>
    </row>
    <row r="325" spans="2:179">
      <c r="B325" s="365">
        <v>316</v>
      </c>
      <c r="C325" s="309"/>
      <c r="D325" s="196"/>
      <c r="E325" s="196"/>
      <c r="F325" s="195"/>
      <c r="G325" s="367"/>
      <c r="H325" s="197"/>
      <c r="I325" s="197"/>
      <c r="J325" s="197"/>
      <c r="K325" s="197"/>
      <c r="L325" s="197"/>
      <c r="M325" s="197"/>
      <c r="N325" s="9"/>
      <c r="O325" s="198"/>
      <c r="P325" s="198"/>
      <c r="Q325" s="198"/>
      <c r="R325" s="198"/>
      <c r="S325" s="198"/>
      <c r="T325" s="198"/>
      <c r="U325" s="9"/>
      <c r="V325" s="306"/>
      <c r="W325" s="306"/>
      <c r="X325" s="306"/>
      <c r="Y325" s="306"/>
      <c r="Z325" s="306"/>
      <c r="AA325" s="283">
        <f>IFERROR(Z325*Inputs!$D$59*Inputs!$D$60,"")</f>
        <v>0</v>
      </c>
      <c r="AB325" s="9"/>
      <c r="AC325" s="304"/>
      <c r="AD325" s="304"/>
      <c r="AE325" s="304"/>
      <c r="AF325" s="304"/>
      <c r="AG325" s="9"/>
      <c r="AH325" s="283" t="str">
        <f>IFERROR(IF(Analysis!AC325="","",Analysis!AC325*Inputs!$D$33),"")</f>
        <v/>
      </c>
      <c r="AI325" s="292" t="str">
        <f>IFERROR(IF(Analysis!AD325="","",Analysis!AD325*Inputs!$D$37),"")</f>
        <v/>
      </c>
      <c r="AJ325" s="292" t="str">
        <f>IFERROR(IF(Analysis!AE325="","",Analysis!AE325*Inputs!$D$41),"")</f>
        <v/>
      </c>
      <c r="AK325" s="292" t="str">
        <f>IFERROR(IF(Analysis!AE325="","",Analysis!AE325*Inputs!$D$48),"")</f>
        <v/>
      </c>
      <c r="AL325" s="293" t="str">
        <f>IFERROR(IF(Analysis!AD325="","",Analysis!AD325*Inputs!$D$49*Inputs!$D$48),"")</f>
        <v/>
      </c>
      <c r="AM325" s="292" t="str">
        <f>IFERROR(AK325*Inputs!$D$50,"")</f>
        <v/>
      </c>
      <c r="AN325" s="292" t="str">
        <f t="shared" si="491"/>
        <v/>
      </c>
      <c r="AO325" s="292" t="str">
        <f>IFERROR(IF(AN325="","",AN325*Inputs!$D$52),"")</f>
        <v/>
      </c>
      <c r="AP325" s="283" t="str">
        <f>IFERROR(IF(Analysis!AF325="","",Analysis!AF325*Inputs!$D$58),"")</f>
        <v/>
      </c>
      <c r="AQ325" s="293" t="str">
        <f>IFERROR(AP325*Inputs!$D$59,"")</f>
        <v/>
      </c>
      <c r="AR325" s="283" t="str">
        <f>IFERROR(AQ325*Inputs!$D$60,"")</f>
        <v/>
      </c>
      <c r="AS325" s="9"/>
      <c r="AT325" s="279" t="str">
        <f>IF(Analysis!V325&lt;&gt;"",Analysis!V325,Analysis!$AH325)</f>
        <v/>
      </c>
      <c r="AU325" s="279" t="str">
        <f>IF(Analysis!W325&lt;&gt;"",Analysis!W325,Analysis!AI325)</f>
        <v/>
      </c>
      <c r="AV325" s="279" t="str">
        <f>IF(Analysis!X325&lt;&gt;"",Analysis!X325,$AJ325)</f>
        <v/>
      </c>
      <c r="AW325" s="279" t="str">
        <f>IF(Analysis!Y325&lt;&gt;"",Analysis!Y325,Analysis!AO325)</f>
        <v/>
      </c>
      <c r="AX325" s="279" t="str">
        <f>IF(Analysis!Z325&lt;&gt;"",Analysis!Z325,Analysis!AP325)</f>
        <v/>
      </c>
      <c r="AY325" s="279" t="str">
        <f>IF(Analysis!AA325&gt;0,Analysis!AA325,Analysis!AR325)</f>
        <v/>
      </c>
      <c r="AZ325" s="9"/>
      <c r="BA325" s="8">
        <f>SUM((($H325+$O325)*Inputs!$D$14*Inputs!$D$13/Hours_TB),(($I325+$P325)*Inputs!$D$14*Inputs!$D$13/Hours_TB),(($J325+$Q325)*Inputs!$D$14*Inputs!$D$13/Hours_TB),(($K325+$R325)*Inputs!$D$14*Inputs!$D$13/Hours_TB),(($L325+$S325)*Inputs!$D$14*Inputs!$D$13/Hours_TB),(($M325+$T325)*Inputs!$D$14*Inputs!$D$13/Hours_TB))</f>
        <v>0</v>
      </c>
      <c r="BB325" s="8">
        <f>SUM((($H325+$O325)*Inputs!$D$14*Inputs!$D$13/Hours_HIV),(($I325+$P325)*Inputs!$D$14*Inputs!$D$13/Hours_HIV),(($J325+$Q325)*Inputs!$D$14*Inputs!$D$13/Hours_HIV),(($K325+$R325)*Inputs!$D$14*Inputs!$D$13/Hours_HIV),(($L325+$S325)*Inputs!$D$14*Inputs!$D$13/Hours_HIV),(($M325+$T325)*Inputs!$D$14*Inputs!$D$13/Hours_HIV))</f>
        <v>0</v>
      </c>
      <c r="BC325" s="8">
        <f>SUM((($H325+$O325)*Inputs!$D$14*Inputs!$D$13/Hours_HPV),(($I325+$P325)*Inputs!$D$14*Inputs!$D$13/Hours_HPV),(($J325+$Q325)*Inputs!$D$14*Inputs!$D$13/Hours_HPV),(($K325+$R325)*Inputs!$D$14*Inputs!$D$13/Hours_HPV),(($L325+$S325)*Inputs!$D$14*Inputs!$D$13/Hours_HPV),(($M325+$T325)*Inputs!$D$14*Inputs!$D$13/Hours_HPV))</f>
        <v>0</v>
      </c>
      <c r="BD325" s="8">
        <f>SUM((($H325+$O325)*Inputs!$D$14*Inputs!$D$13/Hours_HCV),(($I325+$P325)*Inputs!$D$14*Inputs!$D$13/Hours_HCV),(($J325+$Q325)*Inputs!$D$14*Inputs!$D$13/Hours_HCV),(($K325+$R325)*Inputs!$D$14*Inputs!$D$13/Hours_HCV),(($L325+$S325)*Inputs!$D$14*Inputs!$D$13/Hours_HCV),(($M325+$T325)*Inputs!$D$14*Inputs!$D$13/Hours_HCV))</f>
        <v>0</v>
      </c>
      <c r="BE325" s="9"/>
      <c r="BF325" s="10" t="str">
        <f t="shared" si="492"/>
        <v/>
      </c>
      <c r="BG325" s="18" t="str">
        <f t="shared" si="493"/>
        <v>N/A</v>
      </c>
      <c r="BH325" s="10" t="str">
        <f t="shared" si="494"/>
        <v/>
      </c>
      <c r="BI325" s="10" t="str">
        <f t="shared" si="495"/>
        <v/>
      </c>
      <c r="BJ325" s="10" t="str">
        <f t="shared" si="414"/>
        <v/>
      </c>
      <c r="BK325" s="18" t="str">
        <f t="shared" si="496"/>
        <v>N/A</v>
      </c>
      <c r="BL325" s="367"/>
      <c r="BM325" s="10">
        <f t="shared" si="497"/>
        <v>0</v>
      </c>
      <c r="BN325" s="18" t="str">
        <f t="shared" si="498"/>
        <v>N/A</v>
      </c>
      <c r="BO325" s="10" t="str">
        <f t="shared" si="415"/>
        <v/>
      </c>
      <c r="BP325" s="10" t="str">
        <f t="shared" si="416"/>
        <v/>
      </c>
      <c r="BQ325" s="10" t="str">
        <f t="shared" si="417"/>
        <v/>
      </c>
      <c r="BR325" s="18" t="str">
        <f t="shared" si="418"/>
        <v>N/A</v>
      </c>
      <c r="BS325" s="367"/>
      <c r="BT325" s="10">
        <f t="shared" si="499"/>
        <v>0</v>
      </c>
      <c r="BU325" s="18" t="str">
        <f t="shared" si="500"/>
        <v>N/A</v>
      </c>
      <c r="BV325" s="10" t="str">
        <f t="shared" si="419"/>
        <v/>
      </c>
      <c r="BW325" s="10" t="str">
        <f t="shared" si="501"/>
        <v/>
      </c>
      <c r="BX325" s="10" t="str">
        <f t="shared" si="420"/>
        <v/>
      </c>
      <c r="BY325" s="18" t="str">
        <f t="shared" si="502"/>
        <v>N/A</v>
      </c>
      <c r="BZ325" s="367"/>
      <c r="CA325" s="10">
        <f t="shared" si="503"/>
        <v>0</v>
      </c>
      <c r="CB325" s="18" t="str">
        <f t="shared" si="504"/>
        <v>N/A</v>
      </c>
      <c r="CC325" s="10" t="str">
        <f t="shared" si="421"/>
        <v/>
      </c>
      <c r="CD325" s="10" t="str">
        <f t="shared" si="422"/>
        <v/>
      </c>
      <c r="CE325" s="10" t="str">
        <f t="shared" si="423"/>
        <v/>
      </c>
      <c r="CF325" s="18" t="str">
        <f t="shared" si="505"/>
        <v>N/A</v>
      </c>
      <c r="CG325" s="365"/>
      <c r="CH325" s="10">
        <f t="shared" si="506"/>
        <v>0</v>
      </c>
      <c r="CI325" s="18" t="str">
        <f t="shared" si="507"/>
        <v>N/A</v>
      </c>
      <c r="CJ325" s="10" t="str">
        <f t="shared" si="424"/>
        <v/>
      </c>
      <c r="CK325" s="10" t="str">
        <f t="shared" si="425"/>
        <v/>
      </c>
      <c r="CL325" s="10" t="str">
        <f t="shared" si="426"/>
        <v/>
      </c>
      <c r="CM325" s="18" t="str">
        <f t="shared" si="427"/>
        <v>N/A</v>
      </c>
      <c r="CN325" s="365"/>
      <c r="CO325" s="10">
        <f t="shared" si="508"/>
        <v>0</v>
      </c>
      <c r="CP325" s="18" t="str">
        <f t="shared" si="509"/>
        <v>N/A</v>
      </c>
      <c r="CQ325" s="10" t="str">
        <f t="shared" si="428"/>
        <v/>
      </c>
      <c r="CR325" s="10" t="str">
        <f t="shared" si="429"/>
        <v/>
      </c>
      <c r="CS325" s="10" t="str">
        <f t="shared" si="430"/>
        <v/>
      </c>
      <c r="CT325" s="18" t="str">
        <f t="shared" si="510"/>
        <v>N/A</v>
      </c>
      <c r="CU325" s="377"/>
      <c r="CV325" s="10">
        <f t="shared" si="511"/>
        <v>0</v>
      </c>
      <c r="CW325" s="18" t="str">
        <f t="shared" si="512"/>
        <v>N/A</v>
      </c>
      <c r="CX325" s="10" t="str">
        <f t="shared" si="431"/>
        <v/>
      </c>
      <c r="CY325" s="10" t="str">
        <f t="shared" si="432"/>
        <v/>
      </c>
      <c r="CZ325" s="10" t="str">
        <f t="shared" si="433"/>
        <v/>
      </c>
      <c r="DA325" s="18" t="str">
        <f t="shared" si="434"/>
        <v>N/A</v>
      </c>
      <c r="DB325" s="367"/>
      <c r="DC325" s="367"/>
      <c r="DD325" s="367"/>
      <c r="DE325" s="367"/>
      <c r="DF325" s="367"/>
      <c r="DG325" s="40" t="b">
        <f t="shared" si="435"/>
        <v>0</v>
      </c>
      <c r="DH325" s="40" t="b">
        <f t="shared" si="436"/>
        <v>0</v>
      </c>
      <c r="DI325" s="40" t="b">
        <f t="shared" si="437"/>
        <v>0</v>
      </c>
      <c r="DJ325" s="40" t="b">
        <f t="shared" si="438"/>
        <v>0</v>
      </c>
      <c r="DK325" s="367"/>
      <c r="DL325" s="40" t="b">
        <f t="shared" si="439"/>
        <v>0</v>
      </c>
      <c r="DM325" s="40" t="b">
        <f t="shared" si="440"/>
        <v>0</v>
      </c>
      <c r="DN325" s="40" t="b">
        <f t="shared" si="441"/>
        <v>0</v>
      </c>
      <c r="DO325" s="40" t="b">
        <f t="shared" si="442"/>
        <v>0</v>
      </c>
      <c r="DP325" s="367"/>
      <c r="DQ325" s="40" t="b">
        <f t="shared" si="443"/>
        <v>0</v>
      </c>
      <c r="DR325" s="40" t="b">
        <f t="shared" si="444"/>
        <v>0</v>
      </c>
      <c r="DS325" s="40" t="b">
        <f t="shared" si="445"/>
        <v>0</v>
      </c>
      <c r="DT325" s="40" t="b">
        <f t="shared" si="446"/>
        <v>0</v>
      </c>
      <c r="DU325" s="367"/>
      <c r="DV325" s="40" t="b">
        <f t="shared" si="447"/>
        <v>0</v>
      </c>
      <c r="DW325" s="40" t="b">
        <f t="shared" si="448"/>
        <v>0</v>
      </c>
      <c r="DX325" s="40" t="b">
        <f t="shared" si="449"/>
        <v>0</v>
      </c>
      <c r="DY325" s="40" t="b">
        <f t="shared" si="450"/>
        <v>0</v>
      </c>
      <c r="DZ325" s="367"/>
      <c r="EA325" s="40" t="b">
        <f t="shared" si="451"/>
        <v>0</v>
      </c>
      <c r="EB325" s="40" t="b">
        <f t="shared" si="452"/>
        <v>0</v>
      </c>
      <c r="EC325" s="40" t="b">
        <f t="shared" si="453"/>
        <v>0</v>
      </c>
      <c r="ED325" s="40" t="b">
        <f t="shared" si="454"/>
        <v>0</v>
      </c>
      <c r="EE325" s="367"/>
      <c r="EF325" s="40" t="b">
        <f t="shared" si="455"/>
        <v>0</v>
      </c>
      <c r="EG325" s="40" t="b">
        <f t="shared" si="456"/>
        <v>0</v>
      </c>
      <c r="EH325" s="40" t="b">
        <f t="shared" si="457"/>
        <v>0</v>
      </c>
      <c r="EI325" s="40" t="b">
        <f t="shared" si="458"/>
        <v>0</v>
      </c>
      <c r="EJ325" s="367"/>
      <c r="EK325" s="40" t="b">
        <f t="shared" si="459"/>
        <v>0</v>
      </c>
      <c r="EL325" s="40" t="b">
        <f t="shared" si="460"/>
        <v>0</v>
      </c>
      <c r="EM325" s="40" t="b">
        <f t="shared" si="461"/>
        <v>0</v>
      </c>
      <c r="EN325" s="40" t="b">
        <f t="shared" si="462"/>
        <v>0</v>
      </c>
      <c r="EO325" s="367"/>
      <c r="EP325" s="40" t="b">
        <f t="shared" si="463"/>
        <v>0</v>
      </c>
      <c r="EQ325" s="40" t="b">
        <f t="shared" si="464"/>
        <v>0</v>
      </c>
      <c r="ER325" s="40" t="b">
        <f t="shared" si="465"/>
        <v>0</v>
      </c>
      <c r="ES325" s="40" t="b">
        <f t="shared" si="466"/>
        <v>0</v>
      </c>
      <c r="ET325" s="367"/>
      <c r="EU325" s="40" t="b">
        <f t="shared" si="467"/>
        <v>0</v>
      </c>
      <c r="EV325" s="40" t="b">
        <f t="shared" si="468"/>
        <v>0</v>
      </c>
      <c r="EW325" s="40" t="b">
        <f t="shared" si="469"/>
        <v>0</v>
      </c>
      <c r="EX325" s="40" t="b">
        <f t="shared" si="470"/>
        <v>0</v>
      </c>
      <c r="EY325" s="365"/>
      <c r="EZ325" s="40" t="b">
        <f t="shared" si="471"/>
        <v>0</v>
      </c>
      <c r="FA325" s="40" t="b">
        <f t="shared" si="472"/>
        <v>0</v>
      </c>
      <c r="FB325" s="40" t="b">
        <f t="shared" si="473"/>
        <v>0</v>
      </c>
      <c r="FC325" s="40" t="b">
        <f t="shared" si="474"/>
        <v>0</v>
      </c>
      <c r="FD325" s="367"/>
      <c r="FE325" s="40" t="b">
        <f t="shared" si="475"/>
        <v>0</v>
      </c>
      <c r="FF325" s="40" t="b">
        <f t="shared" si="476"/>
        <v>0</v>
      </c>
      <c r="FG325" s="40" t="b">
        <f t="shared" si="477"/>
        <v>0</v>
      </c>
      <c r="FH325" s="40" t="b">
        <f t="shared" si="478"/>
        <v>0</v>
      </c>
      <c r="FI325" s="365"/>
      <c r="FJ325" s="40" t="b">
        <f t="shared" si="479"/>
        <v>0</v>
      </c>
      <c r="FK325" s="40" t="b">
        <f t="shared" si="480"/>
        <v>0</v>
      </c>
      <c r="FL325" s="40" t="b">
        <f t="shared" si="481"/>
        <v>0</v>
      </c>
      <c r="FM325" s="40" t="b">
        <f t="shared" si="482"/>
        <v>0</v>
      </c>
      <c r="FN325" s="367"/>
      <c r="FO325" s="40" t="b">
        <f t="shared" si="483"/>
        <v>0</v>
      </c>
      <c r="FP325" s="40" t="b">
        <f t="shared" si="484"/>
        <v>0</v>
      </c>
      <c r="FQ325" s="40" t="b">
        <f t="shared" si="485"/>
        <v>0</v>
      </c>
      <c r="FR325" s="40" t="b">
        <f t="shared" si="486"/>
        <v>0</v>
      </c>
      <c r="FS325" s="365"/>
      <c r="FT325" s="40" t="b">
        <f t="shared" si="487"/>
        <v>0</v>
      </c>
      <c r="FU325" s="40" t="b">
        <f t="shared" si="488"/>
        <v>0</v>
      </c>
      <c r="FV325" s="40" t="b">
        <f t="shared" si="489"/>
        <v>0</v>
      </c>
      <c r="FW325" s="40" t="b">
        <f t="shared" si="490"/>
        <v>0</v>
      </c>
    </row>
    <row r="326" spans="2:179">
      <c r="B326" s="365">
        <v>317</v>
      </c>
      <c r="C326" s="309"/>
      <c r="D326" s="196"/>
      <c r="E326" s="196"/>
      <c r="F326" s="195"/>
      <c r="G326" s="367"/>
      <c r="H326" s="197"/>
      <c r="I326" s="197"/>
      <c r="J326" s="197"/>
      <c r="K326" s="197"/>
      <c r="L326" s="197"/>
      <c r="M326" s="197"/>
      <c r="N326" s="9"/>
      <c r="O326" s="198"/>
      <c r="P326" s="198"/>
      <c r="Q326" s="198"/>
      <c r="R326" s="198"/>
      <c r="S326" s="198"/>
      <c r="T326" s="198"/>
      <c r="U326" s="9"/>
      <c r="V326" s="306"/>
      <c r="W326" s="306"/>
      <c r="X326" s="306"/>
      <c r="Y326" s="306"/>
      <c r="Z326" s="306"/>
      <c r="AA326" s="283">
        <f>IFERROR(Z326*Inputs!$D$59*Inputs!$D$60,"")</f>
        <v>0</v>
      </c>
      <c r="AB326" s="9"/>
      <c r="AC326" s="304"/>
      <c r="AD326" s="304"/>
      <c r="AE326" s="304"/>
      <c r="AF326" s="304"/>
      <c r="AG326" s="9"/>
      <c r="AH326" s="283" t="str">
        <f>IFERROR(IF(Analysis!AC326="","",Analysis!AC326*Inputs!$D$33),"")</f>
        <v/>
      </c>
      <c r="AI326" s="292" t="str">
        <f>IFERROR(IF(Analysis!AD326="","",Analysis!AD326*Inputs!$D$37),"")</f>
        <v/>
      </c>
      <c r="AJ326" s="292" t="str">
        <f>IFERROR(IF(Analysis!AE326="","",Analysis!AE326*Inputs!$D$41),"")</f>
        <v/>
      </c>
      <c r="AK326" s="292" t="str">
        <f>IFERROR(IF(Analysis!AE326="","",Analysis!AE326*Inputs!$D$48),"")</f>
        <v/>
      </c>
      <c r="AL326" s="293" t="str">
        <f>IFERROR(IF(Analysis!AD326="","",Analysis!AD326*Inputs!$D$49*Inputs!$D$48),"")</f>
        <v/>
      </c>
      <c r="AM326" s="292" t="str">
        <f>IFERROR(AK326*Inputs!$D$50,"")</f>
        <v/>
      </c>
      <c r="AN326" s="292" t="str">
        <f t="shared" si="491"/>
        <v/>
      </c>
      <c r="AO326" s="292" t="str">
        <f>IFERROR(IF(AN326="","",AN326*Inputs!$D$52),"")</f>
        <v/>
      </c>
      <c r="AP326" s="283" t="str">
        <f>IFERROR(IF(Analysis!AF326="","",Analysis!AF326*Inputs!$D$58),"")</f>
        <v/>
      </c>
      <c r="AQ326" s="293" t="str">
        <f>IFERROR(AP326*Inputs!$D$59,"")</f>
        <v/>
      </c>
      <c r="AR326" s="283" t="str">
        <f>IFERROR(AQ326*Inputs!$D$60,"")</f>
        <v/>
      </c>
      <c r="AS326" s="9"/>
      <c r="AT326" s="279" t="str">
        <f>IF(Analysis!V326&lt;&gt;"",Analysis!V326,Analysis!$AH326)</f>
        <v/>
      </c>
      <c r="AU326" s="279" t="str">
        <f>IF(Analysis!W326&lt;&gt;"",Analysis!W326,Analysis!AI326)</f>
        <v/>
      </c>
      <c r="AV326" s="279" t="str">
        <f>IF(Analysis!X326&lt;&gt;"",Analysis!X326,$AJ326)</f>
        <v/>
      </c>
      <c r="AW326" s="279" t="str">
        <f>IF(Analysis!Y326&lt;&gt;"",Analysis!Y326,Analysis!AO326)</f>
        <v/>
      </c>
      <c r="AX326" s="279" t="str">
        <f>IF(Analysis!Z326&lt;&gt;"",Analysis!Z326,Analysis!AP326)</f>
        <v/>
      </c>
      <c r="AY326" s="279" t="str">
        <f>IF(Analysis!AA326&gt;0,Analysis!AA326,Analysis!AR326)</f>
        <v/>
      </c>
      <c r="AZ326" s="9"/>
      <c r="BA326" s="8">
        <f>SUM((($H326+$O326)*Inputs!$D$14*Inputs!$D$13/Hours_TB),(($I326+$P326)*Inputs!$D$14*Inputs!$D$13/Hours_TB),(($J326+$Q326)*Inputs!$D$14*Inputs!$D$13/Hours_TB),(($K326+$R326)*Inputs!$D$14*Inputs!$D$13/Hours_TB),(($L326+$S326)*Inputs!$D$14*Inputs!$D$13/Hours_TB),(($M326+$T326)*Inputs!$D$14*Inputs!$D$13/Hours_TB))</f>
        <v>0</v>
      </c>
      <c r="BB326" s="8">
        <f>SUM((($H326+$O326)*Inputs!$D$14*Inputs!$D$13/Hours_HIV),(($I326+$P326)*Inputs!$D$14*Inputs!$D$13/Hours_HIV),(($J326+$Q326)*Inputs!$D$14*Inputs!$D$13/Hours_HIV),(($K326+$R326)*Inputs!$D$14*Inputs!$D$13/Hours_HIV),(($L326+$S326)*Inputs!$D$14*Inputs!$D$13/Hours_HIV),(($M326+$T326)*Inputs!$D$14*Inputs!$D$13/Hours_HIV))</f>
        <v>0</v>
      </c>
      <c r="BC326" s="8">
        <f>SUM((($H326+$O326)*Inputs!$D$14*Inputs!$D$13/Hours_HPV),(($I326+$P326)*Inputs!$D$14*Inputs!$D$13/Hours_HPV),(($J326+$Q326)*Inputs!$D$14*Inputs!$D$13/Hours_HPV),(($K326+$R326)*Inputs!$D$14*Inputs!$D$13/Hours_HPV),(($L326+$S326)*Inputs!$D$14*Inputs!$D$13/Hours_HPV),(($M326+$T326)*Inputs!$D$14*Inputs!$D$13/Hours_HPV))</f>
        <v>0</v>
      </c>
      <c r="BD326" s="8">
        <f>SUM((($H326+$O326)*Inputs!$D$14*Inputs!$D$13/Hours_HCV),(($I326+$P326)*Inputs!$D$14*Inputs!$D$13/Hours_HCV),(($J326+$Q326)*Inputs!$D$14*Inputs!$D$13/Hours_HCV),(($K326+$R326)*Inputs!$D$14*Inputs!$D$13/Hours_HCV),(($L326+$S326)*Inputs!$D$14*Inputs!$D$13/Hours_HCV),(($M326+$T326)*Inputs!$D$14*Inputs!$D$13/Hours_HCV))</f>
        <v>0</v>
      </c>
      <c r="BE326" s="9"/>
      <c r="BF326" s="10" t="str">
        <f t="shared" si="492"/>
        <v/>
      </c>
      <c r="BG326" s="18" t="str">
        <f t="shared" si="493"/>
        <v>N/A</v>
      </c>
      <c r="BH326" s="10" t="str">
        <f t="shared" si="494"/>
        <v/>
      </c>
      <c r="BI326" s="10" t="str">
        <f t="shared" si="495"/>
        <v/>
      </c>
      <c r="BJ326" s="10" t="str">
        <f t="shared" si="414"/>
        <v/>
      </c>
      <c r="BK326" s="18" t="str">
        <f t="shared" si="496"/>
        <v>N/A</v>
      </c>
      <c r="BL326" s="367"/>
      <c r="BM326" s="10">
        <f t="shared" si="497"/>
        <v>0</v>
      </c>
      <c r="BN326" s="18" t="str">
        <f t="shared" si="498"/>
        <v>N/A</v>
      </c>
      <c r="BO326" s="10" t="str">
        <f t="shared" si="415"/>
        <v/>
      </c>
      <c r="BP326" s="10" t="str">
        <f t="shared" si="416"/>
        <v/>
      </c>
      <c r="BQ326" s="10" t="str">
        <f t="shared" si="417"/>
        <v/>
      </c>
      <c r="BR326" s="18" t="str">
        <f t="shared" si="418"/>
        <v>N/A</v>
      </c>
      <c r="BS326" s="367"/>
      <c r="BT326" s="10">
        <f t="shared" si="499"/>
        <v>0</v>
      </c>
      <c r="BU326" s="18" t="str">
        <f t="shared" si="500"/>
        <v>N/A</v>
      </c>
      <c r="BV326" s="10" t="str">
        <f t="shared" si="419"/>
        <v/>
      </c>
      <c r="BW326" s="10" t="str">
        <f t="shared" si="501"/>
        <v/>
      </c>
      <c r="BX326" s="10" t="str">
        <f t="shared" si="420"/>
        <v/>
      </c>
      <c r="BY326" s="18" t="str">
        <f t="shared" si="502"/>
        <v>N/A</v>
      </c>
      <c r="BZ326" s="367"/>
      <c r="CA326" s="10">
        <f t="shared" si="503"/>
        <v>0</v>
      </c>
      <c r="CB326" s="18" t="str">
        <f t="shared" si="504"/>
        <v>N/A</v>
      </c>
      <c r="CC326" s="10" t="str">
        <f t="shared" si="421"/>
        <v/>
      </c>
      <c r="CD326" s="10" t="str">
        <f t="shared" si="422"/>
        <v/>
      </c>
      <c r="CE326" s="10" t="str">
        <f t="shared" si="423"/>
        <v/>
      </c>
      <c r="CF326" s="18" t="str">
        <f t="shared" si="505"/>
        <v>N/A</v>
      </c>
      <c r="CG326" s="365"/>
      <c r="CH326" s="10">
        <f t="shared" si="506"/>
        <v>0</v>
      </c>
      <c r="CI326" s="18" t="str">
        <f t="shared" si="507"/>
        <v>N/A</v>
      </c>
      <c r="CJ326" s="10" t="str">
        <f t="shared" si="424"/>
        <v/>
      </c>
      <c r="CK326" s="10" t="str">
        <f t="shared" si="425"/>
        <v/>
      </c>
      <c r="CL326" s="10" t="str">
        <f t="shared" si="426"/>
        <v/>
      </c>
      <c r="CM326" s="18" t="str">
        <f t="shared" si="427"/>
        <v>N/A</v>
      </c>
      <c r="CN326" s="365"/>
      <c r="CO326" s="10">
        <f t="shared" si="508"/>
        <v>0</v>
      </c>
      <c r="CP326" s="18" t="str">
        <f t="shared" si="509"/>
        <v>N/A</v>
      </c>
      <c r="CQ326" s="10" t="str">
        <f t="shared" si="428"/>
        <v/>
      </c>
      <c r="CR326" s="10" t="str">
        <f t="shared" si="429"/>
        <v/>
      </c>
      <c r="CS326" s="10" t="str">
        <f t="shared" si="430"/>
        <v/>
      </c>
      <c r="CT326" s="18" t="str">
        <f t="shared" si="510"/>
        <v>N/A</v>
      </c>
      <c r="CU326" s="377"/>
      <c r="CV326" s="10">
        <f t="shared" si="511"/>
        <v>0</v>
      </c>
      <c r="CW326" s="18" t="str">
        <f t="shared" si="512"/>
        <v>N/A</v>
      </c>
      <c r="CX326" s="10" t="str">
        <f t="shared" si="431"/>
        <v/>
      </c>
      <c r="CY326" s="10" t="str">
        <f t="shared" si="432"/>
        <v/>
      </c>
      <c r="CZ326" s="10" t="str">
        <f t="shared" si="433"/>
        <v/>
      </c>
      <c r="DA326" s="18" t="str">
        <f t="shared" si="434"/>
        <v>N/A</v>
      </c>
      <c r="DB326" s="367"/>
      <c r="DC326" s="367"/>
      <c r="DD326" s="367"/>
      <c r="DE326" s="367"/>
      <c r="DF326" s="367"/>
      <c r="DG326" s="40" t="b">
        <f t="shared" si="435"/>
        <v>0</v>
      </c>
      <c r="DH326" s="40" t="b">
        <f t="shared" si="436"/>
        <v>0</v>
      </c>
      <c r="DI326" s="40" t="b">
        <f t="shared" si="437"/>
        <v>0</v>
      </c>
      <c r="DJ326" s="40" t="b">
        <f t="shared" si="438"/>
        <v>0</v>
      </c>
      <c r="DK326" s="367"/>
      <c r="DL326" s="40" t="b">
        <f t="shared" si="439"/>
        <v>0</v>
      </c>
      <c r="DM326" s="40" t="b">
        <f t="shared" si="440"/>
        <v>0</v>
      </c>
      <c r="DN326" s="40" t="b">
        <f t="shared" si="441"/>
        <v>0</v>
      </c>
      <c r="DO326" s="40" t="b">
        <f t="shared" si="442"/>
        <v>0</v>
      </c>
      <c r="DP326" s="367"/>
      <c r="DQ326" s="40" t="b">
        <f t="shared" si="443"/>
        <v>0</v>
      </c>
      <c r="DR326" s="40" t="b">
        <f t="shared" si="444"/>
        <v>0</v>
      </c>
      <c r="DS326" s="40" t="b">
        <f t="shared" si="445"/>
        <v>0</v>
      </c>
      <c r="DT326" s="40" t="b">
        <f t="shared" si="446"/>
        <v>0</v>
      </c>
      <c r="DU326" s="367"/>
      <c r="DV326" s="40" t="b">
        <f t="shared" si="447"/>
        <v>0</v>
      </c>
      <c r="DW326" s="40" t="b">
        <f t="shared" si="448"/>
        <v>0</v>
      </c>
      <c r="DX326" s="40" t="b">
        <f t="shared" si="449"/>
        <v>0</v>
      </c>
      <c r="DY326" s="40" t="b">
        <f t="shared" si="450"/>
        <v>0</v>
      </c>
      <c r="DZ326" s="367"/>
      <c r="EA326" s="40" t="b">
        <f t="shared" si="451"/>
        <v>0</v>
      </c>
      <c r="EB326" s="40" t="b">
        <f t="shared" si="452"/>
        <v>0</v>
      </c>
      <c r="EC326" s="40" t="b">
        <f t="shared" si="453"/>
        <v>0</v>
      </c>
      <c r="ED326" s="40" t="b">
        <f t="shared" si="454"/>
        <v>0</v>
      </c>
      <c r="EE326" s="367"/>
      <c r="EF326" s="40" t="b">
        <f t="shared" si="455"/>
        <v>0</v>
      </c>
      <c r="EG326" s="40" t="b">
        <f t="shared" si="456"/>
        <v>0</v>
      </c>
      <c r="EH326" s="40" t="b">
        <f t="shared" si="457"/>
        <v>0</v>
      </c>
      <c r="EI326" s="40" t="b">
        <f t="shared" si="458"/>
        <v>0</v>
      </c>
      <c r="EJ326" s="367"/>
      <c r="EK326" s="40" t="b">
        <f t="shared" si="459"/>
        <v>0</v>
      </c>
      <c r="EL326" s="40" t="b">
        <f t="shared" si="460"/>
        <v>0</v>
      </c>
      <c r="EM326" s="40" t="b">
        <f t="shared" si="461"/>
        <v>0</v>
      </c>
      <c r="EN326" s="40" t="b">
        <f t="shared" si="462"/>
        <v>0</v>
      </c>
      <c r="EO326" s="367"/>
      <c r="EP326" s="40" t="b">
        <f t="shared" si="463"/>
        <v>0</v>
      </c>
      <c r="EQ326" s="40" t="b">
        <f t="shared" si="464"/>
        <v>0</v>
      </c>
      <c r="ER326" s="40" t="b">
        <f t="shared" si="465"/>
        <v>0</v>
      </c>
      <c r="ES326" s="40" t="b">
        <f t="shared" si="466"/>
        <v>0</v>
      </c>
      <c r="ET326" s="367"/>
      <c r="EU326" s="40" t="b">
        <f t="shared" si="467"/>
        <v>0</v>
      </c>
      <c r="EV326" s="40" t="b">
        <f t="shared" si="468"/>
        <v>0</v>
      </c>
      <c r="EW326" s="40" t="b">
        <f t="shared" si="469"/>
        <v>0</v>
      </c>
      <c r="EX326" s="40" t="b">
        <f t="shared" si="470"/>
        <v>0</v>
      </c>
      <c r="EY326" s="365"/>
      <c r="EZ326" s="40" t="b">
        <f t="shared" si="471"/>
        <v>0</v>
      </c>
      <c r="FA326" s="40" t="b">
        <f t="shared" si="472"/>
        <v>0</v>
      </c>
      <c r="FB326" s="40" t="b">
        <f t="shared" si="473"/>
        <v>0</v>
      </c>
      <c r="FC326" s="40" t="b">
        <f t="shared" si="474"/>
        <v>0</v>
      </c>
      <c r="FD326" s="367"/>
      <c r="FE326" s="40" t="b">
        <f t="shared" si="475"/>
        <v>0</v>
      </c>
      <c r="FF326" s="40" t="b">
        <f t="shared" si="476"/>
        <v>0</v>
      </c>
      <c r="FG326" s="40" t="b">
        <f t="shared" si="477"/>
        <v>0</v>
      </c>
      <c r="FH326" s="40" t="b">
        <f t="shared" si="478"/>
        <v>0</v>
      </c>
      <c r="FI326" s="365"/>
      <c r="FJ326" s="40" t="b">
        <f t="shared" si="479"/>
        <v>0</v>
      </c>
      <c r="FK326" s="40" t="b">
        <f t="shared" si="480"/>
        <v>0</v>
      </c>
      <c r="FL326" s="40" t="b">
        <f t="shared" si="481"/>
        <v>0</v>
      </c>
      <c r="FM326" s="40" t="b">
        <f t="shared" si="482"/>
        <v>0</v>
      </c>
      <c r="FN326" s="367"/>
      <c r="FO326" s="40" t="b">
        <f t="shared" si="483"/>
        <v>0</v>
      </c>
      <c r="FP326" s="40" t="b">
        <f t="shared" si="484"/>
        <v>0</v>
      </c>
      <c r="FQ326" s="40" t="b">
        <f t="shared" si="485"/>
        <v>0</v>
      </c>
      <c r="FR326" s="40" t="b">
        <f t="shared" si="486"/>
        <v>0</v>
      </c>
      <c r="FS326" s="365"/>
      <c r="FT326" s="40" t="b">
        <f t="shared" si="487"/>
        <v>0</v>
      </c>
      <c r="FU326" s="40" t="b">
        <f t="shared" si="488"/>
        <v>0</v>
      </c>
      <c r="FV326" s="40" t="b">
        <f t="shared" si="489"/>
        <v>0</v>
      </c>
      <c r="FW326" s="40" t="b">
        <f t="shared" si="490"/>
        <v>0</v>
      </c>
    </row>
    <row r="327" spans="2:179">
      <c r="B327" s="365">
        <v>318</v>
      </c>
      <c r="C327" s="309"/>
      <c r="D327" s="196"/>
      <c r="E327" s="196"/>
      <c r="F327" s="195"/>
      <c r="G327" s="367"/>
      <c r="H327" s="197"/>
      <c r="I327" s="197"/>
      <c r="J327" s="197"/>
      <c r="K327" s="197"/>
      <c r="L327" s="197"/>
      <c r="M327" s="197"/>
      <c r="N327" s="9"/>
      <c r="O327" s="198"/>
      <c r="P327" s="198"/>
      <c r="Q327" s="198"/>
      <c r="R327" s="198"/>
      <c r="S327" s="198"/>
      <c r="T327" s="198"/>
      <c r="U327" s="9"/>
      <c r="V327" s="306"/>
      <c r="W327" s="306"/>
      <c r="X327" s="306"/>
      <c r="Y327" s="306"/>
      <c r="Z327" s="306"/>
      <c r="AA327" s="283">
        <f>IFERROR(Z327*Inputs!$D$59*Inputs!$D$60,"")</f>
        <v>0</v>
      </c>
      <c r="AB327" s="9"/>
      <c r="AC327" s="304"/>
      <c r="AD327" s="304"/>
      <c r="AE327" s="304"/>
      <c r="AF327" s="304"/>
      <c r="AG327" s="9"/>
      <c r="AH327" s="283" t="str">
        <f>IFERROR(IF(Analysis!AC327="","",Analysis!AC327*Inputs!$D$33),"")</f>
        <v/>
      </c>
      <c r="AI327" s="292" t="str">
        <f>IFERROR(IF(Analysis!AD327="","",Analysis!AD327*Inputs!$D$37),"")</f>
        <v/>
      </c>
      <c r="AJ327" s="292" t="str">
        <f>IFERROR(IF(Analysis!AE327="","",Analysis!AE327*Inputs!$D$41),"")</f>
        <v/>
      </c>
      <c r="AK327" s="292" t="str">
        <f>IFERROR(IF(Analysis!AE327="","",Analysis!AE327*Inputs!$D$48),"")</f>
        <v/>
      </c>
      <c r="AL327" s="293" t="str">
        <f>IFERROR(IF(Analysis!AD327="","",Analysis!AD327*Inputs!$D$49*Inputs!$D$48),"")</f>
        <v/>
      </c>
      <c r="AM327" s="292" t="str">
        <f>IFERROR(AK327*Inputs!$D$50,"")</f>
        <v/>
      </c>
      <c r="AN327" s="292" t="str">
        <f t="shared" si="491"/>
        <v/>
      </c>
      <c r="AO327" s="292" t="str">
        <f>IFERROR(IF(AN327="","",AN327*Inputs!$D$52),"")</f>
        <v/>
      </c>
      <c r="AP327" s="283" t="str">
        <f>IFERROR(IF(Analysis!AF327="","",Analysis!AF327*Inputs!$D$58),"")</f>
        <v/>
      </c>
      <c r="AQ327" s="293" t="str">
        <f>IFERROR(AP327*Inputs!$D$59,"")</f>
        <v/>
      </c>
      <c r="AR327" s="283" t="str">
        <f>IFERROR(AQ327*Inputs!$D$60,"")</f>
        <v/>
      </c>
      <c r="AS327" s="9"/>
      <c r="AT327" s="279" t="str">
        <f>IF(Analysis!V327&lt;&gt;"",Analysis!V327,Analysis!$AH327)</f>
        <v/>
      </c>
      <c r="AU327" s="279" t="str">
        <f>IF(Analysis!W327&lt;&gt;"",Analysis!W327,Analysis!AI327)</f>
        <v/>
      </c>
      <c r="AV327" s="279" t="str">
        <f>IF(Analysis!X327&lt;&gt;"",Analysis!X327,$AJ327)</f>
        <v/>
      </c>
      <c r="AW327" s="279" t="str">
        <f>IF(Analysis!Y327&lt;&gt;"",Analysis!Y327,Analysis!AO327)</f>
        <v/>
      </c>
      <c r="AX327" s="279" t="str">
        <f>IF(Analysis!Z327&lt;&gt;"",Analysis!Z327,Analysis!AP327)</f>
        <v/>
      </c>
      <c r="AY327" s="279" t="str">
        <f>IF(Analysis!AA327&gt;0,Analysis!AA327,Analysis!AR327)</f>
        <v/>
      </c>
      <c r="AZ327" s="9"/>
      <c r="BA327" s="8">
        <f>SUM((($H327+$O327)*Inputs!$D$14*Inputs!$D$13/Hours_TB),(($I327+$P327)*Inputs!$D$14*Inputs!$D$13/Hours_TB),(($J327+$Q327)*Inputs!$D$14*Inputs!$D$13/Hours_TB),(($K327+$R327)*Inputs!$D$14*Inputs!$D$13/Hours_TB),(($L327+$S327)*Inputs!$D$14*Inputs!$D$13/Hours_TB),(($M327+$T327)*Inputs!$D$14*Inputs!$D$13/Hours_TB))</f>
        <v>0</v>
      </c>
      <c r="BB327" s="8">
        <f>SUM((($H327+$O327)*Inputs!$D$14*Inputs!$D$13/Hours_HIV),(($I327+$P327)*Inputs!$D$14*Inputs!$D$13/Hours_HIV),(($J327+$Q327)*Inputs!$D$14*Inputs!$D$13/Hours_HIV),(($K327+$R327)*Inputs!$D$14*Inputs!$D$13/Hours_HIV),(($L327+$S327)*Inputs!$D$14*Inputs!$D$13/Hours_HIV),(($M327+$T327)*Inputs!$D$14*Inputs!$D$13/Hours_HIV))</f>
        <v>0</v>
      </c>
      <c r="BC327" s="8">
        <f>SUM((($H327+$O327)*Inputs!$D$14*Inputs!$D$13/Hours_HPV),(($I327+$P327)*Inputs!$D$14*Inputs!$D$13/Hours_HPV),(($J327+$Q327)*Inputs!$D$14*Inputs!$D$13/Hours_HPV),(($K327+$R327)*Inputs!$D$14*Inputs!$D$13/Hours_HPV),(($L327+$S327)*Inputs!$D$14*Inputs!$D$13/Hours_HPV),(($M327+$T327)*Inputs!$D$14*Inputs!$D$13/Hours_HPV))</f>
        <v>0</v>
      </c>
      <c r="BD327" s="8">
        <f>SUM((($H327+$O327)*Inputs!$D$14*Inputs!$D$13/Hours_HCV),(($I327+$P327)*Inputs!$D$14*Inputs!$D$13/Hours_HCV),(($J327+$Q327)*Inputs!$D$14*Inputs!$D$13/Hours_HCV),(($K327+$R327)*Inputs!$D$14*Inputs!$D$13/Hours_HCV),(($L327+$S327)*Inputs!$D$14*Inputs!$D$13/Hours_HCV),(($M327+$T327)*Inputs!$D$14*Inputs!$D$13/Hours_HCV))</f>
        <v>0</v>
      </c>
      <c r="BE327" s="9"/>
      <c r="BF327" s="10" t="str">
        <f t="shared" si="492"/>
        <v/>
      </c>
      <c r="BG327" s="18" t="str">
        <f t="shared" si="493"/>
        <v>N/A</v>
      </c>
      <c r="BH327" s="10" t="str">
        <f t="shared" si="494"/>
        <v/>
      </c>
      <c r="BI327" s="10" t="str">
        <f t="shared" si="495"/>
        <v/>
      </c>
      <c r="BJ327" s="10" t="str">
        <f t="shared" si="414"/>
        <v/>
      </c>
      <c r="BK327" s="18" t="str">
        <f t="shared" si="496"/>
        <v>N/A</v>
      </c>
      <c r="BL327" s="367"/>
      <c r="BM327" s="10">
        <f t="shared" si="497"/>
        <v>0</v>
      </c>
      <c r="BN327" s="18" t="str">
        <f t="shared" si="498"/>
        <v>N/A</v>
      </c>
      <c r="BO327" s="10" t="str">
        <f t="shared" si="415"/>
        <v/>
      </c>
      <c r="BP327" s="10" t="str">
        <f t="shared" si="416"/>
        <v/>
      </c>
      <c r="BQ327" s="10" t="str">
        <f t="shared" si="417"/>
        <v/>
      </c>
      <c r="BR327" s="18" t="str">
        <f t="shared" si="418"/>
        <v>N/A</v>
      </c>
      <c r="BS327" s="367"/>
      <c r="BT327" s="10">
        <f t="shared" si="499"/>
        <v>0</v>
      </c>
      <c r="BU327" s="18" t="str">
        <f t="shared" si="500"/>
        <v>N/A</v>
      </c>
      <c r="BV327" s="10" t="str">
        <f t="shared" si="419"/>
        <v/>
      </c>
      <c r="BW327" s="10" t="str">
        <f t="shared" si="501"/>
        <v/>
      </c>
      <c r="BX327" s="10" t="str">
        <f t="shared" si="420"/>
        <v/>
      </c>
      <c r="BY327" s="18" t="str">
        <f t="shared" si="502"/>
        <v>N/A</v>
      </c>
      <c r="BZ327" s="367"/>
      <c r="CA327" s="10">
        <f t="shared" si="503"/>
        <v>0</v>
      </c>
      <c r="CB327" s="18" t="str">
        <f t="shared" si="504"/>
        <v>N/A</v>
      </c>
      <c r="CC327" s="10" t="str">
        <f t="shared" si="421"/>
        <v/>
      </c>
      <c r="CD327" s="10" t="str">
        <f t="shared" si="422"/>
        <v/>
      </c>
      <c r="CE327" s="10" t="str">
        <f t="shared" si="423"/>
        <v/>
      </c>
      <c r="CF327" s="18" t="str">
        <f t="shared" si="505"/>
        <v>N/A</v>
      </c>
      <c r="CG327" s="365"/>
      <c r="CH327" s="10">
        <f t="shared" si="506"/>
        <v>0</v>
      </c>
      <c r="CI327" s="18" t="str">
        <f t="shared" si="507"/>
        <v>N/A</v>
      </c>
      <c r="CJ327" s="10" t="str">
        <f t="shared" si="424"/>
        <v/>
      </c>
      <c r="CK327" s="10" t="str">
        <f t="shared" si="425"/>
        <v/>
      </c>
      <c r="CL327" s="10" t="str">
        <f t="shared" si="426"/>
        <v/>
      </c>
      <c r="CM327" s="18" t="str">
        <f t="shared" si="427"/>
        <v>N/A</v>
      </c>
      <c r="CN327" s="365"/>
      <c r="CO327" s="10">
        <f t="shared" si="508"/>
        <v>0</v>
      </c>
      <c r="CP327" s="18" t="str">
        <f t="shared" si="509"/>
        <v>N/A</v>
      </c>
      <c r="CQ327" s="10" t="str">
        <f t="shared" si="428"/>
        <v/>
      </c>
      <c r="CR327" s="10" t="str">
        <f t="shared" si="429"/>
        <v/>
      </c>
      <c r="CS327" s="10" t="str">
        <f t="shared" si="430"/>
        <v/>
      </c>
      <c r="CT327" s="18" t="str">
        <f t="shared" si="510"/>
        <v>N/A</v>
      </c>
      <c r="CU327" s="377"/>
      <c r="CV327" s="10">
        <f t="shared" si="511"/>
        <v>0</v>
      </c>
      <c r="CW327" s="18" t="str">
        <f t="shared" si="512"/>
        <v>N/A</v>
      </c>
      <c r="CX327" s="10" t="str">
        <f t="shared" si="431"/>
        <v/>
      </c>
      <c r="CY327" s="10" t="str">
        <f t="shared" si="432"/>
        <v/>
      </c>
      <c r="CZ327" s="10" t="str">
        <f t="shared" si="433"/>
        <v/>
      </c>
      <c r="DA327" s="18" t="str">
        <f t="shared" si="434"/>
        <v>N/A</v>
      </c>
      <c r="DB327" s="367"/>
      <c r="DC327" s="367"/>
      <c r="DD327" s="367"/>
      <c r="DE327" s="367"/>
      <c r="DF327" s="367"/>
      <c r="DG327" s="40" t="b">
        <f t="shared" si="435"/>
        <v>0</v>
      </c>
      <c r="DH327" s="40" t="b">
        <f t="shared" si="436"/>
        <v>0</v>
      </c>
      <c r="DI327" s="40" t="b">
        <f t="shared" si="437"/>
        <v>0</v>
      </c>
      <c r="DJ327" s="40" t="b">
        <f t="shared" si="438"/>
        <v>0</v>
      </c>
      <c r="DK327" s="367"/>
      <c r="DL327" s="40" t="b">
        <f t="shared" si="439"/>
        <v>0</v>
      </c>
      <c r="DM327" s="40" t="b">
        <f t="shared" si="440"/>
        <v>0</v>
      </c>
      <c r="DN327" s="40" t="b">
        <f t="shared" si="441"/>
        <v>0</v>
      </c>
      <c r="DO327" s="40" t="b">
        <f t="shared" si="442"/>
        <v>0</v>
      </c>
      <c r="DP327" s="367"/>
      <c r="DQ327" s="40" t="b">
        <f t="shared" si="443"/>
        <v>0</v>
      </c>
      <c r="DR327" s="40" t="b">
        <f t="shared" si="444"/>
        <v>0</v>
      </c>
      <c r="DS327" s="40" t="b">
        <f t="shared" si="445"/>
        <v>0</v>
      </c>
      <c r="DT327" s="40" t="b">
        <f t="shared" si="446"/>
        <v>0</v>
      </c>
      <c r="DU327" s="367"/>
      <c r="DV327" s="40" t="b">
        <f t="shared" si="447"/>
        <v>0</v>
      </c>
      <c r="DW327" s="40" t="b">
        <f t="shared" si="448"/>
        <v>0</v>
      </c>
      <c r="DX327" s="40" t="b">
        <f t="shared" si="449"/>
        <v>0</v>
      </c>
      <c r="DY327" s="40" t="b">
        <f t="shared" si="450"/>
        <v>0</v>
      </c>
      <c r="DZ327" s="367"/>
      <c r="EA327" s="40" t="b">
        <f t="shared" si="451"/>
        <v>0</v>
      </c>
      <c r="EB327" s="40" t="b">
        <f t="shared" si="452"/>
        <v>0</v>
      </c>
      <c r="EC327" s="40" t="b">
        <f t="shared" si="453"/>
        <v>0</v>
      </c>
      <c r="ED327" s="40" t="b">
        <f t="shared" si="454"/>
        <v>0</v>
      </c>
      <c r="EE327" s="367"/>
      <c r="EF327" s="40" t="b">
        <f t="shared" si="455"/>
        <v>0</v>
      </c>
      <c r="EG327" s="40" t="b">
        <f t="shared" si="456"/>
        <v>0</v>
      </c>
      <c r="EH327" s="40" t="b">
        <f t="shared" si="457"/>
        <v>0</v>
      </c>
      <c r="EI327" s="40" t="b">
        <f t="shared" si="458"/>
        <v>0</v>
      </c>
      <c r="EJ327" s="367"/>
      <c r="EK327" s="40" t="b">
        <f t="shared" si="459"/>
        <v>0</v>
      </c>
      <c r="EL327" s="40" t="b">
        <f t="shared" si="460"/>
        <v>0</v>
      </c>
      <c r="EM327" s="40" t="b">
        <f t="shared" si="461"/>
        <v>0</v>
      </c>
      <c r="EN327" s="40" t="b">
        <f t="shared" si="462"/>
        <v>0</v>
      </c>
      <c r="EO327" s="367"/>
      <c r="EP327" s="40" t="b">
        <f t="shared" si="463"/>
        <v>0</v>
      </c>
      <c r="EQ327" s="40" t="b">
        <f t="shared" si="464"/>
        <v>0</v>
      </c>
      <c r="ER327" s="40" t="b">
        <f t="shared" si="465"/>
        <v>0</v>
      </c>
      <c r="ES327" s="40" t="b">
        <f t="shared" si="466"/>
        <v>0</v>
      </c>
      <c r="ET327" s="367"/>
      <c r="EU327" s="40" t="b">
        <f t="shared" si="467"/>
        <v>0</v>
      </c>
      <c r="EV327" s="40" t="b">
        <f t="shared" si="468"/>
        <v>0</v>
      </c>
      <c r="EW327" s="40" t="b">
        <f t="shared" si="469"/>
        <v>0</v>
      </c>
      <c r="EX327" s="40" t="b">
        <f t="shared" si="470"/>
        <v>0</v>
      </c>
      <c r="EY327" s="365"/>
      <c r="EZ327" s="40" t="b">
        <f t="shared" si="471"/>
        <v>0</v>
      </c>
      <c r="FA327" s="40" t="b">
        <f t="shared" si="472"/>
        <v>0</v>
      </c>
      <c r="FB327" s="40" t="b">
        <f t="shared" si="473"/>
        <v>0</v>
      </c>
      <c r="FC327" s="40" t="b">
        <f t="shared" si="474"/>
        <v>0</v>
      </c>
      <c r="FD327" s="367"/>
      <c r="FE327" s="40" t="b">
        <f t="shared" si="475"/>
        <v>0</v>
      </c>
      <c r="FF327" s="40" t="b">
        <f t="shared" si="476"/>
        <v>0</v>
      </c>
      <c r="FG327" s="40" t="b">
        <f t="shared" si="477"/>
        <v>0</v>
      </c>
      <c r="FH327" s="40" t="b">
        <f t="shared" si="478"/>
        <v>0</v>
      </c>
      <c r="FI327" s="365"/>
      <c r="FJ327" s="40" t="b">
        <f t="shared" si="479"/>
        <v>0</v>
      </c>
      <c r="FK327" s="40" t="b">
        <f t="shared" si="480"/>
        <v>0</v>
      </c>
      <c r="FL327" s="40" t="b">
        <f t="shared" si="481"/>
        <v>0</v>
      </c>
      <c r="FM327" s="40" t="b">
        <f t="shared" si="482"/>
        <v>0</v>
      </c>
      <c r="FN327" s="367"/>
      <c r="FO327" s="40" t="b">
        <f t="shared" si="483"/>
        <v>0</v>
      </c>
      <c r="FP327" s="40" t="b">
        <f t="shared" si="484"/>
        <v>0</v>
      </c>
      <c r="FQ327" s="40" t="b">
        <f t="shared" si="485"/>
        <v>0</v>
      </c>
      <c r="FR327" s="40" t="b">
        <f t="shared" si="486"/>
        <v>0</v>
      </c>
      <c r="FS327" s="365"/>
      <c r="FT327" s="40" t="b">
        <f t="shared" si="487"/>
        <v>0</v>
      </c>
      <c r="FU327" s="40" t="b">
        <f t="shared" si="488"/>
        <v>0</v>
      </c>
      <c r="FV327" s="40" t="b">
        <f t="shared" si="489"/>
        <v>0</v>
      </c>
      <c r="FW327" s="40" t="b">
        <f t="shared" si="490"/>
        <v>0</v>
      </c>
    </row>
    <row r="328" spans="2:179">
      <c r="B328" s="365">
        <v>319</v>
      </c>
      <c r="C328" s="309"/>
      <c r="D328" s="196"/>
      <c r="E328" s="196"/>
      <c r="F328" s="195"/>
      <c r="G328" s="367"/>
      <c r="H328" s="197"/>
      <c r="I328" s="197"/>
      <c r="J328" s="197"/>
      <c r="K328" s="197"/>
      <c r="L328" s="197"/>
      <c r="M328" s="197"/>
      <c r="N328" s="9"/>
      <c r="O328" s="198"/>
      <c r="P328" s="198"/>
      <c r="Q328" s="198"/>
      <c r="R328" s="198"/>
      <c r="S328" s="198"/>
      <c r="T328" s="198"/>
      <c r="U328" s="9"/>
      <c r="V328" s="306"/>
      <c r="W328" s="306"/>
      <c r="X328" s="306"/>
      <c r="Y328" s="306"/>
      <c r="Z328" s="306"/>
      <c r="AA328" s="283">
        <f>IFERROR(Z328*Inputs!$D$59*Inputs!$D$60,"")</f>
        <v>0</v>
      </c>
      <c r="AB328" s="9"/>
      <c r="AC328" s="304"/>
      <c r="AD328" s="304"/>
      <c r="AE328" s="304"/>
      <c r="AF328" s="304"/>
      <c r="AG328" s="9"/>
      <c r="AH328" s="283" t="str">
        <f>IFERROR(IF(Analysis!AC328="","",Analysis!AC328*Inputs!$D$33),"")</f>
        <v/>
      </c>
      <c r="AI328" s="292" t="str">
        <f>IFERROR(IF(Analysis!AD328="","",Analysis!AD328*Inputs!$D$37),"")</f>
        <v/>
      </c>
      <c r="AJ328" s="292" t="str">
        <f>IFERROR(IF(Analysis!AE328="","",Analysis!AE328*Inputs!$D$41),"")</f>
        <v/>
      </c>
      <c r="AK328" s="292" t="str">
        <f>IFERROR(IF(Analysis!AE328="","",Analysis!AE328*Inputs!$D$48),"")</f>
        <v/>
      </c>
      <c r="AL328" s="293" t="str">
        <f>IFERROR(IF(Analysis!AD328="","",Analysis!AD328*Inputs!$D$49*Inputs!$D$48),"")</f>
        <v/>
      </c>
      <c r="AM328" s="292" t="str">
        <f>IFERROR(AK328*Inputs!$D$50,"")</f>
        <v/>
      </c>
      <c r="AN328" s="292" t="str">
        <f t="shared" si="491"/>
        <v/>
      </c>
      <c r="AO328" s="292" t="str">
        <f>IFERROR(IF(AN328="","",AN328*Inputs!$D$52),"")</f>
        <v/>
      </c>
      <c r="AP328" s="283" t="str">
        <f>IFERROR(IF(Analysis!AF328="","",Analysis!AF328*Inputs!$D$58),"")</f>
        <v/>
      </c>
      <c r="AQ328" s="293" t="str">
        <f>IFERROR(AP328*Inputs!$D$59,"")</f>
        <v/>
      </c>
      <c r="AR328" s="283" t="str">
        <f>IFERROR(AQ328*Inputs!$D$60,"")</f>
        <v/>
      </c>
      <c r="AS328" s="9"/>
      <c r="AT328" s="279" t="str">
        <f>IF(Analysis!V328&lt;&gt;"",Analysis!V328,Analysis!$AH328)</f>
        <v/>
      </c>
      <c r="AU328" s="279" t="str">
        <f>IF(Analysis!W328&lt;&gt;"",Analysis!W328,Analysis!AI328)</f>
        <v/>
      </c>
      <c r="AV328" s="279" t="str">
        <f>IF(Analysis!X328&lt;&gt;"",Analysis!X328,$AJ328)</f>
        <v/>
      </c>
      <c r="AW328" s="279" t="str">
        <f>IF(Analysis!Y328&lt;&gt;"",Analysis!Y328,Analysis!AO328)</f>
        <v/>
      </c>
      <c r="AX328" s="279" t="str">
        <f>IF(Analysis!Z328&lt;&gt;"",Analysis!Z328,Analysis!AP328)</f>
        <v/>
      </c>
      <c r="AY328" s="279" t="str">
        <f>IF(Analysis!AA328&gt;0,Analysis!AA328,Analysis!AR328)</f>
        <v/>
      </c>
      <c r="AZ328" s="9"/>
      <c r="BA328" s="8">
        <f>SUM((($H328+$O328)*Inputs!$D$14*Inputs!$D$13/Hours_TB),(($I328+$P328)*Inputs!$D$14*Inputs!$D$13/Hours_TB),(($J328+$Q328)*Inputs!$D$14*Inputs!$D$13/Hours_TB),(($K328+$R328)*Inputs!$D$14*Inputs!$D$13/Hours_TB),(($L328+$S328)*Inputs!$D$14*Inputs!$D$13/Hours_TB),(($M328+$T328)*Inputs!$D$14*Inputs!$D$13/Hours_TB))</f>
        <v>0</v>
      </c>
      <c r="BB328" s="8">
        <f>SUM((($H328+$O328)*Inputs!$D$14*Inputs!$D$13/Hours_HIV),(($I328+$P328)*Inputs!$D$14*Inputs!$D$13/Hours_HIV),(($J328+$Q328)*Inputs!$D$14*Inputs!$D$13/Hours_HIV),(($K328+$R328)*Inputs!$D$14*Inputs!$D$13/Hours_HIV),(($L328+$S328)*Inputs!$D$14*Inputs!$D$13/Hours_HIV),(($M328+$T328)*Inputs!$D$14*Inputs!$D$13/Hours_HIV))</f>
        <v>0</v>
      </c>
      <c r="BC328" s="8">
        <f>SUM((($H328+$O328)*Inputs!$D$14*Inputs!$D$13/Hours_HPV),(($I328+$P328)*Inputs!$D$14*Inputs!$D$13/Hours_HPV),(($J328+$Q328)*Inputs!$D$14*Inputs!$D$13/Hours_HPV),(($K328+$R328)*Inputs!$D$14*Inputs!$D$13/Hours_HPV),(($L328+$S328)*Inputs!$D$14*Inputs!$D$13/Hours_HPV),(($M328+$T328)*Inputs!$D$14*Inputs!$D$13/Hours_HPV))</f>
        <v>0</v>
      </c>
      <c r="BD328" s="8">
        <f>SUM((($H328+$O328)*Inputs!$D$14*Inputs!$D$13/Hours_HCV),(($I328+$P328)*Inputs!$D$14*Inputs!$D$13/Hours_HCV),(($J328+$Q328)*Inputs!$D$14*Inputs!$D$13/Hours_HCV),(($K328+$R328)*Inputs!$D$14*Inputs!$D$13/Hours_HCV),(($L328+$S328)*Inputs!$D$14*Inputs!$D$13/Hours_HCV),(($M328+$T328)*Inputs!$D$14*Inputs!$D$13/Hours_HCV))</f>
        <v>0</v>
      </c>
      <c r="BE328" s="9"/>
      <c r="BF328" s="10" t="str">
        <f t="shared" si="492"/>
        <v/>
      </c>
      <c r="BG328" s="18" t="str">
        <f t="shared" si="493"/>
        <v>N/A</v>
      </c>
      <c r="BH328" s="10" t="str">
        <f t="shared" si="494"/>
        <v/>
      </c>
      <c r="BI328" s="10" t="str">
        <f t="shared" si="495"/>
        <v/>
      </c>
      <c r="BJ328" s="10" t="str">
        <f t="shared" si="414"/>
        <v/>
      </c>
      <c r="BK328" s="18" t="str">
        <f t="shared" si="496"/>
        <v>N/A</v>
      </c>
      <c r="BL328" s="367"/>
      <c r="BM328" s="10">
        <f t="shared" si="497"/>
        <v>0</v>
      </c>
      <c r="BN328" s="18" t="str">
        <f t="shared" si="498"/>
        <v>N/A</v>
      </c>
      <c r="BO328" s="10" t="str">
        <f t="shared" si="415"/>
        <v/>
      </c>
      <c r="BP328" s="10" t="str">
        <f t="shared" si="416"/>
        <v/>
      </c>
      <c r="BQ328" s="10" t="str">
        <f t="shared" si="417"/>
        <v/>
      </c>
      <c r="BR328" s="18" t="str">
        <f t="shared" si="418"/>
        <v>N/A</v>
      </c>
      <c r="BS328" s="367"/>
      <c r="BT328" s="10">
        <f t="shared" si="499"/>
        <v>0</v>
      </c>
      <c r="BU328" s="18" t="str">
        <f t="shared" si="500"/>
        <v>N/A</v>
      </c>
      <c r="BV328" s="10" t="str">
        <f t="shared" si="419"/>
        <v/>
      </c>
      <c r="BW328" s="10" t="str">
        <f t="shared" si="501"/>
        <v/>
      </c>
      <c r="BX328" s="10" t="str">
        <f t="shared" si="420"/>
        <v/>
      </c>
      <c r="BY328" s="18" t="str">
        <f t="shared" si="502"/>
        <v>N/A</v>
      </c>
      <c r="BZ328" s="367"/>
      <c r="CA328" s="10">
        <f t="shared" si="503"/>
        <v>0</v>
      </c>
      <c r="CB328" s="18" t="str">
        <f t="shared" si="504"/>
        <v>N/A</v>
      </c>
      <c r="CC328" s="10" t="str">
        <f t="shared" si="421"/>
        <v/>
      </c>
      <c r="CD328" s="10" t="str">
        <f t="shared" si="422"/>
        <v/>
      </c>
      <c r="CE328" s="10" t="str">
        <f t="shared" si="423"/>
        <v/>
      </c>
      <c r="CF328" s="18" t="str">
        <f t="shared" si="505"/>
        <v>N/A</v>
      </c>
      <c r="CG328" s="365"/>
      <c r="CH328" s="10">
        <f t="shared" si="506"/>
        <v>0</v>
      </c>
      <c r="CI328" s="18" t="str">
        <f t="shared" si="507"/>
        <v>N/A</v>
      </c>
      <c r="CJ328" s="10" t="str">
        <f t="shared" si="424"/>
        <v/>
      </c>
      <c r="CK328" s="10" t="str">
        <f t="shared" si="425"/>
        <v/>
      </c>
      <c r="CL328" s="10" t="str">
        <f t="shared" si="426"/>
        <v/>
      </c>
      <c r="CM328" s="18" t="str">
        <f t="shared" si="427"/>
        <v>N/A</v>
      </c>
      <c r="CN328" s="365"/>
      <c r="CO328" s="10">
        <f t="shared" si="508"/>
        <v>0</v>
      </c>
      <c r="CP328" s="18" t="str">
        <f t="shared" si="509"/>
        <v>N/A</v>
      </c>
      <c r="CQ328" s="10" t="str">
        <f t="shared" si="428"/>
        <v/>
      </c>
      <c r="CR328" s="10" t="str">
        <f t="shared" si="429"/>
        <v/>
      </c>
      <c r="CS328" s="10" t="str">
        <f t="shared" si="430"/>
        <v/>
      </c>
      <c r="CT328" s="18" t="str">
        <f t="shared" si="510"/>
        <v>N/A</v>
      </c>
      <c r="CU328" s="377"/>
      <c r="CV328" s="10">
        <f t="shared" si="511"/>
        <v>0</v>
      </c>
      <c r="CW328" s="18" t="str">
        <f t="shared" si="512"/>
        <v>N/A</v>
      </c>
      <c r="CX328" s="10" t="str">
        <f t="shared" si="431"/>
        <v/>
      </c>
      <c r="CY328" s="10" t="str">
        <f t="shared" si="432"/>
        <v/>
      </c>
      <c r="CZ328" s="10" t="str">
        <f t="shared" si="433"/>
        <v/>
      </c>
      <c r="DA328" s="18" t="str">
        <f t="shared" si="434"/>
        <v>N/A</v>
      </c>
      <c r="DB328" s="367"/>
      <c r="DC328" s="367"/>
      <c r="DD328" s="367"/>
      <c r="DE328" s="367"/>
      <c r="DF328" s="367"/>
      <c r="DG328" s="40" t="b">
        <f t="shared" si="435"/>
        <v>0</v>
      </c>
      <c r="DH328" s="40" t="b">
        <f t="shared" si="436"/>
        <v>0</v>
      </c>
      <c r="DI328" s="40" t="b">
        <f t="shared" si="437"/>
        <v>0</v>
      </c>
      <c r="DJ328" s="40" t="b">
        <f t="shared" si="438"/>
        <v>0</v>
      </c>
      <c r="DK328" s="367"/>
      <c r="DL328" s="40" t="b">
        <f t="shared" si="439"/>
        <v>0</v>
      </c>
      <c r="DM328" s="40" t="b">
        <f t="shared" si="440"/>
        <v>0</v>
      </c>
      <c r="DN328" s="40" t="b">
        <f t="shared" si="441"/>
        <v>0</v>
      </c>
      <c r="DO328" s="40" t="b">
        <f t="shared" si="442"/>
        <v>0</v>
      </c>
      <c r="DP328" s="367"/>
      <c r="DQ328" s="40" t="b">
        <f t="shared" si="443"/>
        <v>0</v>
      </c>
      <c r="DR328" s="40" t="b">
        <f t="shared" si="444"/>
        <v>0</v>
      </c>
      <c r="DS328" s="40" t="b">
        <f t="shared" si="445"/>
        <v>0</v>
      </c>
      <c r="DT328" s="40" t="b">
        <f t="shared" si="446"/>
        <v>0</v>
      </c>
      <c r="DU328" s="367"/>
      <c r="DV328" s="40" t="b">
        <f t="shared" si="447"/>
        <v>0</v>
      </c>
      <c r="DW328" s="40" t="b">
        <f t="shared" si="448"/>
        <v>0</v>
      </c>
      <c r="DX328" s="40" t="b">
        <f t="shared" si="449"/>
        <v>0</v>
      </c>
      <c r="DY328" s="40" t="b">
        <f t="shared" si="450"/>
        <v>0</v>
      </c>
      <c r="DZ328" s="367"/>
      <c r="EA328" s="40" t="b">
        <f t="shared" si="451"/>
        <v>0</v>
      </c>
      <c r="EB328" s="40" t="b">
        <f t="shared" si="452"/>
        <v>0</v>
      </c>
      <c r="EC328" s="40" t="b">
        <f t="shared" si="453"/>
        <v>0</v>
      </c>
      <c r="ED328" s="40" t="b">
        <f t="shared" si="454"/>
        <v>0</v>
      </c>
      <c r="EE328" s="367"/>
      <c r="EF328" s="40" t="b">
        <f t="shared" si="455"/>
        <v>0</v>
      </c>
      <c r="EG328" s="40" t="b">
        <f t="shared" si="456"/>
        <v>0</v>
      </c>
      <c r="EH328" s="40" t="b">
        <f t="shared" si="457"/>
        <v>0</v>
      </c>
      <c r="EI328" s="40" t="b">
        <f t="shared" si="458"/>
        <v>0</v>
      </c>
      <c r="EJ328" s="367"/>
      <c r="EK328" s="40" t="b">
        <f t="shared" si="459"/>
        <v>0</v>
      </c>
      <c r="EL328" s="40" t="b">
        <f t="shared" si="460"/>
        <v>0</v>
      </c>
      <c r="EM328" s="40" t="b">
        <f t="shared" si="461"/>
        <v>0</v>
      </c>
      <c r="EN328" s="40" t="b">
        <f t="shared" si="462"/>
        <v>0</v>
      </c>
      <c r="EO328" s="367"/>
      <c r="EP328" s="40" t="b">
        <f t="shared" si="463"/>
        <v>0</v>
      </c>
      <c r="EQ328" s="40" t="b">
        <f t="shared" si="464"/>
        <v>0</v>
      </c>
      <c r="ER328" s="40" t="b">
        <f t="shared" si="465"/>
        <v>0</v>
      </c>
      <c r="ES328" s="40" t="b">
        <f t="shared" si="466"/>
        <v>0</v>
      </c>
      <c r="ET328" s="367"/>
      <c r="EU328" s="40" t="b">
        <f t="shared" si="467"/>
        <v>0</v>
      </c>
      <c r="EV328" s="40" t="b">
        <f t="shared" si="468"/>
        <v>0</v>
      </c>
      <c r="EW328" s="40" t="b">
        <f t="shared" si="469"/>
        <v>0</v>
      </c>
      <c r="EX328" s="40" t="b">
        <f t="shared" si="470"/>
        <v>0</v>
      </c>
      <c r="EY328" s="365"/>
      <c r="EZ328" s="40" t="b">
        <f t="shared" si="471"/>
        <v>0</v>
      </c>
      <c r="FA328" s="40" t="b">
        <f t="shared" si="472"/>
        <v>0</v>
      </c>
      <c r="FB328" s="40" t="b">
        <f t="shared" si="473"/>
        <v>0</v>
      </c>
      <c r="FC328" s="40" t="b">
        <f t="shared" si="474"/>
        <v>0</v>
      </c>
      <c r="FD328" s="367"/>
      <c r="FE328" s="40" t="b">
        <f t="shared" si="475"/>
        <v>0</v>
      </c>
      <c r="FF328" s="40" t="b">
        <f t="shared" si="476"/>
        <v>0</v>
      </c>
      <c r="FG328" s="40" t="b">
        <f t="shared" si="477"/>
        <v>0</v>
      </c>
      <c r="FH328" s="40" t="b">
        <f t="shared" si="478"/>
        <v>0</v>
      </c>
      <c r="FI328" s="365"/>
      <c r="FJ328" s="40" t="b">
        <f t="shared" si="479"/>
        <v>0</v>
      </c>
      <c r="FK328" s="40" t="b">
        <f t="shared" si="480"/>
        <v>0</v>
      </c>
      <c r="FL328" s="40" t="b">
        <f t="shared" si="481"/>
        <v>0</v>
      </c>
      <c r="FM328" s="40" t="b">
        <f t="shared" si="482"/>
        <v>0</v>
      </c>
      <c r="FN328" s="367"/>
      <c r="FO328" s="40" t="b">
        <f t="shared" si="483"/>
        <v>0</v>
      </c>
      <c r="FP328" s="40" t="b">
        <f t="shared" si="484"/>
        <v>0</v>
      </c>
      <c r="FQ328" s="40" t="b">
        <f t="shared" si="485"/>
        <v>0</v>
      </c>
      <c r="FR328" s="40" t="b">
        <f t="shared" si="486"/>
        <v>0</v>
      </c>
      <c r="FS328" s="365"/>
      <c r="FT328" s="40" t="b">
        <f t="shared" si="487"/>
        <v>0</v>
      </c>
      <c r="FU328" s="40" t="b">
        <f t="shared" si="488"/>
        <v>0</v>
      </c>
      <c r="FV328" s="40" t="b">
        <f t="shared" si="489"/>
        <v>0</v>
      </c>
      <c r="FW328" s="40" t="b">
        <f t="shared" si="490"/>
        <v>0</v>
      </c>
    </row>
    <row r="329" spans="2:179">
      <c r="B329" s="365">
        <v>320</v>
      </c>
      <c r="C329" s="309"/>
      <c r="D329" s="196"/>
      <c r="E329" s="196"/>
      <c r="F329" s="195"/>
      <c r="G329" s="367"/>
      <c r="H329" s="197"/>
      <c r="I329" s="197"/>
      <c r="J329" s="197"/>
      <c r="K329" s="197"/>
      <c r="L329" s="197"/>
      <c r="M329" s="197"/>
      <c r="N329" s="9"/>
      <c r="O329" s="198"/>
      <c r="P329" s="198"/>
      <c r="Q329" s="198"/>
      <c r="R329" s="198"/>
      <c r="S329" s="198"/>
      <c r="T329" s="198"/>
      <c r="U329" s="9"/>
      <c r="V329" s="306"/>
      <c r="W329" s="306"/>
      <c r="X329" s="306"/>
      <c r="Y329" s="306"/>
      <c r="Z329" s="306"/>
      <c r="AA329" s="283">
        <f>IFERROR(Z329*Inputs!$D$59*Inputs!$D$60,"")</f>
        <v>0</v>
      </c>
      <c r="AB329" s="9"/>
      <c r="AC329" s="304"/>
      <c r="AD329" s="304"/>
      <c r="AE329" s="304"/>
      <c r="AF329" s="304"/>
      <c r="AG329" s="9"/>
      <c r="AH329" s="283" t="str">
        <f>IFERROR(IF(Analysis!AC329="","",Analysis!AC329*Inputs!$D$33),"")</f>
        <v/>
      </c>
      <c r="AI329" s="292" t="str">
        <f>IFERROR(IF(Analysis!AD329="","",Analysis!AD329*Inputs!$D$37),"")</f>
        <v/>
      </c>
      <c r="AJ329" s="292" t="str">
        <f>IFERROR(IF(Analysis!AE329="","",Analysis!AE329*Inputs!$D$41),"")</f>
        <v/>
      </c>
      <c r="AK329" s="292" t="str">
        <f>IFERROR(IF(Analysis!AE329="","",Analysis!AE329*Inputs!$D$48),"")</f>
        <v/>
      </c>
      <c r="AL329" s="293" t="str">
        <f>IFERROR(IF(Analysis!AD329="","",Analysis!AD329*Inputs!$D$49*Inputs!$D$48),"")</f>
        <v/>
      </c>
      <c r="AM329" s="292" t="str">
        <f>IFERROR(AK329*Inputs!$D$50,"")</f>
        <v/>
      </c>
      <c r="AN329" s="292" t="str">
        <f t="shared" si="491"/>
        <v/>
      </c>
      <c r="AO329" s="292" t="str">
        <f>IFERROR(IF(AN329="","",AN329*Inputs!$D$52),"")</f>
        <v/>
      </c>
      <c r="AP329" s="283" t="str">
        <f>IFERROR(IF(Analysis!AF329="","",Analysis!AF329*Inputs!$D$58),"")</f>
        <v/>
      </c>
      <c r="AQ329" s="293" t="str">
        <f>IFERROR(AP329*Inputs!$D$59,"")</f>
        <v/>
      </c>
      <c r="AR329" s="283" t="str">
        <f>IFERROR(AQ329*Inputs!$D$60,"")</f>
        <v/>
      </c>
      <c r="AS329" s="9"/>
      <c r="AT329" s="279" t="str">
        <f>IF(Analysis!V329&lt;&gt;"",Analysis!V329,Analysis!$AH329)</f>
        <v/>
      </c>
      <c r="AU329" s="279" t="str">
        <f>IF(Analysis!W329&lt;&gt;"",Analysis!W329,Analysis!AI329)</f>
        <v/>
      </c>
      <c r="AV329" s="279" t="str">
        <f>IF(Analysis!X329&lt;&gt;"",Analysis!X329,$AJ329)</f>
        <v/>
      </c>
      <c r="AW329" s="279" t="str">
        <f>IF(Analysis!Y329&lt;&gt;"",Analysis!Y329,Analysis!AO329)</f>
        <v/>
      </c>
      <c r="AX329" s="279" t="str">
        <f>IF(Analysis!Z329&lt;&gt;"",Analysis!Z329,Analysis!AP329)</f>
        <v/>
      </c>
      <c r="AY329" s="279" t="str">
        <f>IF(Analysis!AA329&gt;0,Analysis!AA329,Analysis!AR329)</f>
        <v/>
      </c>
      <c r="AZ329" s="9"/>
      <c r="BA329" s="8">
        <f>SUM((($H329+$O329)*Inputs!$D$14*Inputs!$D$13/Hours_TB),(($I329+$P329)*Inputs!$D$14*Inputs!$D$13/Hours_TB),(($J329+$Q329)*Inputs!$D$14*Inputs!$D$13/Hours_TB),(($K329+$R329)*Inputs!$D$14*Inputs!$D$13/Hours_TB),(($L329+$S329)*Inputs!$D$14*Inputs!$D$13/Hours_TB),(($M329+$T329)*Inputs!$D$14*Inputs!$D$13/Hours_TB))</f>
        <v>0</v>
      </c>
      <c r="BB329" s="8">
        <f>SUM((($H329+$O329)*Inputs!$D$14*Inputs!$D$13/Hours_HIV),(($I329+$P329)*Inputs!$D$14*Inputs!$D$13/Hours_HIV),(($J329+$Q329)*Inputs!$D$14*Inputs!$D$13/Hours_HIV),(($K329+$R329)*Inputs!$D$14*Inputs!$D$13/Hours_HIV),(($L329+$S329)*Inputs!$D$14*Inputs!$D$13/Hours_HIV),(($M329+$T329)*Inputs!$D$14*Inputs!$D$13/Hours_HIV))</f>
        <v>0</v>
      </c>
      <c r="BC329" s="8">
        <f>SUM((($H329+$O329)*Inputs!$D$14*Inputs!$D$13/Hours_HPV),(($I329+$P329)*Inputs!$D$14*Inputs!$D$13/Hours_HPV),(($J329+$Q329)*Inputs!$D$14*Inputs!$D$13/Hours_HPV),(($K329+$R329)*Inputs!$D$14*Inputs!$D$13/Hours_HPV),(($L329+$S329)*Inputs!$D$14*Inputs!$D$13/Hours_HPV),(($M329+$T329)*Inputs!$D$14*Inputs!$D$13/Hours_HPV))</f>
        <v>0</v>
      </c>
      <c r="BD329" s="8">
        <f>SUM((($H329+$O329)*Inputs!$D$14*Inputs!$D$13/Hours_HCV),(($I329+$P329)*Inputs!$D$14*Inputs!$D$13/Hours_HCV),(($J329+$Q329)*Inputs!$D$14*Inputs!$D$13/Hours_HCV),(($K329+$R329)*Inputs!$D$14*Inputs!$D$13/Hours_HCV),(($L329+$S329)*Inputs!$D$14*Inputs!$D$13/Hours_HCV),(($M329+$T329)*Inputs!$D$14*Inputs!$D$13/Hours_HCV))</f>
        <v>0</v>
      </c>
      <c r="BE329" s="9"/>
      <c r="BF329" s="10" t="str">
        <f t="shared" si="492"/>
        <v/>
      </c>
      <c r="BG329" s="18" t="str">
        <f t="shared" si="493"/>
        <v>N/A</v>
      </c>
      <c r="BH329" s="10" t="str">
        <f t="shared" si="494"/>
        <v/>
      </c>
      <c r="BI329" s="10" t="str">
        <f t="shared" si="495"/>
        <v/>
      </c>
      <c r="BJ329" s="10" t="str">
        <f t="shared" si="414"/>
        <v/>
      </c>
      <c r="BK329" s="18" t="str">
        <f t="shared" si="496"/>
        <v>N/A</v>
      </c>
      <c r="BL329" s="367"/>
      <c r="BM329" s="10">
        <f t="shared" si="497"/>
        <v>0</v>
      </c>
      <c r="BN329" s="18" t="str">
        <f t="shared" si="498"/>
        <v>N/A</v>
      </c>
      <c r="BO329" s="10" t="str">
        <f t="shared" si="415"/>
        <v/>
      </c>
      <c r="BP329" s="10" t="str">
        <f t="shared" si="416"/>
        <v/>
      </c>
      <c r="BQ329" s="10" t="str">
        <f t="shared" si="417"/>
        <v/>
      </c>
      <c r="BR329" s="18" t="str">
        <f t="shared" si="418"/>
        <v>N/A</v>
      </c>
      <c r="BS329" s="367"/>
      <c r="BT329" s="10">
        <f t="shared" si="499"/>
        <v>0</v>
      </c>
      <c r="BU329" s="18" t="str">
        <f t="shared" si="500"/>
        <v>N/A</v>
      </c>
      <c r="BV329" s="10" t="str">
        <f t="shared" si="419"/>
        <v/>
      </c>
      <c r="BW329" s="10" t="str">
        <f t="shared" si="501"/>
        <v/>
      </c>
      <c r="BX329" s="10" t="str">
        <f t="shared" si="420"/>
        <v/>
      </c>
      <c r="BY329" s="18" t="str">
        <f t="shared" si="502"/>
        <v>N/A</v>
      </c>
      <c r="BZ329" s="367"/>
      <c r="CA329" s="10">
        <f t="shared" si="503"/>
        <v>0</v>
      </c>
      <c r="CB329" s="18" t="str">
        <f t="shared" si="504"/>
        <v>N/A</v>
      </c>
      <c r="CC329" s="10" t="str">
        <f t="shared" si="421"/>
        <v/>
      </c>
      <c r="CD329" s="10" t="str">
        <f t="shared" si="422"/>
        <v/>
      </c>
      <c r="CE329" s="10" t="str">
        <f t="shared" si="423"/>
        <v/>
      </c>
      <c r="CF329" s="18" t="str">
        <f t="shared" si="505"/>
        <v>N/A</v>
      </c>
      <c r="CG329" s="365"/>
      <c r="CH329" s="10">
        <f t="shared" si="506"/>
        <v>0</v>
      </c>
      <c r="CI329" s="18" t="str">
        <f t="shared" si="507"/>
        <v>N/A</v>
      </c>
      <c r="CJ329" s="10" t="str">
        <f t="shared" si="424"/>
        <v/>
      </c>
      <c r="CK329" s="10" t="str">
        <f t="shared" si="425"/>
        <v/>
      </c>
      <c r="CL329" s="10" t="str">
        <f t="shared" si="426"/>
        <v/>
      </c>
      <c r="CM329" s="18" t="str">
        <f t="shared" si="427"/>
        <v>N/A</v>
      </c>
      <c r="CN329" s="365"/>
      <c r="CO329" s="10">
        <f t="shared" si="508"/>
        <v>0</v>
      </c>
      <c r="CP329" s="18" t="str">
        <f t="shared" si="509"/>
        <v>N/A</v>
      </c>
      <c r="CQ329" s="10" t="str">
        <f t="shared" si="428"/>
        <v/>
      </c>
      <c r="CR329" s="10" t="str">
        <f t="shared" si="429"/>
        <v/>
      </c>
      <c r="CS329" s="10" t="str">
        <f t="shared" si="430"/>
        <v/>
      </c>
      <c r="CT329" s="18" t="str">
        <f t="shared" si="510"/>
        <v>N/A</v>
      </c>
      <c r="CU329" s="377"/>
      <c r="CV329" s="10">
        <f t="shared" si="511"/>
        <v>0</v>
      </c>
      <c r="CW329" s="18" t="str">
        <f t="shared" si="512"/>
        <v>N/A</v>
      </c>
      <c r="CX329" s="10" t="str">
        <f t="shared" si="431"/>
        <v/>
      </c>
      <c r="CY329" s="10" t="str">
        <f t="shared" si="432"/>
        <v/>
      </c>
      <c r="CZ329" s="10" t="str">
        <f t="shared" si="433"/>
        <v/>
      </c>
      <c r="DA329" s="18" t="str">
        <f t="shared" si="434"/>
        <v>N/A</v>
      </c>
      <c r="DB329" s="367"/>
      <c r="DC329" s="367"/>
      <c r="DD329" s="367"/>
      <c r="DE329" s="367"/>
      <c r="DF329" s="367"/>
      <c r="DG329" s="40" t="b">
        <f t="shared" si="435"/>
        <v>0</v>
      </c>
      <c r="DH329" s="40" t="b">
        <f t="shared" si="436"/>
        <v>0</v>
      </c>
      <c r="DI329" s="40" t="b">
        <f t="shared" si="437"/>
        <v>0</v>
      </c>
      <c r="DJ329" s="40" t="b">
        <f t="shared" si="438"/>
        <v>0</v>
      </c>
      <c r="DK329" s="367"/>
      <c r="DL329" s="40" t="b">
        <f t="shared" si="439"/>
        <v>0</v>
      </c>
      <c r="DM329" s="40" t="b">
        <f t="shared" si="440"/>
        <v>0</v>
      </c>
      <c r="DN329" s="40" t="b">
        <f t="shared" si="441"/>
        <v>0</v>
      </c>
      <c r="DO329" s="40" t="b">
        <f t="shared" si="442"/>
        <v>0</v>
      </c>
      <c r="DP329" s="367"/>
      <c r="DQ329" s="40" t="b">
        <f t="shared" si="443"/>
        <v>0</v>
      </c>
      <c r="DR329" s="40" t="b">
        <f t="shared" si="444"/>
        <v>0</v>
      </c>
      <c r="DS329" s="40" t="b">
        <f t="shared" si="445"/>
        <v>0</v>
      </c>
      <c r="DT329" s="40" t="b">
        <f t="shared" si="446"/>
        <v>0</v>
      </c>
      <c r="DU329" s="367"/>
      <c r="DV329" s="40" t="b">
        <f t="shared" si="447"/>
        <v>0</v>
      </c>
      <c r="DW329" s="40" t="b">
        <f t="shared" si="448"/>
        <v>0</v>
      </c>
      <c r="DX329" s="40" t="b">
        <f t="shared" si="449"/>
        <v>0</v>
      </c>
      <c r="DY329" s="40" t="b">
        <f t="shared" si="450"/>
        <v>0</v>
      </c>
      <c r="DZ329" s="367"/>
      <c r="EA329" s="40" t="b">
        <f t="shared" si="451"/>
        <v>0</v>
      </c>
      <c r="EB329" s="40" t="b">
        <f t="shared" si="452"/>
        <v>0</v>
      </c>
      <c r="EC329" s="40" t="b">
        <f t="shared" si="453"/>
        <v>0</v>
      </c>
      <c r="ED329" s="40" t="b">
        <f t="shared" si="454"/>
        <v>0</v>
      </c>
      <c r="EE329" s="367"/>
      <c r="EF329" s="40" t="b">
        <f t="shared" si="455"/>
        <v>0</v>
      </c>
      <c r="EG329" s="40" t="b">
        <f t="shared" si="456"/>
        <v>0</v>
      </c>
      <c r="EH329" s="40" t="b">
        <f t="shared" si="457"/>
        <v>0</v>
      </c>
      <c r="EI329" s="40" t="b">
        <f t="shared" si="458"/>
        <v>0</v>
      </c>
      <c r="EJ329" s="367"/>
      <c r="EK329" s="40" t="b">
        <f t="shared" si="459"/>
        <v>0</v>
      </c>
      <c r="EL329" s="40" t="b">
        <f t="shared" si="460"/>
        <v>0</v>
      </c>
      <c r="EM329" s="40" t="b">
        <f t="shared" si="461"/>
        <v>0</v>
      </c>
      <c r="EN329" s="40" t="b">
        <f t="shared" si="462"/>
        <v>0</v>
      </c>
      <c r="EO329" s="367"/>
      <c r="EP329" s="40" t="b">
        <f t="shared" si="463"/>
        <v>0</v>
      </c>
      <c r="EQ329" s="40" t="b">
        <f t="shared" si="464"/>
        <v>0</v>
      </c>
      <c r="ER329" s="40" t="b">
        <f t="shared" si="465"/>
        <v>0</v>
      </c>
      <c r="ES329" s="40" t="b">
        <f t="shared" si="466"/>
        <v>0</v>
      </c>
      <c r="ET329" s="367"/>
      <c r="EU329" s="40" t="b">
        <f t="shared" si="467"/>
        <v>0</v>
      </c>
      <c r="EV329" s="40" t="b">
        <f t="shared" si="468"/>
        <v>0</v>
      </c>
      <c r="EW329" s="40" t="b">
        <f t="shared" si="469"/>
        <v>0</v>
      </c>
      <c r="EX329" s="40" t="b">
        <f t="shared" si="470"/>
        <v>0</v>
      </c>
      <c r="EY329" s="365"/>
      <c r="EZ329" s="40" t="b">
        <f t="shared" si="471"/>
        <v>0</v>
      </c>
      <c r="FA329" s="40" t="b">
        <f t="shared" si="472"/>
        <v>0</v>
      </c>
      <c r="FB329" s="40" t="b">
        <f t="shared" si="473"/>
        <v>0</v>
      </c>
      <c r="FC329" s="40" t="b">
        <f t="shared" si="474"/>
        <v>0</v>
      </c>
      <c r="FD329" s="367"/>
      <c r="FE329" s="40" t="b">
        <f t="shared" si="475"/>
        <v>0</v>
      </c>
      <c r="FF329" s="40" t="b">
        <f t="shared" si="476"/>
        <v>0</v>
      </c>
      <c r="FG329" s="40" t="b">
        <f t="shared" si="477"/>
        <v>0</v>
      </c>
      <c r="FH329" s="40" t="b">
        <f t="shared" si="478"/>
        <v>0</v>
      </c>
      <c r="FI329" s="365"/>
      <c r="FJ329" s="40" t="b">
        <f t="shared" si="479"/>
        <v>0</v>
      </c>
      <c r="FK329" s="40" t="b">
        <f t="shared" si="480"/>
        <v>0</v>
      </c>
      <c r="FL329" s="40" t="b">
        <f t="shared" si="481"/>
        <v>0</v>
      </c>
      <c r="FM329" s="40" t="b">
        <f t="shared" si="482"/>
        <v>0</v>
      </c>
      <c r="FN329" s="367"/>
      <c r="FO329" s="40" t="b">
        <f t="shared" si="483"/>
        <v>0</v>
      </c>
      <c r="FP329" s="40" t="b">
        <f t="shared" si="484"/>
        <v>0</v>
      </c>
      <c r="FQ329" s="40" t="b">
        <f t="shared" si="485"/>
        <v>0</v>
      </c>
      <c r="FR329" s="40" t="b">
        <f t="shared" si="486"/>
        <v>0</v>
      </c>
      <c r="FS329" s="365"/>
      <c r="FT329" s="40" t="b">
        <f t="shared" si="487"/>
        <v>0</v>
      </c>
      <c r="FU329" s="40" t="b">
        <f t="shared" si="488"/>
        <v>0</v>
      </c>
      <c r="FV329" s="40" t="b">
        <f t="shared" si="489"/>
        <v>0</v>
      </c>
      <c r="FW329" s="40" t="b">
        <f t="shared" si="490"/>
        <v>0</v>
      </c>
    </row>
    <row r="330" spans="2:179">
      <c r="B330" s="365">
        <v>321</v>
      </c>
      <c r="C330" s="309"/>
      <c r="D330" s="196"/>
      <c r="E330" s="196"/>
      <c r="F330" s="195"/>
      <c r="G330" s="367"/>
      <c r="H330" s="197"/>
      <c r="I330" s="197"/>
      <c r="J330" s="197"/>
      <c r="K330" s="197"/>
      <c r="L330" s="197"/>
      <c r="M330" s="197"/>
      <c r="N330" s="9"/>
      <c r="O330" s="198"/>
      <c r="P330" s="198"/>
      <c r="Q330" s="198"/>
      <c r="R330" s="198"/>
      <c r="S330" s="198"/>
      <c r="T330" s="198"/>
      <c r="U330" s="9"/>
      <c r="V330" s="306"/>
      <c r="W330" s="306"/>
      <c r="X330" s="306"/>
      <c r="Y330" s="306"/>
      <c r="Z330" s="306"/>
      <c r="AA330" s="283">
        <f>IFERROR(Z330*Inputs!$D$59*Inputs!$D$60,"")</f>
        <v>0</v>
      </c>
      <c r="AB330" s="9"/>
      <c r="AC330" s="304"/>
      <c r="AD330" s="304"/>
      <c r="AE330" s="304"/>
      <c r="AF330" s="304"/>
      <c r="AG330" s="9"/>
      <c r="AH330" s="283" t="str">
        <f>IFERROR(IF(Analysis!AC330="","",Analysis!AC330*Inputs!$D$33),"")</f>
        <v/>
      </c>
      <c r="AI330" s="292" t="str">
        <f>IFERROR(IF(Analysis!AD330="","",Analysis!AD330*Inputs!$D$37),"")</f>
        <v/>
      </c>
      <c r="AJ330" s="292" t="str">
        <f>IFERROR(IF(Analysis!AE330="","",Analysis!AE330*Inputs!$D$41),"")</f>
        <v/>
      </c>
      <c r="AK330" s="292" t="str">
        <f>IFERROR(IF(Analysis!AE330="","",Analysis!AE330*Inputs!$D$48),"")</f>
        <v/>
      </c>
      <c r="AL330" s="293" t="str">
        <f>IFERROR(IF(Analysis!AD330="","",Analysis!AD330*Inputs!$D$49*Inputs!$D$48),"")</f>
        <v/>
      </c>
      <c r="AM330" s="292" t="str">
        <f>IFERROR(AK330*Inputs!$D$50,"")</f>
        <v/>
      </c>
      <c r="AN330" s="292" t="str">
        <f t="shared" si="491"/>
        <v/>
      </c>
      <c r="AO330" s="292" t="str">
        <f>IFERROR(IF(AN330="","",AN330*Inputs!$D$52),"")</f>
        <v/>
      </c>
      <c r="AP330" s="283" t="str">
        <f>IFERROR(IF(Analysis!AF330="","",Analysis!AF330*Inputs!$D$58),"")</f>
        <v/>
      </c>
      <c r="AQ330" s="293" t="str">
        <f>IFERROR(AP330*Inputs!$D$59,"")</f>
        <v/>
      </c>
      <c r="AR330" s="283" t="str">
        <f>IFERROR(AQ330*Inputs!$D$60,"")</f>
        <v/>
      </c>
      <c r="AS330" s="9"/>
      <c r="AT330" s="279" t="str">
        <f>IF(Analysis!V330&lt;&gt;"",Analysis!V330,Analysis!$AH330)</f>
        <v/>
      </c>
      <c r="AU330" s="279" t="str">
        <f>IF(Analysis!W330&lt;&gt;"",Analysis!W330,Analysis!AI330)</f>
        <v/>
      </c>
      <c r="AV330" s="279" t="str">
        <f>IF(Analysis!X330&lt;&gt;"",Analysis!X330,$AJ330)</f>
        <v/>
      </c>
      <c r="AW330" s="279" t="str">
        <f>IF(Analysis!Y330&lt;&gt;"",Analysis!Y330,Analysis!AO330)</f>
        <v/>
      </c>
      <c r="AX330" s="279" t="str">
        <f>IF(Analysis!Z330&lt;&gt;"",Analysis!Z330,Analysis!AP330)</f>
        <v/>
      </c>
      <c r="AY330" s="279" t="str">
        <f>IF(Analysis!AA330&gt;0,Analysis!AA330,Analysis!AR330)</f>
        <v/>
      </c>
      <c r="AZ330" s="9"/>
      <c r="BA330" s="8">
        <f>SUM((($H330+$O330)*Inputs!$D$14*Inputs!$D$13/Hours_TB),(($I330+$P330)*Inputs!$D$14*Inputs!$D$13/Hours_TB),(($J330+$Q330)*Inputs!$D$14*Inputs!$D$13/Hours_TB),(($K330+$R330)*Inputs!$D$14*Inputs!$D$13/Hours_TB),(($L330+$S330)*Inputs!$D$14*Inputs!$D$13/Hours_TB),(($M330+$T330)*Inputs!$D$14*Inputs!$D$13/Hours_TB))</f>
        <v>0</v>
      </c>
      <c r="BB330" s="8">
        <f>SUM((($H330+$O330)*Inputs!$D$14*Inputs!$D$13/Hours_HIV),(($I330+$P330)*Inputs!$D$14*Inputs!$D$13/Hours_HIV),(($J330+$Q330)*Inputs!$D$14*Inputs!$D$13/Hours_HIV),(($K330+$R330)*Inputs!$D$14*Inputs!$D$13/Hours_HIV),(($L330+$S330)*Inputs!$D$14*Inputs!$D$13/Hours_HIV),(($M330+$T330)*Inputs!$D$14*Inputs!$D$13/Hours_HIV))</f>
        <v>0</v>
      </c>
      <c r="BC330" s="8">
        <f>SUM((($H330+$O330)*Inputs!$D$14*Inputs!$D$13/Hours_HPV),(($I330+$P330)*Inputs!$D$14*Inputs!$D$13/Hours_HPV),(($J330+$Q330)*Inputs!$D$14*Inputs!$D$13/Hours_HPV),(($K330+$R330)*Inputs!$D$14*Inputs!$D$13/Hours_HPV),(($L330+$S330)*Inputs!$D$14*Inputs!$D$13/Hours_HPV),(($M330+$T330)*Inputs!$D$14*Inputs!$D$13/Hours_HPV))</f>
        <v>0</v>
      </c>
      <c r="BD330" s="8">
        <f>SUM((($H330+$O330)*Inputs!$D$14*Inputs!$D$13/Hours_HCV),(($I330+$P330)*Inputs!$D$14*Inputs!$D$13/Hours_HCV),(($J330+$Q330)*Inputs!$D$14*Inputs!$D$13/Hours_HCV),(($K330+$R330)*Inputs!$D$14*Inputs!$D$13/Hours_HCV),(($L330+$S330)*Inputs!$D$14*Inputs!$D$13/Hours_HCV),(($M330+$T330)*Inputs!$D$14*Inputs!$D$13/Hours_HCV))</f>
        <v>0</v>
      </c>
      <c r="BE330" s="9"/>
      <c r="BF330" s="10" t="str">
        <f t="shared" si="492"/>
        <v/>
      </c>
      <c r="BG330" s="18" t="str">
        <f t="shared" si="493"/>
        <v>N/A</v>
      </c>
      <c r="BH330" s="10" t="str">
        <f t="shared" si="494"/>
        <v/>
      </c>
      <c r="BI330" s="10" t="str">
        <f t="shared" si="495"/>
        <v/>
      </c>
      <c r="BJ330" s="10" t="str">
        <f t="shared" ref="BJ330:BJ393" si="513">IFERROR($AT330*(1+Vol_TB),"")</f>
        <v/>
      </c>
      <c r="BK330" s="18" t="str">
        <f t="shared" si="496"/>
        <v>N/A</v>
      </c>
      <c r="BL330" s="367"/>
      <c r="BM330" s="10">
        <f t="shared" si="497"/>
        <v>0</v>
      </c>
      <c r="BN330" s="18" t="str">
        <f t="shared" si="498"/>
        <v>N/A</v>
      </c>
      <c r="BO330" s="10" t="str">
        <f t="shared" ref="BO330:BO393" si="514">IFERROR(MAX(0,($BH330/Hours_HIV)-$AU330),"")</f>
        <v/>
      </c>
      <c r="BP330" s="10" t="str">
        <f t="shared" ref="BP330:BP393" si="515">IFERROR(BO330*Hours_HIV,"")</f>
        <v/>
      </c>
      <c r="BQ330" s="10" t="str">
        <f t="shared" ref="BQ330:BQ393" si="516">IFERROR($AT330*(1+Vol_TB)+$AU330*(1+Vol_HIV),"")</f>
        <v/>
      </c>
      <c r="BR330" s="18" t="str">
        <f t="shared" ref="BR330:BR393" si="517">IF($BA330=0,"N/A",IF(BQ330=0,1,1-($AT330*(1+Vol_TB)/$BA330)-$AU330*(1+Vol_HIV)/$BB330))</f>
        <v>N/A</v>
      </c>
      <c r="BS330" s="367"/>
      <c r="BT330" s="10">
        <f t="shared" si="499"/>
        <v>0</v>
      </c>
      <c r="BU330" s="18" t="str">
        <f t="shared" si="500"/>
        <v>N/A</v>
      </c>
      <c r="BV330" s="10" t="str">
        <f t="shared" ref="BV330:BV393" si="518">IFERROR(MAX(0,($BH330/Hours_HIV)-$AV330),"")</f>
        <v/>
      </c>
      <c r="BW330" s="10" t="str">
        <f t="shared" si="501"/>
        <v/>
      </c>
      <c r="BX330" s="10" t="str">
        <f t="shared" ref="BX330:BX393" si="519">IFERROR($AT330*(1+Vol_TB)+$AV330*(1+Vol_HIV),"")</f>
        <v/>
      </c>
      <c r="BY330" s="18" t="str">
        <f t="shared" si="502"/>
        <v>N/A</v>
      </c>
      <c r="BZ330" s="367"/>
      <c r="CA330" s="10">
        <f t="shared" si="503"/>
        <v>0</v>
      </c>
      <c r="CB330" s="18" t="str">
        <f t="shared" si="504"/>
        <v>N/A</v>
      </c>
      <c r="CC330" s="10" t="str">
        <f t="shared" ref="CC330:CC393" si="520">IFERROR(MAX(0,($BH330/Hours_HIV)-SUM($AU330:$AV330)),"")</f>
        <v/>
      </c>
      <c r="CD330" s="10" t="str">
        <f t="shared" ref="CD330:CD393" si="521">IFERROR(CC330*Hours_HIV,"")</f>
        <v/>
      </c>
      <c r="CE330" s="10" t="str">
        <f t="shared" ref="CE330:CE393" si="522">IFERROR($AT330*(1+Vol_TB)+SUM($AU330:$AV330)*(1+Vol_HIV),"")</f>
        <v/>
      </c>
      <c r="CF330" s="18" t="str">
        <f t="shared" si="505"/>
        <v>N/A</v>
      </c>
      <c r="CG330" s="365"/>
      <c r="CH330" s="10">
        <f t="shared" si="506"/>
        <v>0</v>
      </c>
      <c r="CI330" s="18" t="str">
        <f t="shared" si="507"/>
        <v>N/A</v>
      </c>
      <c r="CJ330" s="10" t="str">
        <f t="shared" ref="CJ330:CJ393" si="523">IFERROR(MAX(0,($BH330/Hours_HPV)-$AW330),"")</f>
        <v/>
      </c>
      <c r="CK330" s="10" t="str">
        <f t="shared" ref="CK330:CK393" si="524">IFERROR(CJ330*Hours_HPV,"")</f>
        <v/>
      </c>
      <c r="CL330" s="10" t="str">
        <f t="shared" ref="CL330:CL393" si="525">IFERROR($AT330*(1+Vol_TB)+$AW330*(1+Vol_HPV),"")</f>
        <v/>
      </c>
      <c r="CM330" s="18" t="str">
        <f t="shared" ref="CM330:CM393" si="526">IF($BA330=0,"N/A",IF(CL330=0,1,1-($AT330*(1+Vol_TB)/$BA330)-$AW330*(1+Vol_HPV)/$BC330))</f>
        <v>N/A</v>
      </c>
      <c r="CN330" s="365"/>
      <c r="CO330" s="10">
        <f t="shared" si="508"/>
        <v>0</v>
      </c>
      <c r="CP330" s="18" t="str">
        <f t="shared" si="509"/>
        <v>N/A</v>
      </c>
      <c r="CQ330" s="10" t="str">
        <f t="shared" ref="CQ330:CQ393" si="527">IFERROR(MAX(0,($BH330/Hours_HCV)-SUM($AX330:$AY330)),"")</f>
        <v/>
      </c>
      <c r="CR330" s="10" t="str">
        <f t="shared" ref="CR330:CR393" si="528">IFERROR(CQ330*Hours_HCV,"")</f>
        <v/>
      </c>
      <c r="CS330" s="10" t="str">
        <f t="shared" ref="CS330:CS393" si="529">IFERROR($AT330*(1+Vol_TB)+SUM($AX330:$AY330)*(1+Vol_HCV),"")</f>
        <v/>
      </c>
      <c r="CT330" s="18" t="str">
        <f t="shared" si="510"/>
        <v>N/A</v>
      </c>
      <c r="CU330" s="377"/>
      <c r="CV330" s="10">
        <f t="shared" si="511"/>
        <v>0</v>
      </c>
      <c r="CW330" s="18" t="str">
        <f t="shared" si="512"/>
        <v>N/A</v>
      </c>
      <c r="CX330" s="10" t="str">
        <f t="shared" ref="CX330:CX393" si="530">IFERROR(MAX(0,($BH330/Hours_HIV)-SUM($AU330:$AV330),($BH330/Hours_HPV)-$AW330,($BH330/Hours_HCV)-SUM($AX330:$AY330)),"")</f>
        <v/>
      </c>
      <c r="CY330" s="10" t="str">
        <f t="shared" ref="CY330:CY393" si="531">IFERROR(CX330*Hours_HCV,"")</f>
        <v/>
      </c>
      <c r="CZ330" s="10" t="str">
        <f t="shared" ref="CZ330:CZ393" si="532">IFERROR($AT330*(1+Vol_TB)+SUM($AU330:$AV330)*(1+Vol_HIV)+$AW330*(1+Vol_HPV)+SUM($AX330:$AY330)*(1+Vol_HCV),"")</f>
        <v/>
      </c>
      <c r="DA330" s="18" t="str">
        <f t="shared" ref="DA330:DA393" si="533">IF($BA330=0,"N/A",IF(CZ330=0,1,1-($AT330*(1+Vol_TB)/$BA330)-SUM($AU330:$AV330)*(1+Vol_HIV)/$BB330-$AW330*(1+Vol_HPV)/$BC330-SUM($AX330:$AY330)*(1+Vol_HCV)/$BD330))</f>
        <v>N/A</v>
      </c>
      <c r="DB330" s="367"/>
      <c r="DC330" s="367"/>
      <c r="DD330" s="367"/>
      <c r="DE330" s="367"/>
      <c r="DF330" s="367"/>
      <c r="DG330" s="40" t="b">
        <f t="shared" ref="DG330:DG393" si="534">IF($BG330&lt;=Threshold_Low,$C330)</f>
        <v>0</v>
      </c>
      <c r="DH330" s="40" t="b">
        <f t="shared" ref="DH330:DH393" si="535">IF(AND($BG330&gt;Threshold_Low,$BG330&lt;=Threshold_Med),$C330)</f>
        <v>0</v>
      </c>
      <c r="DI330" s="40" t="b">
        <f t="shared" ref="DI330:DI393" si="536">IF(AND($BG330&gt;Threshold_Med,$BG330&lt;=Threshold_High),$C330)</f>
        <v>0</v>
      </c>
      <c r="DJ330" s="40" t="b">
        <f t="shared" ref="DJ330:DJ393" si="537">IF($BG330="N/A",FALSE,IF($BG330&gt;Threshold_High,$C330))</f>
        <v>0</v>
      </c>
      <c r="DK330" s="367"/>
      <c r="DL330" s="40" t="b">
        <f t="shared" ref="DL330:DL393" si="538">IF($BK330&lt;=Threshold_Low,$C330)</f>
        <v>0</v>
      </c>
      <c r="DM330" s="40" t="b">
        <f t="shared" ref="DM330:DM393" si="539">IF(AND($BK330&gt;Threshold_Low,$BK330&lt;=Threshold_Med),$C330)</f>
        <v>0</v>
      </c>
      <c r="DN330" s="40" t="b">
        <f t="shared" ref="DN330:DN393" si="540">IF(AND($BK330&gt;Threshold_Med,$BK330&lt;=Threshold_High),$C330)</f>
        <v>0</v>
      </c>
      <c r="DO330" s="40" t="b">
        <f t="shared" ref="DO330:DO393" si="541">IF($BK330="N/A",FALSE,IF($BK330&gt;Threshold_High,$C330))</f>
        <v>0</v>
      </c>
      <c r="DP330" s="367"/>
      <c r="DQ330" s="40" t="b">
        <f t="shared" ref="DQ330:DQ393" si="542">IF($BK330&lt;=Threshold_Low,$C330)</f>
        <v>0</v>
      </c>
      <c r="DR330" s="40" t="b">
        <f t="shared" ref="DR330:DR393" si="543">IF(AND($BK330&gt;Threshold_Low,$BK330&lt;=Threshold_Med),$C330)</f>
        <v>0</v>
      </c>
      <c r="DS330" s="40" t="b">
        <f t="shared" ref="DS330:DS393" si="544">IF(AND($BK330&gt;Threshold_Med,$BK330&lt;=Threshold_High),$C330)</f>
        <v>0</v>
      </c>
      <c r="DT330" s="40" t="b">
        <f t="shared" ref="DT330:DT393" si="545">IF($BK330="N/A",FALSE,IF($BK330&gt;Threshold_High,$C330))</f>
        <v>0</v>
      </c>
      <c r="DU330" s="367"/>
      <c r="DV330" s="40" t="b">
        <f t="shared" ref="DV330:DV393" si="546">IF($BR330&lt;=Threshold_Low,$C330)</f>
        <v>0</v>
      </c>
      <c r="DW330" s="40" t="b">
        <f t="shared" ref="DW330:DW393" si="547">IF(AND($BR330&gt;Threshold_Low,$BR330&lt;=Threshold_Med),$C330)</f>
        <v>0</v>
      </c>
      <c r="DX330" s="40" t="b">
        <f t="shared" ref="DX330:DX393" si="548">IF(AND($BR330&gt;Threshold_Med,$BR330&lt;=Threshold_High),$C330)</f>
        <v>0</v>
      </c>
      <c r="DY330" s="40" t="b">
        <f t="shared" ref="DY330:DY393" si="549">IF($BR330="N/A",FALSE,IF($BR330&gt;Threshold_High,$C330))</f>
        <v>0</v>
      </c>
      <c r="DZ330" s="367"/>
      <c r="EA330" s="40" t="b">
        <f t="shared" ref="EA330:EA393" si="550">IF($BU330&lt;=Threshold_Low,$C330)</f>
        <v>0</v>
      </c>
      <c r="EB330" s="40" t="b">
        <f t="shared" ref="EB330:EB393" si="551">IF(AND($BU330&gt;Threshold_Low,$BU330&lt;=Threshold_Med),$C330)</f>
        <v>0</v>
      </c>
      <c r="EC330" s="40" t="b">
        <f t="shared" ref="EC330:EC393" si="552">IF(AND($BU330&gt;Threshold_Med,$BU330&lt;=Threshold_High),$C330)</f>
        <v>0</v>
      </c>
      <c r="ED330" s="40" t="b">
        <f t="shared" ref="ED330:ED393" si="553">IF($BU330="N/A",FALSE,IF($BU330&gt;Threshold_High,$C330))</f>
        <v>0</v>
      </c>
      <c r="EE330" s="367"/>
      <c r="EF330" s="40" t="b">
        <f t="shared" ref="EF330:EF393" si="554">IF($BY330&lt;=Threshold_Low,$C330)</f>
        <v>0</v>
      </c>
      <c r="EG330" s="40" t="b">
        <f t="shared" ref="EG330:EG393" si="555">IF(AND($BY330&gt;Threshold_Low,$BY330&lt;=Threshold_Med),$C330)</f>
        <v>0</v>
      </c>
      <c r="EH330" s="40" t="b">
        <f t="shared" ref="EH330:EH393" si="556">IF(AND($BY330&gt;Threshold_Med,$BY330&lt;=Threshold_High),$C330)</f>
        <v>0</v>
      </c>
      <c r="EI330" s="40" t="b">
        <f t="shared" ref="EI330:EI393" si="557">IF($BY330="N/A",FALSE,IF($BY330&gt;Threshold_High,$C330))</f>
        <v>0</v>
      </c>
      <c r="EJ330" s="367"/>
      <c r="EK330" s="40" t="b">
        <f t="shared" ref="EK330:EK393" si="558">IF($CB330&lt;=Threshold_Low,$C330)</f>
        <v>0</v>
      </c>
      <c r="EL330" s="40" t="b">
        <f t="shared" ref="EL330:EL393" si="559">IF(AND($CB330&gt;Threshold_Low,$CB330&lt;=Threshold_Med),$C330)</f>
        <v>0</v>
      </c>
      <c r="EM330" s="40" t="b">
        <f t="shared" ref="EM330:EM393" si="560">IF(AND($CB330&gt;Threshold_Med,$CB330&lt;=Threshold_High),$C330)</f>
        <v>0</v>
      </c>
      <c r="EN330" s="40" t="b">
        <f t="shared" ref="EN330:EN393" si="561">IF($CB330="N/A",FALSE,IF($CB330&gt;Threshold_High,$C330))</f>
        <v>0</v>
      </c>
      <c r="EO330" s="367"/>
      <c r="EP330" s="40" t="b">
        <f t="shared" ref="EP330:EP393" si="562">IF($CF330&lt;=Threshold_Low,$C330)</f>
        <v>0</v>
      </c>
      <c r="EQ330" s="40" t="b">
        <f t="shared" ref="EQ330:EQ393" si="563">IF(AND($CF330&gt;Threshold_Low,$CF330&lt;=Threshold_Med),$C330)</f>
        <v>0</v>
      </c>
      <c r="ER330" s="40" t="b">
        <f t="shared" ref="ER330:ER393" si="564">IF(AND($CF330&gt;Threshold_Med,$CF330&lt;=Threshold_High),$C330)</f>
        <v>0</v>
      </c>
      <c r="ES330" s="40" t="b">
        <f t="shared" ref="ES330:ES393" si="565">IF($CF330="N/A",FALSE,IF($CF330&gt;Threshold_High,$C330))</f>
        <v>0</v>
      </c>
      <c r="ET330" s="367"/>
      <c r="EU330" s="40" t="b">
        <f t="shared" ref="EU330:EU393" si="566">IF($CI330&lt;=Threshold_Low,$C330)</f>
        <v>0</v>
      </c>
      <c r="EV330" s="40" t="b">
        <f t="shared" ref="EV330:EV393" si="567">IF(AND($CI330&gt;Threshold_Low,$CI330&lt;=Threshold_Med),$C330)</f>
        <v>0</v>
      </c>
      <c r="EW330" s="40" t="b">
        <f t="shared" ref="EW330:EW393" si="568">IF(AND($CI330&gt;Threshold_Med,$CI330&lt;=Threshold_High),$C330)</f>
        <v>0</v>
      </c>
      <c r="EX330" s="40" t="b">
        <f t="shared" ref="EX330:EX393" si="569">IF($CI330="N/A",FALSE,IF($CI330&gt;Threshold_High,$C330))</f>
        <v>0</v>
      </c>
      <c r="EY330" s="365"/>
      <c r="EZ330" s="40" t="b">
        <f t="shared" ref="EZ330:EZ393" si="570">IF($CM330&lt;=Threshold_Low,$C330)</f>
        <v>0</v>
      </c>
      <c r="FA330" s="40" t="b">
        <f t="shared" ref="FA330:FA393" si="571">IF(AND($CM330&gt;Threshold_Low,$CM330&lt;=Threshold_Med),$C330)</f>
        <v>0</v>
      </c>
      <c r="FB330" s="40" t="b">
        <f t="shared" ref="FB330:FB393" si="572">IF(AND($CM330&gt;Threshold_Med,$CM330&lt;=Threshold_High),$C330)</f>
        <v>0</v>
      </c>
      <c r="FC330" s="40" t="b">
        <f t="shared" ref="FC330:FC393" si="573">IF($CM330="N/A",FALSE,IF($CM330&gt;Threshold_High,$C330))</f>
        <v>0</v>
      </c>
      <c r="FD330" s="367"/>
      <c r="FE330" s="40" t="b">
        <f t="shared" ref="FE330:FE393" si="574">IF($CP330&lt;=Threshold_Low,$C330)</f>
        <v>0</v>
      </c>
      <c r="FF330" s="40" t="b">
        <f t="shared" ref="FF330:FF393" si="575">IF(AND($CP330&gt;Threshold_Low,$CP330&lt;=Threshold_Med),$C330)</f>
        <v>0</v>
      </c>
      <c r="FG330" s="40" t="b">
        <f t="shared" ref="FG330:FG393" si="576">IF(AND($CP330&gt;Threshold_Med,$CP330&lt;=Threshold_High),$C330)</f>
        <v>0</v>
      </c>
      <c r="FH330" s="40" t="b">
        <f t="shared" ref="FH330:FH393" si="577">IF($CP330="N/A",FALSE,IF($CP330&gt;Threshold_High,$C330))</f>
        <v>0</v>
      </c>
      <c r="FI330" s="365"/>
      <c r="FJ330" s="40" t="b">
        <f t="shared" ref="FJ330:FJ393" si="578">IF($CT330&lt;=Threshold_Low,$C330)</f>
        <v>0</v>
      </c>
      <c r="FK330" s="40" t="b">
        <f t="shared" ref="FK330:FK393" si="579">IF(AND($CT330&gt;Threshold_Low,$CT330&lt;=Threshold_Med),$C330)</f>
        <v>0</v>
      </c>
      <c r="FL330" s="40" t="b">
        <f t="shared" ref="FL330:FL393" si="580">IF(AND($CT330&gt;Threshold_Med,$CT330&lt;=Threshold_High),$C330)</f>
        <v>0</v>
      </c>
      <c r="FM330" s="40" t="b">
        <f t="shared" ref="FM330:FM393" si="581">IF($CT330="N/A",FALSE,IF($CT330&gt;Threshold_High,$C330))</f>
        <v>0</v>
      </c>
      <c r="FN330" s="367"/>
      <c r="FO330" s="40" t="b">
        <f t="shared" ref="FO330:FO393" si="582">IF($CW330&lt;=Threshold_Low,$C330)</f>
        <v>0</v>
      </c>
      <c r="FP330" s="40" t="b">
        <f t="shared" ref="FP330:FP393" si="583">IF(AND($CW330&gt;Threshold_Low,$CW330&lt;=Threshold_Med),$C330)</f>
        <v>0</v>
      </c>
      <c r="FQ330" s="40" t="b">
        <f t="shared" ref="FQ330:FQ393" si="584">IF(AND($CW330&gt;Threshold_Med,$CW330&lt;=Threshold_High),$C330)</f>
        <v>0</v>
      </c>
      <c r="FR330" s="40" t="b">
        <f t="shared" ref="FR330:FR393" si="585">IF($CW330="N/A",FALSE,IF($CW330&gt;Threshold_High,$C330))</f>
        <v>0</v>
      </c>
      <c r="FS330" s="365"/>
      <c r="FT330" s="40" t="b">
        <f t="shared" ref="FT330:FT393" si="586">IF($DA330&lt;=Threshold_Low,$C330)</f>
        <v>0</v>
      </c>
      <c r="FU330" s="40" t="b">
        <f t="shared" ref="FU330:FU393" si="587">IF(AND($DA330&gt;Threshold_Low,$DA330&lt;=Threshold_Med),$C330)</f>
        <v>0</v>
      </c>
      <c r="FV330" s="40" t="b">
        <f t="shared" ref="FV330:FV393" si="588">IF(AND($DA330&gt;Threshold_Med,$DA330&lt;=Threshold_High),$C330)</f>
        <v>0</v>
      </c>
      <c r="FW330" s="40" t="b">
        <f t="shared" ref="FW330:FW393" si="589">IF($DA330="N/A",FALSE,IF($DA330&gt;Threshold_High,$C330))</f>
        <v>0</v>
      </c>
    </row>
    <row r="331" spans="2:179">
      <c r="B331" s="365">
        <v>322</v>
      </c>
      <c r="C331" s="309"/>
      <c r="D331" s="196"/>
      <c r="E331" s="196"/>
      <c r="F331" s="195"/>
      <c r="G331" s="367"/>
      <c r="H331" s="197"/>
      <c r="I331" s="197"/>
      <c r="J331" s="197"/>
      <c r="K331" s="197"/>
      <c r="L331" s="197"/>
      <c r="M331" s="197"/>
      <c r="N331" s="9"/>
      <c r="O331" s="198"/>
      <c r="P331" s="198"/>
      <c r="Q331" s="198"/>
      <c r="R331" s="198"/>
      <c r="S331" s="198"/>
      <c r="T331" s="198"/>
      <c r="U331" s="9"/>
      <c r="V331" s="306"/>
      <c r="W331" s="306"/>
      <c r="X331" s="306"/>
      <c r="Y331" s="306"/>
      <c r="Z331" s="306"/>
      <c r="AA331" s="283">
        <f>IFERROR(Z331*Inputs!$D$59*Inputs!$D$60,"")</f>
        <v>0</v>
      </c>
      <c r="AB331" s="9"/>
      <c r="AC331" s="304"/>
      <c r="AD331" s="304"/>
      <c r="AE331" s="304"/>
      <c r="AF331" s="304"/>
      <c r="AG331" s="9"/>
      <c r="AH331" s="283" t="str">
        <f>IFERROR(IF(Analysis!AC331="","",Analysis!AC331*Inputs!$D$33),"")</f>
        <v/>
      </c>
      <c r="AI331" s="292" t="str">
        <f>IFERROR(IF(Analysis!AD331="","",Analysis!AD331*Inputs!$D$37),"")</f>
        <v/>
      </c>
      <c r="AJ331" s="292" t="str">
        <f>IFERROR(IF(Analysis!AE331="","",Analysis!AE331*Inputs!$D$41),"")</f>
        <v/>
      </c>
      <c r="AK331" s="292" t="str">
        <f>IFERROR(IF(Analysis!AE331="","",Analysis!AE331*Inputs!$D$48),"")</f>
        <v/>
      </c>
      <c r="AL331" s="293" t="str">
        <f>IFERROR(IF(Analysis!AD331="","",Analysis!AD331*Inputs!$D$49*Inputs!$D$48),"")</f>
        <v/>
      </c>
      <c r="AM331" s="292" t="str">
        <f>IFERROR(AK331*Inputs!$D$50,"")</f>
        <v/>
      </c>
      <c r="AN331" s="292" t="str">
        <f t="shared" ref="AN331:AN394" si="590">IFERROR((AK331-AL331-AM331),"")</f>
        <v/>
      </c>
      <c r="AO331" s="292" t="str">
        <f>IFERROR(IF(AN331="","",AN331*Inputs!$D$52),"")</f>
        <v/>
      </c>
      <c r="AP331" s="283" t="str">
        <f>IFERROR(IF(Analysis!AF331="","",Analysis!AF331*Inputs!$D$58),"")</f>
        <v/>
      </c>
      <c r="AQ331" s="293" t="str">
        <f>IFERROR(AP331*Inputs!$D$59,"")</f>
        <v/>
      </c>
      <c r="AR331" s="283" t="str">
        <f>IFERROR(AQ331*Inputs!$D$60,"")</f>
        <v/>
      </c>
      <c r="AS331" s="9"/>
      <c r="AT331" s="279" t="str">
        <f>IF(Analysis!V331&lt;&gt;"",Analysis!V331,Analysis!$AH331)</f>
        <v/>
      </c>
      <c r="AU331" s="279" t="str">
        <f>IF(Analysis!W331&lt;&gt;"",Analysis!W331,Analysis!AI331)</f>
        <v/>
      </c>
      <c r="AV331" s="279" t="str">
        <f>IF(Analysis!X331&lt;&gt;"",Analysis!X331,$AJ331)</f>
        <v/>
      </c>
      <c r="AW331" s="279" t="str">
        <f>IF(Analysis!Y331&lt;&gt;"",Analysis!Y331,Analysis!AO331)</f>
        <v/>
      </c>
      <c r="AX331" s="279" t="str">
        <f>IF(Analysis!Z331&lt;&gt;"",Analysis!Z331,Analysis!AP331)</f>
        <v/>
      </c>
      <c r="AY331" s="279" t="str">
        <f>IF(Analysis!AA331&gt;0,Analysis!AA331,Analysis!AR331)</f>
        <v/>
      </c>
      <c r="AZ331" s="9"/>
      <c r="BA331" s="8">
        <f>SUM((($H331+$O331)*Inputs!$D$14*Inputs!$D$13/Hours_TB),(($I331+$P331)*Inputs!$D$14*Inputs!$D$13/Hours_TB),(($J331+$Q331)*Inputs!$D$14*Inputs!$D$13/Hours_TB),(($K331+$R331)*Inputs!$D$14*Inputs!$D$13/Hours_TB),(($L331+$S331)*Inputs!$D$14*Inputs!$D$13/Hours_TB),(($M331+$T331)*Inputs!$D$14*Inputs!$D$13/Hours_TB))</f>
        <v>0</v>
      </c>
      <c r="BB331" s="8">
        <f>SUM((($H331+$O331)*Inputs!$D$14*Inputs!$D$13/Hours_HIV),(($I331+$P331)*Inputs!$D$14*Inputs!$D$13/Hours_HIV),(($J331+$Q331)*Inputs!$D$14*Inputs!$D$13/Hours_HIV),(($K331+$R331)*Inputs!$D$14*Inputs!$D$13/Hours_HIV),(($L331+$S331)*Inputs!$D$14*Inputs!$D$13/Hours_HIV),(($M331+$T331)*Inputs!$D$14*Inputs!$D$13/Hours_HIV))</f>
        <v>0</v>
      </c>
      <c r="BC331" s="8">
        <f>SUM((($H331+$O331)*Inputs!$D$14*Inputs!$D$13/Hours_HPV),(($I331+$P331)*Inputs!$D$14*Inputs!$D$13/Hours_HPV),(($J331+$Q331)*Inputs!$D$14*Inputs!$D$13/Hours_HPV),(($K331+$R331)*Inputs!$D$14*Inputs!$D$13/Hours_HPV),(($L331+$S331)*Inputs!$D$14*Inputs!$D$13/Hours_HPV),(($M331+$T331)*Inputs!$D$14*Inputs!$D$13/Hours_HPV))</f>
        <v>0</v>
      </c>
      <c r="BD331" s="8">
        <f>SUM((($H331+$O331)*Inputs!$D$14*Inputs!$D$13/Hours_HCV),(($I331+$P331)*Inputs!$D$14*Inputs!$D$13/Hours_HCV),(($J331+$Q331)*Inputs!$D$14*Inputs!$D$13/Hours_HCV),(($K331+$R331)*Inputs!$D$14*Inputs!$D$13/Hours_HCV),(($L331+$S331)*Inputs!$D$14*Inputs!$D$13/Hours_HCV),(($M331+$T331)*Inputs!$D$14*Inputs!$D$13/Hours_HCV))</f>
        <v>0</v>
      </c>
      <c r="BE331" s="9"/>
      <c r="BF331" s="10" t="str">
        <f t="shared" ref="BF331:BF394" si="591">$AT331</f>
        <v/>
      </c>
      <c r="BG331" s="18" t="str">
        <f t="shared" ref="BG331:BG394" si="592">IF($BA331=0,"N/A",IF(BF331=0,1,IF(BA331=0,"",1-($BF331/$BA331))))</f>
        <v>N/A</v>
      </c>
      <c r="BH331" s="10" t="str">
        <f t="shared" ref="BH331:BH394" si="593">IFERROR(MAX(0,$BA331-$AT331),"")</f>
        <v/>
      </c>
      <c r="BI331" s="10" t="str">
        <f t="shared" ref="BI331:BI394" si="594">IFERROR(BH331*Hours_TB,"")</f>
        <v/>
      </c>
      <c r="BJ331" s="10" t="str">
        <f t="shared" si="513"/>
        <v/>
      </c>
      <c r="BK331" s="18" t="str">
        <f t="shared" ref="BK331:BK394" si="595">IF($BA331=0,"N/A",IF($BJ331=0,1,1-($BJ331/$BA331)))</f>
        <v>N/A</v>
      </c>
      <c r="BL331" s="367"/>
      <c r="BM331" s="10">
        <f t="shared" ref="BM331:BM394" si="596">SUM(AT331:AU331)</f>
        <v>0</v>
      </c>
      <c r="BN331" s="18" t="str">
        <f t="shared" ref="BN331:BN394" si="597">IF($BA331=0,"N/A",IF(BM331=0,1,1-($AT331/$BA331)-($AU331/$BB331)))</f>
        <v>N/A</v>
      </c>
      <c r="BO331" s="10" t="str">
        <f t="shared" si="514"/>
        <v/>
      </c>
      <c r="BP331" s="10" t="str">
        <f t="shared" si="515"/>
        <v/>
      </c>
      <c r="BQ331" s="10" t="str">
        <f t="shared" si="516"/>
        <v/>
      </c>
      <c r="BR331" s="18" t="str">
        <f t="shared" si="517"/>
        <v>N/A</v>
      </c>
      <c r="BS331" s="367"/>
      <c r="BT331" s="10">
        <f t="shared" ref="BT331:BT394" si="598">SUM($AT331,$AV331)</f>
        <v>0</v>
      </c>
      <c r="BU331" s="18" t="str">
        <f t="shared" ref="BU331:BU394" si="599">IF($BA331=0,"N/A",IF(BT331=0,1,1-($AT331/$BA331)-($AV331/$BB331)))</f>
        <v>N/A</v>
      </c>
      <c r="BV331" s="10" t="str">
        <f t="shared" si="518"/>
        <v/>
      </c>
      <c r="BW331" s="10" t="str">
        <f t="shared" ref="BW331:BW394" si="600">IFERROR(BV331*Hours_HIV,"")</f>
        <v/>
      </c>
      <c r="BX331" s="10" t="str">
        <f t="shared" si="519"/>
        <v/>
      </c>
      <c r="BY331" s="18" t="str">
        <f t="shared" ref="BY331:BY394" si="601">IF($BA331=0,"N/A",IF(BX331=0,1,1-($AT331*(1+Vol_TB)/$BA331)-$AV331*(1+Vol_HIV)/$BB331))</f>
        <v>N/A</v>
      </c>
      <c r="BZ331" s="367"/>
      <c r="CA331" s="10">
        <f t="shared" ref="CA331:CA340" si="602">SUM(AT331:AV331)</f>
        <v>0</v>
      </c>
      <c r="CB331" s="18" t="str">
        <f t="shared" ref="CB331:CB394" si="603">IF($BA331=0,"N/A",IF(CA331=0,1,1-($AT331/$BA331)-SUM($AU331:$AV331)/$BB331))</f>
        <v>N/A</v>
      </c>
      <c r="CC331" s="10" t="str">
        <f t="shared" si="520"/>
        <v/>
      </c>
      <c r="CD331" s="10" t="str">
        <f t="shared" si="521"/>
        <v/>
      </c>
      <c r="CE331" s="10" t="str">
        <f t="shared" si="522"/>
        <v/>
      </c>
      <c r="CF331" s="18" t="str">
        <f t="shared" ref="CF331:CF394" si="604">IF($BA331=0,"N/A",IF(CE331=0,1,1-($AT331*(1+Vol_TB)/$BA331)-SUM($AU331:$AV331)*(1+Vol_HIV)/$BB331))</f>
        <v>N/A</v>
      </c>
      <c r="CG331" s="365"/>
      <c r="CH331" s="10">
        <f t="shared" ref="CH331:CH394" si="605">SUM($AT331,$AW331)</f>
        <v>0</v>
      </c>
      <c r="CI331" s="18" t="str">
        <f t="shared" ref="CI331:CI394" si="606">IFERROR(IF($BA331=0,"N/A",IF(CH331=0,1,1-($AT331/$BA331)-($AW331/$BC331))),"")</f>
        <v>N/A</v>
      </c>
      <c r="CJ331" s="10" t="str">
        <f t="shared" si="523"/>
        <v/>
      </c>
      <c r="CK331" s="10" t="str">
        <f t="shared" si="524"/>
        <v/>
      </c>
      <c r="CL331" s="10" t="str">
        <f t="shared" si="525"/>
        <v/>
      </c>
      <c r="CM331" s="18" t="str">
        <f t="shared" si="526"/>
        <v>N/A</v>
      </c>
      <c r="CN331" s="365"/>
      <c r="CO331" s="10">
        <f t="shared" ref="CO331:CO394" si="607">SUM($AT331,$AX331:$AY331)</f>
        <v>0</v>
      </c>
      <c r="CP331" s="18" t="str">
        <f t="shared" ref="CP331:CP394" si="608">IF($BA331=0,"N/A",IF(CO331=0,1,1-($AT331/$BA331)-SUM($AX331:$AY331)/$BD331))</f>
        <v>N/A</v>
      </c>
      <c r="CQ331" s="10" t="str">
        <f t="shared" si="527"/>
        <v/>
      </c>
      <c r="CR331" s="10" t="str">
        <f t="shared" si="528"/>
        <v/>
      </c>
      <c r="CS331" s="10" t="str">
        <f t="shared" si="529"/>
        <v/>
      </c>
      <c r="CT331" s="18" t="str">
        <f t="shared" ref="CT331:CT394" si="609">IF($BA331=0,"N/A",IF(CS331=0,1,1-($AT331*(1+Vol_TB)/$BA331)-SUM($AX331:$AY331)*(1+Vol_HCV)/$BD331))</f>
        <v>N/A</v>
      </c>
      <c r="CU331" s="377"/>
      <c r="CV331" s="10">
        <f t="shared" ref="CV331:CV394" si="610">SUM($AT331:$AY331)</f>
        <v>0</v>
      </c>
      <c r="CW331" s="18" t="str">
        <f t="shared" ref="CW331:CW394" si="611">IF($BA331=0,"N/A",IF(CV331=0,1,1-($AT331/$BA331)-SUM($AU331:$AV331)/$BB331-$AW331/$BC331-SUM($AX331:$AY331)/$BD331))</f>
        <v>N/A</v>
      </c>
      <c r="CX331" s="10" t="str">
        <f t="shared" si="530"/>
        <v/>
      </c>
      <c r="CY331" s="10" t="str">
        <f t="shared" si="531"/>
        <v/>
      </c>
      <c r="CZ331" s="10" t="str">
        <f t="shared" si="532"/>
        <v/>
      </c>
      <c r="DA331" s="18" t="str">
        <f t="shared" si="533"/>
        <v>N/A</v>
      </c>
      <c r="DB331" s="367"/>
      <c r="DC331" s="367"/>
      <c r="DD331" s="367"/>
      <c r="DE331" s="367"/>
      <c r="DF331" s="367"/>
      <c r="DG331" s="40" t="b">
        <f t="shared" si="534"/>
        <v>0</v>
      </c>
      <c r="DH331" s="40" t="b">
        <f t="shared" si="535"/>
        <v>0</v>
      </c>
      <c r="DI331" s="40" t="b">
        <f t="shared" si="536"/>
        <v>0</v>
      </c>
      <c r="DJ331" s="40" t="b">
        <f t="shared" si="537"/>
        <v>0</v>
      </c>
      <c r="DK331" s="367"/>
      <c r="DL331" s="40" t="b">
        <f t="shared" si="538"/>
        <v>0</v>
      </c>
      <c r="DM331" s="40" t="b">
        <f t="shared" si="539"/>
        <v>0</v>
      </c>
      <c r="DN331" s="40" t="b">
        <f t="shared" si="540"/>
        <v>0</v>
      </c>
      <c r="DO331" s="40" t="b">
        <f t="shared" si="541"/>
        <v>0</v>
      </c>
      <c r="DP331" s="367"/>
      <c r="DQ331" s="40" t="b">
        <f t="shared" si="542"/>
        <v>0</v>
      </c>
      <c r="DR331" s="40" t="b">
        <f t="shared" si="543"/>
        <v>0</v>
      </c>
      <c r="DS331" s="40" t="b">
        <f t="shared" si="544"/>
        <v>0</v>
      </c>
      <c r="DT331" s="40" t="b">
        <f t="shared" si="545"/>
        <v>0</v>
      </c>
      <c r="DU331" s="367"/>
      <c r="DV331" s="40" t="b">
        <f t="shared" si="546"/>
        <v>0</v>
      </c>
      <c r="DW331" s="40" t="b">
        <f t="shared" si="547"/>
        <v>0</v>
      </c>
      <c r="DX331" s="40" t="b">
        <f t="shared" si="548"/>
        <v>0</v>
      </c>
      <c r="DY331" s="40" t="b">
        <f t="shared" si="549"/>
        <v>0</v>
      </c>
      <c r="DZ331" s="367"/>
      <c r="EA331" s="40" t="b">
        <f t="shared" si="550"/>
        <v>0</v>
      </c>
      <c r="EB331" s="40" t="b">
        <f t="shared" si="551"/>
        <v>0</v>
      </c>
      <c r="EC331" s="40" t="b">
        <f t="shared" si="552"/>
        <v>0</v>
      </c>
      <c r="ED331" s="40" t="b">
        <f t="shared" si="553"/>
        <v>0</v>
      </c>
      <c r="EE331" s="367"/>
      <c r="EF331" s="40" t="b">
        <f t="shared" si="554"/>
        <v>0</v>
      </c>
      <c r="EG331" s="40" t="b">
        <f t="shared" si="555"/>
        <v>0</v>
      </c>
      <c r="EH331" s="40" t="b">
        <f t="shared" si="556"/>
        <v>0</v>
      </c>
      <c r="EI331" s="40" t="b">
        <f t="shared" si="557"/>
        <v>0</v>
      </c>
      <c r="EJ331" s="367"/>
      <c r="EK331" s="40" t="b">
        <f t="shared" si="558"/>
        <v>0</v>
      </c>
      <c r="EL331" s="40" t="b">
        <f t="shared" si="559"/>
        <v>0</v>
      </c>
      <c r="EM331" s="40" t="b">
        <f t="shared" si="560"/>
        <v>0</v>
      </c>
      <c r="EN331" s="40" t="b">
        <f t="shared" si="561"/>
        <v>0</v>
      </c>
      <c r="EO331" s="367"/>
      <c r="EP331" s="40" t="b">
        <f t="shared" si="562"/>
        <v>0</v>
      </c>
      <c r="EQ331" s="40" t="b">
        <f t="shared" si="563"/>
        <v>0</v>
      </c>
      <c r="ER331" s="40" t="b">
        <f t="shared" si="564"/>
        <v>0</v>
      </c>
      <c r="ES331" s="40" t="b">
        <f t="shared" si="565"/>
        <v>0</v>
      </c>
      <c r="ET331" s="367"/>
      <c r="EU331" s="40" t="b">
        <f t="shared" si="566"/>
        <v>0</v>
      </c>
      <c r="EV331" s="40" t="b">
        <f t="shared" si="567"/>
        <v>0</v>
      </c>
      <c r="EW331" s="40" t="b">
        <f t="shared" si="568"/>
        <v>0</v>
      </c>
      <c r="EX331" s="40" t="b">
        <f t="shared" si="569"/>
        <v>0</v>
      </c>
      <c r="EY331" s="365"/>
      <c r="EZ331" s="40" t="b">
        <f t="shared" si="570"/>
        <v>0</v>
      </c>
      <c r="FA331" s="40" t="b">
        <f t="shared" si="571"/>
        <v>0</v>
      </c>
      <c r="FB331" s="40" t="b">
        <f t="shared" si="572"/>
        <v>0</v>
      </c>
      <c r="FC331" s="40" t="b">
        <f t="shared" si="573"/>
        <v>0</v>
      </c>
      <c r="FD331" s="367"/>
      <c r="FE331" s="40" t="b">
        <f t="shared" si="574"/>
        <v>0</v>
      </c>
      <c r="FF331" s="40" t="b">
        <f t="shared" si="575"/>
        <v>0</v>
      </c>
      <c r="FG331" s="40" t="b">
        <f t="shared" si="576"/>
        <v>0</v>
      </c>
      <c r="FH331" s="40" t="b">
        <f t="shared" si="577"/>
        <v>0</v>
      </c>
      <c r="FI331" s="365"/>
      <c r="FJ331" s="40" t="b">
        <f t="shared" si="578"/>
        <v>0</v>
      </c>
      <c r="FK331" s="40" t="b">
        <f t="shared" si="579"/>
        <v>0</v>
      </c>
      <c r="FL331" s="40" t="b">
        <f t="shared" si="580"/>
        <v>0</v>
      </c>
      <c r="FM331" s="40" t="b">
        <f t="shared" si="581"/>
        <v>0</v>
      </c>
      <c r="FN331" s="367"/>
      <c r="FO331" s="40" t="b">
        <f t="shared" si="582"/>
        <v>0</v>
      </c>
      <c r="FP331" s="40" t="b">
        <f t="shared" si="583"/>
        <v>0</v>
      </c>
      <c r="FQ331" s="40" t="b">
        <f t="shared" si="584"/>
        <v>0</v>
      </c>
      <c r="FR331" s="40" t="b">
        <f t="shared" si="585"/>
        <v>0</v>
      </c>
      <c r="FS331" s="365"/>
      <c r="FT331" s="40" t="b">
        <f t="shared" si="586"/>
        <v>0</v>
      </c>
      <c r="FU331" s="40" t="b">
        <f t="shared" si="587"/>
        <v>0</v>
      </c>
      <c r="FV331" s="40" t="b">
        <f t="shared" si="588"/>
        <v>0</v>
      </c>
      <c r="FW331" s="40" t="b">
        <f t="shared" si="589"/>
        <v>0</v>
      </c>
    </row>
    <row r="332" spans="2:179">
      <c r="B332" s="365">
        <v>323</v>
      </c>
      <c r="C332" s="309"/>
      <c r="D332" s="196"/>
      <c r="E332" s="196"/>
      <c r="F332" s="195"/>
      <c r="G332" s="367"/>
      <c r="H332" s="197"/>
      <c r="I332" s="197"/>
      <c r="J332" s="197"/>
      <c r="K332" s="197"/>
      <c r="L332" s="197"/>
      <c r="M332" s="197"/>
      <c r="N332" s="9"/>
      <c r="O332" s="198"/>
      <c r="P332" s="198"/>
      <c r="Q332" s="198"/>
      <c r="R332" s="198"/>
      <c r="S332" s="198"/>
      <c r="T332" s="198"/>
      <c r="U332" s="9"/>
      <c r="V332" s="306"/>
      <c r="W332" s="306"/>
      <c r="X332" s="306"/>
      <c r="Y332" s="306"/>
      <c r="Z332" s="306"/>
      <c r="AA332" s="283">
        <f>IFERROR(Z332*Inputs!$D$59*Inputs!$D$60,"")</f>
        <v>0</v>
      </c>
      <c r="AB332" s="9"/>
      <c r="AC332" s="304"/>
      <c r="AD332" s="304"/>
      <c r="AE332" s="304"/>
      <c r="AF332" s="304"/>
      <c r="AG332" s="9"/>
      <c r="AH332" s="283" t="str">
        <f>IFERROR(IF(Analysis!AC332="","",Analysis!AC332*Inputs!$D$33),"")</f>
        <v/>
      </c>
      <c r="AI332" s="292" t="str">
        <f>IFERROR(IF(Analysis!AD332="","",Analysis!AD332*Inputs!$D$37),"")</f>
        <v/>
      </c>
      <c r="AJ332" s="292" t="str">
        <f>IFERROR(IF(Analysis!AE332="","",Analysis!AE332*Inputs!$D$41),"")</f>
        <v/>
      </c>
      <c r="AK332" s="292" t="str">
        <f>IFERROR(IF(Analysis!AE332="","",Analysis!AE332*Inputs!$D$48),"")</f>
        <v/>
      </c>
      <c r="AL332" s="293" t="str">
        <f>IFERROR(IF(Analysis!AD332="","",Analysis!AD332*Inputs!$D$49*Inputs!$D$48),"")</f>
        <v/>
      </c>
      <c r="AM332" s="292" t="str">
        <f>IFERROR(AK332*Inputs!$D$50,"")</f>
        <v/>
      </c>
      <c r="AN332" s="292" t="str">
        <f t="shared" si="590"/>
        <v/>
      </c>
      <c r="AO332" s="292" t="str">
        <f>IFERROR(IF(AN332="","",AN332*Inputs!$D$52),"")</f>
        <v/>
      </c>
      <c r="AP332" s="283" t="str">
        <f>IFERROR(IF(Analysis!AF332="","",Analysis!AF332*Inputs!$D$58),"")</f>
        <v/>
      </c>
      <c r="AQ332" s="293" t="str">
        <f>IFERROR(AP332*Inputs!$D$59,"")</f>
        <v/>
      </c>
      <c r="AR332" s="283" t="str">
        <f>IFERROR(AQ332*Inputs!$D$60,"")</f>
        <v/>
      </c>
      <c r="AS332" s="9"/>
      <c r="AT332" s="279" t="str">
        <f>IF(Analysis!V332&lt;&gt;"",Analysis!V332,Analysis!$AH332)</f>
        <v/>
      </c>
      <c r="AU332" s="279" t="str">
        <f>IF(Analysis!W332&lt;&gt;"",Analysis!W332,Analysis!AI332)</f>
        <v/>
      </c>
      <c r="AV332" s="279" t="str">
        <f>IF(Analysis!X332&lt;&gt;"",Analysis!X332,$AJ332)</f>
        <v/>
      </c>
      <c r="AW332" s="279" t="str">
        <f>IF(Analysis!Y332&lt;&gt;"",Analysis!Y332,Analysis!AO332)</f>
        <v/>
      </c>
      <c r="AX332" s="279" t="str">
        <f>IF(Analysis!Z332&lt;&gt;"",Analysis!Z332,Analysis!AP332)</f>
        <v/>
      </c>
      <c r="AY332" s="279" t="str">
        <f>IF(Analysis!AA332&gt;0,Analysis!AA332,Analysis!AR332)</f>
        <v/>
      </c>
      <c r="AZ332" s="9"/>
      <c r="BA332" s="8">
        <f>SUM((($H332+$O332)*Inputs!$D$14*Inputs!$D$13/Hours_TB),(($I332+$P332)*Inputs!$D$14*Inputs!$D$13/Hours_TB),(($J332+$Q332)*Inputs!$D$14*Inputs!$D$13/Hours_TB),(($K332+$R332)*Inputs!$D$14*Inputs!$D$13/Hours_TB),(($L332+$S332)*Inputs!$D$14*Inputs!$D$13/Hours_TB),(($M332+$T332)*Inputs!$D$14*Inputs!$D$13/Hours_TB))</f>
        <v>0</v>
      </c>
      <c r="BB332" s="8">
        <f>SUM((($H332+$O332)*Inputs!$D$14*Inputs!$D$13/Hours_HIV),(($I332+$P332)*Inputs!$D$14*Inputs!$D$13/Hours_HIV),(($J332+$Q332)*Inputs!$D$14*Inputs!$D$13/Hours_HIV),(($K332+$R332)*Inputs!$D$14*Inputs!$D$13/Hours_HIV),(($L332+$S332)*Inputs!$D$14*Inputs!$D$13/Hours_HIV),(($M332+$T332)*Inputs!$D$14*Inputs!$D$13/Hours_HIV))</f>
        <v>0</v>
      </c>
      <c r="BC332" s="8">
        <f>SUM((($H332+$O332)*Inputs!$D$14*Inputs!$D$13/Hours_HPV),(($I332+$P332)*Inputs!$D$14*Inputs!$D$13/Hours_HPV),(($J332+$Q332)*Inputs!$D$14*Inputs!$D$13/Hours_HPV),(($K332+$R332)*Inputs!$D$14*Inputs!$D$13/Hours_HPV),(($L332+$S332)*Inputs!$D$14*Inputs!$D$13/Hours_HPV),(($M332+$T332)*Inputs!$D$14*Inputs!$D$13/Hours_HPV))</f>
        <v>0</v>
      </c>
      <c r="BD332" s="8">
        <f>SUM((($H332+$O332)*Inputs!$D$14*Inputs!$D$13/Hours_HCV),(($I332+$P332)*Inputs!$D$14*Inputs!$D$13/Hours_HCV),(($J332+$Q332)*Inputs!$D$14*Inputs!$D$13/Hours_HCV),(($K332+$R332)*Inputs!$D$14*Inputs!$D$13/Hours_HCV),(($L332+$S332)*Inputs!$D$14*Inputs!$D$13/Hours_HCV),(($M332+$T332)*Inputs!$D$14*Inputs!$D$13/Hours_HCV))</f>
        <v>0</v>
      </c>
      <c r="BE332" s="9"/>
      <c r="BF332" s="10" t="str">
        <f t="shared" si="591"/>
        <v/>
      </c>
      <c r="BG332" s="18" t="str">
        <f t="shared" si="592"/>
        <v>N/A</v>
      </c>
      <c r="BH332" s="10" t="str">
        <f t="shared" si="593"/>
        <v/>
      </c>
      <c r="BI332" s="10" t="str">
        <f t="shared" si="594"/>
        <v/>
      </c>
      <c r="BJ332" s="10" t="str">
        <f t="shared" si="513"/>
        <v/>
      </c>
      <c r="BK332" s="18" t="str">
        <f t="shared" si="595"/>
        <v>N/A</v>
      </c>
      <c r="BL332" s="367"/>
      <c r="BM332" s="10">
        <f t="shared" si="596"/>
        <v>0</v>
      </c>
      <c r="BN332" s="18" t="str">
        <f t="shared" si="597"/>
        <v>N/A</v>
      </c>
      <c r="BO332" s="10" t="str">
        <f t="shared" si="514"/>
        <v/>
      </c>
      <c r="BP332" s="10" t="str">
        <f t="shared" si="515"/>
        <v/>
      </c>
      <c r="BQ332" s="10" t="str">
        <f t="shared" si="516"/>
        <v/>
      </c>
      <c r="BR332" s="18" t="str">
        <f t="shared" si="517"/>
        <v>N/A</v>
      </c>
      <c r="BS332" s="367"/>
      <c r="BT332" s="10">
        <f t="shared" si="598"/>
        <v>0</v>
      </c>
      <c r="BU332" s="18" t="str">
        <f t="shared" si="599"/>
        <v>N/A</v>
      </c>
      <c r="BV332" s="10" t="str">
        <f t="shared" si="518"/>
        <v/>
      </c>
      <c r="BW332" s="10" t="str">
        <f t="shared" si="600"/>
        <v/>
      </c>
      <c r="BX332" s="10" t="str">
        <f t="shared" si="519"/>
        <v/>
      </c>
      <c r="BY332" s="18" t="str">
        <f t="shared" si="601"/>
        <v>N/A</v>
      </c>
      <c r="BZ332" s="367"/>
      <c r="CA332" s="10">
        <f t="shared" si="602"/>
        <v>0</v>
      </c>
      <c r="CB332" s="18" t="str">
        <f t="shared" si="603"/>
        <v>N/A</v>
      </c>
      <c r="CC332" s="10" t="str">
        <f t="shared" si="520"/>
        <v/>
      </c>
      <c r="CD332" s="10" t="str">
        <f t="shared" si="521"/>
        <v/>
      </c>
      <c r="CE332" s="10" t="str">
        <f t="shared" si="522"/>
        <v/>
      </c>
      <c r="CF332" s="18" t="str">
        <f t="shared" si="604"/>
        <v>N/A</v>
      </c>
      <c r="CG332" s="365"/>
      <c r="CH332" s="10">
        <f t="shared" si="605"/>
        <v>0</v>
      </c>
      <c r="CI332" s="18" t="str">
        <f t="shared" si="606"/>
        <v>N/A</v>
      </c>
      <c r="CJ332" s="10" t="str">
        <f t="shared" si="523"/>
        <v/>
      </c>
      <c r="CK332" s="10" t="str">
        <f t="shared" si="524"/>
        <v/>
      </c>
      <c r="CL332" s="10" t="str">
        <f t="shared" si="525"/>
        <v/>
      </c>
      <c r="CM332" s="18" t="str">
        <f t="shared" si="526"/>
        <v>N/A</v>
      </c>
      <c r="CN332" s="365"/>
      <c r="CO332" s="10">
        <f t="shared" si="607"/>
        <v>0</v>
      </c>
      <c r="CP332" s="18" t="str">
        <f t="shared" si="608"/>
        <v>N/A</v>
      </c>
      <c r="CQ332" s="10" t="str">
        <f t="shared" si="527"/>
        <v/>
      </c>
      <c r="CR332" s="10" t="str">
        <f t="shared" si="528"/>
        <v/>
      </c>
      <c r="CS332" s="10" t="str">
        <f t="shared" si="529"/>
        <v/>
      </c>
      <c r="CT332" s="18" t="str">
        <f t="shared" si="609"/>
        <v>N/A</v>
      </c>
      <c r="CU332" s="377"/>
      <c r="CV332" s="10">
        <f t="shared" si="610"/>
        <v>0</v>
      </c>
      <c r="CW332" s="18" t="str">
        <f t="shared" si="611"/>
        <v>N/A</v>
      </c>
      <c r="CX332" s="10" t="str">
        <f t="shared" si="530"/>
        <v/>
      </c>
      <c r="CY332" s="10" t="str">
        <f t="shared" si="531"/>
        <v/>
      </c>
      <c r="CZ332" s="10" t="str">
        <f t="shared" si="532"/>
        <v/>
      </c>
      <c r="DA332" s="18" t="str">
        <f t="shared" si="533"/>
        <v>N/A</v>
      </c>
      <c r="DB332" s="367"/>
      <c r="DC332" s="367"/>
      <c r="DD332" s="367"/>
      <c r="DE332" s="367"/>
      <c r="DF332" s="367"/>
      <c r="DG332" s="40" t="b">
        <f t="shared" si="534"/>
        <v>0</v>
      </c>
      <c r="DH332" s="40" t="b">
        <f t="shared" si="535"/>
        <v>0</v>
      </c>
      <c r="DI332" s="40" t="b">
        <f t="shared" si="536"/>
        <v>0</v>
      </c>
      <c r="DJ332" s="40" t="b">
        <f t="shared" si="537"/>
        <v>0</v>
      </c>
      <c r="DK332" s="367"/>
      <c r="DL332" s="40" t="b">
        <f t="shared" si="538"/>
        <v>0</v>
      </c>
      <c r="DM332" s="40" t="b">
        <f t="shared" si="539"/>
        <v>0</v>
      </c>
      <c r="DN332" s="40" t="b">
        <f t="shared" si="540"/>
        <v>0</v>
      </c>
      <c r="DO332" s="40" t="b">
        <f t="shared" si="541"/>
        <v>0</v>
      </c>
      <c r="DP332" s="367"/>
      <c r="DQ332" s="40" t="b">
        <f t="shared" si="542"/>
        <v>0</v>
      </c>
      <c r="DR332" s="40" t="b">
        <f t="shared" si="543"/>
        <v>0</v>
      </c>
      <c r="DS332" s="40" t="b">
        <f t="shared" si="544"/>
        <v>0</v>
      </c>
      <c r="DT332" s="40" t="b">
        <f t="shared" si="545"/>
        <v>0</v>
      </c>
      <c r="DU332" s="367"/>
      <c r="DV332" s="40" t="b">
        <f t="shared" si="546"/>
        <v>0</v>
      </c>
      <c r="DW332" s="40" t="b">
        <f t="shared" si="547"/>
        <v>0</v>
      </c>
      <c r="DX332" s="40" t="b">
        <f t="shared" si="548"/>
        <v>0</v>
      </c>
      <c r="DY332" s="40" t="b">
        <f t="shared" si="549"/>
        <v>0</v>
      </c>
      <c r="DZ332" s="367"/>
      <c r="EA332" s="40" t="b">
        <f t="shared" si="550"/>
        <v>0</v>
      </c>
      <c r="EB332" s="40" t="b">
        <f t="shared" si="551"/>
        <v>0</v>
      </c>
      <c r="EC332" s="40" t="b">
        <f t="shared" si="552"/>
        <v>0</v>
      </c>
      <c r="ED332" s="40" t="b">
        <f t="shared" si="553"/>
        <v>0</v>
      </c>
      <c r="EE332" s="367"/>
      <c r="EF332" s="40" t="b">
        <f t="shared" si="554"/>
        <v>0</v>
      </c>
      <c r="EG332" s="40" t="b">
        <f t="shared" si="555"/>
        <v>0</v>
      </c>
      <c r="EH332" s="40" t="b">
        <f t="shared" si="556"/>
        <v>0</v>
      </c>
      <c r="EI332" s="40" t="b">
        <f t="shared" si="557"/>
        <v>0</v>
      </c>
      <c r="EJ332" s="367"/>
      <c r="EK332" s="40" t="b">
        <f t="shared" si="558"/>
        <v>0</v>
      </c>
      <c r="EL332" s="40" t="b">
        <f t="shared" si="559"/>
        <v>0</v>
      </c>
      <c r="EM332" s="40" t="b">
        <f t="shared" si="560"/>
        <v>0</v>
      </c>
      <c r="EN332" s="40" t="b">
        <f t="shared" si="561"/>
        <v>0</v>
      </c>
      <c r="EO332" s="367"/>
      <c r="EP332" s="40" t="b">
        <f t="shared" si="562"/>
        <v>0</v>
      </c>
      <c r="EQ332" s="40" t="b">
        <f t="shared" si="563"/>
        <v>0</v>
      </c>
      <c r="ER332" s="40" t="b">
        <f t="shared" si="564"/>
        <v>0</v>
      </c>
      <c r="ES332" s="40" t="b">
        <f t="shared" si="565"/>
        <v>0</v>
      </c>
      <c r="ET332" s="367"/>
      <c r="EU332" s="40" t="b">
        <f t="shared" si="566"/>
        <v>0</v>
      </c>
      <c r="EV332" s="40" t="b">
        <f t="shared" si="567"/>
        <v>0</v>
      </c>
      <c r="EW332" s="40" t="b">
        <f t="shared" si="568"/>
        <v>0</v>
      </c>
      <c r="EX332" s="40" t="b">
        <f t="shared" si="569"/>
        <v>0</v>
      </c>
      <c r="EY332" s="365"/>
      <c r="EZ332" s="40" t="b">
        <f t="shared" si="570"/>
        <v>0</v>
      </c>
      <c r="FA332" s="40" t="b">
        <f t="shared" si="571"/>
        <v>0</v>
      </c>
      <c r="FB332" s="40" t="b">
        <f t="shared" si="572"/>
        <v>0</v>
      </c>
      <c r="FC332" s="40" t="b">
        <f t="shared" si="573"/>
        <v>0</v>
      </c>
      <c r="FD332" s="367"/>
      <c r="FE332" s="40" t="b">
        <f t="shared" si="574"/>
        <v>0</v>
      </c>
      <c r="FF332" s="40" t="b">
        <f t="shared" si="575"/>
        <v>0</v>
      </c>
      <c r="FG332" s="40" t="b">
        <f t="shared" si="576"/>
        <v>0</v>
      </c>
      <c r="FH332" s="40" t="b">
        <f t="shared" si="577"/>
        <v>0</v>
      </c>
      <c r="FI332" s="365"/>
      <c r="FJ332" s="40" t="b">
        <f t="shared" si="578"/>
        <v>0</v>
      </c>
      <c r="FK332" s="40" t="b">
        <f t="shared" si="579"/>
        <v>0</v>
      </c>
      <c r="FL332" s="40" t="b">
        <f t="shared" si="580"/>
        <v>0</v>
      </c>
      <c r="FM332" s="40" t="b">
        <f t="shared" si="581"/>
        <v>0</v>
      </c>
      <c r="FN332" s="367"/>
      <c r="FO332" s="40" t="b">
        <f t="shared" si="582"/>
        <v>0</v>
      </c>
      <c r="FP332" s="40" t="b">
        <f t="shared" si="583"/>
        <v>0</v>
      </c>
      <c r="FQ332" s="40" t="b">
        <f t="shared" si="584"/>
        <v>0</v>
      </c>
      <c r="FR332" s="40" t="b">
        <f t="shared" si="585"/>
        <v>0</v>
      </c>
      <c r="FS332" s="365"/>
      <c r="FT332" s="40" t="b">
        <f t="shared" si="586"/>
        <v>0</v>
      </c>
      <c r="FU332" s="40" t="b">
        <f t="shared" si="587"/>
        <v>0</v>
      </c>
      <c r="FV332" s="40" t="b">
        <f t="shared" si="588"/>
        <v>0</v>
      </c>
      <c r="FW332" s="40" t="b">
        <f t="shared" si="589"/>
        <v>0</v>
      </c>
    </row>
    <row r="333" spans="2:179">
      <c r="B333" s="365">
        <v>324</v>
      </c>
      <c r="C333" s="309"/>
      <c r="D333" s="196"/>
      <c r="E333" s="196"/>
      <c r="F333" s="195"/>
      <c r="G333" s="367"/>
      <c r="H333" s="197"/>
      <c r="I333" s="197"/>
      <c r="J333" s="197"/>
      <c r="K333" s="197"/>
      <c r="L333" s="197"/>
      <c r="M333" s="197"/>
      <c r="N333" s="9"/>
      <c r="O333" s="198"/>
      <c r="P333" s="198"/>
      <c r="Q333" s="198"/>
      <c r="R333" s="198"/>
      <c r="S333" s="198"/>
      <c r="T333" s="198"/>
      <c r="U333" s="9"/>
      <c r="V333" s="306"/>
      <c r="W333" s="306"/>
      <c r="X333" s="306"/>
      <c r="Y333" s="306"/>
      <c r="Z333" s="306"/>
      <c r="AA333" s="283">
        <f>IFERROR(Z333*Inputs!$D$59*Inputs!$D$60,"")</f>
        <v>0</v>
      </c>
      <c r="AB333" s="9"/>
      <c r="AC333" s="304"/>
      <c r="AD333" s="304"/>
      <c r="AE333" s="304"/>
      <c r="AF333" s="304"/>
      <c r="AG333" s="9"/>
      <c r="AH333" s="283" t="str">
        <f>IFERROR(IF(Analysis!AC333="","",Analysis!AC333*Inputs!$D$33),"")</f>
        <v/>
      </c>
      <c r="AI333" s="292" t="str">
        <f>IFERROR(IF(Analysis!AD333="","",Analysis!AD333*Inputs!$D$37),"")</f>
        <v/>
      </c>
      <c r="AJ333" s="292" t="str">
        <f>IFERROR(IF(Analysis!AE333="","",Analysis!AE333*Inputs!$D$41),"")</f>
        <v/>
      </c>
      <c r="AK333" s="292" t="str">
        <f>IFERROR(IF(Analysis!AE333="","",Analysis!AE333*Inputs!$D$48),"")</f>
        <v/>
      </c>
      <c r="AL333" s="293" t="str">
        <f>IFERROR(IF(Analysis!AD333="","",Analysis!AD333*Inputs!$D$49*Inputs!$D$48),"")</f>
        <v/>
      </c>
      <c r="AM333" s="292" t="str">
        <f>IFERROR(AK333*Inputs!$D$50,"")</f>
        <v/>
      </c>
      <c r="AN333" s="292" t="str">
        <f t="shared" si="590"/>
        <v/>
      </c>
      <c r="AO333" s="292" t="str">
        <f>IFERROR(IF(AN333="","",AN333*Inputs!$D$52),"")</f>
        <v/>
      </c>
      <c r="AP333" s="283" t="str">
        <f>IFERROR(IF(Analysis!AF333="","",Analysis!AF333*Inputs!$D$58),"")</f>
        <v/>
      </c>
      <c r="AQ333" s="293" t="str">
        <f>IFERROR(AP333*Inputs!$D$59,"")</f>
        <v/>
      </c>
      <c r="AR333" s="283" t="str">
        <f>IFERROR(AQ333*Inputs!$D$60,"")</f>
        <v/>
      </c>
      <c r="AS333" s="9"/>
      <c r="AT333" s="279" t="str">
        <f>IF(Analysis!V333&lt;&gt;"",Analysis!V333,Analysis!$AH333)</f>
        <v/>
      </c>
      <c r="AU333" s="279" t="str">
        <f>IF(Analysis!W333&lt;&gt;"",Analysis!W333,Analysis!AI333)</f>
        <v/>
      </c>
      <c r="AV333" s="279" t="str">
        <f>IF(Analysis!X333&lt;&gt;"",Analysis!X333,$AJ333)</f>
        <v/>
      </c>
      <c r="AW333" s="279" t="str">
        <f>IF(Analysis!Y333&lt;&gt;"",Analysis!Y333,Analysis!AO333)</f>
        <v/>
      </c>
      <c r="AX333" s="279" t="str">
        <f>IF(Analysis!Z333&lt;&gt;"",Analysis!Z333,Analysis!AP333)</f>
        <v/>
      </c>
      <c r="AY333" s="279" t="str">
        <f>IF(Analysis!AA333&gt;0,Analysis!AA333,Analysis!AR333)</f>
        <v/>
      </c>
      <c r="AZ333" s="9"/>
      <c r="BA333" s="8">
        <f>SUM((($H333+$O333)*Inputs!$D$14*Inputs!$D$13/Hours_TB),(($I333+$P333)*Inputs!$D$14*Inputs!$D$13/Hours_TB),(($J333+$Q333)*Inputs!$D$14*Inputs!$D$13/Hours_TB),(($K333+$R333)*Inputs!$D$14*Inputs!$D$13/Hours_TB),(($L333+$S333)*Inputs!$D$14*Inputs!$D$13/Hours_TB),(($M333+$T333)*Inputs!$D$14*Inputs!$D$13/Hours_TB))</f>
        <v>0</v>
      </c>
      <c r="BB333" s="8">
        <f>SUM((($H333+$O333)*Inputs!$D$14*Inputs!$D$13/Hours_HIV),(($I333+$P333)*Inputs!$D$14*Inputs!$D$13/Hours_HIV),(($J333+$Q333)*Inputs!$D$14*Inputs!$D$13/Hours_HIV),(($K333+$R333)*Inputs!$D$14*Inputs!$D$13/Hours_HIV),(($L333+$S333)*Inputs!$D$14*Inputs!$D$13/Hours_HIV),(($M333+$T333)*Inputs!$D$14*Inputs!$D$13/Hours_HIV))</f>
        <v>0</v>
      </c>
      <c r="BC333" s="8">
        <f>SUM((($H333+$O333)*Inputs!$D$14*Inputs!$D$13/Hours_HPV),(($I333+$P333)*Inputs!$D$14*Inputs!$D$13/Hours_HPV),(($J333+$Q333)*Inputs!$D$14*Inputs!$D$13/Hours_HPV),(($K333+$R333)*Inputs!$D$14*Inputs!$D$13/Hours_HPV),(($L333+$S333)*Inputs!$D$14*Inputs!$D$13/Hours_HPV),(($M333+$T333)*Inputs!$D$14*Inputs!$D$13/Hours_HPV))</f>
        <v>0</v>
      </c>
      <c r="BD333" s="8">
        <f>SUM((($H333+$O333)*Inputs!$D$14*Inputs!$D$13/Hours_HCV),(($I333+$P333)*Inputs!$D$14*Inputs!$D$13/Hours_HCV),(($J333+$Q333)*Inputs!$D$14*Inputs!$D$13/Hours_HCV),(($K333+$R333)*Inputs!$D$14*Inputs!$D$13/Hours_HCV),(($L333+$S333)*Inputs!$D$14*Inputs!$D$13/Hours_HCV),(($M333+$T333)*Inputs!$D$14*Inputs!$D$13/Hours_HCV))</f>
        <v>0</v>
      </c>
      <c r="BE333" s="9"/>
      <c r="BF333" s="10" t="str">
        <f t="shared" si="591"/>
        <v/>
      </c>
      <c r="BG333" s="18" t="str">
        <f t="shared" si="592"/>
        <v>N/A</v>
      </c>
      <c r="BH333" s="10" t="str">
        <f t="shared" si="593"/>
        <v/>
      </c>
      <c r="BI333" s="10" t="str">
        <f t="shared" si="594"/>
        <v/>
      </c>
      <c r="BJ333" s="10" t="str">
        <f t="shared" si="513"/>
        <v/>
      </c>
      <c r="BK333" s="18" t="str">
        <f t="shared" si="595"/>
        <v>N/A</v>
      </c>
      <c r="BL333" s="367"/>
      <c r="BM333" s="10">
        <f t="shared" si="596"/>
        <v>0</v>
      </c>
      <c r="BN333" s="18" t="str">
        <f t="shared" si="597"/>
        <v>N/A</v>
      </c>
      <c r="BO333" s="10" t="str">
        <f t="shared" si="514"/>
        <v/>
      </c>
      <c r="BP333" s="10" t="str">
        <f t="shared" si="515"/>
        <v/>
      </c>
      <c r="BQ333" s="10" t="str">
        <f t="shared" si="516"/>
        <v/>
      </c>
      <c r="BR333" s="18" t="str">
        <f t="shared" si="517"/>
        <v>N/A</v>
      </c>
      <c r="BS333" s="367"/>
      <c r="BT333" s="10">
        <f t="shared" si="598"/>
        <v>0</v>
      </c>
      <c r="BU333" s="18" t="str">
        <f t="shared" si="599"/>
        <v>N/A</v>
      </c>
      <c r="BV333" s="10" t="str">
        <f t="shared" si="518"/>
        <v/>
      </c>
      <c r="BW333" s="10" t="str">
        <f t="shared" si="600"/>
        <v/>
      </c>
      <c r="BX333" s="10" t="str">
        <f t="shared" si="519"/>
        <v/>
      </c>
      <c r="BY333" s="18" t="str">
        <f t="shared" si="601"/>
        <v>N/A</v>
      </c>
      <c r="BZ333" s="367"/>
      <c r="CA333" s="10">
        <f t="shared" si="602"/>
        <v>0</v>
      </c>
      <c r="CB333" s="18" t="str">
        <f t="shared" si="603"/>
        <v>N/A</v>
      </c>
      <c r="CC333" s="10" t="str">
        <f t="shared" si="520"/>
        <v/>
      </c>
      <c r="CD333" s="10" t="str">
        <f t="shared" si="521"/>
        <v/>
      </c>
      <c r="CE333" s="10" t="str">
        <f t="shared" si="522"/>
        <v/>
      </c>
      <c r="CF333" s="18" t="str">
        <f t="shared" si="604"/>
        <v>N/A</v>
      </c>
      <c r="CG333" s="365"/>
      <c r="CH333" s="10">
        <f t="shared" si="605"/>
        <v>0</v>
      </c>
      <c r="CI333" s="18" t="str">
        <f t="shared" si="606"/>
        <v>N/A</v>
      </c>
      <c r="CJ333" s="10" t="str">
        <f t="shared" si="523"/>
        <v/>
      </c>
      <c r="CK333" s="10" t="str">
        <f t="shared" si="524"/>
        <v/>
      </c>
      <c r="CL333" s="10" t="str">
        <f t="shared" si="525"/>
        <v/>
      </c>
      <c r="CM333" s="18" t="str">
        <f t="shared" si="526"/>
        <v>N/A</v>
      </c>
      <c r="CN333" s="365"/>
      <c r="CO333" s="10">
        <f t="shared" si="607"/>
        <v>0</v>
      </c>
      <c r="CP333" s="18" t="str">
        <f t="shared" si="608"/>
        <v>N/A</v>
      </c>
      <c r="CQ333" s="10" t="str">
        <f t="shared" si="527"/>
        <v/>
      </c>
      <c r="CR333" s="10" t="str">
        <f t="shared" si="528"/>
        <v/>
      </c>
      <c r="CS333" s="10" t="str">
        <f t="shared" si="529"/>
        <v/>
      </c>
      <c r="CT333" s="18" t="str">
        <f t="shared" si="609"/>
        <v>N/A</v>
      </c>
      <c r="CU333" s="377"/>
      <c r="CV333" s="10">
        <f t="shared" si="610"/>
        <v>0</v>
      </c>
      <c r="CW333" s="18" t="str">
        <f t="shared" si="611"/>
        <v>N/A</v>
      </c>
      <c r="CX333" s="10" t="str">
        <f t="shared" si="530"/>
        <v/>
      </c>
      <c r="CY333" s="10" t="str">
        <f t="shared" si="531"/>
        <v/>
      </c>
      <c r="CZ333" s="10" t="str">
        <f t="shared" si="532"/>
        <v/>
      </c>
      <c r="DA333" s="18" t="str">
        <f t="shared" si="533"/>
        <v>N/A</v>
      </c>
      <c r="DB333" s="367"/>
      <c r="DC333" s="367"/>
      <c r="DD333" s="367"/>
      <c r="DE333" s="367"/>
      <c r="DF333" s="367"/>
      <c r="DG333" s="40" t="b">
        <f t="shared" si="534"/>
        <v>0</v>
      </c>
      <c r="DH333" s="40" t="b">
        <f t="shared" si="535"/>
        <v>0</v>
      </c>
      <c r="DI333" s="40" t="b">
        <f t="shared" si="536"/>
        <v>0</v>
      </c>
      <c r="DJ333" s="40" t="b">
        <f t="shared" si="537"/>
        <v>0</v>
      </c>
      <c r="DK333" s="367"/>
      <c r="DL333" s="40" t="b">
        <f t="shared" si="538"/>
        <v>0</v>
      </c>
      <c r="DM333" s="40" t="b">
        <f t="shared" si="539"/>
        <v>0</v>
      </c>
      <c r="DN333" s="40" t="b">
        <f t="shared" si="540"/>
        <v>0</v>
      </c>
      <c r="DO333" s="40" t="b">
        <f t="shared" si="541"/>
        <v>0</v>
      </c>
      <c r="DP333" s="367"/>
      <c r="DQ333" s="40" t="b">
        <f t="shared" si="542"/>
        <v>0</v>
      </c>
      <c r="DR333" s="40" t="b">
        <f t="shared" si="543"/>
        <v>0</v>
      </c>
      <c r="DS333" s="40" t="b">
        <f t="shared" si="544"/>
        <v>0</v>
      </c>
      <c r="DT333" s="40" t="b">
        <f t="shared" si="545"/>
        <v>0</v>
      </c>
      <c r="DU333" s="367"/>
      <c r="DV333" s="40" t="b">
        <f t="shared" si="546"/>
        <v>0</v>
      </c>
      <c r="DW333" s="40" t="b">
        <f t="shared" si="547"/>
        <v>0</v>
      </c>
      <c r="DX333" s="40" t="b">
        <f t="shared" si="548"/>
        <v>0</v>
      </c>
      <c r="DY333" s="40" t="b">
        <f t="shared" si="549"/>
        <v>0</v>
      </c>
      <c r="DZ333" s="367"/>
      <c r="EA333" s="40" t="b">
        <f t="shared" si="550"/>
        <v>0</v>
      </c>
      <c r="EB333" s="40" t="b">
        <f t="shared" si="551"/>
        <v>0</v>
      </c>
      <c r="EC333" s="40" t="b">
        <f t="shared" si="552"/>
        <v>0</v>
      </c>
      <c r="ED333" s="40" t="b">
        <f t="shared" si="553"/>
        <v>0</v>
      </c>
      <c r="EE333" s="367"/>
      <c r="EF333" s="40" t="b">
        <f t="shared" si="554"/>
        <v>0</v>
      </c>
      <c r="EG333" s="40" t="b">
        <f t="shared" si="555"/>
        <v>0</v>
      </c>
      <c r="EH333" s="40" t="b">
        <f t="shared" si="556"/>
        <v>0</v>
      </c>
      <c r="EI333" s="40" t="b">
        <f t="shared" si="557"/>
        <v>0</v>
      </c>
      <c r="EJ333" s="367"/>
      <c r="EK333" s="40" t="b">
        <f t="shared" si="558"/>
        <v>0</v>
      </c>
      <c r="EL333" s="40" t="b">
        <f t="shared" si="559"/>
        <v>0</v>
      </c>
      <c r="EM333" s="40" t="b">
        <f t="shared" si="560"/>
        <v>0</v>
      </c>
      <c r="EN333" s="40" t="b">
        <f t="shared" si="561"/>
        <v>0</v>
      </c>
      <c r="EO333" s="367"/>
      <c r="EP333" s="40" t="b">
        <f t="shared" si="562"/>
        <v>0</v>
      </c>
      <c r="EQ333" s="40" t="b">
        <f t="shared" si="563"/>
        <v>0</v>
      </c>
      <c r="ER333" s="40" t="b">
        <f t="shared" si="564"/>
        <v>0</v>
      </c>
      <c r="ES333" s="40" t="b">
        <f t="shared" si="565"/>
        <v>0</v>
      </c>
      <c r="ET333" s="367"/>
      <c r="EU333" s="40" t="b">
        <f t="shared" si="566"/>
        <v>0</v>
      </c>
      <c r="EV333" s="40" t="b">
        <f t="shared" si="567"/>
        <v>0</v>
      </c>
      <c r="EW333" s="40" t="b">
        <f t="shared" si="568"/>
        <v>0</v>
      </c>
      <c r="EX333" s="40" t="b">
        <f t="shared" si="569"/>
        <v>0</v>
      </c>
      <c r="EY333" s="365"/>
      <c r="EZ333" s="40" t="b">
        <f t="shared" si="570"/>
        <v>0</v>
      </c>
      <c r="FA333" s="40" t="b">
        <f t="shared" si="571"/>
        <v>0</v>
      </c>
      <c r="FB333" s="40" t="b">
        <f t="shared" si="572"/>
        <v>0</v>
      </c>
      <c r="FC333" s="40" t="b">
        <f t="shared" si="573"/>
        <v>0</v>
      </c>
      <c r="FD333" s="367"/>
      <c r="FE333" s="40" t="b">
        <f t="shared" si="574"/>
        <v>0</v>
      </c>
      <c r="FF333" s="40" t="b">
        <f t="shared" si="575"/>
        <v>0</v>
      </c>
      <c r="FG333" s="40" t="b">
        <f t="shared" si="576"/>
        <v>0</v>
      </c>
      <c r="FH333" s="40" t="b">
        <f t="shared" si="577"/>
        <v>0</v>
      </c>
      <c r="FI333" s="365"/>
      <c r="FJ333" s="40" t="b">
        <f t="shared" si="578"/>
        <v>0</v>
      </c>
      <c r="FK333" s="40" t="b">
        <f t="shared" si="579"/>
        <v>0</v>
      </c>
      <c r="FL333" s="40" t="b">
        <f t="shared" si="580"/>
        <v>0</v>
      </c>
      <c r="FM333" s="40" t="b">
        <f t="shared" si="581"/>
        <v>0</v>
      </c>
      <c r="FN333" s="367"/>
      <c r="FO333" s="40" t="b">
        <f t="shared" si="582"/>
        <v>0</v>
      </c>
      <c r="FP333" s="40" t="b">
        <f t="shared" si="583"/>
        <v>0</v>
      </c>
      <c r="FQ333" s="40" t="b">
        <f t="shared" si="584"/>
        <v>0</v>
      </c>
      <c r="FR333" s="40" t="b">
        <f t="shared" si="585"/>
        <v>0</v>
      </c>
      <c r="FS333" s="365"/>
      <c r="FT333" s="40" t="b">
        <f t="shared" si="586"/>
        <v>0</v>
      </c>
      <c r="FU333" s="40" t="b">
        <f t="shared" si="587"/>
        <v>0</v>
      </c>
      <c r="FV333" s="40" t="b">
        <f t="shared" si="588"/>
        <v>0</v>
      </c>
      <c r="FW333" s="40" t="b">
        <f t="shared" si="589"/>
        <v>0</v>
      </c>
    </row>
    <row r="334" spans="2:179">
      <c r="B334" s="365">
        <v>325</v>
      </c>
      <c r="C334" s="309"/>
      <c r="D334" s="196"/>
      <c r="E334" s="196"/>
      <c r="F334" s="195"/>
      <c r="G334" s="367"/>
      <c r="H334" s="197"/>
      <c r="I334" s="197"/>
      <c r="J334" s="197"/>
      <c r="K334" s="197"/>
      <c r="L334" s="197"/>
      <c r="M334" s="197"/>
      <c r="N334" s="9"/>
      <c r="O334" s="198"/>
      <c r="P334" s="198"/>
      <c r="Q334" s="198"/>
      <c r="R334" s="198"/>
      <c r="S334" s="198"/>
      <c r="T334" s="198"/>
      <c r="U334" s="9"/>
      <c r="V334" s="306"/>
      <c r="W334" s="306"/>
      <c r="X334" s="306"/>
      <c r="Y334" s="306"/>
      <c r="Z334" s="306"/>
      <c r="AA334" s="283">
        <f>IFERROR(Z334*Inputs!$D$59*Inputs!$D$60,"")</f>
        <v>0</v>
      </c>
      <c r="AB334" s="9"/>
      <c r="AC334" s="304"/>
      <c r="AD334" s="304"/>
      <c r="AE334" s="304"/>
      <c r="AF334" s="304"/>
      <c r="AG334" s="9"/>
      <c r="AH334" s="283" t="str">
        <f>IFERROR(IF(Analysis!AC334="","",Analysis!AC334*Inputs!$D$33),"")</f>
        <v/>
      </c>
      <c r="AI334" s="292" t="str">
        <f>IFERROR(IF(Analysis!AD334="","",Analysis!AD334*Inputs!$D$37),"")</f>
        <v/>
      </c>
      <c r="AJ334" s="292" t="str">
        <f>IFERROR(IF(Analysis!AE334="","",Analysis!AE334*Inputs!$D$41),"")</f>
        <v/>
      </c>
      <c r="AK334" s="292" t="str">
        <f>IFERROR(IF(Analysis!AE334="","",Analysis!AE334*Inputs!$D$48),"")</f>
        <v/>
      </c>
      <c r="AL334" s="293" t="str">
        <f>IFERROR(IF(Analysis!AD334="","",Analysis!AD334*Inputs!$D$49*Inputs!$D$48),"")</f>
        <v/>
      </c>
      <c r="AM334" s="292" t="str">
        <f>IFERROR(AK334*Inputs!$D$50,"")</f>
        <v/>
      </c>
      <c r="AN334" s="292" t="str">
        <f t="shared" si="590"/>
        <v/>
      </c>
      <c r="AO334" s="292" t="str">
        <f>IFERROR(IF(AN334="","",AN334*Inputs!$D$52),"")</f>
        <v/>
      </c>
      <c r="AP334" s="283" t="str">
        <f>IFERROR(IF(Analysis!AF334="","",Analysis!AF334*Inputs!$D$58),"")</f>
        <v/>
      </c>
      <c r="AQ334" s="293" t="str">
        <f>IFERROR(AP334*Inputs!$D$59,"")</f>
        <v/>
      </c>
      <c r="AR334" s="283" t="str">
        <f>IFERROR(AQ334*Inputs!$D$60,"")</f>
        <v/>
      </c>
      <c r="AS334" s="9"/>
      <c r="AT334" s="279" t="str">
        <f>IF(Analysis!V334&lt;&gt;"",Analysis!V334,Analysis!$AH334)</f>
        <v/>
      </c>
      <c r="AU334" s="279" t="str">
        <f>IF(Analysis!W334&lt;&gt;"",Analysis!W334,Analysis!AI334)</f>
        <v/>
      </c>
      <c r="AV334" s="279" t="str">
        <f>IF(Analysis!X334&lt;&gt;"",Analysis!X334,$AJ334)</f>
        <v/>
      </c>
      <c r="AW334" s="279" t="str">
        <f>IF(Analysis!Y334&lt;&gt;"",Analysis!Y334,Analysis!AO334)</f>
        <v/>
      </c>
      <c r="AX334" s="279" t="str">
        <f>IF(Analysis!Z334&lt;&gt;"",Analysis!Z334,Analysis!AP334)</f>
        <v/>
      </c>
      <c r="AY334" s="279" t="str">
        <f>IF(Analysis!AA334&gt;0,Analysis!AA334,Analysis!AR334)</f>
        <v/>
      </c>
      <c r="AZ334" s="9"/>
      <c r="BA334" s="8">
        <f>SUM((($H334+$O334)*Inputs!$D$14*Inputs!$D$13/Hours_TB),(($I334+$P334)*Inputs!$D$14*Inputs!$D$13/Hours_TB),(($J334+$Q334)*Inputs!$D$14*Inputs!$D$13/Hours_TB),(($K334+$R334)*Inputs!$D$14*Inputs!$D$13/Hours_TB),(($L334+$S334)*Inputs!$D$14*Inputs!$D$13/Hours_TB),(($M334+$T334)*Inputs!$D$14*Inputs!$D$13/Hours_TB))</f>
        <v>0</v>
      </c>
      <c r="BB334" s="8">
        <f>SUM((($H334+$O334)*Inputs!$D$14*Inputs!$D$13/Hours_HIV),(($I334+$P334)*Inputs!$D$14*Inputs!$D$13/Hours_HIV),(($J334+$Q334)*Inputs!$D$14*Inputs!$D$13/Hours_HIV),(($K334+$R334)*Inputs!$D$14*Inputs!$D$13/Hours_HIV),(($L334+$S334)*Inputs!$D$14*Inputs!$D$13/Hours_HIV),(($M334+$T334)*Inputs!$D$14*Inputs!$D$13/Hours_HIV))</f>
        <v>0</v>
      </c>
      <c r="BC334" s="8">
        <f>SUM((($H334+$O334)*Inputs!$D$14*Inputs!$D$13/Hours_HPV),(($I334+$P334)*Inputs!$D$14*Inputs!$D$13/Hours_HPV),(($J334+$Q334)*Inputs!$D$14*Inputs!$D$13/Hours_HPV),(($K334+$R334)*Inputs!$D$14*Inputs!$D$13/Hours_HPV),(($L334+$S334)*Inputs!$D$14*Inputs!$D$13/Hours_HPV),(($M334+$T334)*Inputs!$D$14*Inputs!$D$13/Hours_HPV))</f>
        <v>0</v>
      </c>
      <c r="BD334" s="8">
        <f>SUM((($H334+$O334)*Inputs!$D$14*Inputs!$D$13/Hours_HCV),(($I334+$P334)*Inputs!$D$14*Inputs!$D$13/Hours_HCV),(($J334+$Q334)*Inputs!$D$14*Inputs!$D$13/Hours_HCV),(($K334+$R334)*Inputs!$D$14*Inputs!$D$13/Hours_HCV),(($L334+$S334)*Inputs!$D$14*Inputs!$D$13/Hours_HCV),(($M334+$T334)*Inputs!$D$14*Inputs!$D$13/Hours_HCV))</f>
        <v>0</v>
      </c>
      <c r="BE334" s="9"/>
      <c r="BF334" s="10" t="str">
        <f t="shared" si="591"/>
        <v/>
      </c>
      <c r="BG334" s="18" t="str">
        <f t="shared" si="592"/>
        <v>N/A</v>
      </c>
      <c r="BH334" s="10" t="str">
        <f t="shared" si="593"/>
        <v/>
      </c>
      <c r="BI334" s="10" t="str">
        <f t="shared" si="594"/>
        <v/>
      </c>
      <c r="BJ334" s="10" t="str">
        <f t="shared" si="513"/>
        <v/>
      </c>
      <c r="BK334" s="18" t="str">
        <f t="shared" si="595"/>
        <v>N/A</v>
      </c>
      <c r="BL334" s="367"/>
      <c r="BM334" s="10">
        <f t="shared" si="596"/>
        <v>0</v>
      </c>
      <c r="BN334" s="18" t="str">
        <f t="shared" si="597"/>
        <v>N/A</v>
      </c>
      <c r="BO334" s="10" t="str">
        <f t="shared" si="514"/>
        <v/>
      </c>
      <c r="BP334" s="10" t="str">
        <f t="shared" si="515"/>
        <v/>
      </c>
      <c r="BQ334" s="10" t="str">
        <f t="shared" si="516"/>
        <v/>
      </c>
      <c r="BR334" s="18" t="str">
        <f t="shared" si="517"/>
        <v>N/A</v>
      </c>
      <c r="BS334" s="367"/>
      <c r="BT334" s="10">
        <f t="shared" si="598"/>
        <v>0</v>
      </c>
      <c r="BU334" s="18" t="str">
        <f t="shared" si="599"/>
        <v>N/A</v>
      </c>
      <c r="BV334" s="10" t="str">
        <f t="shared" si="518"/>
        <v/>
      </c>
      <c r="BW334" s="10" t="str">
        <f t="shared" si="600"/>
        <v/>
      </c>
      <c r="BX334" s="10" t="str">
        <f t="shared" si="519"/>
        <v/>
      </c>
      <c r="BY334" s="18" t="str">
        <f t="shared" si="601"/>
        <v>N/A</v>
      </c>
      <c r="BZ334" s="367"/>
      <c r="CA334" s="10">
        <f t="shared" si="602"/>
        <v>0</v>
      </c>
      <c r="CB334" s="18" t="str">
        <f t="shared" si="603"/>
        <v>N/A</v>
      </c>
      <c r="CC334" s="10" t="str">
        <f t="shared" si="520"/>
        <v/>
      </c>
      <c r="CD334" s="10" t="str">
        <f t="shared" si="521"/>
        <v/>
      </c>
      <c r="CE334" s="10" t="str">
        <f t="shared" si="522"/>
        <v/>
      </c>
      <c r="CF334" s="18" t="str">
        <f t="shared" si="604"/>
        <v>N/A</v>
      </c>
      <c r="CG334" s="365"/>
      <c r="CH334" s="10">
        <f t="shared" si="605"/>
        <v>0</v>
      </c>
      <c r="CI334" s="18" t="str">
        <f t="shared" si="606"/>
        <v>N/A</v>
      </c>
      <c r="CJ334" s="10" t="str">
        <f t="shared" si="523"/>
        <v/>
      </c>
      <c r="CK334" s="10" t="str">
        <f t="shared" si="524"/>
        <v/>
      </c>
      <c r="CL334" s="10" t="str">
        <f t="shared" si="525"/>
        <v/>
      </c>
      <c r="CM334" s="18" t="str">
        <f t="shared" si="526"/>
        <v>N/A</v>
      </c>
      <c r="CN334" s="365"/>
      <c r="CO334" s="10">
        <f t="shared" si="607"/>
        <v>0</v>
      </c>
      <c r="CP334" s="18" t="str">
        <f t="shared" si="608"/>
        <v>N/A</v>
      </c>
      <c r="CQ334" s="10" t="str">
        <f t="shared" si="527"/>
        <v/>
      </c>
      <c r="CR334" s="10" t="str">
        <f t="shared" si="528"/>
        <v/>
      </c>
      <c r="CS334" s="10" t="str">
        <f t="shared" si="529"/>
        <v/>
      </c>
      <c r="CT334" s="18" t="str">
        <f t="shared" si="609"/>
        <v>N/A</v>
      </c>
      <c r="CU334" s="377"/>
      <c r="CV334" s="10">
        <f t="shared" si="610"/>
        <v>0</v>
      </c>
      <c r="CW334" s="18" t="str">
        <f t="shared" si="611"/>
        <v>N/A</v>
      </c>
      <c r="CX334" s="10" t="str">
        <f t="shared" si="530"/>
        <v/>
      </c>
      <c r="CY334" s="10" t="str">
        <f t="shared" si="531"/>
        <v/>
      </c>
      <c r="CZ334" s="10" t="str">
        <f t="shared" si="532"/>
        <v/>
      </c>
      <c r="DA334" s="18" t="str">
        <f t="shared" si="533"/>
        <v>N/A</v>
      </c>
      <c r="DB334" s="367"/>
      <c r="DC334" s="367"/>
      <c r="DD334" s="367"/>
      <c r="DE334" s="367"/>
      <c r="DF334" s="367"/>
      <c r="DG334" s="40" t="b">
        <f t="shared" si="534"/>
        <v>0</v>
      </c>
      <c r="DH334" s="40" t="b">
        <f t="shared" si="535"/>
        <v>0</v>
      </c>
      <c r="DI334" s="40" t="b">
        <f t="shared" si="536"/>
        <v>0</v>
      </c>
      <c r="DJ334" s="40" t="b">
        <f t="shared" si="537"/>
        <v>0</v>
      </c>
      <c r="DK334" s="367"/>
      <c r="DL334" s="40" t="b">
        <f t="shared" si="538"/>
        <v>0</v>
      </c>
      <c r="DM334" s="40" t="b">
        <f t="shared" si="539"/>
        <v>0</v>
      </c>
      <c r="DN334" s="40" t="b">
        <f t="shared" si="540"/>
        <v>0</v>
      </c>
      <c r="DO334" s="40" t="b">
        <f t="shared" si="541"/>
        <v>0</v>
      </c>
      <c r="DP334" s="367"/>
      <c r="DQ334" s="40" t="b">
        <f t="shared" si="542"/>
        <v>0</v>
      </c>
      <c r="DR334" s="40" t="b">
        <f t="shared" si="543"/>
        <v>0</v>
      </c>
      <c r="DS334" s="40" t="b">
        <f t="shared" si="544"/>
        <v>0</v>
      </c>
      <c r="DT334" s="40" t="b">
        <f t="shared" si="545"/>
        <v>0</v>
      </c>
      <c r="DU334" s="367"/>
      <c r="DV334" s="40" t="b">
        <f t="shared" si="546"/>
        <v>0</v>
      </c>
      <c r="DW334" s="40" t="b">
        <f t="shared" si="547"/>
        <v>0</v>
      </c>
      <c r="DX334" s="40" t="b">
        <f t="shared" si="548"/>
        <v>0</v>
      </c>
      <c r="DY334" s="40" t="b">
        <f t="shared" si="549"/>
        <v>0</v>
      </c>
      <c r="DZ334" s="367"/>
      <c r="EA334" s="40" t="b">
        <f t="shared" si="550"/>
        <v>0</v>
      </c>
      <c r="EB334" s="40" t="b">
        <f t="shared" si="551"/>
        <v>0</v>
      </c>
      <c r="EC334" s="40" t="b">
        <f t="shared" si="552"/>
        <v>0</v>
      </c>
      <c r="ED334" s="40" t="b">
        <f t="shared" si="553"/>
        <v>0</v>
      </c>
      <c r="EE334" s="367"/>
      <c r="EF334" s="40" t="b">
        <f t="shared" si="554"/>
        <v>0</v>
      </c>
      <c r="EG334" s="40" t="b">
        <f t="shared" si="555"/>
        <v>0</v>
      </c>
      <c r="EH334" s="40" t="b">
        <f t="shared" si="556"/>
        <v>0</v>
      </c>
      <c r="EI334" s="40" t="b">
        <f t="shared" si="557"/>
        <v>0</v>
      </c>
      <c r="EJ334" s="367"/>
      <c r="EK334" s="40" t="b">
        <f t="shared" si="558"/>
        <v>0</v>
      </c>
      <c r="EL334" s="40" t="b">
        <f t="shared" si="559"/>
        <v>0</v>
      </c>
      <c r="EM334" s="40" t="b">
        <f t="shared" si="560"/>
        <v>0</v>
      </c>
      <c r="EN334" s="40" t="b">
        <f t="shared" si="561"/>
        <v>0</v>
      </c>
      <c r="EO334" s="367"/>
      <c r="EP334" s="40" t="b">
        <f t="shared" si="562"/>
        <v>0</v>
      </c>
      <c r="EQ334" s="40" t="b">
        <f t="shared" si="563"/>
        <v>0</v>
      </c>
      <c r="ER334" s="40" t="b">
        <f t="shared" si="564"/>
        <v>0</v>
      </c>
      <c r="ES334" s="40" t="b">
        <f t="shared" si="565"/>
        <v>0</v>
      </c>
      <c r="ET334" s="367"/>
      <c r="EU334" s="40" t="b">
        <f t="shared" si="566"/>
        <v>0</v>
      </c>
      <c r="EV334" s="40" t="b">
        <f t="shared" si="567"/>
        <v>0</v>
      </c>
      <c r="EW334" s="40" t="b">
        <f t="shared" si="568"/>
        <v>0</v>
      </c>
      <c r="EX334" s="40" t="b">
        <f t="shared" si="569"/>
        <v>0</v>
      </c>
      <c r="EY334" s="365"/>
      <c r="EZ334" s="40" t="b">
        <f t="shared" si="570"/>
        <v>0</v>
      </c>
      <c r="FA334" s="40" t="b">
        <f t="shared" si="571"/>
        <v>0</v>
      </c>
      <c r="FB334" s="40" t="b">
        <f t="shared" si="572"/>
        <v>0</v>
      </c>
      <c r="FC334" s="40" t="b">
        <f t="shared" si="573"/>
        <v>0</v>
      </c>
      <c r="FD334" s="367"/>
      <c r="FE334" s="40" t="b">
        <f t="shared" si="574"/>
        <v>0</v>
      </c>
      <c r="FF334" s="40" t="b">
        <f t="shared" si="575"/>
        <v>0</v>
      </c>
      <c r="FG334" s="40" t="b">
        <f t="shared" si="576"/>
        <v>0</v>
      </c>
      <c r="FH334" s="40" t="b">
        <f t="shared" si="577"/>
        <v>0</v>
      </c>
      <c r="FI334" s="365"/>
      <c r="FJ334" s="40" t="b">
        <f t="shared" si="578"/>
        <v>0</v>
      </c>
      <c r="FK334" s="40" t="b">
        <f t="shared" si="579"/>
        <v>0</v>
      </c>
      <c r="FL334" s="40" t="b">
        <f t="shared" si="580"/>
        <v>0</v>
      </c>
      <c r="FM334" s="40" t="b">
        <f t="shared" si="581"/>
        <v>0</v>
      </c>
      <c r="FN334" s="367"/>
      <c r="FO334" s="40" t="b">
        <f t="shared" si="582"/>
        <v>0</v>
      </c>
      <c r="FP334" s="40" t="b">
        <f t="shared" si="583"/>
        <v>0</v>
      </c>
      <c r="FQ334" s="40" t="b">
        <f t="shared" si="584"/>
        <v>0</v>
      </c>
      <c r="FR334" s="40" t="b">
        <f t="shared" si="585"/>
        <v>0</v>
      </c>
      <c r="FS334" s="365"/>
      <c r="FT334" s="40" t="b">
        <f t="shared" si="586"/>
        <v>0</v>
      </c>
      <c r="FU334" s="40" t="b">
        <f t="shared" si="587"/>
        <v>0</v>
      </c>
      <c r="FV334" s="40" t="b">
        <f t="shared" si="588"/>
        <v>0</v>
      </c>
      <c r="FW334" s="40" t="b">
        <f t="shared" si="589"/>
        <v>0</v>
      </c>
    </row>
    <row r="335" spans="2:179">
      <c r="B335" s="365">
        <v>326</v>
      </c>
      <c r="C335" s="309"/>
      <c r="D335" s="196"/>
      <c r="E335" s="196"/>
      <c r="F335" s="195"/>
      <c r="G335" s="367"/>
      <c r="H335" s="197"/>
      <c r="I335" s="197"/>
      <c r="J335" s="197"/>
      <c r="K335" s="197"/>
      <c r="L335" s="197"/>
      <c r="M335" s="197"/>
      <c r="N335" s="9"/>
      <c r="O335" s="198"/>
      <c r="P335" s="198"/>
      <c r="Q335" s="198"/>
      <c r="R335" s="198"/>
      <c r="S335" s="198"/>
      <c r="T335" s="198"/>
      <c r="U335" s="9"/>
      <c r="V335" s="306"/>
      <c r="W335" s="306"/>
      <c r="X335" s="306"/>
      <c r="Y335" s="306"/>
      <c r="Z335" s="306"/>
      <c r="AA335" s="283">
        <f>IFERROR(Z335*Inputs!$D$59*Inputs!$D$60,"")</f>
        <v>0</v>
      </c>
      <c r="AB335" s="9"/>
      <c r="AC335" s="304"/>
      <c r="AD335" s="304"/>
      <c r="AE335" s="304"/>
      <c r="AF335" s="304"/>
      <c r="AG335" s="9"/>
      <c r="AH335" s="283" t="str">
        <f>IFERROR(IF(Analysis!AC335="","",Analysis!AC335*Inputs!$D$33),"")</f>
        <v/>
      </c>
      <c r="AI335" s="292" t="str">
        <f>IFERROR(IF(Analysis!AD335="","",Analysis!AD335*Inputs!$D$37),"")</f>
        <v/>
      </c>
      <c r="AJ335" s="292" t="str">
        <f>IFERROR(IF(Analysis!AE335="","",Analysis!AE335*Inputs!$D$41),"")</f>
        <v/>
      </c>
      <c r="AK335" s="292" t="str">
        <f>IFERROR(IF(Analysis!AE335="","",Analysis!AE335*Inputs!$D$48),"")</f>
        <v/>
      </c>
      <c r="AL335" s="293" t="str">
        <f>IFERROR(IF(Analysis!AD335="","",Analysis!AD335*Inputs!$D$49*Inputs!$D$48),"")</f>
        <v/>
      </c>
      <c r="AM335" s="292" t="str">
        <f>IFERROR(AK335*Inputs!$D$50,"")</f>
        <v/>
      </c>
      <c r="AN335" s="292" t="str">
        <f t="shared" si="590"/>
        <v/>
      </c>
      <c r="AO335" s="292" t="str">
        <f>IFERROR(IF(AN335="","",AN335*Inputs!$D$52),"")</f>
        <v/>
      </c>
      <c r="AP335" s="283" t="str">
        <f>IFERROR(IF(Analysis!AF335="","",Analysis!AF335*Inputs!$D$58),"")</f>
        <v/>
      </c>
      <c r="AQ335" s="293" t="str">
        <f>IFERROR(AP335*Inputs!$D$59,"")</f>
        <v/>
      </c>
      <c r="AR335" s="283" t="str">
        <f>IFERROR(AQ335*Inputs!$D$60,"")</f>
        <v/>
      </c>
      <c r="AS335" s="9"/>
      <c r="AT335" s="279" t="str">
        <f>IF(Analysis!V335&lt;&gt;"",Analysis!V335,Analysis!$AH335)</f>
        <v/>
      </c>
      <c r="AU335" s="279" t="str">
        <f>IF(Analysis!W335&lt;&gt;"",Analysis!W335,Analysis!AI335)</f>
        <v/>
      </c>
      <c r="AV335" s="279" t="str">
        <f>IF(Analysis!X335&lt;&gt;"",Analysis!X335,$AJ335)</f>
        <v/>
      </c>
      <c r="AW335" s="279" t="str">
        <f>IF(Analysis!Y335&lt;&gt;"",Analysis!Y335,Analysis!AO335)</f>
        <v/>
      </c>
      <c r="AX335" s="279" t="str">
        <f>IF(Analysis!Z335&lt;&gt;"",Analysis!Z335,Analysis!AP335)</f>
        <v/>
      </c>
      <c r="AY335" s="279" t="str">
        <f>IF(Analysis!AA335&gt;0,Analysis!AA335,Analysis!AR335)</f>
        <v/>
      </c>
      <c r="AZ335" s="9"/>
      <c r="BA335" s="8">
        <f>SUM((($H335+$O335)*Inputs!$D$14*Inputs!$D$13/Hours_TB),(($I335+$P335)*Inputs!$D$14*Inputs!$D$13/Hours_TB),(($J335+$Q335)*Inputs!$D$14*Inputs!$D$13/Hours_TB),(($K335+$R335)*Inputs!$D$14*Inputs!$D$13/Hours_TB),(($L335+$S335)*Inputs!$D$14*Inputs!$D$13/Hours_TB),(($M335+$T335)*Inputs!$D$14*Inputs!$D$13/Hours_TB))</f>
        <v>0</v>
      </c>
      <c r="BB335" s="8">
        <f>SUM((($H335+$O335)*Inputs!$D$14*Inputs!$D$13/Hours_HIV),(($I335+$P335)*Inputs!$D$14*Inputs!$D$13/Hours_HIV),(($J335+$Q335)*Inputs!$D$14*Inputs!$D$13/Hours_HIV),(($K335+$R335)*Inputs!$D$14*Inputs!$D$13/Hours_HIV),(($L335+$S335)*Inputs!$D$14*Inputs!$D$13/Hours_HIV),(($M335+$T335)*Inputs!$D$14*Inputs!$D$13/Hours_HIV))</f>
        <v>0</v>
      </c>
      <c r="BC335" s="8">
        <f>SUM((($H335+$O335)*Inputs!$D$14*Inputs!$D$13/Hours_HPV),(($I335+$P335)*Inputs!$D$14*Inputs!$D$13/Hours_HPV),(($J335+$Q335)*Inputs!$D$14*Inputs!$D$13/Hours_HPV),(($K335+$R335)*Inputs!$D$14*Inputs!$D$13/Hours_HPV),(($L335+$S335)*Inputs!$D$14*Inputs!$D$13/Hours_HPV),(($M335+$T335)*Inputs!$D$14*Inputs!$D$13/Hours_HPV))</f>
        <v>0</v>
      </c>
      <c r="BD335" s="8">
        <f>SUM((($H335+$O335)*Inputs!$D$14*Inputs!$D$13/Hours_HCV),(($I335+$P335)*Inputs!$D$14*Inputs!$D$13/Hours_HCV),(($J335+$Q335)*Inputs!$D$14*Inputs!$D$13/Hours_HCV),(($K335+$R335)*Inputs!$D$14*Inputs!$D$13/Hours_HCV),(($L335+$S335)*Inputs!$D$14*Inputs!$D$13/Hours_HCV),(($M335+$T335)*Inputs!$D$14*Inputs!$D$13/Hours_HCV))</f>
        <v>0</v>
      </c>
      <c r="BE335" s="9"/>
      <c r="BF335" s="10" t="str">
        <f t="shared" si="591"/>
        <v/>
      </c>
      <c r="BG335" s="18" t="str">
        <f t="shared" si="592"/>
        <v>N/A</v>
      </c>
      <c r="BH335" s="10" t="str">
        <f t="shared" si="593"/>
        <v/>
      </c>
      <c r="BI335" s="10" t="str">
        <f t="shared" si="594"/>
        <v/>
      </c>
      <c r="BJ335" s="10" t="str">
        <f t="shared" si="513"/>
        <v/>
      </c>
      <c r="BK335" s="18" t="str">
        <f t="shared" si="595"/>
        <v>N/A</v>
      </c>
      <c r="BL335" s="367"/>
      <c r="BM335" s="10">
        <f t="shared" si="596"/>
        <v>0</v>
      </c>
      <c r="BN335" s="18" t="str">
        <f t="shared" si="597"/>
        <v>N/A</v>
      </c>
      <c r="BO335" s="10" t="str">
        <f t="shared" si="514"/>
        <v/>
      </c>
      <c r="BP335" s="10" t="str">
        <f t="shared" si="515"/>
        <v/>
      </c>
      <c r="BQ335" s="10" t="str">
        <f t="shared" si="516"/>
        <v/>
      </c>
      <c r="BR335" s="18" t="str">
        <f t="shared" si="517"/>
        <v>N/A</v>
      </c>
      <c r="BS335" s="367"/>
      <c r="BT335" s="10">
        <f t="shared" si="598"/>
        <v>0</v>
      </c>
      <c r="BU335" s="18" t="str">
        <f t="shared" si="599"/>
        <v>N/A</v>
      </c>
      <c r="BV335" s="10" t="str">
        <f t="shared" si="518"/>
        <v/>
      </c>
      <c r="BW335" s="10" t="str">
        <f t="shared" si="600"/>
        <v/>
      </c>
      <c r="BX335" s="10" t="str">
        <f t="shared" si="519"/>
        <v/>
      </c>
      <c r="BY335" s="18" t="str">
        <f t="shared" si="601"/>
        <v>N/A</v>
      </c>
      <c r="BZ335" s="367"/>
      <c r="CA335" s="10">
        <f t="shared" si="602"/>
        <v>0</v>
      </c>
      <c r="CB335" s="18" t="str">
        <f t="shared" si="603"/>
        <v>N/A</v>
      </c>
      <c r="CC335" s="10" t="str">
        <f t="shared" si="520"/>
        <v/>
      </c>
      <c r="CD335" s="10" t="str">
        <f t="shared" si="521"/>
        <v/>
      </c>
      <c r="CE335" s="10" t="str">
        <f t="shared" si="522"/>
        <v/>
      </c>
      <c r="CF335" s="18" t="str">
        <f t="shared" si="604"/>
        <v>N/A</v>
      </c>
      <c r="CG335" s="365"/>
      <c r="CH335" s="10">
        <f t="shared" si="605"/>
        <v>0</v>
      </c>
      <c r="CI335" s="18" t="str">
        <f t="shared" si="606"/>
        <v>N/A</v>
      </c>
      <c r="CJ335" s="10" t="str">
        <f t="shared" si="523"/>
        <v/>
      </c>
      <c r="CK335" s="10" t="str">
        <f t="shared" si="524"/>
        <v/>
      </c>
      <c r="CL335" s="10" t="str">
        <f t="shared" si="525"/>
        <v/>
      </c>
      <c r="CM335" s="18" t="str">
        <f t="shared" si="526"/>
        <v>N/A</v>
      </c>
      <c r="CN335" s="365"/>
      <c r="CO335" s="10">
        <f t="shared" si="607"/>
        <v>0</v>
      </c>
      <c r="CP335" s="18" t="str">
        <f t="shared" si="608"/>
        <v>N/A</v>
      </c>
      <c r="CQ335" s="10" t="str">
        <f t="shared" si="527"/>
        <v/>
      </c>
      <c r="CR335" s="10" t="str">
        <f t="shared" si="528"/>
        <v/>
      </c>
      <c r="CS335" s="10" t="str">
        <f t="shared" si="529"/>
        <v/>
      </c>
      <c r="CT335" s="18" t="str">
        <f t="shared" si="609"/>
        <v>N/A</v>
      </c>
      <c r="CU335" s="377"/>
      <c r="CV335" s="10">
        <f t="shared" si="610"/>
        <v>0</v>
      </c>
      <c r="CW335" s="18" t="str">
        <f t="shared" si="611"/>
        <v>N/A</v>
      </c>
      <c r="CX335" s="10" t="str">
        <f t="shared" si="530"/>
        <v/>
      </c>
      <c r="CY335" s="10" t="str">
        <f t="shared" si="531"/>
        <v/>
      </c>
      <c r="CZ335" s="10" t="str">
        <f t="shared" si="532"/>
        <v/>
      </c>
      <c r="DA335" s="18" t="str">
        <f t="shared" si="533"/>
        <v>N/A</v>
      </c>
      <c r="DB335" s="367"/>
      <c r="DC335" s="367"/>
      <c r="DD335" s="367"/>
      <c r="DE335" s="367"/>
      <c r="DF335" s="367"/>
      <c r="DG335" s="40" t="b">
        <f t="shared" si="534"/>
        <v>0</v>
      </c>
      <c r="DH335" s="40" t="b">
        <f t="shared" si="535"/>
        <v>0</v>
      </c>
      <c r="DI335" s="40" t="b">
        <f t="shared" si="536"/>
        <v>0</v>
      </c>
      <c r="DJ335" s="40" t="b">
        <f t="shared" si="537"/>
        <v>0</v>
      </c>
      <c r="DK335" s="367"/>
      <c r="DL335" s="40" t="b">
        <f t="shared" si="538"/>
        <v>0</v>
      </c>
      <c r="DM335" s="40" t="b">
        <f t="shared" si="539"/>
        <v>0</v>
      </c>
      <c r="DN335" s="40" t="b">
        <f t="shared" si="540"/>
        <v>0</v>
      </c>
      <c r="DO335" s="40" t="b">
        <f t="shared" si="541"/>
        <v>0</v>
      </c>
      <c r="DP335" s="367"/>
      <c r="DQ335" s="40" t="b">
        <f t="shared" si="542"/>
        <v>0</v>
      </c>
      <c r="DR335" s="40" t="b">
        <f t="shared" si="543"/>
        <v>0</v>
      </c>
      <c r="DS335" s="40" t="b">
        <f t="shared" si="544"/>
        <v>0</v>
      </c>
      <c r="DT335" s="40" t="b">
        <f t="shared" si="545"/>
        <v>0</v>
      </c>
      <c r="DU335" s="367"/>
      <c r="DV335" s="40" t="b">
        <f t="shared" si="546"/>
        <v>0</v>
      </c>
      <c r="DW335" s="40" t="b">
        <f t="shared" si="547"/>
        <v>0</v>
      </c>
      <c r="DX335" s="40" t="b">
        <f t="shared" si="548"/>
        <v>0</v>
      </c>
      <c r="DY335" s="40" t="b">
        <f t="shared" si="549"/>
        <v>0</v>
      </c>
      <c r="DZ335" s="367"/>
      <c r="EA335" s="40" t="b">
        <f t="shared" si="550"/>
        <v>0</v>
      </c>
      <c r="EB335" s="40" t="b">
        <f t="shared" si="551"/>
        <v>0</v>
      </c>
      <c r="EC335" s="40" t="b">
        <f t="shared" si="552"/>
        <v>0</v>
      </c>
      <c r="ED335" s="40" t="b">
        <f t="shared" si="553"/>
        <v>0</v>
      </c>
      <c r="EE335" s="367"/>
      <c r="EF335" s="40" t="b">
        <f t="shared" si="554"/>
        <v>0</v>
      </c>
      <c r="EG335" s="40" t="b">
        <f t="shared" si="555"/>
        <v>0</v>
      </c>
      <c r="EH335" s="40" t="b">
        <f t="shared" si="556"/>
        <v>0</v>
      </c>
      <c r="EI335" s="40" t="b">
        <f t="shared" si="557"/>
        <v>0</v>
      </c>
      <c r="EJ335" s="367"/>
      <c r="EK335" s="40" t="b">
        <f t="shared" si="558"/>
        <v>0</v>
      </c>
      <c r="EL335" s="40" t="b">
        <f t="shared" si="559"/>
        <v>0</v>
      </c>
      <c r="EM335" s="40" t="b">
        <f t="shared" si="560"/>
        <v>0</v>
      </c>
      <c r="EN335" s="40" t="b">
        <f t="shared" si="561"/>
        <v>0</v>
      </c>
      <c r="EO335" s="367"/>
      <c r="EP335" s="40" t="b">
        <f t="shared" si="562"/>
        <v>0</v>
      </c>
      <c r="EQ335" s="40" t="b">
        <f t="shared" si="563"/>
        <v>0</v>
      </c>
      <c r="ER335" s="40" t="b">
        <f t="shared" si="564"/>
        <v>0</v>
      </c>
      <c r="ES335" s="40" t="b">
        <f t="shared" si="565"/>
        <v>0</v>
      </c>
      <c r="ET335" s="367"/>
      <c r="EU335" s="40" t="b">
        <f t="shared" si="566"/>
        <v>0</v>
      </c>
      <c r="EV335" s="40" t="b">
        <f t="shared" si="567"/>
        <v>0</v>
      </c>
      <c r="EW335" s="40" t="b">
        <f t="shared" si="568"/>
        <v>0</v>
      </c>
      <c r="EX335" s="40" t="b">
        <f t="shared" si="569"/>
        <v>0</v>
      </c>
      <c r="EY335" s="365"/>
      <c r="EZ335" s="40" t="b">
        <f t="shared" si="570"/>
        <v>0</v>
      </c>
      <c r="FA335" s="40" t="b">
        <f t="shared" si="571"/>
        <v>0</v>
      </c>
      <c r="FB335" s="40" t="b">
        <f t="shared" si="572"/>
        <v>0</v>
      </c>
      <c r="FC335" s="40" t="b">
        <f t="shared" si="573"/>
        <v>0</v>
      </c>
      <c r="FD335" s="367"/>
      <c r="FE335" s="40" t="b">
        <f t="shared" si="574"/>
        <v>0</v>
      </c>
      <c r="FF335" s="40" t="b">
        <f t="shared" si="575"/>
        <v>0</v>
      </c>
      <c r="FG335" s="40" t="b">
        <f t="shared" si="576"/>
        <v>0</v>
      </c>
      <c r="FH335" s="40" t="b">
        <f t="shared" si="577"/>
        <v>0</v>
      </c>
      <c r="FI335" s="365"/>
      <c r="FJ335" s="40" t="b">
        <f t="shared" si="578"/>
        <v>0</v>
      </c>
      <c r="FK335" s="40" t="b">
        <f t="shared" si="579"/>
        <v>0</v>
      </c>
      <c r="FL335" s="40" t="b">
        <f t="shared" si="580"/>
        <v>0</v>
      </c>
      <c r="FM335" s="40" t="b">
        <f t="shared" si="581"/>
        <v>0</v>
      </c>
      <c r="FN335" s="367"/>
      <c r="FO335" s="40" t="b">
        <f t="shared" si="582"/>
        <v>0</v>
      </c>
      <c r="FP335" s="40" t="b">
        <f t="shared" si="583"/>
        <v>0</v>
      </c>
      <c r="FQ335" s="40" t="b">
        <f t="shared" si="584"/>
        <v>0</v>
      </c>
      <c r="FR335" s="40" t="b">
        <f t="shared" si="585"/>
        <v>0</v>
      </c>
      <c r="FS335" s="365"/>
      <c r="FT335" s="40" t="b">
        <f t="shared" si="586"/>
        <v>0</v>
      </c>
      <c r="FU335" s="40" t="b">
        <f t="shared" si="587"/>
        <v>0</v>
      </c>
      <c r="FV335" s="40" t="b">
        <f t="shared" si="588"/>
        <v>0</v>
      </c>
      <c r="FW335" s="40" t="b">
        <f t="shared" si="589"/>
        <v>0</v>
      </c>
    </row>
    <row r="336" spans="2:179">
      <c r="B336" s="365">
        <v>327</v>
      </c>
      <c r="C336" s="309"/>
      <c r="D336" s="196"/>
      <c r="E336" s="196"/>
      <c r="F336" s="195"/>
      <c r="G336" s="367"/>
      <c r="H336" s="197"/>
      <c r="I336" s="197"/>
      <c r="J336" s="197"/>
      <c r="K336" s="197"/>
      <c r="L336" s="197"/>
      <c r="M336" s="197"/>
      <c r="N336" s="9"/>
      <c r="O336" s="198"/>
      <c r="P336" s="198"/>
      <c r="Q336" s="198"/>
      <c r="R336" s="198"/>
      <c r="S336" s="198"/>
      <c r="T336" s="198"/>
      <c r="U336" s="9"/>
      <c r="V336" s="306"/>
      <c r="W336" s="306"/>
      <c r="X336" s="306"/>
      <c r="Y336" s="306"/>
      <c r="Z336" s="306"/>
      <c r="AA336" s="283">
        <f>IFERROR(Z336*Inputs!$D$59*Inputs!$D$60,"")</f>
        <v>0</v>
      </c>
      <c r="AB336" s="9"/>
      <c r="AC336" s="304"/>
      <c r="AD336" s="304"/>
      <c r="AE336" s="304"/>
      <c r="AF336" s="304"/>
      <c r="AG336" s="9"/>
      <c r="AH336" s="283" t="str">
        <f>IFERROR(IF(Analysis!AC336="","",Analysis!AC336*Inputs!$D$33),"")</f>
        <v/>
      </c>
      <c r="AI336" s="292" t="str">
        <f>IFERROR(IF(Analysis!AD336="","",Analysis!AD336*Inputs!$D$37),"")</f>
        <v/>
      </c>
      <c r="AJ336" s="292" t="str">
        <f>IFERROR(IF(Analysis!AE336="","",Analysis!AE336*Inputs!$D$41),"")</f>
        <v/>
      </c>
      <c r="AK336" s="292" t="str">
        <f>IFERROR(IF(Analysis!AE336="","",Analysis!AE336*Inputs!$D$48),"")</f>
        <v/>
      </c>
      <c r="AL336" s="293" t="str">
        <f>IFERROR(IF(Analysis!AD336="","",Analysis!AD336*Inputs!$D$49*Inputs!$D$48),"")</f>
        <v/>
      </c>
      <c r="AM336" s="292" t="str">
        <f>IFERROR(AK336*Inputs!$D$50,"")</f>
        <v/>
      </c>
      <c r="AN336" s="292" t="str">
        <f t="shared" si="590"/>
        <v/>
      </c>
      <c r="AO336" s="292" t="str">
        <f>IFERROR(IF(AN336="","",AN336*Inputs!$D$52),"")</f>
        <v/>
      </c>
      <c r="AP336" s="283" t="str">
        <f>IFERROR(IF(Analysis!AF336="","",Analysis!AF336*Inputs!$D$58),"")</f>
        <v/>
      </c>
      <c r="AQ336" s="293" t="str">
        <f>IFERROR(AP336*Inputs!$D$59,"")</f>
        <v/>
      </c>
      <c r="AR336" s="283" t="str">
        <f>IFERROR(AQ336*Inputs!$D$60,"")</f>
        <v/>
      </c>
      <c r="AS336" s="9"/>
      <c r="AT336" s="279" t="str">
        <f>IF(Analysis!V336&lt;&gt;"",Analysis!V336,Analysis!$AH336)</f>
        <v/>
      </c>
      <c r="AU336" s="279" t="str">
        <f>IF(Analysis!W336&lt;&gt;"",Analysis!W336,Analysis!AI336)</f>
        <v/>
      </c>
      <c r="AV336" s="279" t="str">
        <f>IF(Analysis!X336&lt;&gt;"",Analysis!X336,$AJ336)</f>
        <v/>
      </c>
      <c r="AW336" s="279" t="str">
        <f>IF(Analysis!Y336&lt;&gt;"",Analysis!Y336,Analysis!AO336)</f>
        <v/>
      </c>
      <c r="AX336" s="279" t="str">
        <f>IF(Analysis!Z336&lt;&gt;"",Analysis!Z336,Analysis!AP336)</f>
        <v/>
      </c>
      <c r="AY336" s="279" t="str">
        <f>IF(Analysis!AA336&gt;0,Analysis!AA336,Analysis!AR336)</f>
        <v/>
      </c>
      <c r="AZ336" s="9"/>
      <c r="BA336" s="8">
        <f>SUM((($H336+$O336)*Inputs!$D$14*Inputs!$D$13/Hours_TB),(($I336+$P336)*Inputs!$D$14*Inputs!$D$13/Hours_TB),(($J336+$Q336)*Inputs!$D$14*Inputs!$D$13/Hours_TB),(($K336+$R336)*Inputs!$D$14*Inputs!$D$13/Hours_TB),(($L336+$S336)*Inputs!$D$14*Inputs!$D$13/Hours_TB),(($M336+$T336)*Inputs!$D$14*Inputs!$D$13/Hours_TB))</f>
        <v>0</v>
      </c>
      <c r="BB336" s="8">
        <f>SUM((($H336+$O336)*Inputs!$D$14*Inputs!$D$13/Hours_HIV),(($I336+$P336)*Inputs!$D$14*Inputs!$D$13/Hours_HIV),(($J336+$Q336)*Inputs!$D$14*Inputs!$D$13/Hours_HIV),(($K336+$R336)*Inputs!$D$14*Inputs!$D$13/Hours_HIV),(($L336+$S336)*Inputs!$D$14*Inputs!$D$13/Hours_HIV),(($M336+$T336)*Inputs!$D$14*Inputs!$D$13/Hours_HIV))</f>
        <v>0</v>
      </c>
      <c r="BC336" s="8">
        <f>SUM((($H336+$O336)*Inputs!$D$14*Inputs!$D$13/Hours_HPV),(($I336+$P336)*Inputs!$D$14*Inputs!$D$13/Hours_HPV),(($J336+$Q336)*Inputs!$D$14*Inputs!$D$13/Hours_HPV),(($K336+$R336)*Inputs!$D$14*Inputs!$D$13/Hours_HPV),(($L336+$S336)*Inputs!$D$14*Inputs!$D$13/Hours_HPV),(($M336+$T336)*Inputs!$D$14*Inputs!$D$13/Hours_HPV))</f>
        <v>0</v>
      </c>
      <c r="BD336" s="8">
        <f>SUM((($H336+$O336)*Inputs!$D$14*Inputs!$D$13/Hours_HCV),(($I336+$P336)*Inputs!$D$14*Inputs!$D$13/Hours_HCV),(($J336+$Q336)*Inputs!$D$14*Inputs!$D$13/Hours_HCV),(($K336+$R336)*Inputs!$D$14*Inputs!$D$13/Hours_HCV),(($L336+$S336)*Inputs!$D$14*Inputs!$D$13/Hours_HCV),(($M336+$T336)*Inputs!$D$14*Inputs!$D$13/Hours_HCV))</f>
        <v>0</v>
      </c>
      <c r="BE336" s="9"/>
      <c r="BF336" s="10" t="str">
        <f t="shared" si="591"/>
        <v/>
      </c>
      <c r="BG336" s="18" t="str">
        <f t="shared" si="592"/>
        <v>N/A</v>
      </c>
      <c r="BH336" s="10" t="str">
        <f t="shared" si="593"/>
        <v/>
      </c>
      <c r="BI336" s="10" t="str">
        <f t="shared" si="594"/>
        <v/>
      </c>
      <c r="BJ336" s="10" t="str">
        <f t="shared" si="513"/>
        <v/>
      </c>
      <c r="BK336" s="18" t="str">
        <f t="shared" si="595"/>
        <v>N/A</v>
      </c>
      <c r="BL336" s="367"/>
      <c r="BM336" s="10">
        <f t="shared" si="596"/>
        <v>0</v>
      </c>
      <c r="BN336" s="18" t="str">
        <f t="shared" si="597"/>
        <v>N/A</v>
      </c>
      <c r="BO336" s="10" t="str">
        <f t="shared" si="514"/>
        <v/>
      </c>
      <c r="BP336" s="10" t="str">
        <f t="shared" si="515"/>
        <v/>
      </c>
      <c r="BQ336" s="10" t="str">
        <f t="shared" si="516"/>
        <v/>
      </c>
      <c r="BR336" s="18" t="str">
        <f t="shared" si="517"/>
        <v>N/A</v>
      </c>
      <c r="BS336" s="367"/>
      <c r="BT336" s="10">
        <f t="shared" si="598"/>
        <v>0</v>
      </c>
      <c r="BU336" s="18" t="str">
        <f t="shared" si="599"/>
        <v>N/A</v>
      </c>
      <c r="BV336" s="10" t="str">
        <f t="shared" si="518"/>
        <v/>
      </c>
      <c r="BW336" s="10" t="str">
        <f t="shared" si="600"/>
        <v/>
      </c>
      <c r="BX336" s="10" t="str">
        <f t="shared" si="519"/>
        <v/>
      </c>
      <c r="BY336" s="18" t="str">
        <f t="shared" si="601"/>
        <v>N/A</v>
      </c>
      <c r="BZ336" s="367"/>
      <c r="CA336" s="10">
        <f t="shared" si="602"/>
        <v>0</v>
      </c>
      <c r="CB336" s="18" t="str">
        <f t="shared" si="603"/>
        <v>N/A</v>
      </c>
      <c r="CC336" s="10" t="str">
        <f t="shared" si="520"/>
        <v/>
      </c>
      <c r="CD336" s="10" t="str">
        <f t="shared" si="521"/>
        <v/>
      </c>
      <c r="CE336" s="10" t="str">
        <f t="shared" si="522"/>
        <v/>
      </c>
      <c r="CF336" s="18" t="str">
        <f t="shared" si="604"/>
        <v>N/A</v>
      </c>
      <c r="CG336" s="365"/>
      <c r="CH336" s="10">
        <f t="shared" si="605"/>
        <v>0</v>
      </c>
      <c r="CI336" s="18" t="str">
        <f t="shared" si="606"/>
        <v>N/A</v>
      </c>
      <c r="CJ336" s="10" t="str">
        <f t="shared" si="523"/>
        <v/>
      </c>
      <c r="CK336" s="10" t="str">
        <f t="shared" si="524"/>
        <v/>
      </c>
      <c r="CL336" s="10" t="str">
        <f t="shared" si="525"/>
        <v/>
      </c>
      <c r="CM336" s="18" t="str">
        <f t="shared" si="526"/>
        <v>N/A</v>
      </c>
      <c r="CN336" s="365"/>
      <c r="CO336" s="10">
        <f t="shared" si="607"/>
        <v>0</v>
      </c>
      <c r="CP336" s="18" t="str">
        <f t="shared" si="608"/>
        <v>N/A</v>
      </c>
      <c r="CQ336" s="10" t="str">
        <f t="shared" si="527"/>
        <v/>
      </c>
      <c r="CR336" s="10" t="str">
        <f t="shared" si="528"/>
        <v/>
      </c>
      <c r="CS336" s="10" t="str">
        <f t="shared" si="529"/>
        <v/>
      </c>
      <c r="CT336" s="18" t="str">
        <f t="shared" si="609"/>
        <v>N/A</v>
      </c>
      <c r="CU336" s="377"/>
      <c r="CV336" s="10">
        <f t="shared" si="610"/>
        <v>0</v>
      </c>
      <c r="CW336" s="18" t="str">
        <f t="shared" si="611"/>
        <v>N/A</v>
      </c>
      <c r="CX336" s="10" t="str">
        <f t="shared" si="530"/>
        <v/>
      </c>
      <c r="CY336" s="10" t="str">
        <f t="shared" si="531"/>
        <v/>
      </c>
      <c r="CZ336" s="10" t="str">
        <f t="shared" si="532"/>
        <v/>
      </c>
      <c r="DA336" s="18" t="str">
        <f t="shared" si="533"/>
        <v>N/A</v>
      </c>
      <c r="DB336" s="367"/>
      <c r="DC336" s="367"/>
      <c r="DD336" s="367"/>
      <c r="DE336" s="367"/>
      <c r="DF336" s="367"/>
      <c r="DG336" s="40" t="b">
        <f t="shared" si="534"/>
        <v>0</v>
      </c>
      <c r="DH336" s="40" t="b">
        <f t="shared" si="535"/>
        <v>0</v>
      </c>
      <c r="DI336" s="40" t="b">
        <f t="shared" si="536"/>
        <v>0</v>
      </c>
      <c r="DJ336" s="40" t="b">
        <f t="shared" si="537"/>
        <v>0</v>
      </c>
      <c r="DK336" s="367"/>
      <c r="DL336" s="40" t="b">
        <f t="shared" si="538"/>
        <v>0</v>
      </c>
      <c r="DM336" s="40" t="b">
        <f t="shared" si="539"/>
        <v>0</v>
      </c>
      <c r="DN336" s="40" t="b">
        <f t="shared" si="540"/>
        <v>0</v>
      </c>
      <c r="DO336" s="40" t="b">
        <f t="shared" si="541"/>
        <v>0</v>
      </c>
      <c r="DP336" s="367"/>
      <c r="DQ336" s="40" t="b">
        <f t="shared" si="542"/>
        <v>0</v>
      </c>
      <c r="DR336" s="40" t="b">
        <f t="shared" si="543"/>
        <v>0</v>
      </c>
      <c r="DS336" s="40" t="b">
        <f t="shared" si="544"/>
        <v>0</v>
      </c>
      <c r="DT336" s="40" t="b">
        <f t="shared" si="545"/>
        <v>0</v>
      </c>
      <c r="DU336" s="367"/>
      <c r="DV336" s="40" t="b">
        <f t="shared" si="546"/>
        <v>0</v>
      </c>
      <c r="DW336" s="40" t="b">
        <f t="shared" si="547"/>
        <v>0</v>
      </c>
      <c r="DX336" s="40" t="b">
        <f t="shared" si="548"/>
        <v>0</v>
      </c>
      <c r="DY336" s="40" t="b">
        <f t="shared" si="549"/>
        <v>0</v>
      </c>
      <c r="DZ336" s="367"/>
      <c r="EA336" s="40" t="b">
        <f t="shared" si="550"/>
        <v>0</v>
      </c>
      <c r="EB336" s="40" t="b">
        <f t="shared" si="551"/>
        <v>0</v>
      </c>
      <c r="EC336" s="40" t="b">
        <f t="shared" si="552"/>
        <v>0</v>
      </c>
      <c r="ED336" s="40" t="b">
        <f t="shared" si="553"/>
        <v>0</v>
      </c>
      <c r="EE336" s="367"/>
      <c r="EF336" s="40" t="b">
        <f t="shared" si="554"/>
        <v>0</v>
      </c>
      <c r="EG336" s="40" t="b">
        <f t="shared" si="555"/>
        <v>0</v>
      </c>
      <c r="EH336" s="40" t="b">
        <f t="shared" si="556"/>
        <v>0</v>
      </c>
      <c r="EI336" s="40" t="b">
        <f t="shared" si="557"/>
        <v>0</v>
      </c>
      <c r="EJ336" s="367"/>
      <c r="EK336" s="40" t="b">
        <f t="shared" si="558"/>
        <v>0</v>
      </c>
      <c r="EL336" s="40" t="b">
        <f t="shared" si="559"/>
        <v>0</v>
      </c>
      <c r="EM336" s="40" t="b">
        <f t="shared" si="560"/>
        <v>0</v>
      </c>
      <c r="EN336" s="40" t="b">
        <f t="shared" si="561"/>
        <v>0</v>
      </c>
      <c r="EO336" s="367"/>
      <c r="EP336" s="40" t="b">
        <f t="shared" si="562"/>
        <v>0</v>
      </c>
      <c r="EQ336" s="40" t="b">
        <f t="shared" si="563"/>
        <v>0</v>
      </c>
      <c r="ER336" s="40" t="b">
        <f t="shared" si="564"/>
        <v>0</v>
      </c>
      <c r="ES336" s="40" t="b">
        <f t="shared" si="565"/>
        <v>0</v>
      </c>
      <c r="ET336" s="367"/>
      <c r="EU336" s="40" t="b">
        <f t="shared" si="566"/>
        <v>0</v>
      </c>
      <c r="EV336" s="40" t="b">
        <f t="shared" si="567"/>
        <v>0</v>
      </c>
      <c r="EW336" s="40" t="b">
        <f t="shared" si="568"/>
        <v>0</v>
      </c>
      <c r="EX336" s="40" t="b">
        <f t="shared" si="569"/>
        <v>0</v>
      </c>
      <c r="EY336" s="365"/>
      <c r="EZ336" s="40" t="b">
        <f t="shared" si="570"/>
        <v>0</v>
      </c>
      <c r="FA336" s="40" t="b">
        <f t="shared" si="571"/>
        <v>0</v>
      </c>
      <c r="FB336" s="40" t="b">
        <f t="shared" si="572"/>
        <v>0</v>
      </c>
      <c r="FC336" s="40" t="b">
        <f t="shared" si="573"/>
        <v>0</v>
      </c>
      <c r="FD336" s="367"/>
      <c r="FE336" s="40" t="b">
        <f t="shared" si="574"/>
        <v>0</v>
      </c>
      <c r="FF336" s="40" t="b">
        <f t="shared" si="575"/>
        <v>0</v>
      </c>
      <c r="FG336" s="40" t="b">
        <f t="shared" si="576"/>
        <v>0</v>
      </c>
      <c r="FH336" s="40" t="b">
        <f t="shared" si="577"/>
        <v>0</v>
      </c>
      <c r="FI336" s="365"/>
      <c r="FJ336" s="40" t="b">
        <f t="shared" si="578"/>
        <v>0</v>
      </c>
      <c r="FK336" s="40" t="b">
        <f t="shared" si="579"/>
        <v>0</v>
      </c>
      <c r="FL336" s="40" t="b">
        <f t="shared" si="580"/>
        <v>0</v>
      </c>
      <c r="FM336" s="40" t="b">
        <f t="shared" si="581"/>
        <v>0</v>
      </c>
      <c r="FN336" s="367"/>
      <c r="FO336" s="40" t="b">
        <f t="shared" si="582"/>
        <v>0</v>
      </c>
      <c r="FP336" s="40" t="b">
        <f t="shared" si="583"/>
        <v>0</v>
      </c>
      <c r="FQ336" s="40" t="b">
        <f t="shared" si="584"/>
        <v>0</v>
      </c>
      <c r="FR336" s="40" t="b">
        <f t="shared" si="585"/>
        <v>0</v>
      </c>
      <c r="FS336" s="365"/>
      <c r="FT336" s="40" t="b">
        <f t="shared" si="586"/>
        <v>0</v>
      </c>
      <c r="FU336" s="40" t="b">
        <f t="shared" si="587"/>
        <v>0</v>
      </c>
      <c r="FV336" s="40" t="b">
        <f t="shared" si="588"/>
        <v>0</v>
      </c>
      <c r="FW336" s="40" t="b">
        <f t="shared" si="589"/>
        <v>0</v>
      </c>
    </row>
    <row r="337" spans="2:179">
      <c r="B337" s="365">
        <v>328</v>
      </c>
      <c r="C337" s="309"/>
      <c r="D337" s="196"/>
      <c r="E337" s="196"/>
      <c r="F337" s="195"/>
      <c r="G337" s="367"/>
      <c r="H337" s="197"/>
      <c r="I337" s="197"/>
      <c r="J337" s="197"/>
      <c r="K337" s="197"/>
      <c r="L337" s="197"/>
      <c r="M337" s="197"/>
      <c r="N337" s="9"/>
      <c r="O337" s="198"/>
      <c r="P337" s="198"/>
      <c r="Q337" s="198"/>
      <c r="R337" s="198"/>
      <c r="S337" s="198"/>
      <c r="T337" s="198"/>
      <c r="U337" s="9"/>
      <c r="V337" s="306"/>
      <c r="W337" s="306"/>
      <c r="X337" s="306"/>
      <c r="Y337" s="306"/>
      <c r="Z337" s="306"/>
      <c r="AA337" s="283">
        <f>IFERROR(Z337*Inputs!$D$59*Inputs!$D$60,"")</f>
        <v>0</v>
      </c>
      <c r="AB337" s="9"/>
      <c r="AC337" s="304"/>
      <c r="AD337" s="304"/>
      <c r="AE337" s="304"/>
      <c r="AF337" s="304"/>
      <c r="AG337" s="9"/>
      <c r="AH337" s="283" t="str">
        <f>IFERROR(IF(Analysis!AC337="","",Analysis!AC337*Inputs!$D$33),"")</f>
        <v/>
      </c>
      <c r="AI337" s="292" t="str">
        <f>IFERROR(IF(Analysis!AD337="","",Analysis!AD337*Inputs!$D$37),"")</f>
        <v/>
      </c>
      <c r="AJ337" s="292" t="str">
        <f>IFERROR(IF(Analysis!AE337="","",Analysis!AE337*Inputs!$D$41),"")</f>
        <v/>
      </c>
      <c r="AK337" s="292" t="str">
        <f>IFERROR(IF(Analysis!AE337="","",Analysis!AE337*Inputs!$D$48),"")</f>
        <v/>
      </c>
      <c r="AL337" s="293" t="str">
        <f>IFERROR(IF(Analysis!AD337="","",Analysis!AD337*Inputs!$D$49*Inputs!$D$48),"")</f>
        <v/>
      </c>
      <c r="AM337" s="292" t="str">
        <f>IFERROR(AK337*Inputs!$D$50,"")</f>
        <v/>
      </c>
      <c r="AN337" s="292" t="str">
        <f t="shared" si="590"/>
        <v/>
      </c>
      <c r="AO337" s="292" t="str">
        <f>IFERROR(IF(AN337="","",AN337*Inputs!$D$52),"")</f>
        <v/>
      </c>
      <c r="AP337" s="283" t="str">
        <f>IFERROR(IF(Analysis!AF337="","",Analysis!AF337*Inputs!$D$58),"")</f>
        <v/>
      </c>
      <c r="AQ337" s="293" t="str">
        <f>IFERROR(AP337*Inputs!$D$59,"")</f>
        <v/>
      </c>
      <c r="AR337" s="283" t="str">
        <f>IFERROR(AQ337*Inputs!$D$60,"")</f>
        <v/>
      </c>
      <c r="AS337" s="9"/>
      <c r="AT337" s="279" t="str">
        <f>IF(Analysis!V337&lt;&gt;"",Analysis!V337,Analysis!$AH337)</f>
        <v/>
      </c>
      <c r="AU337" s="279" t="str">
        <f>IF(Analysis!W337&lt;&gt;"",Analysis!W337,Analysis!AI337)</f>
        <v/>
      </c>
      <c r="AV337" s="279" t="str">
        <f>IF(Analysis!X337&lt;&gt;"",Analysis!X337,$AJ337)</f>
        <v/>
      </c>
      <c r="AW337" s="279" t="str">
        <f>IF(Analysis!Y337&lt;&gt;"",Analysis!Y337,Analysis!AO337)</f>
        <v/>
      </c>
      <c r="AX337" s="279" t="str">
        <f>IF(Analysis!Z337&lt;&gt;"",Analysis!Z337,Analysis!AP337)</f>
        <v/>
      </c>
      <c r="AY337" s="279" t="str">
        <f>IF(Analysis!AA337&gt;0,Analysis!AA337,Analysis!AR337)</f>
        <v/>
      </c>
      <c r="AZ337" s="9"/>
      <c r="BA337" s="8">
        <f>SUM((($H337+$O337)*Inputs!$D$14*Inputs!$D$13/Hours_TB),(($I337+$P337)*Inputs!$D$14*Inputs!$D$13/Hours_TB),(($J337+$Q337)*Inputs!$D$14*Inputs!$D$13/Hours_TB),(($K337+$R337)*Inputs!$D$14*Inputs!$D$13/Hours_TB),(($L337+$S337)*Inputs!$D$14*Inputs!$D$13/Hours_TB),(($M337+$T337)*Inputs!$D$14*Inputs!$D$13/Hours_TB))</f>
        <v>0</v>
      </c>
      <c r="BB337" s="8">
        <f>SUM((($H337+$O337)*Inputs!$D$14*Inputs!$D$13/Hours_HIV),(($I337+$P337)*Inputs!$D$14*Inputs!$D$13/Hours_HIV),(($J337+$Q337)*Inputs!$D$14*Inputs!$D$13/Hours_HIV),(($K337+$R337)*Inputs!$D$14*Inputs!$D$13/Hours_HIV),(($L337+$S337)*Inputs!$D$14*Inputs!$D$13/Hours_HIV),(($M337+$T337)*Inputs!$D$14*Inputs!$D$13/Hours_HIV))</f>
        <v>0</v>
      </c>
      <c r="BC337" s="8">
        <f>SUM((($H337+$O337)*Inputs!$D$14*Inputs!$D$13/Hours_HPV),(($I337+$P337)*Inputs!$D$14*Inputs!$D$13/Hours_HPV),(($J337+$Q337)*Inputs!$D$14*Inputs!$D$13/Hours_HPV),(($K337+$R337)*Inputs!$D$14*Inputs!$D$13/Hours_HPV),(($L337+$S337)*Inputs!$D$14*Inputs!$D$13/Hours_HPV),(($M337+$T337)*Inputs!$D$14*Inputs!$D$13/Hours_HPV))</f>
        <v>0</v>
      </c>
      <c r="BD337" s="8">
        <f>SUM((($H337+$O337)*Inputs!$D$14*Inputs!$D$13/Hours_HCV),(($I337+$P337)*Inputs!$D$14*Inputs!$D$13/Hours_HCV),(($J337+$Q337)*Inputs!$D$14*Inputs!$D$13/Hours_HCV),(($K337+$R337)*Inputs!$D$14*Inputs!$D$13/Hours_HCV),(($L337+$S337)*Inputs!$D$14*Inputs!$D$13/Hours_HCV),(($M337+$T337)*Inputs!$D$14*Inputs!$D$13/Hours_HCV))</f>
        <v>0</v>
      </c>
      <c r="BE337" s="9"/>
      <c r="BF337" s="10" t="str">
        <f t="shared" si="591"/>
        <v/>
      </c>
      <c r="BG337" s="18" t="str">
        <f t="shared" si="592"/>
        <v>N/A</v>
      </c>
      <c r="BH337" s="10" t="str">
        <f t="shared" si="593"/>
        <v/>
      </c>
      <c r="BI337" s="10" t="str">
        <f t="shared" si="594"/>
        <v/>
      </c>
      <c r="BJ337" s="10" t="str">
        <f t="shared" si="513"/>
        <v/>
      </c>
      <c r="BK337" s="18" t="str">
        <f t="shared" si="595"/>
        <v>N/A</v>
      </c>
      <c r="BL337" s="367"/>
      <c r="BM337" s="10">
        <f t="shared" si="596"/>
        <v>0</v>
      </c>
      <c r="BN337" s="18" t="str">
        <f t="shared" si="597"/>
        <v>N/A</v>
      </c>
      <c r="BO337" s="10" t="str">
        <f t="shared" si="514"/>
        <v/>
      </c>
      <c r="BP337" s="10" t="str">
        <f t="shared" si="515"/>
        <v/>
      </c>
      <c r="BQ337" s="10" t="str">
        <f t="shared" si="516"/>
        <v/>
      </c>
      <c r="BR337" s="18" t="str">
        <f t="shared" si="517"/>
        <v>N/A</v>
      </c>
      <c r="BS337" s="367"/>
      <c r="BT337" s="10">
        <f t="shared" si="598"/>
        <v>0</v>
      </c>
      <c r="BU337" s="18" t="str">
        <f t="shared" si="599"/>
        <v>N/A</v>
      </c>
      <c r="BV337" s="10" t="str">
        <f t="shared" si="518"/>
        <v/>
      </c>
      <c r="BW337" s="10" t="str">
        <f t="shared" si="600"/>
        <v/>
      </c>
      <c r="BX337" s="10" t="str">
        <f t="shared" si="519"/>
        <v/>
      </c>
      <c r="BY337" s="18" t="str">
        <f t="shared" si="601"/>
        <v>N/A</v>
      </c>
      <c r="BZ337" s="367"/>
      <c r="CA337" s="10">
        <f t="shared" si="602"/>
        <v>0</v>
      </c>
      <c r="CB337" s="18" t="str">
        <f t="shared" si="603"/>
        <v>N/A</v>
      </c>
      <c r="CC337" s="10" t="str">
        <f t="shared" si="520"/>
        <v/>
      </c>
      <c r="CD337" s="10" t="str">
        <f t="shared" si="521"/>
        <v/>
      </c>
      <c r="CE337" s="10" t="str">
        <f t="shared" si="522"/>
        <v/>
      </c>
      <c r="CF337" s="18" t="str">
        <f t="shared" si="604"/>
        <v>N/A</v>
      </c>
      <c r="CG337" s="365"/>
      <c r="CH337" s="10">
        <f t="shared" si="605"/>
        <v>0</v>
      </c>
      <c r="CI337" s="18" t="str">
        <f t="shared" si="606"/>
        <v>N/A</v>
      </c>
      <c r="CJ337" s="10" t="str">
        <f t="shared" si="523"/>
        <v/>
      </c>
      <c r="CK337" s="10" t="str">
        <f t="shared" si="524"/>
        <v/>
      </c>
      <c r="CL337" s="10" t="str">
        <f t="shared" si="525"/>
        <v/>
      </c>
      <c r="CM337" s="18" t="str">
        <f t="shared" si="526"/>
        <v>N/A</v>
      </c>
      <c r="CN337" s="365"/>
      <c r="CO337" s="10">
        <f t="shared" si="607"/>
        <v>0</v>
      </c>
      <c r="CP337" s="18" t="str">
        <f t="shared" si="608"/>
        <v>N/A</v>
      </c>
      <c r="CQ337" s="10" t="str">
        <f t="shared" si="527"/>
        <v/>
      </c>
      <c r="CR337" s="10" t="str">
        <f t="shared" si="528"/>
        <v/>
      </c>
      <c r="CS337" s="10" t="str">
        <f t="shared" si="529"/>
        <v/>
      </c>
      <c r="CT337" s="18" t="str">
        <f t="shared" si="609"/>
        <v>N/A</v>
      </c>
      <c r="CU337" s="377"/>
      <c r="CV337" s="10">
        <f t="shared" si="610"/>
        <v>0</v>
      </c>
      <c r="CW337" s="18" t="str">
        <f t="shared" si="611"/>
        <v>N/A</v>
      </c>
      <c r="CX337" s="10" t="str">
        <f t="shared" si="530"/>
        <v/>
      </c>
      <c r="CY337" s="10" t="str">
        <f t="shared" si="531"/>
        <v/>
      </c>
      <c r="CZ337" s="10" t="str">
        <f t="shared" si="532"/>
        <v/>
      </c>
      <c r="DA337" s="18" t="str">
        <f t="shared" si="533"/>
        <v>N/A</v>
      </c>
      <c r="DB337" s="367"/>
      <c r="DC337" s="367"/>
      <c r="DD337" s="367"/>
      <c r="DE337" s="367"/>
      <c r="DF337" s="367"/>
      <c r="DG337" s="40" t="b">
        <f t="shared" si="534"/>
        <v>0</v>
      </c>
      <c r="DH337" s="40" t="b">
        <f t="shared" si="535"/>
        <v>0</v>
      </c>
      <c r="DI337" s="40" t="b">
        <f t="shared" si="536"/>
        <v>0</v>
      </c>
      <c r="DJ337" s="40" t="b">
        <f t="shared" si="537"/>
        <v>0</v>
      </c>
      <c r="DK337" s="367"/>
      <c r="DL337" s="40" t="b">
        <f t="shared" si="538"/>
        <v>0</v>
      </c>
      <c r="DM337" s="40" t="b">
        <f t="shared" si="539"/>
        <v>0</v>
      </c>
      <c r="DN337" s="40" t="b">
        <f t="shared" si="540"/>
        <v>0</v>
      </c>
      <c r="DO337" s="40" t="b">
        <f t="shared" si="541"/>
        <v>0</v>
      </c>
      <c r="DP337" s="367"/>
      <c r="DQ337" s="40" t="b">
        <f t="shared" si="542"/>
        <v>0</v>
      </c>
      <c r="DR337" s="40" t="b">
        <f t="shared" si="543"/>
        <v>0</v>
      </c>
      <c r="DS337" s="40" t="b">
        <f t="shared" si="544"/>
        <v>0</v>
      </c>
      <c r="DT337" s="40" t="b">
        <f t="shared" si="545"/>
        <v>0</v>
      </c>
      <c r="DU337" s="367"/>
      <c r="DV337" s="40" t="b">
        <f t="shared" si="546"/>
        <v>0</v>
      </c>
      <c r="DW337" s="40" t="b">
        <f t="shared" si="547"/>
        <v>0</v>
      </c>
      <c r="DX337" s="40" t="b">
        <f t="shared" si="548"/>
        <v>0</v>
      </c>
      <c r="DY337" s="40" t="b">
        <f t="shared" si="549"/>
        <v>0</v>
      </c>
      <c r="DZ337" s="367"/>
      <c r="EA337" s="40" t="b">
        <f t="shared" si="550"/>
        <v>0</v>
      </c>
      <c r="EB337" s="40" t="b">
        <f t="shared" si="551"/>
        <v>0</v>
      </c>
      <c r="EC337" s="40" t="b">
        <f t="shared" si="552"/>
        <v>0</v>
      </c>
      <c r="ED337" s="40" t="b">
        <f t="shared" si="553"/>
        <v>0</v>
      </c>
      <c r="EE337" s="367"/>
      <c r="EF337" s="40" t="b">
        <f t="shared" si="554"/>
        <v>0</v>
      </c>
      <c r="EG337" s="40" t="b">
        <f t="shared" si="555"/>
        <v>0</v>
      </c>
      <c r="EH337" s="40" t="b">
        <f t="shared" si="556"/>
        <v>0</v>
      </c>
      <c r="EI337" s="40" t="b">
        <f t="shared" si="557"/>
        <v>0</v>
      </c>
      <c r="EJ337" s="367"/>
      <c r="EK337" s="40" t="b">
        <f t="shared" si="558"/>
        <v>0</v>
      </c>
      <c r="EL337" s="40" t="b">
        <f t="shared" si="559"/>
        <v>0</v>
      </c>
      <c r="EM337" s="40" t="b">
        <f t="shared" si="560"/>
        <v>0</v>
      </c>
      <c r="EN337" s="40" t="b">
        <f t="shared" si="561"/>
        <v>0</v>
      </c>
      <c r="EO337" s="367"/>
      <c r="EP337" s="40" t="b">
        <f t="shared" si="562"/>
        <v>0</v>
      </c>
      <c r="EQ337" s="40" t="b">
        <f t="shared" si="563"/>
        <v>0</v>
      </c>
      <c r="ER337" s="40" t="b">
        <f t="shared" si="564"/>
        <v>0</v>
      </c>
      <c r="ES337" s="40" t="b">
        <f t="shared" si="565"/>
        <v>0</v>
      </c>
      <c r="ET337" s="367"/>
      <c r="EU337" s="40" t="b">
        <f t="shared" si="566"/>
        <v>0</v>
      </c>
      <c r="EV337" s="40" t="b">
        <f t="shared" si="567"/>
        <v>0</v>
      </c>
      <c r="EW337" s="40" t="b">
        <f t="shared" si="568"/>
        <v>0</v>
      </c>
      <c r="EX337" s="40" t="b">
        <f t="shared" si="569"/>
        <v>0</v>
      </c>
      <c r="EY337" s="365"/>
      <c r="EZ337" s="40" t="b">
        <f t="shared" si="570"/>
        <v>0</v>
      </c>
      <c r="FA337" s="40" t="b">
        <f t="shared" si="571"/>
        <v>0</v>
      </c>
      <c r="FB337" s="40" t="b">
        <f t="shared" si="572"/>
        <v>0</v>
      </c>
      <c r="FC337" s="40" t="b">
        <f t="shared" si="573"/>
        <v>0</v>
      </c>
      <c r="FD337" s="367"/>
      <c r="FE337" s="40" t="b">
        <f t="shared" si="574"/>
        <v>0</v>
      </c>
      <c r="FF337" s="40" t="b">
        <f t="shared" si="575"/>
        <v>0</v>
      </c>
      <c r="FG337" s="40" t="b">
        <f t="shared" si="576"/>
        <v>0</v>
      </c>
      <c r="FH337" s="40" t="b">
        <f t="shared" si="577"/>
        <v>0</v>
      </c>
      <c r="FI337" s="365"/>
      <c r="FJ337" s="40" t="b">
        <f t="shared" si="578"/>
        <v>0</v>
      </c>
      <c r="FK337" s="40" t="b">
        <f t="shared" si="579"/>
        <v>0</v>
      </c>
      <c r="FL337" s="40" t="b">
        <f t="shared" si="580"/>
        <v>0</v>
      </c>
      <c r="FM337" s="40" t="b">
        <f t="shared" si="581"/>
        <v>0</v>
      </c>
      <c r="FN337" s="367"/>
      <c r="FO337" s="40" t="b">
        <f t="shared" si="582"/>
        <v>0</v>
      </c>
      <c r="FP337" s="40" t="b">
        <f t="shared" si="583"/>
        <v>0</v>
      </c>
      <c r="FQ337" s="40" t="b">
        <f t="shared" si="584"/>
        <v>0</v>
      </c>
      <c r="FR337" s="40" t="b">
        <f t="shared" si="585"/>
        <v>0</v>
      </c>
      <c r="FS337" s="365"/>
      <c r="FT337" s="40" t="b">
        <f t="shared" si="586"/>
        <v>0</v>
      </c>
      <c r="FU337" s="40" t="b">
        <f t="shared" si="587"/>
        <v>0</v>
      </c>
      <c r="FV337" s="40" t="b">
        <f t="shared" si="588"/>
        <v>0</v>
      </c>
      <c r="FW337" s="40" t="b">
        <f t="shared" si="589"/>
        <v>0</v>
      </c>
    </row>
    <row r="338" spans="2:179">
      <c r="B338" s="365">
        <v>329</v>
      </c>
      <c r="C338" s="309"/>
      <c r="D338" s="196"/>
      <c r="E338" s="196"/>
      <c r="F338" s="195"/>
      <c r="G338" s="367"/>
      <c r="H338" s="197"/>
      <c r="I338" s="197"/>
      <c r="J338" s="197"/>
      <c r="K338" s="197"/>
      <c r="L338" s="197"/>
      <c r="M338" s="197"/>
      <c r="N338" s="9"/>
      <c r="O338" s="198"/>
      <c r="P338" s="198"/>
      <c r="Q338" s="198"/>
      <c r="R338" s="198"/>
      <c r="S338" s="198"/>
      <c r="T338" s="198"/>
      <c r="U338" s="9"/>
      <c r="V338" s="306"/>
      <c r="W338" s="306"/>
      <c r="X338" s="306"/>
      <c r="Y338" s="306"/>
      <c r="Z338" s="306"/>
      <c r="AA338" s="283">
        <f>IFERROR(Z338*Inputs!$D$59*Inputs!$D$60,"")</f>
        <v>0</v>
      </c>
      <c r="AB338" s="9"/>
      <c r="AC338" s="304"/>
      <c r="AD338" s="304"/>
      <c r="AE338" s="304"/>
      <c r="AF338" s="304"/>
      <c r="AG338" s="9"/>
      <c r="AH338" s="283" t="str">
        <f>IFERROR(IF(Analysis!AC338="","",Analysis!AC338*Inputs!$D$33),"")</f>
        <v/>
      </c>
      <c r="AI338" s="292" t="str">
        <f>IFERROR(IF(Analysis!AD338="","",Analysis!AD338*Inputs!$D$37),"")</f>
        <v/>
      </c>
      <c r="AJ338" s="292" t="str">
        <f>IFERROR(IF(Analysis!AE338="","",Analysis!AE338*Inputs!$D$41),"")</f>
        <v/>
      </c>
      <c r="AK338" s="292" t="str">
        <f>IFERROR(IF(Analysis!AE338="","",Analysis!AE338*Inputs!$D$48),"")</f>
        <v/>
      </c>
      <c r="AL338" s="293" t="str">
        <f>IFERROR(IF(Analysis!AD338="","",Analysis!AD338*Inputs!$D$49*Inputs!$D$48),"")</f>
        <v/>
      </c>
      <c r="AM338" s="292" t="str">
        <f>IFERROR(AK338*Inputs!$D$50,"")</f>
        <v/>
      </c>
      <c r="AN338" s="292" t="str">
        <f t="shared" si="590"/>
        <v/>
      </c>
      <c r="AO338" s="292" t="str">
        <f>IFERROR(IF(AN338="","",AN338*Inputs!$D$52),"")</f>
        <v/>
      </c>
      <c r="AP338" s="283" t="str">
        <f>IFERROR(IF(Analysis!AF338="","",Analysis!AF338*Inputs!$D$58),"")</f>
        <v/>
      </c>
      <c r="AQ338" s="293" t="str">
        <f>IFERROR(AP338*Inputs!$D$59,"")</f>
        <v/>
      </c>
      <c r="AR338" s="283" t="str">
        <f>IFERROR(AQ338*Inputs!$D$60,"")</f>
        <v/>
      </c>
      <c r="AS338" s="9"/>
      <c r="AT338" s="279" t="str">
        <f>IF(Analysis!V338&lt;&gt;"",Analysis!V338,Analysis!$AH338)</f>
        <v/>
      </c>
      <c r="AU338" s="279" t="str">
        <f>IF(Analysis!W338&lt;&gt;"",Analysis!W338,Analysis!AI338)</f>
        <v/>
      </c>
      <c r="AV338" s="279" t="str">
        <f>IF(Analysis!X338&lt;&gt;"",Analysis!X338,$AJ338)</f>
        <v/>
      </c>
      <c r="AW338" s="279" t="str">
        <f>IF(Analysis!Y338&lt;&gt;"",Analysis!Y338,Analysis!AO338)</f>
        <v/>
      </c>
      <c r="AX338" s="279" t="str">
        <f>IF(Analysis!Z338&lt;&gt;"",Analysis!Z338,Analysis!AP338)</f>
        <v/>
      </c>
      <c r="AY338" s="279" t="str">
        <f>IF(Analysis!AA338&gt;0,Analysis!AA338,Analysis!AR338)</f>
        <v/>
      </c>
      <c r="AZ338" s="9"/>
      <c r="BA338" s="8">
        <f>SUM((($H338+$O338)*Inputs!$D$14*Inputs!$D$13/Hours_TB),(($I338+$P338)*Inputs!$D$14*Inputs!$D$13/Hours_TB),(($J338+$Q338)*Inputs!$D$14*Inputs!$D$13/Hours_TB),(($K338+$R338)*Inputs!$D$14*Inputs!$D$13/Hours_TB),(($L338+$S338)*Inputs!$D$14*Inputs!$D$13/Hours_TB),(($M338+$T338)*Inputs!$D$14*Inputs!$D$13/Hours_TB))</f>
        <v>0</v>
      </c>
      <c r="BB338" s="8">
        <f>SUM((($H338+$O338)*Inputs!$D$14*Inputs!$D$13/Hours_HIV),(($I338+$P338)*Inputs!$D$14*Inputs!$D$13/Hours_HIV),(($J338+$Q338)*Inputs!$D$14*Inputs!$D$13/Hours_HIV),(($K338+$R338)*Inputs!$D$14*Inputs!$D$13/Hours_HIV),(($L338+$S338)*Inputs!$D$14*Inputs!$D$13/Hours_HIV),(($M338+$T338)*Inputs!$D$14*Inputs!$D$13/Hours_HIV))</f>
        <v>0</v>
      </c>
      <c r="BC338" s="8">
        <f>SUM((($H338+$O338)*Inputs!$D$14*Inputs!$D$13/Hours_HPV),(($I338+$P338)*Inputs!$D$14*Inputs!$D$13/Hours_HPV),(($J338+$Q338)*Inputs!$D$14*Inputs!$D$13/Hours_HPV),(($K338+$R338)*Inputs!$D$14*Inputs!$D$13/Hours_HPV),(($L338+$S338)*Inputs!$D$14*Inputs!$D$13/Hours_HPV),(($M338+$T338)*Inputs!$D$14*Inputs!$D$13/Hours_HPV))</f>
        <v>0</v>
      </c>
      <c r="BD338" s="8">
        <f>SUM((($H338+$O338)*Inputs!$D$14*Inputs!$D$13/Hours_HCV),(($I338+$P338)*Inputs!$D$14*Inputs!$D$13/Hours_HCV),(($J338+$Q338)*Inputs!$D$14*Inputs!$D$13/Hours_HCV),(($K338+$R338)*Inputs!$D$14*Inputs!$D$13/Hours_HCV),(($L338+$S338)*Inputs!$D$14*Inputs!$D$13/Hours_HCV),(($M338+$T338)*Inputs!$D$14*Inputs!$D$13/Hours_HCV))</f>
        <v>0</v>
      </c>
      <c r="BE338" s="9"/>
      <c r="BF338" s="10" t="str">
        <f t="shared" si="591"/>
        <v/>
      </c>
      <c r="BG338" s="18" t="str">
        <f t="shared" si="592"/>
        <v>N/A</v>
      </c>
      <c r="BH338" s="10" t="str">
        <f t="shared" si="593"/>
        <v/>
      </c>
      <c r="BI338" s="10" t="str">
        <f t="shared" si="594"/>
        <v/>
      </c>
      <c r="BJ338" s="10" t="str">
        <f t="shared" si="513"/>
        <v/>
      </c>
      <c r="BK338" s="18" t="str">
        <f t="shared" si="595"/>
        <v>N/A</v>
      </c>
      <c r="BL338" s="367"/>
      <c r="BM338" s="10">
        <f t="shared" si="596"/>
        <v>0</v>
      </c>
      <c r="BN338" s="18" t="str">
        <f t="shared" si="597"/>
        <v>N/A</v>
      </c>
      <c r="BO338" s="10" t="str">
        <f t="shared" si="514"/>
        <v/>
      </c>
      <c r="BP338" s="10" t="str">
        <f t="shared" si="515"/>
        <v/>
      </c>
      <c r="BQ338" s="10" t="str">
        <f t="shared" si="516"/>
        <v/>
      </c>
      <c r="BR338" s="18" t="str">
        <f t="shared" si="517"/>
        <v>N/A</v>
      </c>
      <c r="BS338" s="367"/>
      <c r="BT338" s="10">
        <f t="shared" si="598"/>
        <v>0</v>
      </c>
      <c r="BU338" s="18" t="str">
        <f t="shared" si="599"/>
        <v>N/A</v>
      </c>
      <c r="BV338" s="10" t="str">
        <f t="shared" si="518"/>
        <v/>
      </c>
      <c r="BW338" s="10" t="str">
        <f t="shared" si="600"/>
        <v/>
      </c>
      <c r="BX338" s="10" t="str">
        <f t="shared" si="519"/>
        <v/>
      </c>
      <c r="BY338" s="18" t="str">
        <f t="shared" si="601"/>
        <v>N/A</v>
      </c>
      <c r="BZ338" s="367"/>
      <c r="CA338" s="10">
        <f t="shared" si="602"/>
        <v>0</v>
      </c>
      <c r="CB338" s="18" t="str">
        <f t="shared" si="603"/>
        <v>N/A</v>
      </c>
      <c r="CC338" s="10" t="str">
        <f t="shared" si="520"/>
        <v/>
      </c>
      <c r="CD338" s="10" t="str">
        <f t="shared" si="521"/>
        <v/>
      </c>
      <c r="CE338" s="10" t="str">
        <f t="shared" si="522"/>
        <v/>
      </c>
      <c r="CF338" s="18" t="str">
        <f t="shared" si="604"/>
        <v>N/A</v>
      </c>
      <c r="CG338" s="365"/>
      <c r="CH338" s="10">
        <f t="shared" si="605"/>
        <v>0</v>
      </c>
      <c r="CI338" s="18" t="str">
        <f t="shared" si="606"/>
        <v>N/A</v>
      </c>
      <c r="CJ338" s="10" t="str">
        <f t="shared" si="523"/>
        <v/>
      </c>
      <c r="CK338" s="10" t="str">
        <f t="shared" si="524"/>
        <v/>
      </c>
      <c r="CL338" s="10" t="str">
        <f t="shared" si="525"/>
        <v/>
      </c>
      <c r="CM338" s="18" t="str">
        <f t="shared" si="526"/>
        <v>N/A</v>
      </c>
      <c r="CN338" s="365"/>
      <c r="CO338" s="10">
        <f t="shared" si="607"/>
        <v>0</v>
      </c>
      <c r="CP338" s="18" t="str">
        <f t="shared" si="608"/>
        <v>N/A</v>
      </c>
      <c r="CQ338" s="10" t="str">
        <f t="shared" si="527"/>
        <v/>
      </c>
      <c r="CR338" s="10" t="str">
        <f t="shared" si="528"/>
        <v/>
      </c>
      <c r="CS338" s="10" t="str">
        <f t="shared" si="529"/>
        <v/>
      </c>
      <c r="CT338" s="18" t="str">
        <f t="shared" si="609"/>
        <v>N/A</v>
      </c>
      <c r="CU338" s="377"/>
      <c r="CV338" s="10">
        <f t="shared" si="610"/>
        <v>0</v>
      </c>
      <c r="CW338" s="18" t="str">
        <f t="shared" si="611"/>
        <v>N/A</v>
      </c>
      <c r="CX338" s="10" t="str">
        <f t="shared" si="530"/>
        <v/>
      </c>
      <c r="CY338" s="10" t="str">
        <f t="shared" si="531"/>
        <v/>
      </c>
      <c r="CZ338" s="10" t="str">
        <f t="shared" si="532"/>
        <v/>
      </c>
      <c r="DA338" s="18" t="str">
        <f t="shared" si="533"/>
        <v>N/A</v>
      </c>
      <c r="DB338" s="367"/>
      <c r="DC338" s="367"/>
      <c r="DD338" s="367"/>
      <c r="DE338" s="367"/>
      <c r="DF338" s="367"/>
      <c r="DG338" s="40" t="b">
        <f t="shared" si="534"/>
        <v>0</v>
      </c>
      <c r="DH338" s="40" t="b">
        <f t="shared" si="535"/>
        <v>0</v>
      </c>
      <c r="DI338" s="40" t="b">
        <f t="shared" si="536"/>
        <v>0</v>
      </c>
      <c r="DJ338" s="40" t="b">
        <f t="shared" si="537"/>
        <v>0</v>
      </c>
      <c r="DK338" s="367"/>
      <c r="DL338" s="40" t="b">
        <f t="shared" si="538"/>
        <v>0</v>
      </c>
      <c r="DM338" s="40" t="b">
        <f t="shared" si="539"/>
        <v>0</v>
      </c>
      <c r="DN338" s="40" t="b">
        <f t="shared" si="540"/>
        <v>0</v>
      </c>
      <c r="DO338" s="40" t="b">
        <f t="shared" si="541"/>
        <v>0</v>
      </c>
      <c r="DP338" s="367"/>
      <c r="DQ338" s="40" t="b">
        <f t="shared" si="542"/>
        <v>0</v>
      </c>
      <c r="DR338" s="40" t="b">
        <f t="shared" si="543"/>
        <v>0</v>
      </c>
      <c r="DS338" s="40" t="b">
        <f t="shared" si="544"/>
        <v>0</v>
      </c>
      <c r="DT338" s="40" t="b">
        <f t="shared" si="545"/>
        <v>0</v>
      </c>
      <c r="DU338" s="367"/>
      <c r="DV338" s="40" t="b">
        <f t="shared" si="546"/>
        <v>0</v>
      </c>
      <c r="DW338" s="40" t="b">
        <f t="shared" si="547"/>
        <v>0</v>
      </c>
      <c r="DX338" s="40" t="b">
        <f t="shared" si="548"/>
        <v>0</v>
      </c>
      <c r="DY338" s="40" t="b">
        <f t="shared" si="549"/>
        <v>0</v>
      </c>
      <c r="DZ338" s="367"/>
      <c r="EA338" s="40" t="b">
        <f t="shared" si="550"/>
        <v>0</v>
      </c>
      <c r="EB338" s="40" t="b">
        <f t="shared" si="551"/>
        <v>0</v>
      </c>
      <c r="EC338" s="40" t="b">
        <f t="shared" si="552"/>
        <v>0</v>
      </c>
      <c r="ED338" s="40" t="b">
        <f t="shared" si="553"/>
        <v>0</v>
      </c>
      <c r="EE338" s="367"/>
      <c r="EF338" s="40" t="b">
        <f t="shared" si="554"/>
        <v>0</v>
      </c>
      <c r="EG338" s="40" t="b">
        <f t="shared" si="555"/>
        <v>0</v>
      </c>
      <c r="EH338" s="40" t="b">
        <f t="shared" si="556"/>
        <v>0</v>
      </c>
      <c r="EI338" s="40" t="b">
        <f t="shared" si="557"/>
        <v>0</v>
      </c>
      <c r="EJ338" s="367"/>
      <c r="EK338" s="40" t="b">
        <f t="shared" si="558"/>
        <v>0</v>
      </c>
      <c r="EL338" s="40" t="b">
        <f t="shared" si="559"/>
        <v>0</v>
      </c>
      <c r="EM338" s="40" t="b">
        <f t="shared" si="560"/>
        <v>0</v>
      </c>
      <c r="EN338" s="40" t="b">
        <f t="shared" si="561"/>
        <v>0</v>
      </c>
      <c r="EO338" s="367"/>
      <c r="EP338" s="40" t="b">
        <f t="shared" si="562"/>
        <v>0</v>
      </c>
      <c r="EQ338" s="40" t="b">
        <f t="shared" si="563"/>
        <v>0</v>
      </c>
      <c r="ER338" s="40" t="b">
        <f t="shared" si="564"/>
        <v>0</v>
      </c>
      <c r="ES338" s="40" t="b">
        <f t="shared" si="565"/>
        <v>0</v>
      </c>
      <c r="ET338" s="367"/>
      <c r="EU338" s="40" t="b">
        <f t="shared" si="566"/>
        <v>0</v>
      </c>
      <c r="EV338" s="40" t="b">
        <f t="shared" si="567"/>
        <v>0</v>
      </c>
      <c r="EW338" s="40" t="b">
        <f t="shared" si="568"/>
        <v>0</v>
      </c>
      <c r="EX338" s="40" t="b">
        <f t="shared" si="569"/>
        <v>0</v>
      </c>
      <c r="EY338" s="365"/>
      <c r="EZ338" s="40" t="b">
        <f t="shared" si="570"/>
        <v>0</v>
      </c>
      <c r="FA338" s="40" t="b">
        <f t="shared" si="571"/>
        <v>0</v>
      </c>
      <c r="FB338" s="40" t="b">
        <f t="shared" si="572"/>
        <v>0</v>
      </c>
      <c r="FC338" s="40" t="b">
        <f t="shared" si="573"/>
        <v>0</v>
      </c>
      <c r="FD338" s="367"/>
      <c r="FE338" s="40" t="b">
        <f t="shared" si="574"/>
        <v>0</v>
      </c>
      <c r="FF338" s="40" t="b">
        <f t="shared" si="575"/>
        <v>0</v>
      </c>
      <c r="FG338" s="40" t="b">
        <f t="shared" si="576"/>
        <v>0</v>
      </c>
      <c r="FH338" s="40" t="b">
        <f t="shared" si="577"/>
        <v>0</v>
      </c>
      <c r="FI338" s="365"/>
      <c r="FJ338" s="40" t="b">
        <f t="shared" si="578"/>
        <v>0</v>
      </c>
      <c r="FK338" s="40" t="b">
        <f t="shared" si="579"/>
        <v>0</v>
      </c>
      <c r="FL338" s="40" t="b">
        <f t="shared" si="580"/>
        <v>0</v>
      </c>
      <c r="FM338" s="40" t="b">
        <f t="shared" si="581"/>
        <v>0</v>
      </c>
      <c r="FN338" s="367"/>
      <c r="FO338" s="40" t="b">
        <f t="shared" si="582"/>
        <v>0</v>
      </c>
      <c r="FP338" s="40" t="b">
        <f t="shared" si="583"/>
        <v>0</v>
      </c>
      <c r="FQ338" s="40" t="b">
        <f t="shared" si="584"/>
        <v>0</v>
      </c>
      <c r="FR338" s="40" t="b">
        <f t="shared" si="585"/>
        <v>0</v>
      </c>
      <c r="FS338" s="365"/>
      <c r="FT338" s="40" t="b">
        <f t="shared" si="586"/>
        <v>0</v>
      </c>
      <c r="FU338" s="40" t="b">
        <f t="shared" si="587"/>
        <v>0</v>
      </c>
      <c r="FV338" s="40" t="b">
        <f t="shared" si="588"/>
        <v>0</v>
      </c>
      <c r="FW338" s="40" t="b">
        <f t="shared" si="589"/>
        <v>0</v>
      </c>
    </row>
    <row r="339" spans="2:179" ht="13.5" customHeight="1">
      <c r="B339" s="365">
        <v>330</v>
      </c>
      <c r="C339" s="309"/>
      <c r="D339" s="196"/>
      <c r="E339" s="196"/>
      <c r="F339" s="195"/>
      <c r="G339" s="367"/>
      <c r="H339" s="197"/>
      <c r="I339" s="197"/>
      <c r="J339" s="197"/>
      <c r="K339" s="197"/>
      <c r="L339" s="197"/>
      <c r="M339" s="197"/>
      <c r="N339" s="9"/>
      <c r="O339" s="198"/>
      <c r="P339" s="198"/>
      <c r="Q339" s="198"/>
      <c r="R339" s="198"/>
      <c r="S339" s="198"/>
      <c r="T339" s="198"/>
      <c r="U339" s="9"/>
      <c r="V339" s="306"/>
      <c r="W339" s="306"/>
      <c r="X339" s="306"/>
      <c r="Y339" s="306"/>
      <c r="Z339" s="306"/>
      <c r="AA339" s="283">
        <f>IFERROR(Z339*Inputs!$D$59*Inputs!$D$60,"")</f>
        <v>0</v>
      </c>
      <c r="AB339" s="9"/>
      <c r="AC339" s="304"/>
      <c r="AD339" s="304"/>
      <c r="AE339" s="304"/>
      <c r="AF339" s="304"/>
      <c r="AG339" s="9"/>
      <c r="AH339" s="283" t="str">
        <f>IFERROR(IF(Analysis!AC339="","",Analysis!AC339*Inputs!$D$33),"")</f>
        <v/>
      </c>
      <c r="AI339" s="292" t="str">
        <f>IFERROR(IF(Analysis!AD339="","",Analysis!AD339*Inputs!$D$37),"")</f>
        <v/>
      </c>
      <c r="AJ339" s="292" t="str">
        <f>IFERROR(IF(Analysis!AE339="","",Analysis!AE339*Inputs!$D$41),"")</f>
        <v/>
      </c>
      <c r="AK339" s="292" t="str">
        <f>IFERROR(IF(Analysis!AE339="","",Analysis!AE339*Inputs!$D$48),"")</f>
        <v/>
      </c>
      <c r="AL339" s="293" t="str">
        <f>IFERROR(IF(Analysis!AD339="","",Analysis!AD339*Inputs!$D$49*Inputs!$D$48),"")</f>
        <v/>
      </c>
      <c r="AM339" s="292" t="str">
        <f>IFERROR(AK339*Inputs!$D$50,"")</f>
        <v/>
      </c>
      <c r="AN339" s="292" t="str">
        <f t="shared" si="590"/>
        <v/>
      </c>
      <c r="AO339" s="292" t="str">
        <f>IFERROR(IF(AN339="","",AN339*Inputs!$D$52),"")</f>
        <v/>
      </c>
      <c r="AP339" s="283" t="str">
        <f>IFERROR(IF(Analysis!AF339="","",Analysis!AF339*Inputs!$D$58),"")</f>
        <v/>
      </c>
      <c r="AQ339" s="293" t="str">
        <f>IFERROR(AP339*Inputs!$D$59,"")</f>
        <v/>
      </c>
      <c r="AR339" s="283" t="str">
        <f>IFERROR(AQ339*Inputs!$D$60,"")</f>
        <v/>
      </c>
      <c r="AS339" s="9"/>
      <c r="AT339" s="279" t="str">
        <f>IF(Analysis!V339&lt;&gt;"",Analysis!V339,Analysis!$AH339)</f>
        <v/>
      </c>
      <c r="AU339" s="279" t="str">
        <f>IF(Analysis!W339&lt;&gt;"",Analysis!W339,Analysis!AI339)</f>
        <v/>
      </c>
      <c r="AV339" s="279" t="str">
        <f>IF(Analysis!X339&lt;&gt;"",Analysis!X339,$AJ339)</f>
        <v/>
      </c>
      <c r="AW339" s="279" t="str">
        <f>IF(Analysis!Y339&lt;&gt;"",Analysis!Y339,Analysis!AO339)</f>
        <v/>
      </c>
      <c r="AX339" s="279" t="str">
        <f>IF(Analysis!Z339&lt;&gt;"",Analysis!Z339,Analysis!AP339)</f>
        <v/>
      </c>
      <c r="AY339" s="279" t="str">
        <f>IF(Analysis!AA339&gt;0,Analysis!AA339,Analysis!AR339)</f>
        <v/>
      </c>
      <c r="AZ339" s="9"/>
      <c r="BA339" s="8">
        <f>SUM((($H339+$O339)*Inputs!$D$14*Inputs!$D$13/Hours_TB),(($I339+$P339)*Inputs!$D$14*Inputs!$D$13/Hours_TB),(($J339+$Q339)*Inputs!$D$14*Inputs!$D$13/Hours_TB),(($K339+$R339)*Inputs!$D$14*Inputs!$D$13/Hours_TB),(($L339+$S339)*Inputs!$D$14*Inputs!$D$13/Hours_TB),(($M339+$T339)*Inputs!$D$14*Inputs!$D$13/Hours_TB))</f>
        <v>0</v>
      </c>
      <c r="BB339" s="8">
        <f>SUM((($H339+$O339)*Inputs!$D$14*Inputs!$D$13/Hours_HIV),(($I339+$P339)*Inputs!$D$14*Inputs!$D$13/Hours_HIV),(($J339+$Q339)*Inputs!$D$14*Inputs!$D$13/Hours_HIV),(($K339+$R339)*Inputs!$D$14*Inputs!$D$13/Hours_HIV),(($L339+$S339)*Inputs!$D$14*Inputs!$D$13/Hours_HIV),(($M339+$T339)*Inputs!$D$14*Inputs!$D$13/Hours_HIV))</f>
        <v>0</v>
      </c>
      <c r="BC339" s="8">
        <f>SUM((($H339+$O339)*Inputs!$D$14*Inputs!$D$13/Hours_HPV),(($I339+$P339)*Inputs!$D$14*Inputs!$D$13/Hours_HPV),(($J339+$Q339)*Inputs!$D$14*Inputs!$D$13/Hours_HPV),(($K339+$R339)*Inputs!$D$14*Inputs!$D$13/Hours_HPV),(($L339+$S339)*Inputs!$D$14*Inputs!$D$13/Hours_HPV),(($M339+$T339)*Inputs!$D$14*Inputs!$D$13/Hours_HPV))</f>
        <v>0</v>
      </c>
      <c r="BD339" s="8">
        <f>SUM((($H339+$O339)*Inputs!$D$14*Inputs!$D$13/Hours_HCV),(($I339+$P339)*Inputs!$D$14*Inputs!$D$13/Hours_HCV),(($J339+$Q339)*Inputs!$D$14*Inputs!$D$13/Hours_HCV),(($K339+$R339)*Inputs!$D$14*Inputs!$D$13/Hours_HCV),(($L339+$S339)*Inputs!$D$14*Inputs!$D$13/Hours_HCV),(($M339+$T339)*Inputs!$D$14*Inputs!$D$13/Hours_HCV))</f>
        <v>0</v>
      </c>
      <c r="BE339" s="9"/>
      <c r="BF339" s="10" t="str">
        <f t="shared" si="591"/>
        <v/>
      </c>
      <c r="BG339" s="18" t="str">
        <f t="shared" si="592"/>
        <v>N/A</v>
      </c>
      <c r="BH339" s="10" t="str">
        <f t="shared" si="593"/>
        <v/>
      </c>
      <c r="BI339" s="10" t="str">
        <f t="shared" si="594"/>
        <v/>
      </c>
      <c r="BJ339" s="10" t="str">
        <f t="shared" si="513"/>
        <v/>
      </c>
      <c r="BK339" s="18" t="str">
        <f t="shared" si="595"/>
        <v>N/A</v>
      </c>
      <c r="BL339" s="367"/>
      <c r="BM339" s="10">
        <f t="shared" si="596"/>
        <v>0</v>
      </c>
      <c r="BN339" s="18" t="str">
        <f t="shared" si="597"/>
        <v>N/A</v>
      </c>
      <c r="BO339" s="10" t="str">
        <f t="shared" si="514"/>
        <v/>
      </c>
      <c r="BP339" s="10" t="str">
        <f t="shared" si="515"/>
        <v/>
      </c>
      <c r="BQ339" s="10" t="str">
        <f t="shared" si="516"/>
        <v/>
      </c>
      <c r="BR339" s="18" t="str">
        <f t="shared" si="517"/>
        <v>N/A</v>
      </c>
      <c r="BS339" s="367"/>
      <c r="BT339" s="10">
        <f t="shared" si="598"/>
        <v>0</v>
      </c>
      <c r="BU339" s="18" t="str">
        <f t="shared" si="599"/>
        <v>N/A</v>
      </c>
      <c r="BV339" s="10" t="str">
        <f t="shared" si="518"/>
        <v/>
      </c>
      <c r="BW339" s="10" t="str">
        <f t="shared" si="600"/>
        <v/>
      </c>
      <c r="BX339" s="10" t="str">
        <f t="shared" si="519"/>
        <v/>
      </c>
      <c r="BY339" s="18" t="str">
        <f t="shared" si="601"/>
        <v>N/A</v>
      </c>
      <c r="BZ339" s="367"/>
      <c r="CA339" s="10">
        <f t="shared" si="602"/>
        <v>0</v>
      </c>
      <c r="CB339" s="18" t="str">
        <f t="shared" si="603"/>
        <v>N/A</v>
      </c>
      <c r="CC339" s="10" t="str">
        <f t="shared" si="520"/>
        <v/>
      </c>
      <c r="CD339" s="10" t="str">
        <f t="shared" si="521"/>
        <v/>
      </c>
      <c r="CE339" s="10" t="str">
        <f t="shared" si="522"/>
        <v/>
      </c>
      <c r="CF339" s="18" t="str">
        <f t="shared" si="604"/>
        <v>N/A</v>
      </c>
      <c r="CG339" s="365"/>
      <c r="CH339" s="10">
        <f t="shared" si="605"/>
        <v>0</v>
      </c>
      <c r="CI339" s="18" t="str">
        <f t="shared" si="606"/>
        <v>N/A</v>
      </c>
      <c r="CJ339" s="10" t="str">
        <f t="shared" si="523"/>
        <v/>
      </c>
      <c r="CK339" s="10" t="str">
        <f t="shared" si="524"/>
        <v/>
      </c>
      <c r="CL339" s="10" t="str">
        <f t="shared" si="525"/>
        <v/>
      </c>
      <c r="CM339" s="18" t="str">
        <f t="shared" si="526"/>
        <v>N/A</v>
      </c>
      <c r="CN339" s="365"/>
      <c r="CO339" s="10">
        <f t="shared" si="607"/>
        <v>0</v>
      </c>
      <c r="CP339" s="18" t="str">
        <f t="shared" si="608"/>
        <v>N/A</v>
      </c>
      <c r="CQ339" s="10" t="str">
        <f t="shared" si="527"/>
        <v/>
      </c>
      <c r="CR339" s="10" t="str">
        <f t="shared" si="528"/>
        <v/>
      </c>
      <c r="CS339" s="10" t="str">
        <f t="shared" si="529"/>
        <v/>
      </c>
      <c r="CT339" s="18" t="str">
        <f t="shared" si="609"/>
        <v>N/A</v>
      </c>
      <c r="CU339" s="377"/>
      <c r="CV339" s="10">
        <f t="shared" si="610"/>
        <v>0</v>
      </c>
      <c r="CW339" s="18" t="str">
        <f t="shared" si="611"/>
        <v>N/A</v>
      </c>
      <c r="CX339" s="10" t="str">
        <f t="shared" si="530"/>
        <v/>
      </c>
      <c r="CY339" s="10" t="str">
        <f t="shared" si="531"/>
        <v/>
      </c>
      <c r="CZ339" s="10" t="str">
        <f t="shared" si="532"/>
        <v/>
      </c>
      <c r="DA339" s="18" t="str">
        <f t="shared" si="533"/>
        <v>N/A</v>
      </c>
      <c r="DB339" s="367"/>
      <c r="DC339" s="367"/>
      <c r="DD339" s="367"/>
      <c r="DE339" s="367"/>
      <c r="DF339" s="367"/>
      <c r="DG339" s="40" t="b">
        <f t="shared" si="534"/>
        <v>0</v>
      </c>
      <c r="DH339" s="40" t="b">
        <f t="shared" si="535"/>
        <v>0</v>
      </c>
      <c r="DI339" s="40" t="b">
        <f t="shared" si="536"/>
        <v>0</v>
      </c>
      <c r="DJ339" s="40" t="b">
        <f t="shared" si="537"/>
        <v>0</v>
      </c>
      <c r="DK339" s="367"/>
      <c r="DL339" s="40" t="b">
        <f t="shared" si="538"/>
        <v>0</v>
      </c>
      <c r="DM339" s="40" t="b">
        <f t="shared" si="539"/>
        <v>0</v>
      </c>
      <c r="DN339" s="40" t="b">
        <f t="shared" si="540"/>
        <v>0</v>
      </c>
      <c r="DO339" s="40" t="b">
        <f t="shared" si="541"/>
        <v>0</v>
      </c>
      <c r="DP339" s="367"/>
      <c r="DQ339" s="40" t="b">
        <f t="shared" si="542"/>
        <v>0</v>
      </c>
      <c r="DR339" s="40" t="b">
        <f t="shared" si="543"/>
        <v>0</v>
      </c>
      <c r="DS339" s="40" t="b">
        <f t="shared" si="544"/>
        <v>0</v>
      </c>
      <c r="DT339" s="40" t="b">
        <f t="shared" si="545"/>
        <v>0</v>
      </c>
      <c r="DU339" s="367"/>
      <c r="DV339" s="40" t="b">
        <f t="shared" si="546"/>
        <v>0</v>
      </c>
      <c r="DW339" s="40" t="b">
        <f t="shared" si="547"/>
        <v>0</v>
      </c>
      <c r="DX339" s="40" t="b">
        <f t="shared" si="548"/>
        <v>0</v>
      </c>
      <c r="DY339" s="40" t="b">
        <f t="shared" si="549"/>
        <v>0</v>
      </c>
      <c r="DZ339" s="367"/>
      <c r="EA339" s="40" t="b">
        <f t="shared" si="550"/>
        <v>0</v>
      </c>
      <c r="EB339" s="40" t="b">
        <f t="shared" si="551"/>
        <v>0</v>
      </c>
      <c r="EC339" s="40" t="b">
        <f t="shared" si="552"/>
        <v>0</v>
      </c>
      <c r="ED339" s="40" t="b">
        <f t="shared" si="553"/>
        <v>0</v>
      </c>
      <c r="EE339" s="367"/>
      <c r="EF339" s="40" t="b">
        <f t="shared" si="554"/>
        <v>0</v>
      </c>
      <c r="EG339" s="40" t="b">
        <f t="shared" si="555"/>
        <v>0</v>
      </c>
      <c r="EH339" s="40" t="b">
        <f t="shared" si="556"/>
        <v>0</v>
      </c>
      <c r="EI339" s="40" t="b">
        <f t="shared" si="557"/>
        <v>0</v>
      </c>
      <c r="EJ339" s="367"/>
      <c r="EK339" s="40" t="b">
        <f t="shared" si="558"/>
        <v>0</v>
      </c>
      <c r="EL339" s="40" t="b">
        <f t="shared" si="559"/>
        <v>0</v>
      </c>
      <c r="EM339" s="40" t="b">
        <f t="shared" si="560"/>
        <v>0</v>
      </c>
      <c r="EN339" s="40" t="b">
        <f t="shared" si="561"/>
        <v>0</v>
      </c>
      <c r="EO339" s="367"/>
      <c r="EP339" s="40" t="b">
        <f t="shared" si="562"/>
        <v>0</v>
      </c>
      <c r="EQ339" s="40" t="b">
        <f t="shared" si="563"/>
        <v>0</v>
      </c>
      <c r="ER339" s="40" t="b">
        <f t="shared" si="564"/>
        <v>0</v>
      </c>
      <c r="ES339" s="40" t="b">
        <f t="shared" si="565"/>
        <v>0</v>
      </c>
      <c r="ET339" s="367"/>
      <c r="EU339" s="40" t="b">
        <f t="shared" si="566"/>
        <v>0</v>
      </c>
      <c r="EV339" s="40" t="b">
        <f t="shared" si="567"/>
        <v>0</v>
      </c>
      <c r="EW339" s="40" t="b">
        <f t="shared" si="568"/>
        <v>0</v>
      </c>
      <c r="EX339" s="40" t="b">
        <f t="shared" si="569"/>
        <v>0</v>
      </c>
      <c r="EY339" s="365"/>
      <c r="EZ339" s="40" t="b">
        <f t="shared" si="570"/>
        <v>0</v>
      </c>
      <c r="FA339" s="40" t="b">
        <f t="shared" si="571"/>
        <v>0</v>
      </c>
      <c r="FB339" s="40" t="b">
        <f t="shared" si="572"/>
        <v>0</v>
      </c>
      <c r="FC339" s="40" t="b">
        <f t="shared" si="573"/>
        <v>0</v>
      </c>
      <c r="FD339" s="367"/>
      <c r="FE339" s="40" t="b">
        <f t="shared" si="574"/>
        <v>0</v>
      </c>
      <c r="FF339" s="40" t="b">
        <f t="shared" si="575"/>
        <v>0</v>
      </c>
      <c r="FG339" s="40" t="b">
        <f t="shared" si="576"/>
        <v>0</v>
      </c>
      <c r="FH339" s="40" t="b">
        <f t="shared" si="577"/>
        <v>0</v>
      </c>
      <c r="FI339" s="365"/>
      <c r="FJ339" s="40" t="b">
        <f t="shared" si="578"/>
        <v>0</v>
      </c>
      <c r="FK339" s="40" t="b">
        <f t="shared" si="579"/>
        <v>0</v>
      </c>
      <c r="FL339" s="40" t="b">
        <f t="shared" si="580"/>
        <v>0</v>
      </c>
      <c r="FM339" s="40" t="b">
        <f t="shared" si="581"/>
        <v>0</v>
      </c>
      <c r="FN339" s="367"/>
      <c r="FO339" s="40" t="b">
        <f t="shared" si="582"/>
        <v>0</v>
      </c>
      <c r="FP339" s="40" t="b">
        <f t="shared" si="583"/>
        <v>0</v>
      </c>
      <c r="FQ339" s="40" t="b">
        <f t="shared" si="584"/>
        <v>0</v>
      </c>
      <c r="FR339" s="40" t="b">
        <f t="shared" si="585"/>
        <v>0</v>
      </c>
      <c r="FS339" s="365"/>
      <c r="FT339" s="40" t="b">
        <f t="shared" si="586"/>
        <v>0</v>
      </c>
      <c r="FU339" s="40" t="b">
        <f t="shared" si="587"/>
        <v>0</v>
      </c>
      <c r="FV339" s="40" t="b">
        <f t="shared" si="588"/>
        <v>0</v>
      </c>
      <c r="FW339" s="40" t="b">
        <f t="shared" si="589"/>
        <v>0</v>
      </c>
    </row>
    <row r="340" spans="2:179">
      <c r="B340" s="365">
        <v>331</v>
      </c>
      <c r="C340" s="309"/>
      <c r="D340" s="196"/>
      <c r="E340" s="196"/>
      <c r="F340" s="195"/>
      <c r="G340" s="367"/>
      <c r="H340" s="197"/>
      <c r="I340" s="197"/>
      <c r="J340" s="197"/>
      <c r="K340" s="197"/>
      <c r="L340" s="197"/>
      <c r="M340" s="197"/>
      <c r="N340" s="9"/>
      <c r="O340" s="198"/>
      <c r="P340" s="198"/>
      <c r="Q340" s="198"/>
      <c r="R340" s="198"/>
      <c r="S340" s="198"/>
      <c r="T340" s="198"/>
      <c r="U340" s="9"/>
      <c r="V340" s="306"/>
      <c r="W340" s="306"/>
      <c r="X340" s="306"/>
      <c r="Y340" s="306"/>
      <c r="Z340" s="306"/>
      <c r="AA340" s="283">
        <f>IFERROR(Z340*Inputs!$D$59*Inputs!$D$60,"")</f>
        <v>0</v>
      </c>
      <c r="AB340" s="9"/>
      <c r="AC340" s="304"/>
      <c r="AD340" s="304"/>
      <c r="AE340" s="304"/>
      <c r="AF340" s="304"/>
      <c r="AG340" s="9"/>
      <c r="AH340" s="283" t="str">
        <f>IFERROR(IF(Analysis!AC340="","",Analysis!AC340*Inputs!$D$33),"")</f>
        <v/>
      </c>
      <c r="AI340" s="292" t="str">
        <f>IFERROR(IF(Analysis!AD340="","",Analysis!AD340*Inputs!$D$37),"")</f>
        <v/>
      </c>
      <c r="AJ340" s="292" t="str">
        <f>IFERROR(IF(Analysis!AE340="","",Analysis!AE340*Inputs!$D$41),"")</f>
        <v/>
      </c>
      <c r="AK340" s="292" t="str">
        <f>IFERROR(IF(Analysis!AE340="","",Analysis!AE340*Inputs!$D$48),"")</f>
        <v/>
      </c>
      <c r="AL340" s="293" t="str">
        <f>IFERROR(IF(Analysis!AD340="","",Analysis!AD340*Inputs!$D$49*Inputs!$D$48),"")</f>
        <v/>
      </c>
      <c r="AM340" s="292" t="str">
        <f>IFERROR(AK340*Inputs!$D$50,"")</f>
        <v/>
      </c>
      <c r="AN340" s="292" t="str">
        <f t="shared" si="590"/>
        <v/>
      </c>
      <c r="AO340" s="292" t="str">
        <f>IFERROR(IF(AN340="","",AN340*Inputs!$D$52),"")</f>
        <v/>
      </c>
      <c r="AP340" s="283" t="str">
        <f>IFERROR(IF(Analysis!AF340="","",Analysis!AF340*Inputs!$D$58),"")</f>
        <v/>
      </c>
      <c r="AQ340" s="293" t="str">
        <f>IFERROR(AP340*Inputs!$D$59,"")</f>
        <v/>
      </c>
      <c r="AR340" s="283" t="str">
        <f>IFERROR(AQ340*Inputs!$D$60,"")</f>
        <v/>
      </c>
      <c r="AS340" s="9"/>
      <c r="AT340" s="279" t="str">
        <f>IF(Analysis!V340&lt;&gt;"",Analysis!V340,Analysis!$AH340)</f>
        <v/>
      </c>
      <c r="AU340" s="279" t="str">
        <f>IF(Analysis!W340&lt;&gt;"",Analysis!W340,Analysis!AI340)</f>
        <v/>
      </c>
      <c r="AV340" s="279" t="str">
        <f>IF(Analysis!X340&lt;&gt;"",Analysis!X340,$AJ340)</f>
        <v/>
      </c>
      <c r="AW340" s="279" t="str">
        <f>IF(Analysis!Y340&lt;&gt;"",Analysis!Y340,Analysis!AO340)</f>
        <v/>
      </c>
      <c r="AX340" s="279" t="str">
        <f>IF(Analysis!Z340&lt;&gt;"",Analysis!Z340,Analysis!AP340)</f>
        <v/>
      </c>
      <c r="AY340" s="279" t="str">
        <f>IF(Analysis!AA340&gt;0,Analysis!AA340,Analysis!AR340)</f>
        <v/>
      </c>
      <c r="AZ340" s="9"/>
      <c r="BA340" s="8">
        <f>SUM((($H340+$O340)*Inputs!$D$14*Inputs!$D$13/Hours_TB),(($I340+$P340)*Inputs!$D$14*Inputs!$D$13/Hours_TB),(($J340+$Q340)*Inputs!$D$14*Inputs!$D$13/Hours_TB),(($K340+$R340)*Inputs!$D$14*Inputs!$D$13/Hours_TB),(($L340+$S340)*Inputs!$D$14*Inputs!$D$13/Hours_TB),(($M340+$T340)*Inputs!$D$14*Inputs!$D$13/Hours_TB))</f>
        <v>0</v>
      </c>
      <c r="BB340" s="8">
        <f>SUM((($H340+$O340)*Inputs!$D$14*Inputs!$D$13/Hours_HIV),(($I340+$P340)*Inputs!$D$14*Inputs!$D$13/Hours_HIV),(($J340+$Q340)*Inputs!$D$14*Inputs!$D$13/Hours_HIV),(($K340+$R340)*Inputs!$D$14*Inputs!$D$13/Hours_HIV),(($L340+$S340)*Inputs!$D$14*Inputs!$D$13/Hours_HIV),(($M340+$T340)*Inputs!$D$14*Inputs!$D$13/Hours_HIV))</f>
        <v>0</v>
      </c>
      <c r="BC340" s="8">
        <f>SUM((($H340+$O340)*Inputs!$D$14*Inputs!$D$13/Hours_HPV),(($I340+$P340)*Inputs!$D$14*Inputs!$D$13/Hours_HPV),(($J340+$Q340)*Inputs!$D$14*Inputs!$D$13/Hours_HPV),(($K340+$R340)*Inputs!$D$14*Inputs!$D$13/Hours_HPV),(($L340+$S340)*Inputs!$D$14*Inputs!$D$13/Hours_HPV),(($M340+$T340)*Inputs!$D$14*Inputs!$D$13/Hours_HPV))</f>
        <v>0</v>
      </c>
      <c r="BD340" s="8">
        <f>SUM((($H340+$O340)*Inputs!$D$14*Inputs!$D$13/Hours_HCV),(($I340+$P340)*Inputs!$D$14*Inputs!$D$13/Hours_HCV),(($J340+$Q340)*Inputs!$D$14*Inputs!$D$13/Hours_HCV),(($K340+$R340)*Inputs!$D$14*Inputs!$D$13/Hours_HCV),(($L340+$S340)*Inputs!$D$14*Inputs!$D$13/Hours_HCV),(($M340+$T340)*Inputs!$D$14*Inputs!$D$13/Hours_HCV))</f>
        <v>0</v>
      </c>
      <c r="BE340" s="9"/>
      <c r="BF340" s="10" t="str">
        <f t="shared" si="591"/>
        <v/>
      </c>
      <c r="BG340" s="18" t="str">
        <f t="shared" si="592"/>
        <v>N/A</v>
      </c>
      <c r="BH340" s="10" t="str">
        <f t="shared" si="593"/>
        <v/>
      </c>
      <c r="BI340" s="10" t="str">
        <f t="shared" si="594"/>
        <v/>
      </c>
      <c r="BJ340" s="10" t="str">
        <f t="shared" si="513"/>
        <v/>
      </c>
      <c r="BK340" s="18" t="str">
        <f t="shared" si="595"/>
        <v>N/A</v>
      </c>
      <c r="BL340" s="367"/>
      <c r="BM340" s="10">
        <f t="shared" si="596"/>
        <v>0</v>
      </c>
      <c r="BN340" s="18" t="str">
        <f t="shared" si="597"/>
        <v>N/A</v>
      </c>
      <c r="BO340" s="10" t="str">
        <f t="shared" si="514"/>
        <v/>
      </c>
      <c r="BP340" s="10" t="str">
        <f t="shared" si="515"/>
        <v/>
      </c>
      <c r="BQ340" s="10" t="str">
        <f t="shared" si="516"/>
        <v/>
      </c>
      <c r="BR340" s="18" t="str">
        <f t="shared" si="517"/>
        <v>N/A</v>
      </c>
      <c r="BS340" s="367"/>
      <c r="BT340" s="10">
        <f t="shared" si="598"/>
        <v>0</v>
      </c>
      <c r="BU340" s="18" t="str">
        <f t="shared" si="599"/>
        <v>N/A</v>
      </c>
      <c r="BV340" s="10" t="str">
        <f t="shared" si="518"/>
        <v/>
      </c>
      <c r="BW340" s="10" t="str">
        <f t="shared" si="600"/>
        <v/>
      </c>
      <c r="BX340" s="10" t="str">
        <f t="shared" si="519"/>
        <v/>
      </c>
      <c r="BY340" s="18" t="str">
        <f t="shared" si="601"/>
        <v>N/A</v>
      </c>
      <c r="BZ340" s="367"/>
      <c r="CA340" s="10">
        <f t="shared" si="602"/>
        <v>0</v>
      </c>
      <c r="CB340" s="18" t="str">
        <f t="shared" si="603"/>
        <v>N/A</v>
      </c>
      <c r="CC340" s="10" t="str">
        <f t="shared" si="520"/>
        <v/>
      </c>
      <c r="CD340" s="10" t="str">
        <f t="shared" si="521"/>
        <v/>
      </c>
      <c r="CE340" s="10" t="str">
        <f t="shared" si="522"/>
        <v/>
      </c>
      <c r="CF340" s="18" t="str">
        <f t="shared" si="604"/>
        <v>N/A</v>
      </c>
      <c r="CG340" s="365"/>
      <c r="CH340" s="10">
        <f t="shared" si="605"/>
        <v>0</v>
      </c>
      <c r="CI340" s="18" t="str">
        <f t="shared" si="606"/>
        <v>N/A</v>
      </c>
      <c r="CJ340" s="10" t="str">
        <f t="shared" si="523"/>
        <v/>
      </c>
      <c r="CK340" s="10" t="str">
        <f t="shared" si="524"/>
        <v/>
      </c>
      <c r="CL340" s="10" t="str">
        <f t="shared" si="525"/>
        <v/>
      </c>
      <c r="CM340" s="18" t="str">
        <f t="shared" si="526"/>
        <v>N/A</v>
      </c>
      <c r="CN340" s="365"/>
      <c r="CO340" s="10">
        <f t="shared" si="607"/>
        <v>0</v>
      </c>
      <c r="CP340" s="18" t="str">
        <f t="shared" si="608"/>
        <v>N/A</v>
      </c>
      <c r="CQ340" s="10" t="str">
        <f t="shared" si="527"/>
        <v/>
      </c>
      <c r="CR340" s="10" t="str">
        <f t="shared" si="528"/>
        <v/>
      </c>
      <c r="CS340" s="10" t="str">
        <f t="shared" si="529"/>
        <v/>
      </c>
      <c r="CT340" s="18" t="str">
        <f t="shared" si="609"/>
        <v>N/A</v>
      </c>
      <c r="CU340" s="377"/>
      <c r="CV340" s="10">
        <f t="shared" si="610"/>
        <v>0</v>
      </c>
      <c r="CW340" s="18" t="str">
        <f t="shared" si="611"/>
        <v>N/A</v>
      </c>
      <c r="CX340" s="10" t="str">
        <f t="shared" si="530"/>
        <v/>
      </c>
      <c r="CY340" s="10" t="str">
        <f t="shared" si="531"/>
        <v/>
      </c>
      <c r="CZ340" s="10" t="str">
        <f t="shared" si="532"/>
        <v/>
      </c>
      <c r="DA340" s="18" t="str">
        <f t="shared" si="533"/>
        <v>N/A</v>
      </c>
      <c r="DB340" s="367"/>
      <c r="DC340" s="367"/>
      <c r="DD340" s="367"/>
      <c r="DE340" s="367"/>
      <c r="DF340" s="367"/>
      <c r="DG340" s="40" t="b">
        <f t="shared" si="534"/>
        <v>0</v>
      </c>
      <c r="DH340" s="40" t="b">
        <f t="shared" si="535"/>
        <v>0</v>
      </c>
      <c r="DI340" s="40" t="b">
        <f t="shared" si="536"/>
        <v>0</v>
      </c>
      <c r="DJ340" s="40" t="b">
        <f t="shared" si="537"/>
        <v>0</v>
      </c>
      <c r="DK340" s="367"/>
      <c r="DL340" s="40" t="b">
        <f t="shared" si="538"/>
        <v>0</v>
      </c>
      <c r="DM340" s="40" t="b">
        <f t="shared" si="539"/>
        <v>0</v>
      </c>
      <c r="DN340" s="40" t="b">
        <f t="shared" si="540"/>
        <v>0</v>
      </c>
      <c r="DO340" s="40" t="b">
        <f t="shared" si="541"/>
        <v>0</v>
      </c>
      <c r="DP340" s="367"/>
      <c r="DQ340" s="40" t="b">
        <f t="shared" si="542"/>
        <v>0</v>
      </c>
      <c r="DR340" s="40" t="b">
        <f t="shared" si="543"/>
        <v>0</v>
      </c>
      <c r="DS340" s="40" t="b">
        <f t="shared" si="544"/>
        <v>0</v>
      </c>
      <c r="DT340" s="40" t="b">
        <f t="shared" si="545"/>
        <v>0</v>
      </c>
      <c r="DU340" s="367"/>
      <c r="DV340" s="40" t="b">
        <f t="shared" si="546"/>
        <v>0</v>
      </c>
      <c r="DW340" s="40" t="b">
        <f t="shared" si="547"/>
        <v>0</v>
      </c>
      <c r="DX340" s="40" t="b">
        <f t="shared" si="548"/>
        <v>0</v>
      </c>
      <c r="DY340" s="40" t="b">
        <f t="shared" si="549"/>
        <v>0</v>
      </c>
      <c r="DZ340" s="367"/>
      <c r="EA340" s="40" t="b">
        <f t="shared" si="550"/>
        <v>0</v>
      </c>
      <c r="EB340" s="40" t="b">
        <f t="shared" si="551"/>
        <v>0</v>
      </c>
      <c r="EC340" s="40" t="b">
        <f t="shared" si="552"/>
        <v>0</v>
      </c>
      <c r="ED340" s="40" t="b">
        <f t="shared" si="553"/>
        <v>0</v>
      </c>
      <c r="EE340" s="367"/>
      <c r="EF340" s="40" t="b">
        <f t="shared" si="554"/>
        <v>0</v>
      </c>
      <c r="EG340" s="40" t="b">
        <f t="shared" si="555"/>
        <v>0</v>
      </c>
      <c r="EH340" s="40" t="b">
        <f t="shared" si="556"/>
        <v>0</v>
      </c>
      <c r="EI340" s="40" t="b">
        <f t="shared" si="557"/>
        <v>0</v>
      </c>
      <c r="EJ340" s="367"/>
      <c r="EK340" s="40" t="b">
        <f t="shared" si="558"/>
        <v>0</v>
      </c>
      <c r="EL340" s="40" t="b">
        <f t="shared" si="559"/>
        <v>0</v>
      </c>
      <c r="EM340" s="40" t="b">
        <f t="shared" si="560"/>
        <v>0</v>
      </c>
      <c r="EN340" s="40" t="b">
        <f t="shared" si="561"/>
        <v>0</v>
      </c>
      <c r="EO340" s="367"/>
      <c r="EP340" s="40" t="b">
        <f t="shared" si="562"/>
        <v>0</v>
      </c>
      <c r="EQ340" s="40" t="b">
        <f t="shared" si="563"/>
        <v>0</v>
      </c>
      <c r="ER340" s="40" t="b">
        <f t="shared" si="564"/>
        <v>0</v>
      </c>
      <c r="ES340" s="40" t="b">
        <f t="shared" si="565"/>
        <v>0</v>
      </c>
      <c r="ET340" s="367"/>
      <c r="EU340" s="40" t="b">
        <f t="shared" si="566"/>
        <v>0</v>
      </c>
      <c r="EV340" s="40" t="b">
        <f t="shared" si="567"/>
        <v>0</v>
      </c>
      <c r="EW340" s="40" t="b">
        <f t="shared" si="568"/>
        <v>0</v>
      </c>
      <c r="EX340" s="40" t="b">
        <f t="shared" si="569"/>
        <v>0</v>
      </c>
      <c r="EY340" s="365"/>
      <c r="EZ340" s="40" t="b">
        <f t="shared" si="570"/>
        <v>0</v>
      </c>
      <c r="FA340" s="40" t="b">
        <f t="shared" si="571"/>
        <v>0</v>
      </c>
      <c r="FB340" s="40" t="b">
        <f t="shared" si="572"/>
        <v>0</v>
      </c>
      <c r="FC340" s="40" t="b">
        <f t="shared" si="573"/>
        <v>0</v>
      </c>
      <c r="FD340" s="367"/>
      <c r="FE340" s="40" t="b">
        <f t="shared" si="574"/>
        <v>0</v>
      </c>
      <c r="FF340" s="40" t="b">
        <f t="shared" si="575"/>
        <v>0</v>
      </c>
      <c r="FG340" s="40" t="b">
        <f t="shared" si="576"/>
        <v>0</v>
      </c>
      <c r="FH340" s="40" t="b">
        <f t="shared" si="577"/>
        <v>0</v>
      </c>
      <c r="FI340" s="365"/>
      <c r="FJ340" s="40" t="b">
        <f t="shared" si="578"/>
        <v>0</v>
      </c>
      <c r="FK340" s="40" t="b">
        <f t="shared" si="579"/>
        <v>0</v>
      </c>
      <c r="FL340" s="40" t="b">
        <f t="shared" si="580"/>
        <v>0</v>
      </c>
      <c r="FM340" s="40" t="b">
        <f t="shared" si="581"/>
        <v>0</v>
      </c>
      <c r="FN340" s="367"/>
      <c r="FO340" s="40" t="b">
        <f t="shared" si="582"/>
        <v>0</v>
      </c>
      <c r="FP340" s="40" t="b">
        <f t="shared" si="583"/>
        <v>0</v>
      </c>
      <c r="FQ340" s="40" t="b">
        <f t="shared" si="584"/>
        <v>0</v>
      </c>
      <c r="FR340" s="40" t="b">
        <f t="shared" si="585"/>
        <v>0</v>
      </c>
      <c r="FS340" s="365"/>
      <c r="FT340" s="40" t="b">
        <f t="shared" si="586"/>
        <v>0</v>
      </c>
      <c r="FU340" s="40" t="b">
        <f t="shared" si="587"/>
        <v>0</v>
      </c>
      <c r="FV340" s="40" t="b">
        <f t="shared" si="588"/>
        <v>0</v>
      </c>
      <c r="FW340" s="40" t="b">
        <f t="shared" si="589"/>
        <v>0</v>
      </c>
    </row>
    <row r="341" spans="2:179">
      <c r="B341" s="365">
        <v>332</v>
      </c>
      <c r="C341" s="309"/>
      <c r="D341" s="196"/>
      <c r="E341" s="196"/>
      <c r="F341" s="195"/>
      <c r="G341" s="367"/>
      <c r="H341" s="197"/>
      <c r="I341" s="197"/>
      <c r="J341" s="197"/>
      <c r="K341" s="197"/>
      <c r="L341" s="197"/>
      <c r="M341" s="197"/>
      <c r="N341" s="9"/>
      <c r="O341" s="198"/>
      <c r="P341" s="198"/>
      <c r="Q341" s="198"/>
      <c r="R341" s="198"/>
      <c r="S341" s="198"/>
      <c r="T341" s="198"/>
      <c r="U341" s="9"/>
      <c r="V341" s="306"/>
      <c r="W341" s="306"/>
      <c r="X341" s="306"/>
      <c r="Y341" s="306"/>
      <c r="Z341" s="306"/>
      <c r="AA341" s="283">
        <f>IFERROR(Z341*Inputs!$D$59*Inputs!$D$60,"")</f>
        <v>0</v>
      </c>
      <c r="AB341" s="9"/>
      <c r="AC341" s="304"/>
      <c r="AD341" s="304"/>
      <c r="AE341" s="304"/>
      <c r="AF341" s="304"/>
      <c r="AG341" s="9"/>
      <c r="AH341" s="283" t="str">
        <f>IFERROR(IF(Analysis!AC341="","",Analysis!AC341*Inputs!$D$33),"")</f>
        <v/>
      </c>
      <c r="AI341" s="292" t="str">
        <f>IFERROR(IF(Analysis!AD341="","",Analysis!AD341*Inputs!$D$37),"")</f>
        <v/>
      </c>
      <c r="AJ341" s="292" t="str">
        <f>IFERROR(IF(Analysis!AE341="","",Analysis!AE341*Inputs!$D$41),"")</f>
        <v/>
      </c>
      <c r="AK341" s="292" t="str">
        <f>IFERROR(IF(Analysis!AE341="","",Analysis!AE341*Inputs!$D$48),"")</f>
        <v/>
      </c>
      <c r="AL341" s="293" t="str">
        <f>IFERROR(IF(Analysis!AD341="","",Analysis!AD341*Inputs!$D$49*Inputs!$D$48),"")</f>
        <v/>
      </c>
      <c r="AM341" s="292" t="str">
        <f>IFERROR(AK341*Inputs!$D$50,"")</f>
        <v/>
      </c>
      <c r="AN341" s="292" t="str">
        <f t="shared" si="590"/>
        <v/>
      </c>
      <c r="AO341" s="292" t="str">
        <f>IFERROR(IF(AN341="","",AN341*Inputs!$D$52),"")</f>
        <v/>
      </c>
      <c r="AP341" s="283" t="str">
        <f>IFERROR(IF(Analysis!AF341="","",Analysis!AF341*Inputs!$D$58),"")</f>
        <v/>
      </c>
      <c r="AQ341" s="293" t="str">
        <f>IFERROR(AP341*Inputs!$D$59,"")</f>
        <v/>
      </c>
      <c r="AR341" s="283" t="str">
        <f>IFERROR(AQ341*Inputs!$D$60,"")</f>
        <v/>
      </c>
      <c r="AS341" s="9"/>
      <c r="AT341" s="279" t="str">
        <f>IF(Analysis!V341&lt;&gt;"",Analysis!V341,Analysis!$AH341)</f>
        <v/>
      </c>
      <c r="AU341" s="279" t="str">
        <f>IF(Analysis!W341&lt;&gt;"",Analysis!W341,Analysis!AI341)</f>
        <v/>
      </c>
      <c r="AV341" s="279" t="str">
        <f>IF(Analysis!X341&lt;&gt;"",Analysis!X341,$AJ341)</f>
        <v/>
      </c>
      <c r="AW341" s="279" t="str">
        <f>IF(Analysis!Y341&lt;&gt;"",Analysis!Y341,Analysis!AO341)</f>
        <v/>
      </c>
      <c r="AX341" s="279" t="str">
        <f>IF(Analysis!Z341&lt;&gt;"",Analysis!Z341,Analysis!AP341)</f>
        <v/>
      </c>
      <c r="AY341" s="279" t="str">
        <f>IF(Analysis!AA341&gt;0,Analysis!AA341,Analysis!AR341)</f>
        <v/>
      </c>
      <c r="AZ341" s="9"/>
      <c r="BA341" s="8">
        <f>SUM((($H341+$O341)*Inputs!$D$14*Inputs!$D$13/Hours_TB),(($I341+$P341)*Inputs!$D$14*Inputs!$D$13/Hours_TB),(($J341+$Q341)*Inputs!$D$14*Inputs!$D$13/Hours_TB),(($K341+$R341)*Inputs!$D$14*Inputs!$D$13/Hours_TB),(($L341+$S341)*Inputs!$D$14*Inputs!$D$13/Hours_TB),(($M341+$T341)*Inputs!$D$14*Inputs!$D$13/Hours_TB))</f>
        <v>0</v>
      </c>
      <c r="BB341" s="8">
        <f>SUM((($H341+$O341)*Inputs!$D$14*Inputs!$D$13/Hours_HIV),(($I341+$P341)*Inputs!$D$14*Inputs!$D$13/Hours_HIV),(($J341+$Q341)*Inputs!$D$14*Inputs!$D$13/Hours_HIV),(($K341+$R341)*Inputs!$D$14*Inputs!$D$13/Hours_HIV),(($L341+$S341)*Inputs!$D$14*Inputs!$D$13/Hours_HIV),(($M341+$T341)*Inputs!$D$14*Inputs!$D$13/Hours_HIV))</f>
        <v>0</v>
      </c>
      <c r="BC341" s="8">
        <f>SUM((($H341+$O341)*Inputs!$D$14*Inputs!$D$13/Hours_HPV),(($I341+$P341)*Inputs!$D$14*Inputs!$D$13/Hours_HPV),(($J341+$Q341)*Inputs!$D$14*Inputs!$D$13/Hours_HPV),(($K341+$R341)*Inputs!$D$14*Inputs!$D$13/Hours_HPV),(($L341+$S341)*Inputs!$D$14*Inputs!$D$13/Hours_HPV),(($M341+$T341)*Inputs!$D$14*Inputs!$D$13/Hours_HPV))</f>
        <v>0</v>
      </c>
      <c r="BD341" s="8">
        <f>SUM((($H341+$O341)*Inputs!$D$14*Inputs!$D$13/Hours_HCV),(($I341+$P341)*Inputs!$D$14*Inputs!$D$13/Hours_HCV),(($J341+$Q341)*Inputs!$D$14*Inputs!$D$13/Hours_HCV),(($K341+$R341)*Inputs!$D$14*Inputs!$D$13/Hours_HCV),(($L341+$S341)*Inputs!$D$14*Inputs!$D$13/Hours_HCV),(($M341+$T341)*Inputs!$D$14*Inputs!$D$13/Hours_HCV))</f>
        <v>0</v>
      </c>
      <c r="BE341" s="9"/>
      <c r="BF341" s="10" t="str">
        <f t="shared" si="591"/>
        <v/>
      </c>
      <c r="BG341" s="18" t="str">
        <f t="shared" si="592"/>
        <v>N/A</v>
      </c>
      <c r="BH341" s="10" t="str">
        <f t="shared" si="593"/>
        <v/>
      </c>
      <c r="BI341" s="10" t="str">
        <f t="shared" si="594"/>
        <v/>
      </c>
      <c r="BJ341" s="10" t="str">
        <f t="shared" si="513"/>
        <v/>
      </c>
      <c r="BK341" s="18" t="str">
        <f t="shared" si="595"/>
        <v>N/A</v>
      </c>
      <c r="BL341" s="367"/>
      <c r="BM341" s="10">
        <f t="shared" si="596"/>
        <v>0</v>
      </c>
      <c r="BN341" s="18" t="str">
        <f t="shared" si="597"/>
        <v>N/A</v>
      </c>
      <c r="BO341" s="10" t="str">
        <f t="shared" si="514"/>
        <v/>
      </c>
      <c r="BP341" s="10" t="str">
        <f t="shared" si="515"/>
        <v/>
      </c>
      <c r="BQ341" s="10" t="str">
        <f t="shared" si="516"/>
        <v/>
      </c>
      <c r="BR341" s="18" t="str">
        <f t="shared" si="517"/>
        <v>N/A</v>
      </c>
      <c r="BS341" s="367"/>
      <c r="BT341" s="10">
        <f t="shared" si="598"/>
        <v>0</v>
      </c>
      <c r="BU341" s="18" t="str">
        <f t="shared" si="599"/>
        <v>N/A</v>
      </c>
      <c r="BV341" s="10" t="str">
        <f t="shared" si="518"/>
        <v/>
      </c>
      <c r="BW341" s="10" t="str">
        <f t="shared" si="600"/>
        <v/>
      </c>
      <c r="BX341" s="10" t="str">
        <f t="shared" si="519"/>
        <v/>
      </c>
      <c r="BY341" s="18" t="str">
        <f t="shared" si="601"/>
        <v>N/A</v>
      </c>
      <c r="BZ341" s="367"/>
      <c r="CA341" s="10">
        <f t="shared" ref="CA341:CA400" si="612">SUM(AT341:AV341)</f>
        <v>0</v>
      </c>
      <c r="CB341" s="18" t="str">
        <f t="shared" si="603"/>
        <v>N/A</v>
      </c>
      <c r="CC341" s="10" t="str">
        <f t="shared" si="520"/>
        <v/>
      </c>
      <c r="CD341" s="10" t="str">
        <f t="shared" si="521"/>
        <v/>
      </c>
      <c r="CE341" s="10" t="str">
        <f t="shared" si="522"/>
        <v/>
      </c>
      <c r="CF341" s="18" t="str">
        <f t="shared" si="604"/>
        <v>N/A</v>
      </c>
      <c r="CG341" s="365"/>
      <c r="CH341" s="10">
        <f t="shared" si="605"/>
        <v>0</v>
      </c>
      <c r="CI341" s="18" t="str">
        <f t="shared" si="606"/>
        <v>N/A</v>
      </c>
      <c r="CJ341" s="10" t="str">
        <f t="shared" si="523"/>
        <v/>
      </c>
      <c r="CK341" s="10" t="str">
        <f t="shared" si="524"/>
        <v/>
      </c>
      <c r="CL341" s="10" t="str">
        <f t="shared" si="525"/>
        <v/>
      </c>
      <c r="CM341" s="18" t="str">
        <f t="shared" si="526"/>
        <v>N/A</v>
      </c>
      <c r="CN341" s="365"/>
      <c r="CO341" s="10">
        <f t="shared" si="607"/>
        <v>0</v>
      </c>
      <c r="CP341" s="18" t="str">
        <f t="shared" si="608"/>
        <v>N/A</v>
      </c>
      <c r="CQ341" s="10" t="str">
        <f t="shared" si="527"/>
        <v/>
      </c>
      <c r="CR341" s="10" t="str">
        <f t="shared" si="528"/>
        <v/>
      </c>
      <c r="CS341" s="10" t="str">
        <f t="shared" si="529"/>
        <v/>
      </c>
      <c r="CT341" s="18" t="str">
        <f t="shared" si="609"/>
        <v>N/A</v>
      </c>
      <c r="CU341" s="377"/>
      <c r="CV341" s="10">
        <f t="shared" si="610"/>
        <v>0</v>
      </c>
      <c r="CW341" s="18" t="str">
        <f t="shared" si="611"/>
        <v>N/A</v>
      </c>
      <c r="CX341" s="10" t="str">
        <f t="shared" si="530"/>
        <v/>
      </c>
      <c r="CY341" s="10" t="str">
        <f t="shared" si="531"/>
        <v/>
      </c>
      <c r="CZ341" s="10" t="str">
        <f t="shared" si="532"/>
        <v/>
      </c>
      <c r="DA341" s="18" t="str">
        <f t="shared" si="533"/>
        <v>N/A</v>
      </c>
      <c r="DB341" s="367"/>
      <c r="DC341" s="367"/>
      <c r="DD341" s="367"/>
      <c r="DE341" s="367"/>
      <c r="DF341" s="367"/>
      <c r="DG341" s="40" t="b">
        <f t="shared" si="534"/>
        <v>0</v>
      </c>
      <c r="DH341" s="40" t="b">
        <f t="shared" si="535"/>
        <v>0</v>
      </c>
      <c r="DI341" s="40" t="b">
        <f t="shared" si="536"/>
        <v>0</v>
      </c>
      <c r="DJ341" s="40" t="b">
        <f t="shared" si="537"/>
        <v>0</v>
      </c>
      <c r="DK341" s="367"/>
      <c r="DL341" s="40" t="b">
        <f t="shared" si="538"/>
        <v>0</v>
      </c>
      <c r="DM341" s="40" t="b">
        <f t="shared" si="539"/>
        <v>0</v>
      </c>
      <c r="DN341" s="40" t="b">
        <f t="shared" si="540"/>
        <v>0</v>
      </c>
      <c r="DO341" s="40" t="b">
        <f t="shared" si="541"/>
        <v>0</v>
      </c>
      <c r="DP341" s="367"/>
      <c r="DQ341" s="40" t="b">
        <f t="shared" si="542"/>
        <v>0</v>
      </c>
      <c r="DR341" s="40" t="b">
        <f t="shared" si="543"/>
        <v>0</v>
      </c>
      <c r="DS341" s="40" t="b">
        <f t="shared" si="544"/>
        <v>0</v>
      </c>
      <c r="DT341" s="40" t="b">
        <f t="shared" si="545"/>
        <v>0</v>
      </c>
      <c r="DU341" s="367"/>
      <c r="DV341" s="40" t="b">
        <f t="shared" si="546"/>
        <v>0</v>
      </c>
      <c r="DW341" s="40" t="b">
        <f t="shared" si="547"/>
        <v>0</v>
      </c>
      <c r="DX341" s="40" t="b">
        <f t="shared" si="548"/>
        <v>0</v>
      </c>
      <c r="DY341" s="40" t="b">
        <f t="shared" si="549"/>
        <v>0</v>
      </c>
      <c r="DZ341" s="367"/>
      <c r="EA341" s="40" t="b">
        <f t="shared" si="550"/>
        <v>0</v>
      </c>
      <c r="EB341" s="40" t="b">
        <f t="shared" si="551"/>
        <v>0</v>
      </c>
      <c r="EC341" s="40" t="b">
        <f t="shared" si="552"/>
        <v>0</v>
      </c>
      <c r="ED341" s="40" t="b">
        <f t="shared" si="553"/>
        <v>0</v>
      </c>
      <c r="EE341" s="367"/>
      <c r="EF341" s="40" t="b">
        <f t="shared" si="554"/>
        <v>0</v>
      </c>
      <c r="EG341" s="40" t="b">
        <f t="shared" si="555"/>
        <v>0</v>
      </c>
      <c r="EH341" s="40" t="b">
        <f t="shared" si="556"/>
        <v>0</v>
      </c>
      <c r="EI341" s="40" t="b">
        <f t="shared" si="557"/>
        <v>0</v>
      </c>
      <c r="EJ341" s="367"/>
      <c r="EK341" s="40" t="b">
        <f t="shared" si="558"/>
        <v>0</v>
      </c>
      <c r="EL341" s="40" t="b">
        <f t="shared" si="559"/>
        <v>0</v>
      </c>
      <c r="EM341" s="40" t="b">
        <f t="shared" si="560"/>
        <v>0</v>
      </c>
      <c r="EN341" s="40" t="b">
        <f t="shared" si="561"/>
        <v>0</v>
      </c>
      <c r="EO341" s="367"/>
      <c r="EP341" s="40" t="b">
        <f t="shared" si="562"/>
        <v>0</v>
      </c>
      <c r="EQ341" s="40" t="b">
        <f t="shared" si="563"/>
        <v>0</v>
      </c>
      <c r="ER341" s="40" t="b">
        <f t="shared" si="564"/>
        <v>0</v>
      </c>
      <c r="ES341" s="40" t="b">
        <f t="shared" si="565"/>
        <v>0</v>
      </c>
      <c r="ET341" s="367"/>
      <c r="EU341" s="40" t="b">
        <f t="shared" si="566"/>
        <v>0</v>
      </c>
      <c r="EV341" s="40" t="b">
        <f t="shared" si="567"/>
        <v>0</v>
      </c>
      <c r="EW341" s="40" t="b">
        <f t="shared" si="568"/>
        <v>0</v>
      </c>
      <c r="EX341" s="40" t="b">
        <f t="shared" si="569"/>
        <v>0</v>
      </c>
      <c r="EY341" s="365"/>
      <c r="EZ341" s="40" t="b">
        <f t="shared" si="570"/>
        <v>0</v>
      </c>
      <c r="FA341" s="40" t="b">
        <f t="shared" si="571"/>
        <v>0</v>
      </c>
      <c r="FB341" s="40" t="b">
        <f t="shared" si="572"/>
        <v>0</v>
      </c>
      <c r="FC341" s="40" t="b">
        <f t="shared" si="573"/>
        <v>0</v>
      </c>
      <c r="FD341" s="367"/>
      <c r="FE341" s="40" t="b">
        <f t="shared" si="574"/>
        <v>0</v>
      </c>
      <c r="FF341" s="40" t="b">
        <f t="shared" si="575"/>
        <v>0</v>
      </c>
      <c r="FG341" s="40" t="b">
        <f t="shared" si="576"/>
        <v>0</v>
      </c>
      <c r="FH341" s="40" t="b">
        <f t="shared" si="577"/>
        <v>0</v>
      </c>
      <c r="FI341" s="365"/>
      <c r="FJ341" s="40" t="b">
        <f t="shared" si="578"/>
        <v>0</v>
      </c>
      <c r="FK341" s="40" t="b">
        <f t="shared" si="579"/>
        <v>0</v>
      </c>
      <c r="FL341" s="40" t="b">
        <f t="shared" si="580"/>
        <v>0</v>
      </c>
      <c r="FM341" s="40" t="b">
        <f t="shared" si="581"/>
        <v>0</v>
      </c>
      <c r="FN341" s="367"/>
      <c r="FO341" s="40" t="b">
        <f t="shared" si="582"/>
        <v>0</v>
      </c>
      <c r="FP341" s="40" t="b">
        <f t="shared" si="583"/>
        <v>0</v>
      </c>
      <c r="FQ341" s="40" t="b">
        <f t="shared" si="584"/>
        <v>0</v>
      </c>
      <c r="FR341" s="40" t="b">
        <f t="shared" si="585"/>
        <v>0</v>
      </c>
      <c r="FS341" s="365"/>
      <c r="FT341" s="40" t="b">
        <f t="shared" si="586"/>
        <v>0</v>
      </c>
      <c r="FU341" s="40" t="b">
        <f t="shared" si="587"/>
        <v>0</v>
      </c>
      <c r="FV341" s="40" t="b">
        <f t="shared" si="588"/>
        <v>0</v>
      </c>
      <c r="FW341" s="40" t="b">
        <f t="shared" si="589"/>
        <v>0</v>
      </c>
    </row>
    <row r="342" spans="2:179">
      <c r="B342" s="365">
        <v>333</v>
      </c>
      <c r="C342" s="309"/>
      <c r="D342" s="196"/>
      <c r="E342" s="196"/>
      <c r="F342" s="195"/>
      <c r="G342" s="367"/>
      <c r="H342" s="197"/>
      <c r="I342" s="197"/>
      <c r="J342" s="197"/>
      <c r="K342" s="197"/>
      <c r="L342" s="197"/>
      <c r="M342" s="197"/>
      <c r="N342" s="9"/>
      <c r="O342" s="198"/>
      <c r="P342" s="198"/>
      <c r="Q342" s="198"/>
      <c r="R342" s="198"/>
      <c r="S342" s="198"/>
      <c r="T342" s="198"/>
      <c r="U342" s="9"/>
      <c r="V342" s="306"/>
      <c r="W342" s="306"/>
      <c r="X342" s="306"/>
      <c r="Y342" s="306"/>
      <c r="Z342" s="306"/>
      <c r="AA342" s="283">
        <f>IFERROR(Z342*Inputs!$D$59*Inputs!$D$60,"")</f>
        <v>0</v>
      </c>
      <c r="AB342" s="9"/>
      <c r="AC342" s="304"/>
      <c r="AD342" s="304"/>
      <c r="AE342" s="304"/>
      <c r="AF342" s="304"/>
      <c r="AG342" s="9"/>
      <c r="AH342" s="283" t="str">
        <f>IFERROR(IF(Analysis!AC342="","",Analysis!AC342*Inputs!$D$33),"")</f>
        <v/>
      </c>
      <c r="AI342" s="292" t="str">
        <f>IFERROR(IF(Analysis!AD342="","",Analysis!AD342*Inputs!$D$37),"")</f>
        <v/>
      </c>
      <c r="AJ342" s="292" t="str">
        <f>IFERROR(IF(Analysis!AE342="","",Analysis!AE342*Inputs!$D$41),"")</f>
        <v/>
      </c>
      <c r="AK342" s="292" t="str">
        <f>IFERROR(IF(Analysis!AE342="","",Analysis!AE342*Inputs!$D$48),"")</f>
        <v/>
      </c>
      <c r="AL342" s="293" t="str">
        <f>IFERROR(IF(Analysis!AD342="","",Analysis!AD342*Inputs!$D$49*Inputs!$D$48),"")</f>
        <v/>
      </c>
      <c r="AM342" s="292" t="str">
        <f>IFERROR(AK342*Inputs!$D$50,"")</f>
        <v/>
      </c>
      <c r="AN342" s="292" t="str">
        <f t="shared" si="590"/>
        <v/>
      </c>
      <c r="AO342" s="292" t="str">
        <f>IFERROR(IF(AN342="","",AN342*Inputs!$D$52),"")</f>
        <v/>
      </c>
      <c r="AP342" s="283" t="str">
        <f>IFERROR(IF(Analysis!AF342="","",Analysis!AF342*Inputs!$D$58),"")</f>
        <v/>
      </c>
      <c r="AQ342" s="293" t="str">
        <f>IFERROR(AP342*Inputs!$D$59,"")</f>
        <v/>
      </c>
      <c r="AR342" s="283" t="str">
        <f>IFERROR(AQ342*Inputs!$D$60,"")</f>
        <v/>
      </c>
      <c r="AS342" s="9"/>
      <c r="AT342" s="279" t="str">
        <f>IF(Analysis!V342&lt;&gt;"",Analysis!V342,Analysis!$AH342)</f>
        <v/>
      </c>
      <c r="AU342" s="279" t="str">
        <f>IF(Analysis!W342&lt;&gt;"",Analysis!W342,Analysis!AI342)</f>
        <v/>
      </c>
      <c r="AV342" s="279" t="str">
        <f>IF(Analysis!X342&lt;&gt;"",Analysis!X342,$AJ342)</f>
        <v/>
      </c>
      <c r="AW342" s="279" t="str">
        <f>IF(Analysis!Y342&lt;&gt;"",Analysis!Y342,Analysis!AO342)</f>
        <v/>
      </c>
      <c r="AX342" s="279" t="str">
        <f>IF(Analysis!Z342&lt;&gt;"",Analysis!Z342,Analysis!AP342)</f>
        <v/>
      </c>
      <c r="AY342" s="279" t="str">
        <f>IF(Analysis!AA342&gt;0,Analysis!AA342,Analysis!AR342)</f>
        <v/>
      </c>
      <c r="AZ342" s="9"/>
      <c r="BA342" s="8">
        <f>SUM((($H342+$O342)*Inputs!$D$14*Inputs!$D$13/Hours_TB),(($I342+$P342)*Inputs!$D$14*Inputs!$D$13/Hours_TB),(($J342+$Q342)*Inputs!$D$14*Inputs!$D$13/Hours_TB),(($K342+$R342)*Inputs!$D$14*Inputs!$D$13/Hours_TB),(($L342+$S342)*Inputs!$D$14*Inputs!$D$13/Hours_TB),(($M342+$T342)*Inputs!$D$14*Inputs!$D$13/Hours_TB))</f>
        <v>0</v>
      </c>
      <c r="BB342" s="8">
        <f>SUM((($H342+$O342)*Inputs!$D$14*Inputs!$D$13/Hours_HIV),(($I342+$P342)*Inputs!$D$14*Inputs!$D$13/Hours_HIV),(($J342+$Q342)*Inputs!$D$14*Inputs!$D$13/Hours_HIV),(($K342+$R342)*Inputs!$D$14*Inputs!$D$13/Hours_HIV),(($L342+$S342)*Inputs!$D$14*Inputs!$D$13/Hours_HIV),(($M342+$T342)*Inputs!$D$14*Inputs!$D$13/Hours_HIV))</f>
        <v>0</v>
      </c>
      <c r="BC342" s="8">
        <f>SUM((($H342+$O342)*Inputs!$D$14*Inputs!$D$13/Hours_HPV),(($I342+$P342)*Inputs!$D$14*Inputs!$D$13/Hours_HPV),(($J342+$Q342)*Inputs!$D$14*Inputs!$D$13/Hours_HPV),(($K342+$R342)*Inputs!$D$14*Inputs!$D$13/Hours_HPV),(($L342+$S342)*Inputs!$D$14*Inputs!$D$13/Hours_HPV),(($M342+$T342)*Inputs!$D$14*Inputs!$D$13/Hours_HPV))</f>
        <v>0</v>
      </c>
      <c r="BD342" s="8">
        <f>SUM((($H342+$O342)*Inputs!$D$14*Inputs!$D$13/Hours_HCV),(($I342+$P342)*Inputs!$D$14*Inputs!$D$13/Hours_HCV),(($J342+$Q342)*Inputs!$D$14*Inputs!$D$13/Hours_HCV),(($K342+$R342)*Inputs!$D$14*Inputs!$D$13/Hours_HCV),(($L342+$S342)*Inputs!$D$14*Inputs!$D$13/Hours_HCV),(($M342+$T342)*Inputs!$D$14*Inputs!$D$13/Hours_HCV))</f>
        <v>0</v>
      </c>
      <c r="BE342" s="9"/>
      <c r="BF342" s="10" t="str">
        <f t="shared" si="591"/>
        <v/>
      </c>
      <c r="BG342" s="18" t="str">
        <f t="shared" si="592"/>
        <v>N/A</v>
      </c>
      <c r="BH342" s="10" t="str">
        <f t="shared" si="593"/>
        <v/>
      </c>
      <c r="BI342" s="10" t="str">
        <f t="shared" si="594"/>
        <v/>
      </c>
      <c r="BJ342" s="10" t="str">
        <f t="shared" si="513"/>
        <v/>
      </c>
      <c r="BK342" s="18" t="str">
        <f t="shared" si="595"/>
        <v>N/A</v>
      </c>
      <c r="BL342" s="367"/>
      <c r="BM342" s="10">
        <f t="shared" si="596"/>
        <v>0</v>
      </c>
      <c r="BN342" s="18" t="str">
        <f t="shared" si="597"/>
        <v>N/A</v>
      </c>
      <c r="BO342" s="10" t="str">
        <f t="shared" si="514"/>
        <v/>
      </c>
      <c r="BP342" s="10" t="str">
        <f t="shared" si="515"/>
        <v/>
      </c>
      <c r="BQ342" s="10" t="str">
        <f t="shared" si="516"/>
        <v/>
      </c>
      <c r="BR342" s="18" t="str">
        <f t="shared" si="517"/>
        <v>N/A</v>
      </c>
      <c r="BS342" s="367"/>
      <c r="BT342" s="10">
        <f t="shared" si="598"/>
        <v>0</v>
      </c>
      <c r="BU342" s="18" t="str">
        <f t="shared" si="599"/>
        <v>N/A</v>
      </c>
      <c r="BV342" s="10" t="str">
        <f t="shared" si="518"/>
        <v/>
      </c>
      <c r="BW342" s="10" t="str">
        <f t="shared" si="600"/>
        <v/>
      </c>
      <c r="BX342" s="10" t="str">
        <f t="shared" si="519"/>
        <v/>
      </c>
      <c r="BY342" s="18" t="str">
        <f t="shared" si="601"/>
        <v>N/A</v>
      </c>
      <c r="BZ342" s="367"/>
      <c r="CA342" s="10">
        <f t="shared" si="612"/>
        <v>0</v>
      </c>
      <c r="CB342" s="18" t="str">
        <f t="shared" si="603"/>
        <v>N/A</v>
      </c>
      <c r="CC342" s="10" t="str">
        <f t="shared" si="520"/>
        <v/>
      </c>
      <c r="CD342" s="10" t="str">
        <f t="shared" si="521"/>
        <v/>
      </c>
      <c r="CE342" s="10" t="str">
        <f t="shared" si="522"/>
        <v/>
      </c>
      <c r="CF342" s="18" t="str">
        <f t="shared" si="604"/>
        <v>N/A</v>
      </c>
      <c r="CG342" s="365"/>
      <c r="CH342" s="10">
        <f t="shared" si="605"/>
        <v>0</v>
      </c>
      <c r="CI342" s="18" t="str">
        <f t="shared" si="606"/>
        <v>N/A</v>
      </c>
      <c r="CJ342" s="10" t="str">
        <f t="shared" si="523"/>
        <v/>
      </c>
      <c r="CK342" s="10" t="str">
        <f t="shared" si="524"/>
        <v/>
      </c>
      <c r="CL342" s="10" t="str">
        <f t="shared" si="525"/>
        <v/>
      </c>
      <c r="CM342" s="18" t="str">
        <f t="shared" si="526"/>
        <v>N/A</v>
      </c>
      <c r="CN342" s="365"/>
      <c r="CO342" s="10">
        <f t="shared" si="607"/>
        <v>0</v>
      </c>
      <c r="CP342" s="18" t="str">
        <f t="shared" si="608"/>
        <v>N/A</v>
      </c>
      <c r="CQ342" s="10" t="str">
        <f t="shared" si="527"/>
        <v/>
      </c>
      <c r="CR342" s="10" t="str">
        <f t="shared" si="528"/>
        <v/>
      </c>
      <c r="CS342" s="10" t="str">
        <f t="shared" si="529"/>
        <v/>
      </c>
      <c r="CT342" s="18" t="str">
        <f t="shared" si="609"/>
        <v>N/A</v>
      </c>
      <c r="CU342" s="377"/>
      <c r="CV342" s="10">
        <f t="shared" si="610"/>
        <v>0</v>
      </c>
      <c r="CW342" s="18" t="str">
        <f t="shared" si="611"/>
        <v>N/A</v>
      </c>
      <c r="CX342" s="10" t="str">
        <f t="shared" si="530"/>
        <v/>
      </c>
      <c r="CY342" s="10" t="str">
        <f t="shared" si="531"/>
        <v/>
      </c>
      <c r="CZ342" s="10" t="str">
        <f t="shared" si="532"/>
        <v/>
      </c>
      <c r="DA342" s="18" t="str">
        <f t="shared" si="533"/>
        <v>N/A</v>
      </c>
      <c r="DB342" s="367"/>
      <c r="DC342" s="367"/>
      <c r="DD342" s="367"/>
      <c r="DE342" s="367"/>
      <c r="DF342" s="367"/>
      <c r="DG342" s="40" t="b">
        <f t="shared" si="534"/>
        <v>0</v>
      </c>
      <c r="DH342" s="40" t="b">
        <f t="shared" si="535"/>
        <v>0</v>
      </c>
      <c r="DI342" s="40" t="b">
        <f t="shared" si="536"/>
        <v>0</v>
      </c>
      <c r="DJ342" s="40" t="b">
        <f t="shared" si="537"/>
        <v>0</v>
      </c>
      <c r="DK342" s="367"/>
      <c r="DL342" s="40" t="b">
        <f t="shared" si="538"/>
        <v>0</v>
      </c>
      <c r="DM342" s="40" t="b">
        <f t="shared" si="539"/>
        <v>0</v>
      </c>
      <c r="DN342" s="40" t="b">
        <f t="shared" si="540"/>
        <v>0</v>
      </c>
      <c r="DO342" s="40" t="b">
        <f t="shared" si="541"/>
        <v>0</v>
      </c>
      <c r="DP342" s="367"/>
      <c r="DQ342" s="40" t="b">
        <f t="shared" si="542"/>
        <v>0</v>
      </c>
      <c r="DR342" s="40" t="b">
        <f t="shared" si="543"/>
        <v>0</v>
      </c>
      <c r="DS342" s="40" t="b">
        <f t="shared" si="544"/>
        <v>0</v>
      </c>
      <c r="DT342" s="40" t="b">
        <f t="shared" si="545"/>
        <v>0</v>
      </c>
      <c r="DU342" s="367"/>
      <c r="DV342" s="40" t="b">
        <f t="shared" si="546"/>
        <v>0</v>
      </c>
      <c r="DW342" s="40" t="b">
        <f t="shared" si="547"/>
        <v>0</v>
      </c>
      <c r="DX342" s="40" t="b">
        <f t="shared" si="548"/>
        <v>0</v>
      </c>
      <c r="DY342" s="40" t="b">
        <f t="shared" si="549"/>
        <v>0</v>
      </c>
      <c r="DZ342" s="367"/>
      <c r="EA342" s="40" t="b">
        <f t="shared" si="550"/>
        <v>0</v>
      </c>
      <c r="EB342" s="40" t="b">
        <f t="shared" si="551"/>
        <v>0</v>
      </c>
      <c r="EC342" s="40" t="b">
        <f t="shared" si="552"/>
        <v>0</v>
      </c>
      <c r="ED342" s="40" t="b">
        <f t="shared" si="553"/>
        <v>0</v>
      </c>
      <c r="EE342" s="367"/>
      <c r="EF342" s="40" t="b">
        <f t="shared" si="554"/>
        <v>0</v>
      </c>
      <c r="EG342" s="40" t="b">
        <f t="shared" si="555"/>
        <v>0</v>
      </c>
      <c r="EH342" s="40" t="b">
        <f t="shared" si="556"/>
        <v>0</v>
      </c>
      <c r="EI342" s="40" t="b">
        <f t="shared" si="557"/>
        <v>0</v>
      </c>
      <c r="EJ342" s="367"/>
      <c r="EK342" s="40" t="b">
        <f t="shared" si="558"/>
        <v>0</v>
      </c>
      <c r="EL342" s="40" t="b">
        <f t="shared" si="559"/>
        <v>0</v>
      </c>
      <c r="EM342" s="40" t="b">
        <f t="shared" si="560"/>
        <v>0</v>
      </c>
      <c r="EN342" s="40" t="b">
        <f t="shared" si="561"/>
        <v>0</v>
      </c>
      <c r="EO342" s="367"/>
      <c r="EP342" s="40" t="b">
        <f t="shared" si="562"/>
        <v>0</v>
      </c>
      <c r="EQ342" s="40" t="b">
        <f t="shared" si="563"/>
        <v>0</v>
      </c>
      <c r="ER342" s="40" t="b">
        <f t="shared" si="564"/>
        <v>0</v>
      </c>
      <c r="ES342" s="40" t="b">
        <f t="shared" si="565"/>
        <v>0</v>
      </c>
      <c r="ET342" s="367"/>
      <c r="EU342" s="40" t="b">
        <f t="shared" si="566"/>
        <v>0</v>
      </c>
      <c r="EV342" s="40" t="b">
        <f t="shared" si="567"/>
        <v>0</v>
      </c>
      <c r="EW342" s="40" t="b">
        <f t="shared" si="568"/>
        <v>0</v>
      </c>
      <c r="EX342" s="40" t="b">
        <f t="shared" si="569"/>
        <v>0</v>
      </c>
      <c r="EY342" s="365"/>
      <c r="EZ342" s="40" t="b">
        <f t="shared" si="570"/>
        <v>0</v>
      </c>
      <c r="FA342" s="40" t="b">
        <f t="shared" si="571"/>
        <v>0</v>
      </c>
      <c r="FB342" s="40" t="b">
        <f t="shared" si="572"/>
        <v>0</v>
      </c>
      <c r="FC342" s="40" t="b">
        <f t="shared" si="573"/>
        <v>0</v>
      </c>
      <c r="FD342" s="367"/>
      <c r="FE342" s="40" t="b">
        <f t="shared" si="574"/>
        <v>0</v>
      </c>
      <c r="FF342" s="40" t="b">
        <f t="shared" si="575"/>
        <v>0</v>
      </c>
      <c r="FG342" s="40" t="b">
        <f t="shared" si="576"/>
        <v>0</v>
      </c>
      <c r="FH342" s="40" t="b">
        <f t="shared" si="577"/>
        <v>0</v>
      </c>
      <c r="FI342" s="365"/>
      <c r="FJ342" s="40" t="b">
        <f t="shared" si="578"/>
        <v>0</v>
      </c>
      <c r="FK342" s="40" t="b">
        <f t="shared" si="579"/>
        <v>0</v>
      </c>
      <c r="FL342" s="40" t="b">
        <f t="shared" si="580"/>
        <v>0</v>
      </c>
      <c r="FM342" s="40" t="b">
        <f t="shared" si="581"/>
        <v>0</v>
      </c>
      <c r="FN342" s="367"/>
      <c r="FO342" s="40" t="b">
        <f t="shared" si="582"/>
        <v>0</v>
      </c>
      <c r="FP342" s="40" t="b">
        <f t="shared" si="583"/>
        <v>0</v>
      </c>
      <c r="FQ342" s="40" t="b">
        <f t="shared" si="584"/>
        <v>0</v>
      </c>
      <c r="FR342" s="40" t="b">
        <f t="shared" si="585"/>
        <v>0</v>
      </c>
      <c r="FS342" s="365"/>
      <c r="FT342" s="40" t="b">
        <f t="shared" si="586"/>
        <v>0</v>
      </c>
      <c r="FU342" s="40" t="b">
        <f t="shared" si="587"/>
        <v>0</v>
      </c>
      <c r="FV342" s="40" t="b">
        <f t="shared" si="588"/>
        <v>0</v>
      </c>
      <c r="FW342" s="40" t="b">
        <f t="shared" si="589"/>
        <v>0</v>
      </c>
    </row>
    <row r="343" spans="2:179">
      <c r="B343" s="365">
        <v>334</v>
      </c>
      <c r="C343" s="309"/>
      <c r="D343" s="196"/>
      <c r="E343" s="196"/>
      <c r="F343" s="195"/>
      <c r="G343" s="367"/>
      <c r="H343" s="197"/>
      <c r="I343" s="197"/>
      <c r="J343" s="197"/>
      <c r="K343" s="197"/>
      <c r="L343" s="197"/>
      <c r="M343" s="197"/>
      <c r="N343" s="9"/>
      <c r="O343" s="198"/>
      <c r="P343" s="198"/>
      <c r="Q343" s="198"/>
      <c r="R343" s="198"/>
      <c r="S343" s="198"/>
      <c r="T343" s="198"/>
      <c r="U343" s="9"/>
      <c r="V343" s="306"/>
      <c r="W343" s="306"/>
      <c r="X343" s="306"/>
      <c r="Y343" s="306"/>
      <c r="Z343" s="306"/>
      <c r="AA343" s="283">
        <f>IFERROR(Z343*Inputs!$D$59*Inputs!$D$60,"")</f>
        <v>0</v>
      </c>
      <c r="AB343" s="9"/>
      <c r="AC343" s="304"/>
      <c r="AD343" s="304"/>
      <c r="AE343" s="304"/>
      <c r="AF343" s="304"/>
      <c r="AG343" s="9"/>
      <c r="AH343" s="283" t="str">
        <f>IFERROR(IF(Analysis!AC343="","",Analysis!AC343*Inputs!$D$33),"")</f>
        <v/>
      </c>
      <c r="AI343" s="292" t="str">
        <f>IFERROR(IF(Analysis!AD343="","",Analysis!AD343*Inputs!$D$37),"")</f>
        <v/>
      </c>
      <c r="AJ343" s="292" t="str">
        <f>IFERROR(IF(Analysis!AE343="","",Analysis!AE343*Inputs!$D$41),"")</f>
        <v/>
      </c>
      <c r="AK343" s="292" t="str">
        <f>IFERROR(IF(Analysis!AE343="","",Analysis!AE343*Inputs!$D$48),"")</f>
        <v/>
      </c>
      <c r="AL343" s="293" t="str">
        <f>IFERROR(IF(Analysis!AD343="","",Analysis!AD343*Inputs!$D$49*Inputs!$D$48),"")</f>
        <v/>
      </c>
      <c r="AM343" s="292" t="str">
        <f>IFERROR(AK343*Inputs!$D$50,"")</f>
        <v/>
      </c>
      <c r="AN343" s="292" t="str">
        <f t="shared" si="590"/>
        <v/>
      </c>
      <c r="AO343" s="292" t="str">
        <f>IFERROR(IF(AN343="","",AN343*Inputs!$D$52),"")</f>
        <v/>
      </c>
      <c r="AP343" s="283" t="str">
        <f>IFERROR(IF(Analysis!AF343="","",Analysis!AF343*Inputs!$D$58),"")</f>
        <v/>
      </c>
      <c r="AQ343" s="293" t="str">
        <f>IFERROR(AP343*Inputs!$D$59,"")</f>
        <v/>
      </c>
      <c r="AR343" s="283" t="str">
        <f>IFERROR(AQ343*Inputs!$D$60,"")</f>
        <v/>
      </c>
      <c r="AS343" s="9"/>
      <c r="AT343" s="279" t="str">
        <f>IF(Analysis!V343&lt;&gt;"",Analysis!V343,Analysis!$AH343)</f>
        <v/>
      </c>
      <c r="AU343" s="279" t="str">
        <f>IF(Analysis!W343&lt;&gt;"",Analysis!W343,Analysis!AI343)</f>
        <v/>
      </c>
      <c r="AV343" s="279" t="str">
        <f>IF(Analysis!X343&lt;&gt;"",Analysis!X343,$AJ343)</f>
        <v/>
      </c>
      <c r="AW343" s="279" t="str">
        <f>IF(Analysis!Y343&lt;&gt;"",Analysis!Y343,Analysis!AO343)</f>
        <v/>
      </c>
      <c r="AX343" s="279" t="str">
        <f>IF(Analysis!Z343&lt;&gt;"",Analysis!Z343,Analysis!AP343)</f>
        <v/>
      </c>
      <c r="AY343" s="279" t="str">
        <f>IF(Analysis!AA343&gt;0,Analysis!AA343,Analysis!AR343)</f>
        <v/>
      </c>
      <c r="AZ343" s="9"/>
      <c r="BA343" s="8">
        <f>SUM((($H343+$O343)*Inputs!$D$14*Inputs!$D$13/Hours_TB),(($I343+$P343)*Inputs!$D$14*Inputs!$D$13/Hours_TB),(($J343+$Q343)*Inputs!$D$14*Inputs!$D$13/Hours_TB),(($K343+$R343)*Inputs!$D$14*Inputs!$D$13/Hours_TB),(($L343+$S343)*Inputs!$D$14*Inputs!$D$13/Hours_TB),(($M343+$T343)*Inputs!$D$14*Inputs!$D$13/Hours_TB))</f>
        <v>0</v>
      </c>
      <c r="BB343" s="8">
        <f>SUM((($H343+$O343)*Inputs!$D$14*Inputs!$D$13/Hours_HIV),(($I343+$P343)*Inputs!$D$14*Inputs!$D$13/Hours_HIV),(($J343+$Q343)*Inputs!$D$14*Inputs!$D$13/Hours_HIV),(($K343+$R343)*Inputs!$D$14*Inputs!$D$13/Hours_HIV),(($L343+$S343)*Inputs!$D$14*Inputs!$D$13/Hours_HIV),(($M343+$T343)*Inputs!$D$14*Inputs!$D$13/Hours_HIV))</f>
        <v>0</v>
      </c>
      <c r="BC343" s="8">
        <f>SUM((($H343+$O343)*Inputs!$D$14*Inputs!$D$13/Hours_HPV),(($I343+$P343)*Inputs!$D$14*Inputs!$D$13/Hours_HPV),(($J343+$Q343)*Inputs!$D$14*Inputs!$D$13/Hours_HPV),(($K343+$R343)*Inputs!$D$14*Inputs!$D$13/Hours_HPV),(($L343+$S343)*Inputs!$D$14*Inputs!$D$13/Hours_HPV),(($M343+$T343)*Inputs!$D$14*Inputs!$D$13/Hours_HPV))</f>
        <v>0</v>
      </c>
      <c r="BD343" s="8">
        <f>SUM((($H343+$O343)*Inputs!$D$14*Inputs!$D$13/Hours_HCV),(($I343+$P343)*Inputs!$D$14*Inputs!$D$13/Hours_HCV),(($J343+$Q343)*Inputs!$D$14*Inputs!$D$13/Hours_HCV),(($K343+$R343)*Inputs!$D$14*Inputs!$D$13/Hours_HCV),(($L343+$S343)*Inputs!$D$14*Inputs!$D$13/Hours_HCV),(($M343+$T343)*Inputs!$D$14*Inputs!$D$13/Hours_HCV))</f>
        <v>0</v>
      </c>
      <c r="BE343" s="9"/>
      <c r="BF343" s="10" t="str">
        <f t="shared" si="591"/>
        <v/>
      </c>
      <c r="BG343" s="18" t="str">
        <f t="shared" si="592"/>
        <v>N/A</v>
      </c>
      <c r="BH343" s="10" t="str">
        <f t="shared" si="593"/>
        <v/>
      </c>
      <c r="BI343" s="10" t="str">
        <f t="shared" si="594"/>
        <v/>
      </c>
      <c r="BJ343" s="10" t="str">
        <f t="shared" si="513"/>
        <v/>
      </c>
      <c r="BK343" s="18" t="str">
        <f t="shared" si="595"/>
        <v>N/A</v>
      </c>
      <c r="BL343" s="367"/>
      <c r="BM343" s="10">
        <f t="shared" si="596"/>
        <v>0</v>
      </c>
      <c r="BN343" s="18" t="str">
        <f t="shared" si="597"/>
        <v>N/A</v>
      </c>
      <c r="BO343" s="10" t="str">
        <f t="shared" si="514"/>
        <v/>
      </c>
      <c r="BP343" s="10" t="str">
        <f t="shared" si="515"/>
        <v/>
      </c>
      <c r="BQ343" s="10" t="str">
        <f t="shared" si="516"/>
        <v/>
      </c>
      <c r="BR343" s="18" t="str">
        <f t="shared" si="517"/>
        <v>N/A</v>
      </c>
      <c r="BS343" s="367"/>
      <c r="BT343" s="10">
        <f t="shared" si="598"/>
        <v>0</v>
      </c>
      <c r="BU343" s="18" t="str">
        <f t="shared" si="599"/>
        <v>N/A</v>
      </c>
      <c r="BV343" s="10" t="str">
        <f t="shared" si="518"/>
        <v/>
      </c>
      <c r="BW343" s="10" t="str">
        <f t="shared" si="600"/>
        <v/>
      </c>
      <c r="BX343" s="10" t="str">
        <f t="shared" si="519"/>
        <v/>
      </c>
      <c r="BY343" s="18" t="str">
        <f t="shared" si="601"/>
        <v>N/A</v>
      </c>
      <c r="BZ343" s="367"/>
      <c r="CA343" s="10">
        <f t="shared" si="612"/>
        <v>0</v>
      </c>
      <c r="CB343" s="18" t="str">
        <f t="shared" si="603"/>
        <v>N/A</v>
      </c>
      <c r="CC343" s="10" t="str">
        <f t="shared" si="520"/>
        <v/>
      </c>
      <c r="CD343" s="10" t="str">
        <f t="shared" si="521"/>
        <v/>
      </c>
      <c r="CE343" s="10" t="str">
        <f t="shared" si="522"/>
        <v/>
      </c>
      <c r="CF343" s="18" t="str">
        <f t="shared" si="604"/>
        <v>N/A</v>
      </c>
      <c r="CG343" s="365"/>
      <c r="CH343" s="10">
        <f t="shared" si="605"/>
        <v>0</v>
      </c>
      <c r="CI343" s="18" t="str">
        <f t="shared" si="606"/>
        <v>N/A</v>
      </c>
      <c r="CJ343" s="10" t="str">
        <f t="shared" si="523"/>
        <v/>
      </c>
      <c r="CK343" s="10" t="str">
        <f t="shared" si="524"/>
        <v/>
      </c>
      <c r="CL343" s="10" t="str">
        <f t="shared" si="525"/>
        <v/>
      </c>
      <c r="CM343" s="18" t="str">
        <f t="shared" si="526"/>
        <v>N/A</v>
      </c>
      <c r="CN343" s="365"/>
      <c r="CO343" s="10">
        <f t="shared" si="607"/>
        <v>0</v>
      </c>
      <c r="CP343" s="18" t="str">
        <f t="shared" si="608"/>
        <v>N/A</v>
      </c>
      <c r="CQ343" s="10" t="str">
        <f t="shared" si="527"/>
        <v/>
      </c>
      <c r="CR343" s="10" t="str">
        <f t="shared" si="528"/>
        <v/>
      </c>
      <c r="CS343" s="10" t="str">
        <f t="shared" si="529"/>
        <v/>
      </c>
      <c r="CT343" s="18" t="str">
        <f t="shared" si="609"/>
        <v>N/A</v>
      </c>
      <c r="CU343" s="377"/>
      <c r="CV343" s="10">
        <f t="shared" si="610"/>
        <v>0</v>
      </c>
      <c r="CW343" s="18" t="str">
        <f t="shared" si="611"/>
        <v>N/A</v>
      </c>
      <c r="CX343" s="10" t="str">
        <f t="shared" si="530"/>
        <v/>
      </c>
      <c r="CY343" s="10" t="str">
        <f t="shared" si="531"/>
        <v/>
      </c>
      <c r="CZ343" s="10" t="str">
        <f t="shared" si="532"/>
        <v/>
      </c>
      <c r="DA343" s="18" t="str">
        <f t="shared" si="533"/>
        <v>N/A</v>
      </c>
      <c r="DB343" s="367"/>
      <c r="DC343" s="367"/>
      <c r="DD343" s="367"/>
      <c r="DE343" s="367"/>
      <c r="DF343" s="367"/>
      <c r="DG343" s="40" t="b">
        <f t="shared" si="534"/>
        <v>0</v>
      </c>
      <c r="DH343" s="40" t="b">
        <f t="shared" si="535"/>
        <v>0</v>
      </c>
      <c r="DI343" s="40" t="b">
        <f t="shared" si="536"/>
        <v>0</v>
      </c>
      <c r="DJ343" s="40" t="b">
        <f t="shared" si="537"/>
        <v>0</v>
      </c>
      <c r="DK343" s="367"/>
      <c r="DL343" s="40" t="b">
        <f t="shared" si="538"/>
        <v>0</v>
      </c>
      <c r="DM343" s="40" t="b">
        <f t="shared" si="539"/>
        <v>0</v>
      </c>
      <c r="DN343" s="40" t="b">
        <f t="shared" si="540"/>
        <v>0</v>
      </c>
      <c r="DO343" s="40" t="b">
        <f t="shared" si="541"/>
        <v>0</v>
      </c>
      <c r="DP343" s="367"/>
      <c r="DQ343" s="40" t="b">
        <f t="shared" si="542"/>
        <v>0</v>
      </c>
      <c r="DR343" s="40" t="b">
        <f t="shared" si="543"/>
        <v>0</v>
      </c>
      <c r="DS343" s="40" t="b">
        <f t="shared" si="544"/>
        <v>0</v>
      </c>
      <c r="DT343" s="40" t="b">
        <f t="shared" si="545"/>
        <v>0</v>
      </c>
      <c r="DU343" s="367"/>
      <c r="DV343" s="40" t="b">
        <f t="shared" si="546"/>
        <v>0</v>
      </c>
      <c r="DW343" s="40" t="b">
        <f t="shared" si="547"/>
        <v>0</v>
      </c>
      <c r="DX343" s="40" t="b">
        <f t="shared" si="548"/>
        <v>0</v>
      </c>
      <c r="DY343" s="40" t="b">
        <f t="shared" si="549"/>
        <v>0</v>
      </c>
      <c r="DZ343" s="367"/>
      <c r="EA343" s="40" t="b">
        <f t="shared" si="550"/>
        <v>0</v>
      </c>
      <c r="EB343" s="40" t="b">
        <f t="shared" si="551"/>
        <v>0</v>
      </c>
      <c r="EC343" s="40" t="b">
        <f t="shared" si="552"/>
        <v>0</v>
      </c>
      <c r="ED343" s="40" t="b">
        <f t="shared" si="553"/>
        <v>0</v>
      </c>
      <c r="EE343" s="367"/>
      <c r="EF343" s="40" t="b">
        <f t="shared" si="554"/>
        <v>0</v>
      </c>
      <c r="EG343" s="40" t="b">
        <f t="shared" si="555"/>
        <v>0</v>
      </c>
      <c r="EH343" s="40" t="b">
        <f t="shared" si="556"/>
        <v>0</v>
      </c>
      <c r="EI343" s="40" t="b">
        <f t="shared" si="557"/>
        <v>0</v>
      </c>
      <c r="EJ343" s="367"/>
      <c r="EK343" s="40" t="b">
        <f t="shared" si="558"/>
        <v>0</v>
      </c>
      <c r="EL343" s="40" t="b">
        <f t="shared" si="559"/>
        <v>0</v>
      </c>
      <c r="EM343" s="40" t="b">
        <f t="shared" si="560"/>
        <v>0</v>
      </c>
      <c r="EN343" s="40" t="b">
        <f t="shared" si="561"/>
        <v>0</v>
      </c>
      <c r="EO343" s="367"/>
      <c r="EP343" s="40" t="b">
        <f t="shared" si="562"/>
        <v>0</v>
      </c>
      <c r="EQ343" s="40" t="b">
        <f t="shared" si="563"/>
        <v>0</v>
      </c>
      <c r="ER343" s="40" t="b">
        <f t="shared" si="564"/>
        <v>0</v>
      </c>
      <c r="ES343" s="40" t="b">
        <f t="shared" si="565"/>
        <v>0</v>
      </c>
      <c r="ET343" s="367"/>
      <c r="EU343" s="40" t="b">
        <f t="shared" si="566"/>
        <v>0</v>
      </c>
      <c r="EV343" s="40" t="b">
        <f t="shared" si="567"/>
        <v>0</v>
      </c>
      <c r="EW343" s="40" t="b">
        <f t="shared" si="568"/>
        <v>0</v>
      </c>
      <c r="EX343" s="40" t="b">
        <f t="shared" si="569"/>
        <v>0</v>
      </c>
      <c r="EY343" s="365"/>
      <c r="EZ343" s="40" t="b">
        <f t="shared" si="570"/>
        <v>0</v>
      </c>
      <c r="FA343" s="40" t="b">
        <f t="shared" si="571"/>
        <v>0</v>
      </c>
      <c r="FB343" s="40" t="b">
        <f t="shared" si="572"/>
        <v>0</v>
      </c>
      <c r="FC343" s="40" t="b">
        <f t="shared" si="573"/>
        <v>0</v>
      </c>
      <c r="FD343" s="367"/>
      <c r="FE343" s="40" t="b">
        <f t="shared" si="574"/>
        <v>0</v>
      </c>
      <c r="FF343" s="40" t="b">
        <f t="shared" si="575"/>
        <v>0</v>
      </c>
      <c r="FG343" s="40" t="b">
        <f t="shared" si="576"/>
        <v>0</v>
      </c>
      <c r="FH343" s="40" t="b">
        <f t="shared" si="577"/>
        <v>0</v>
      </c>
      <c r="FI343" s="365"/>
      <c r="FJ343" s="40" t="b">
        <f t="shared" si="578"/>
        <v>0</v>
      </c>
      <c r="FK343" s="40" t="b">
        <f t="shared" si="579"/>
        <v>0</v>
      </c>
      <c r="FL343" s="40" t="b">
        <f t="shared" si="580"/>
        <v>0</v>
      </c>
      <c r="FM343" s="40" t="b">
        <f t="shared" si="581"/>
        <v>0</v>
      </c>
      <c r="FN343" s="367"/>
      <c r="FO343" s="40" t="b">
        <f t="shared" si="582"/>
        <v>0</v>
      </c>
      <c r="FP343" s="40" t="b">
        <f t="shared" si="583"/>
        <v>0</v>
      </c>
      <c r="FQ343" s="40" t="b">
        <f t="shared" si="584"/>
        <v>0</v>
      </c>
      <c r="FR343" s="40" t="b">
        <f t="shared" si="585"/>
        <v>0</v>
      </c>
      <c r="FS343" s="365"/>
      <c r="FT343" s="40" t="b">
        <f t="shared" si="586"/>
        <v>0</v>
      </c>
      <c r="FU343" s="40" t="b">
        <f t="shared" si="587"/>
        <v>0</v>
      </c>
      <c r="FV343" s="40" t="b">
        <f t="shared" si="588"/>
        <v>0</v>
      </c>
      <c r="FW343" s="40" t="b">
        <f t="shared" si="589"/>
        <v>0</v>
      </c>
    </row>
    <row r="344" spans="2:179">
      <c r="B344" s="365">
        <v>335</v>
      </c>
      <c r="C344" s="309"/>
      <c r="D344" s="196"/>
      <c r="E344" s="196"/>
      <c r="F344" s="195"/>
      <c r="G344" s="367"/>
      <c r="H344" s="197"/>
      <c r="I344" s="197"/>
      <c r="J344" s="197"/>
      <c r="K344" s="197"/>
      <c r="L344" s="197"/>
      <c r="M344" s="197"/>
      <c r="N344" s="9"/>
      <c r="O344" s="198"/>
      <c r="P344" s="198"/>
      <c r="Q344" s="198"/>
      <c r="R344" s="198"/>
      <c r="S344" s="198"/>
      <c r="T344" s="198"/>
      <c r="U344" s="9"/>
      <c r="V344" s="306"/>
      <c r="W344" s="306"/>
      <c r="X344" s="306"/>
      <c r="Y344" s="306"/>
      <c r="Z344" s="306"/>
      <c r="AA344" s="283">
        <f>IFERROR(Z344*Inputs!$D$59*Inputs!$D$60,"")</f>
        <v>0</v>
      </c>
      <c r="AB344" s="9"/>
      <c r="AC344" s="304"/>
      <c r="AD344" s="304"/>
      <c r="AE344" s="304"/>
      <c r="AF344" s="304"/>
      <c r="AG344" s="9"/>
      <c r="AH344" s="283" t="str">
        <f>IFERROR(IF(Analysis!AC344="","",Analysis!AC344*Inputs!$D$33),"")</f>
        <v/>
      </c>
      <c r="AI344" s="292" t="str">
        <f>IFERROR(IF(Analysis!AD344="","",Analysis!AD344*Inputs!$D$37),"")</f>
        <v/>
      </c>
      <c r="AJ344" s="292" t="str">
        <f>IFERROR(IF(Analysis!AE344="","",Analysis!AE344*Inputs!$D$41),"")</f>
        <v/>
      </c>
      <c r="AK344" s="292" t="str">
        <f>IFERROR(IF(Analysis!AE344="","",Analysis!AE344*Inputs!$D$48),"")</f>
        <v/>
      </c>
      <c r="AL344" s="293" t="str">
        <f>IFERROR(IF(Analysis!AD344="","",Analysis!AD344*Inputs!$D$49*Inputs!$D$48),"")</f>
        <v/>
      </c>
      <c r="AM344" s="292" t="str">
        <f>IFERROR(AK344*Inputs!$D$50,"")</f>
        <v/>
      </c>
      <c r="AN344" s="292" t="str">
        <f t="shared" si="590"/>
        <v/>
      </c>
      <c r="AO344" s="292" t="str">
        <f>IFERROR(IF(AN344="","",AN344*Inputs!$D$52),"")</f>
        <v/>
      </c>
      <c r="AP344" s="283" t="str">
        <f>IFERROR(IF(Analysis!AF344="","",Analysis!AF344*Inputs!$D$58),"")</f>
        <v/>
      </c>
      <c r="AQ344" s="293" t="str">
        <f>IFERROR(AP344*Inputs!$D$59,"")</f>
        <v/>
      </c>
      <c r="AR344" s="283" t="str">
        <f>IFERROR(AQ344*Inputs!$D$60,"")</f>
        <v/>
      </c>
      <c r="AS344" s="9"/>
      <c r="AT344" s="279" t="str">
        <f>IF(Analysis!V344&lt;&gt;"",Analysis!V344,Analysis!$AH344)</f>
        <v/>
      </c>
      <c r="AU344" s="279" t="str">
        <f>IF(Analysis!W344&lt;&gt;"",Analysis!W344,Analysis!AI344)</f>
        <v/>
      </c>
      <c r="AV344" s="279" t="str">
        <f>IF(Analysis!X344&lt;&gt;"",Analysis!X344,$AJ344)</f>
        <v/>
      </c>
      <c r="AW344" s="279" t="str">
        <f>IF(Analysis!Y344&lt;&gt;"",Analysis!Y344,Analysis!AO344)</f>
        <v/>
      </c>
      <c r="AX344" s="279" t="str">
        <f>IF(Analysis!Z344&lt;&gt;"",Analysis!Z344,Analysis!AP344)</f>
        <v/>
      </c>
      <c r="AY344" s="279" t="str">
        <f>IF(Analysis!AA344&gt;0,Analysis!AA344,Analysis!AR344)</f>
        <v/>
      </c>
      <c r="AZ344" s="9"/>
      <c r="BA344" s="8">
        <f>SUM((($H344+$O344)*Inputs!$D$14*Inputs!$D$13/Hours_TB),(($I344+$P344)*Inputs!$D$14*Inputs!$D$13/Hours_TB),(($J344+$Q344)*Inputs!$D$14*Inputs!$D$13/Hours_TB),(($K344+$R344)*Inputs!$D$14*Inputs!$D$13/Hours_TB),(($L344+$S344)*Inputs!$D$14*Inputs!$D$13/Hours_TB),(($M344+$T344)*Inputs!$D$14*Inputs!$D$13/Hours_TB))</f>
        <v>0</v>
      </c>
      <c r="BB344" s="8">
        <f>SUM((($H344+$O344)*Inputs!$D$14*Inputs!$D$13/Hours_HIV),(($I344+$P344)*Inputs!$D$14*Inputs!$D$13/Hours_HIV),(($J344+$Q344)*Inputs!$D$14*Inputs!$D$13/Hours_HIV),(($K344+$R344)*Inputs!$D$14*Inputs!$D$13/Hours_HIV),(($L344+$S344)*Inputs!$D$14*Inputs!$D$13/Hours_HIV),(($M344+$T344)*Inputs!$D$14*Inputs!$D$13/Hours_HIV))</f>
        <v>0</v>
      </c>
      <c r="BC344" s="8">
        <f>SUM((($H344+$O344)*Inputs!$D$14*Inputs!$D$13/Hours_HPV),(($I344+$P344)*Inputs!$D$14*Inputs!$D$13/Hours_HPV),(($J344+$Q344)*Inputs!$D$14*Inputs!$D$13/Hours_HPV),(($K344+$R344)*Inputs!$D$14*Inputs!$D$13/Hours_HPV),(($L344+$S344)*Inputs!$D$14*Inputs!$D$13/Hours_HPV),(($M344+$T344)*Inputs!$D$14*Inputs!$D$13/Hours_HPV))</f>
        <v>0</v>
      </c>
      <c r="BD344" s="8">
        <f>SUM((($H344+$O344)*Inputs!$D$14*Inputs!$D$13/Hours_HCV),(($I344+$P344)*Inputs!$D$14*Inputs!$D$13/Hours_HCV),(($J344+$Q344)*Inputs!$D$14*Inputs!$D$13/Hours_HCV),(($K344+$R344)*Inputs!$D$14*Inputs!$D$13/Hours_HCV),(($L344+$S344)*Inputs!$D$14*Inputs!$D$13/Hours_HCV),(($M344+$T344)*Inputs!$D$14*Inputs!$D$13/Hours_HCV))</f>
        <v>0</v>
      </c>
      <c r="BE344" s="9"/>
      <c r="BF344" s="10" t="str">
        <f t="shared" si="591"/>
        <v/>
      </c>
      <c r="BG344" s="18" t="str">
        <f t="shared" si="592"/>
        <v>N/A</v>
      </c>
      <c r="BH344" s="10" t="str">
        <f t="shared" si="593"/>
        <v/>
      </c>
      <c r="BI344" s="10" t="str">
        <f t="shared" si="594"/>
        <v/>
      </c>
      <c r="BJ344" s="10" t="str">
        <f t="shared" si="513"/>
        <v/>
      </c>
      <c r="BK344" s="18" t="str">
        <f t="shared" si="595"/>
        <v>N/A</v>
      </c>
      <c r="BL344" s="367"/>
      <c r="BM344" s="10">
        <f t="shared" si="596"/>
        <v>0</v>
      </c>
      <c r="BN344" s="18" t="str">
        <f t="shared" si="597"/>
        <v>N/A</v>
      </c>
      <c r="BO344" s="10" t="str">
        <f t="shared" si="514"/>
        <v/>
      </c>
      <c r="BP344" s="10" t="str">
        <f t="shared" si="515"/>
        <v/>
      </c>
      <c r="BQ344" s="10" t="str">
        <f t="shared" si="516"/>
        <v/>
      </c>
      <c r="BR344" s="18" t="str">
        <f t="shared" si="517"/>
        <v>N/A</v>
      </c>
      <c r="BS344" s="367"/>
      <c r="BT344" s="10">
        <f t="shared" si="598"/>
        <v>0</v>
      </c>
      <c r="BU344" s="18" t="str">
        <f t="shared" si="599"/>
        <v>N/A</v>
      </c>
      <c r="BV344" s="10" t="str">
        <f t="shared" si="518"/>
        <v/>
      </c>
      <c r="BW344" s="10" t="str">
        <f t="shared" si="600"/>
        <v/>
      </c>
      <c r="BX344" s="10" t="str">
        <f t="shared" si="519"/>
        <v/>
      </c>
      <c r="BY344" s="18" t="str">
        <f t="shared" si="601"/>
        <v>N/A</v>
      </c>
      <c r="BZ344" s="367"/>
      <c r="CA344" s="10">
        <f t="shared" si="612"/>
        <v>0</v>
      </c>
      <c r="CB344" s="18" t="str">
        <f t="shared" si="603"/>
        <v>N/A</v>
      </c>
      <c r="CC344" s="10" t="str">
        <f t="shared" si="520"/>
        <v/>
      </c>
      <c r="CD344" s="10" t="str">
        <f t="shared" si="521"/>
        <v/>
      </c>
      <c r="CE344" s="10" t="str">
        <f t="shared" si="522"/>
        <v/>
      </c>
      <c r="CF344" s="18" t="str">
        <f t="shared" si="604"/>
        <v>N/A</v>
      </c>
      <c r="CG344" s="365"/>
      <c r="CH344" s="10">
        <f t="shared" si="605"/>
        <v>0</v>
      </c>
      <c r="CI344" s="18" t="str">
        <f t="shared" si="606"/>
        <v>N/A</v>
      </c>
      <c r="CJ344" s="10" t="str">
        <f t="shared" si="523"/>
        <v/>
      </c>
      <c r="CK344" s="10" t="str">
        <f t="shared" si="524"/>
        <v/>
      </c>
      <c r="CL344" s="10" t="str">
        <f t="shared" si="525"/>
        <v/>
      </c>
      <c r="CM344" s="18" t="str">
        <f t="shared" si="526"/>
        <v>N/A</v>
      </c>
      <c r="CN344" s="365"/>
      <c r="CO344" s="10">
        <f t="shared" si="607"/>
        <v>0</v>
      </c>
      <c r="CP344" s="18" t="str">
        <f t="shared" si="608"/>
        <v>N/A</v>
      </c>
      <c r="CQ344" s="10" t="str">
        <f t="shared" si="527"/>
        <v/>
      </c>
      <c r="CR344" s="10" t="str">
        <f t="shared" si="528"/>
        <v/>
      </c>
      <c r="CS344" s="10" t="str">
        <f t="shared" si="529"/>
        <v/>
      </c>
      <c r="CT344" s="18" t="str">
        <f t="shared" si="609"/>
        <v>N/A</v>
      </c>
      <c r="CU344" s="377"/>
      <c r="CV344" s="10">
        <f t="shared" si="610"/>
        <v>0</v>
      </c>
      <c r="CW344" s="18" t="str">
        <f t="shared" si="611"/>
        <v>N/A</v>
      </c>
      <c r="CX344" s="10" t="str">
        <f t="shared" si="530"/>
        <v/>
      </c>
      <c r="CY344" s="10" t="str">
        <f t="shared" si="531"/>
        <v/>
      </c>
      <c r="CZ344" s="10" t="str">
        <f t="shared" si="532"/>
        <v/>
      </c>
      <c r="DA344" s="18" t="str">
        <f t="shared" si="533"/>
        <v>N/A</v>
      </c>
      <c r="DB344" s="367"/>
      <c r="DC344" s="367"/>
      <c r="DD344" s="367"/>
      <c r="DE344" s="367"/>
      <c r="DF344" s="367"/>
      <c r="DG344" s="40" t="b">
        <f t="shared" si="534"/>
        <v>0</v>
      </c>
      <c r="DH344" s="40" t="b">
        <f t="shared" si="535"/>
        <v>0</v>
      </c>
      <c r="DI344" s="40" t="b">
        <f t="shared" si="536"/>
        <v>0</v>
      </c>
      <c r="DJ344" s="40" t="b">
        <f t="shared" si="537"/>
        <v>0</v>
      </c>
      <c r="DK344" s="367"/>
      <c r="DL344" s="40" t="b">
        <f t="shared" si="538"/>
        <v>0</v>
      </c>
      <c r="DM344" s="40" t="b">
        <f t="shared" si="539"/>
        <v>0</v>
      </c>
      <c r="DN344" s="40" t="b">
        <f t="shared" si="540"/>
        <v>0</v>
      </c>
      <c r="DO344" s="40" t="b">
        <f t="shared" si="541"/>
        <v>0</v>
      </c>
      <c r="DP344" s="367"/>
      <c r="DQ344" s="40" t="b">
        <f t="shared" si="542"/>
        <v>0</v>
      </c>
      <c r="DR344" s="40" t="b">
        <f t="shared" si="543"/>
        <v>0</v>
      </c>
      <c r="DS344" s="40" t="b">
        <f t="shared" si="544"/>
        <v>0</v>
      </c>
      <c r="DT344" s="40" t="b">
        <f t="shared" si="545"/>
        <v>0</v>
      </c>
      <c r="DU344" s="367"/>
      <c r="DV344" s="40" t="b">
        <f t="shared" si="546"/>
        <v>0</v>
      </c>
      <c r="DW344" s="40" t="b">
        <f t="shared" si="547"/>
        <v>0</v>
      </c>
      <c r="DX344" s="40" t="b">
        <f t="shared" si="548"/>
        <v>0</v>
      </c>
      <c r="DY344" s="40" t="b">
        <f t="shared" si="549"/>
        <v>0</v>
      </c>
      <c r="DZ344" s="367"/>
      <c r="EA344" s="40" t="b">
        <f t="shared" si="550"/>
        <v>0</v>
      </c>
      <c r="EB344" s="40" t="b">
        <f t="shared" si="551"/>
        <v>0</v>
      </c>
      <c r="EC344" s="40" t="b">
        <f t="shared" si="552"/>
        <v>0</v>
      </c>
      <c r="ED344" s="40" t="b">
        <f t="shared" si="553"/>
        <v>0</v>
      </c>
      <c r="EE344" s="367"/>
      <c r="EF344" s="40" t="b">
        <f t="shared" si="554"/>
        <v>0</v>
      </c>
      <c r="EG344" s="40" t="b">
        <f t="shared" si="555"/>
        <v>0</v>
      </c>
      <c r="EH344" s="40" t="b">
        <f t="shared" si="556"/>
        <v>0</v>
      </c>
      <c r="EI344" s="40" t="b">
        <f t="shared" si="557"/>
        <v>0</v>
      </c>
      <c r="EJ344" s="367"/>
      <c r="EK344" s="40" t="b">
        <f t="shared" si="558"/>
        <v>0</v>
      </c>
      <c r="EL344" s="40" t="b">
        <f t="shared" si="559"/>
        <v>0</v>
      </c>
      <c r="EM344" s="40" t="b">
        <f t="shared" si="560"/>
        <v>0</v>
      </c>
      <c r="EN344" s="40" t="b">
        <f t="shared" si="561"/>
        <v>0</v>
      </c>
      <c r="EO344" s="367"/>
      <c r="EP344" s="40" t="b">
        <f t="shared" si="562"/>
        <v>0</v>
      </c>
      <c r="EQ344" s="40" t="b">
        <f t="shared" si="563"/>
        <v>0</v>
      </c>
      <c r="ER344" s="40" t="b">
        <f t="shared" si="564"/>
        <v>0</v>
      </c>
      <c r="ES344" s="40" t="b">
        <f t="shared" si="565"/>
        <v>0</v>
      </c>
      <c r="ET344" s="367"/>
      <c r="EU344" s="40" t="b">
        <f t="shared" si="566"/>
        <v>0</v>
      </c>
      <c r="EV344" s="40" t="b">
        <f t="shared" si="567"/>
        <v>0</v>
      </c>
      <c r="EW344" s="40" t="b">
        <f t="shared" si="568"/>
        <v>0</v>
      </c>
      <c r="EX344" s="40" t="b">
        <f t="shared" si="569"/>
        <v>0</v>
      </c>
      <c r="EY344" s="365"/>
      <c r="EZ344" s="40" t="b">
        <f t="shared" si="570"/>
        <v>0</v>
      </c>
      <c r="FA344" s="40" t="b">
        <f t="shared" si="571"/>
        <v>0</v>
      </c>
      <c r="FB344" s="40" t="b">
        <f t="shared" si="572"/>
        <v>0</v>
      </c>
      <c r="FC344" s="40" t="b">
        <f t="shared" si="573"/>
        <v>0</v>
      </c>
      <c r="FD344" s="367"/>
      <c r="FE344" s="40" t="b">
        <f t="shared" si="574"/>
        <v>0</v>
      </c>
      <c r="FF344" s="40" t="b">
        <f t="shared" si="575"/>
        <v>0</v>
      </c>
      <c r="FG344" s="40" t="b">
        <f t="shared" si="576"/>
        <v>0</v>
      </c>
      <c r="FH344" s="40" t="b">
        <f t="shared" si="577"/>
        <v>0</v>
      </c>
      <c r="FI344" s="365"/>
      <c r="FJ344" s="40" t="b">
        <f t="shared" si="578"/>
        <v>0</v>
      </c>
      <c r="FK344" s="40" t="b">
        <f t="shared" si="579"/>
        <v>0</v>
      </c>
      <c r="FL344" s="40" t="b">
        <f t="shared" si="580"/>
        <v>0</v>
      </c>
      <c r="FM344" s="40" t="b">
        <f t="shared" si="581"/>
        <v>0</v>
      </c>
      <c r="FN344" s="367"/>
      <c r="FO344" s="40" t="b">
        <f t="shared" si="582"/>
        <v>0</v>
      </c>
      <c r="FP344" s="40" t="b">
        <f t="shared" si="583"/>
        <v>0</v>
      </c>
      <c r="FQ344" s="40" t="b">
        <f t="shared" si="584"/>
        <v>0</v>
      </c>
      <c r="FR344" s="40" t="b">
        <f t="shared" si="585"/>
        <v>0</v>
      </c>
      <c r="FS344" s="365"/>
      <c r="FT344" s="40" t="b">
        <f t="shared" si="586"/>
        <v>0</v>
      </c>
      <c r="FU344" s="40" t="b">
        <f t="shared" si="587"/>
        <v>0</v>
      </c>
      <c r="FV344" s="40" t="b">
        <f t="shared" si="588"/>
        <v>0</v>
      </c>
      <c r="FW344" s="40" t="b">
        <f t="shared" si="589"/>
        <v>0</v>
      </c>
    </row>
    <row r="345" spans="2:179">
      <c r="B345" s="365">
        <v>336</v>
      </c>
      <c r="C345" s="309"/>
      <c r="D345" s="196"/>
      <c r="E345" s="196"/>
      <c r="F345" s="195"/>
      <c r="G345" s="367"/>
      <c r="H345" s="197"/>
      <c r="I345" s="197"/>
      <c r="J345" s="197"/>
      <c r="K345" s="197"/>
      <c r="L345" s="197"/>
      <c r="M345" s="197"/>
      <c r="N345" s="9"/>
      <c r="O345" s="198"/>
      <c r="P345" s="198"/>
      <c r="Q345" s="198"/>
      <c r="R345" s="198"/>
      <c r="S345" s="198"/>
      <c r="T345" s="198"/>
      <c r="U345" s="9"/>
      <c r="V345" s="306"/>
      <c r="W345" s="306"/>
      <c r="X345" s="306"/>
      <c r="Y345" s="306"/>
      <c r="Z345" s="306"/>
      <c r="AA345" s="283">
        <f>IFERROR(Z345*Inputs!$D$59*Inputs!$D$60,"")</f>
        <v>0</v>
      </c>
      <c r="AB345" s="9"/>
      <c r="AC345" s="304"/>
      <c r="AD345" s="304"/>
      <c r="AE345" s="304"/>
      <c r="AF345" s="304"/>
      <c r="AG345" s="9"/>
      <c r="AH345" s="283" t="str">
        <f>IFERROR(IF(Analysis!AC345="","",Analysis!AC345*Inputs!$D$33),"")</f>
        <v/>
      </c>
      <c r="AI345" s="292" t="str">
        <f>IFERROR(IF(Analysis!AD345="","",Analysis!AD345*Inputs!$D$37),"")</f>
        <v/>
      </c>
      <c r="AJ345" s="292" t="str">
        <f>IFERROR(IF(Analysis!AE345="","",Analysis!AE345*Inputs!$D$41),"")</f>
        <v/>
      </c>
      <c r="AK345" s="292" t="str">
        <f>IFERROR(IF(Analysis!AE345="","",Analysis!AE345*Inputs!$D$48),"")</f>
        <v/>
      </c>
      <c r="AL345" s="293" t="str">
        <f>IFERROR(IF(Analysis!AD345="","",Analysis!AD345*Inputs!$D$49*Inputs!$D$48),"")</f>
        <v/>
      </c>
      <c r="AM345" s="292" t="str">
        <f>IFERROR(AK345*Inputs!$D$50,"")</f>
        <v/>
      </c>
      <c r="AN345" s="292" t="str">
        <f t="shared" si="590"/>
        <v/>
      </c>
      <c r="AO345" s="292" t="str">
        <f>IFERROR(IF(AN345="","",AN345*Inputs!$D$52),"")</f>
        <v/>
      </c>
      <c r="AP345" s="283" t="str">
        <f>IFERROR(IF(Analysis!AF345="","",Analysis!AF345*Inputs!$D$58),"")</f>
        <v/>
      </c>
      <c r="AQ345" s="293" t="str">
        <f>IFERROR(AP345*Inputs!$D$59,"")</f>
        <v/>
      </c>
      <c r="AR345" s="283" t="str">
        <f>IFERROR(AQ345*Inputs!$D$60,"")</f>
        <v/>
      </c>
      <c r="AS345" s="9"/>
      <c r="AT345" s="279" t="str">
        <f>IF(Analysis!V345&lt;&gt;"",Analysis!V345,Analysis!$AH345)</f>
        <v/>
      </c>
      <c r="AU345" s="279" t="str">
        <f>IF(Analysis!W345&lt;&gt;"",Analysis!W345,Analysis!AI345)</f>
        <v/>
      </c>
      <c r="AV345" s="279" t="str">
        <f>IF(Analysis!X345&lt;&gt;"",Analysis!X345,$AJ345)</f>
        <v/>
      </c>
      <c r="AW345" s="279" t="str">
        <f>IF(Analysis!Y345&lt;&gt;"",Analysis!Y345,Analysis!AO345)</f>
        <v/>
      </c>
      <c r="AX345" s="279" t="str">
        <f>IF(Analysis!Z345&lt;&gt;"",Analysis!Z345,Analysis!AP345)</f>
        <v/>
      </c>
      <c r="AY345" s="279" t="str">
        <f>IF(Analysis!AA345&gt;0,Analysis!AA345,Analysis!AR345)</f>
        <v/>
      </c>
      <c r="AZ345" s="9"/>
      <c r="BA345" s="8">
        <f>SUM((($H345+$O345)*Inputs!$D$14*Inputs!$D$13/Hours_TB),(($I345+$P345)*Inputs!$D$14*Inputs!$D$13/Hours_TB),(($J345+$Q345)*Inputs!$D$14*Inputs!$D$13/Hours_TB),(($K345+$R345)*Inputs!$D$14*Inputs!$D$13/Hours_TB),(($L345+$S345)*Inputs!$D$14*Inputs!$D$13/Hours_TB),(($M345+$T345)*Inputs!$D$14*Inputs!$D$13/Hours_TB))</f>
        <v>0</v>
      </c>
      <c r="BB345" s="8">
        <f>SUM((($H345+$O345)*Inputs!$D$14*Inputs!$D$13/Hours_HIV),(($I345+$P345)*Inputs!$D$14*Inputs!$D$13/Hours_HIV),(($J345+$Q345)*Inputs!$D$14*Inputs!$D$13/Hours_HIV),(($K345+$R345)*Inputs!$D$14*Inputs!$D$13/Hours_HIV),(($L345+$S345)*Inputs!$D$14*Inputs!$D$13/Hours_HIV),(($M345+$T345)*Inputs!$D$14*Inputs!$D$13/Hours_HIV))</f>
        <v>0</v>
      </c>
      <c r="BC345" s="8">
        <f>SUM((($H345+$O345)*Inputs!$D$14*Inputs!$D$13/Hours_HPV),(($I345+$P345)*Inputs!$D$14*Inputs!$D$13/Hours_HPV),(($J345+$Q345)*Inputs!$D$14*Inputs!$D$13/Hours_HPV),(($K345+$R345)*Inputs!$D$14*Inputs!$D$13/Hours_HPV),(($L345+$S345)*Inputs!$D$14*Inputs!$D$13/Hours_HPV),(($M345+$T345)*Inputs!$D$14*Inputs!$D$13/Hours_HPV))</f>
        <v>0</v>
      </c>
      <c r="BD345" s="8">
        <f>SUM((($H345+$O345)*Inputs!$D$14*Inputs!$D$13/Hours_HCV),(($I345+$P345)*Inputs!$D$14*Inputs!$D$13/Hours_HCV),(($J345+$Q345)*Inputs!$D$14*Inputs!$D$13/Hours_HCV),(($K345+$R345)*Inputs!$D$14*Inputs!$D$13/Hours_HCV),(($L345+$S345)*Inputs!$D$14*Inputs!$D$13/Hours_HCV),(($M345+$T345)*Inputs!$D$14*Inputs!$D$13/Hours_HCV))</f>
        <v>0</v>
      </c>
      <c r="BE345" s="9"/>
      <c r="BF345" s="10" t="str">
        <f t="shared" si="591"/>
        <v/>
      </c>
      <c r="BG345" s="18" t="str">
        <f t="shared" si="592"/>
        <v>N/A</v>
      </c>
      <c r="BH345" s="10" t="str">
        <f t="shared" si="593"/>
        <v/>
      </c>
      <c r="BI345" s="10" t="str">
        <f t="shared" si="594"/>
        <v/>
      </c>
      <c r="BJ345" s="10" t="str">
        <f t="shared" si="513"/>
        <v/>
      </c>
      <c r="BK345" s="18" t="str">
        <f t="shared" si="595"/>
        <v>N/A</v>
      </c>
      <c r="BL345" s="367"/>
      <c r="BM345" s="10">
        <f t="shared" si="596"/>
        <v>0</v>
      </c>
      <c r="BN345" s="18" t="str">
        <f t="shared" si="597"/>
        <v>N/A</v>
      </c>
      <c r="BO345" s="10" t="str">
        <f t="shared" si="514"/>
        <v/>
      </c>
      <c r="BP345" s="10" t="str">
        <f t="shared" si="515"/>
        <v/>
      </c>
      <c r="BQ345" s="10" t="str">
        <f t="shared" si="516"/>
        <v/>
      </c>
      <c r="BR345" s="18" t="str">
        <f t="shared" si="517"/>
        <v>N/A</v>
      </c>
      <c r="BS345" s="367"/>
      <c r="BT345" s="10">
        <f t="shared" si="598"/>
        <v>0</v>
      </c>
      <c r="BU345" s="18" t="str">
        <f t="shared" si="599"/>
        <v>N/A</v>
      </c>
      <c r="BV345" s="10" t="str">
        <f t="shared" si="518"/>
        <v/>
      </c>
      <c r="BW345" s="10" t="str">
        <f t="shared" si="600"/>
        <v/>
      </c>
      <c r="BX345" s="10" t="str">
        <f t="shared" si="519"/>
        <v/>
      </c>
      <c r="BY345" s="18" t="str">
        <f t="shared" si="601"/>
        <v>N/A</v>
      </c>
      <c r="BZ345" s="367"/>
      <c r="CA345" s="10">
        <f t="shared" si="612"/>
        <v>0</v>
      </c>
      <c r="CB345" s="18" t="str">
        <f t="shared" si="603"/>
        <v>N/A</v>
      </c>
      <c r="CC345" s="10" t="str">
        <f t="shared" si="520"/>
        <v/>
      </c>
      <c r="CD345" s="10" t="str">
        <f t="shared" si="521"/>
        <v/>
      </c>
      <c r="CE345" s="10" t="str">
        <f t="shared" si="522"/>
        <v/>
      </c>
      <c r="CF345" s="18" t="str">
        <f t="shared" si="604"/>
        <v>N/A</v>
      </c>
      <c r="CG345" s="365"/>
      <c r="CH345" s="10">
        <f t="shared" si="605"/>
        <v>0</v>
      </c>
      <c r="CI345" s="18" t="str">
        <f t="shared" si="606"/>
        <v>N/A</v>
      </c>
      <c r="CJ345" s="10" t="str">
        <f t="shared" si="523"/>
        <v/>
      </c>
      <c r="CK345" s="10" t="str">
        <f t="shared" si="524"/>
        <v/>
      </c>
      <c r="CL345" s="10" t="str">
        <f t="shared" si="525"/>
        <v/>
      </c>
      <c r="CM345" s="18" t="str">
        <f t="shared" si="526"/>
        <v>N/A</v>
      </c>
      <c r="CN345" s="365"/>
      <c r="CO345" s="10">
        <f t="shared" si="607"/>
        <v>0</v>
      </c>
      <c r="CP345" s="18" t="str">
        <f t="shared" si="608"/>
        <v>N/A</v>
      </c>
      <c r="CQ345" s="10" t="str">
        <f t="shared" si="527"/>
        <v/>
      </c>
      <c r="CR345" s="10" t="str">
        <f t="shared" si="528"/>
        <v/>
      </c>
      <c r="CS345" s="10" t="str">
        <f t="shared" si="529"/>
        <v/>
      </c>
      <c r="CT345" s="18" t="str">
        <f t="shared" si="609"/>
        <v>N/A</v>
      </c>
      <c r="CU345" s="377"/>
      <c r="CV345" s="10">
        <f t="shared" si="610"/>
        <v>0</v>
      </c>
      <c r="CW345" s="18" t="str">
        <f t="shared" si="611"/>
        <v>N/A</v>
      </c>
      <c r="CX345" s="10" t="str">
        <f t="shared" si="530"/>
        <v/>
      </c>
      <c r="CY345" s="10" t="str">
        <f t="shared" si="531"/>
        <v/>
      </c>
      <c r="CZ345" s="10" t="str">
        <f t="shared" si="532"/>
        <v/>
      </c>
      <c r="DA345" s="18" t="str">
        <f t="shared" si="533"/>
        <v>N/A</v>
      </c>
      <c r="DB345" s="367"/>
      <c r="DC345" s="367"/>
      <c r="DD345" s="367"/>
      <c r="DE345" s="367"/>
      <c r="DF345" s="367"/>
      <c r="DG345" s="40" t="b">
        <f t="shared" si="534"/>
        <v>0</v>
      </c>
      <c r="DH345" s="40" t="b">
        <f t="shared" si="535"/>
        <v>0</v>
      </c>
      <c r="DI345" s="40" t="b">
        <f t="shared" si="536"/>
        <v>0</v>
      </c>
      <c r="DJ345" s="40" t="b">
        <f t="shared" si="537"/>
        <v>0</v>
      </c>
      <c r="DK345" s="367"/>
      <c r="DL345" s="40" t="b">
        <f t="shared" si="538"/>
        <v>0</v>
      </c>
      <c r="DM345" s="40" t="b">
        <f t="shared" si="539"/>
        <v>0</v>
      </c>
      <c r="DN345" s="40" t="b">
        <f t="shared" si="540"/>
        <v>0</v>
      </c>
      <c r="DO345" s="40" t="b">
        <f t="shared" si="541"/>
        <v>0</v>
      </c>
      <c r="DP345" s="367"/>
      <c r="DQ345" s="40" t="b">
        <f t="shared" si="542"/>
        <v>0</v>
      </c>
      <c r="DR345" s="40" t="b">
        <f t="shared" si="543"/>
        <v>0</v>
      </c>
      <c r="DS345" s="40" t="b">
        <f t="shared" si="544"/>
        <v>0</v>
      </c>
      <c r="DT345" s="40" t="b">
        <f t="shared" si="545"/>
        <v>0</v>
      </c>
      <c r="DU345" s="367"/>
      <c r="DV345" s="40" t="b">
        <f t="shared" si="546"/>
        <v>0</v>
      </c>
      <c r="DW345" s="40" t="b">
        <f t="shared" si="547"/>
        <v>0</v>
      </c>
      <c r="DX345" s="40" t="b">
        <f t="shared" si="548"/>
        <v>0</v>
      </c>
      <c r="DY345" s="40" t="b">
        <f t="shared" si="549"/>
        <v>0</v>
      </c>
      <c r="DZ345" s="367"/>
      <c r="EA345" s="40" t="b">
        <f t="shared" si="550"/>
        <v>0</v>
      </c>
      <c r="EB345" s="40" t="b">
        <f t="shared" si="551"/>
        <v>0</v>
      </c>
      <c r="EC345" s="40" t="b">
        <f t="shared" si="552"/>
        <v>0</v>
      </c>
      <c r="ED345" s="40" t="b">
        <f t="shared" si="553"/>
        <v>0</v>
      </c>
      <c r="EE345" s="367"/>
      <c r="EF345" s="40" t="b">
        <f t="shared" si="554"/>
        <v>0</v>
      </c>
      <c r="EG345" s="40" t="b">
        <f t="shared" si="555"/>
        <v>0</v>
      </c>
      <c r="EH345" s="40" t="b">
        <f t="shared" si="556"/>
        <v>0</v>
      </c>
      <c r="EI345" s="40" t="b">
        <f t="shared" si="557"/>
        <v>0</v>
      </c>
      <c r="EJ345" s="367"/>
      <c r="EK345" s="40" t="b">
        <f t="shared" si="558"/>
        <v>0</v>
      </c>
      <c r="EL345" s="40" t="b">
        <f t="shared" si="559"/>
        <v>0</v>
      </c>
      <c r="EM345" s="40" t="b">
        <f t="shared" si="560"/>
        <v>0</v>
      </c>
      <c r="EN345" s="40" t="b">
        <f t="shared" si="561"/>
        <v>0</v>
      </c>
      <c r="EO345" s="367"/>
      <c r="EP345" s="40" t="b">
        <f t="shared" si="562"/>
        <v>0</v>
      </c>
      <c r="EQ345" s="40" t="b">
        <f t="shared" si="563"/>
        <v>0</v>
      </c>
      <c r="ER345" s="40" t="b">
        <f t="shared" si="564"/>
        <v>0</v>
      </c>
      <c r="ES345" s="40" t="b">
        <f t="shared" si="565"/>
        <v>0</v>
      </c>
      <c r="ET345" s="367"/>
      <c r="EU345" s="40" t="b">
        <f t="shared" si="566"/>
        <v>0</v>
      </c>
      <c r="EV345" s="40" t="b">
        <f t="shared" si="567"/>
        <v>0</v>
      </c>
      <c r="EW345" s="40" t="b">
        <f t="shared" si="568"/>
        <v>0</v>
      </c>
      <c r="EX345" s="40" t="b">
        <f t="shared" si="569"/>
        <v>0</v>
      </c>
      <c r="EY345" s="365"/>
      <c r="EZ345" s="40" t="b">
        <f t="shared" si="570"/>
        <v>0</v>
      </c>
      <c r="FA345" s="40" t="b">
        <f t="shared" si="571"/>
        <v>0</v>
      </c>
      <c r="FB345" s="40" t="b">
        <f t="shared" si="572"/>
        <v>0</v>
      </c>
      <c r="FC345" s="40" t="b">
        <f t="shared" si="573"/>
        <v>0</v>
      </c>
      <c r="FD345" s="367"/>
      <c r="FE345" s="40" t="b">
        <f t="shared" si="574"/>
        <v>0</v>
      </c>
      <c r="FF345" s="40" t="b">
        <f t="shared" si="575"/>
        <v>0</v>
      </c>
      <c r="FG345" s="40" t="b">
        <f t="shared" si="576"/>
        <v>0</v>
      </c>
      <c r="FH345" s="40" t="b">
        <f t="shared" si="577"/>
        <v>0</v>
      </c>
      <c r="FI345" s="365"/>
      <c r="FJ345" s="40" t="b">
        <f t="shared" si="578"/>
        <v>0</v>
      </c>
      <c r="FK345" s="40" t="b">
        <f t="shared" si="579"/>
        <v>0</v>
      </c>
      <c r="FL345" s="40" t="b">
        <f t="shared" si="580"/>
        <v>0</v>
      </c>
      <c r="FM345" s="40" t="b">
        <f t="shared" si="581"/>
        <v>0</v>
      </c>
      <c r="FN345" s="367"/>
      <c r="FO345" s="40" t="b">
        <f t="shared" si="582"/>
        <v>0</v>
      </c>
      <c r="FP345" s="40" t="b">
        <f t="shared" si="583"/>
        <v>0</v>
      </c>
      <c r="FQ345" s="40" t="b">
        <f t="shared" si="584"/>
        <v>0</v>
      </c>
      <c r="FR345" s="40" t="b">
        <f t="shared" si="585"/>
        <v>0</v>
      </c>
      <c r="FS345" s="365"/>
      <c r="FT345" s="40" t="b">
        <f t="shared" si="586"/>
        <v>0</v>
      </c>
      <c r="FU345" s="40" t="b">
        <f t="shared" si="587"/>
        <v>0</v>
      </c>
      <c r="FV345" s="40" t="b">
        <f t="shared" si="588"/>
        <v>0</v>
      </c>
      <c r="FW345" s="40" t="b">
        <f t="shared" si="589"/>
        <v>0</v>
      </c>
    </row>
    <row r="346" spans="2:179">
      <c r="B346" s="365">
        <v>337</v>
      </c>
      <c r="C346" s="309"/>
      <c r="D346" s="196"/>
      <c r="E346" s="196"/>
      <c r="F346" s="195"/>
      <c r="G346" s="367"/>
      <c r="H346" s="197"/>
      <c r="I346" s="197"/>
      <c r="J346" s="197"/>
      <c r="K346" s="197"/>
      <c r="L346" s="197"/>
      <c r="M346" s="197"/>
      <c r="N346" s="9"/>
      <c r="O346" s="198"/>
      <c r="P346" s="198"/>
      <c r="Q346" s="198"/>
      <c r="R346" s="198"/>
      <c r="S346" s="198"/>
      <c r="T346" s="198"/>
      <c r="U346" s="9"/>
      <c r="V346" s="306"/>
      <c r="W346" s="306"/>
      <c r="X346" s="306"/>
      <c r="Y346" s="306"/>
      <c r="Z346" s="306"/>
      <c r="AA346" s="283">
        <f>IFERROR(Z346*Inputs!$D$59*Inputs!$D$60,"")</f>
        <v>0</v>
      </c>
      <c r="AB346" s="9"/>
      <c r="AC346" s="304"/>
      <c r="AD346" s="304"/>
      <c r="AE346" s="304"/>
      <c r="AF346" s="304"/>
      <c r="AG346" s="9"/>
      <c r="AH346" s="283" t="str">
        <f>IFERROR(IF(Analysis!AC346="","",Analysis!AC346*Inputs!$D$33),"")</f>
        <v/>
      </c>
      <c r="AI346" s="292" t="str">
        <f>IFERROR(IF(Analysis!AD346="","",Analysis!AD346*Inputs!$D$37),"")</f>
        <v/>
      </c>
      <c r="AJ346" s="292" t="str">
        <f>IFERROR(IF(Analysis!AE346="","",Analysis!AE346*Inputs!$D$41),"")</f>
        <v/>
      </c>
      <c r="AK346" s="292" t="str">
        <f>IFERROR(IF(Analysis!AE346="","",Analysis!AE346*Inputs!$D$48),"")</f>
        <v/>
      </c>
      <c r="AL346" s="293" t="str">
        <f>IFERROR(IF(Analysis!AD346="","",Analysis!AD346*Inputs!$D$49*Inputs!$D$48),"")</f>
        <v/>
      </c>
      <c r="AM346" s="292" t="str">
        <f>IFERROR(AK346*Inputs!$D$50,"")</f>
        <v/>
      </c>
      <c r="AN346" s="292" t="str">
        <f t="shared" si="590"/>
        <v/>
      </c>
      <c r="AO346" s="292" t="str">
        <f>IFERROR(IF(AN346="","",AN346*Inputs!$D$52),"")</f>
        <v/>
      </c>
      <c r="AP346" s="283" t="str">
        <f>IFERROR(IF(Analysis!AF346="","",Analysis!AF346*Inputs!$D$58),"")</f>
        <v/>
      </c>
      <c r="AQ346" s="293" t="str">
        <f>IFERROR(AP346*Inputs!$D$59,"")</f>
        <v/>
      </c>
      <c r="AR346" s="283" t="str">
        <f>IFERROR(AQ346*Inputs!$D$60,"")</f>
        <v/>
      </c>
      <c r="AS346" s="9"/>
      <c r="AT346" s="279" t="str">
        <f>IF(Analysis!V346&lt;&gt;"",Analysis!V346,Analysis!$AH346)</f>
        <v/>
      </c>
      <c r="AU346" s="279" t="str">
        <f>IF(Analysis!W346&lt;&gt;"",Analysis!W346,Analysis!AI346)</f>
        <v/>
      </c>
      <c r="AV346" s="279" t="str">
        <f>IF(Analysis!X346&lt;&gt;"",Analysis!X346,$AJ346)</f>
        <v/>
      </c>
      <c r="AW346" s="279" t="str">
        <f>IF(Analysis!Y346&lt;&gt;"",Analysis!Y346,Analysis!AO346)</f>
        <v/>
      </c>
      <c r="AX346" s="279" t="str">
        <f>IF(Analysis!Z346&lt;&gt;"",Analysis!Z346,Analysis!AP346)</f>
        <v/>
      </c>
      <c r="AY346" s="279" t="str">
        <f>IF(Analysis!AA346&gt;0,Analysis!AA346,Analysis!AR346)</f>
        <v/>
      </c>
      <c r="AZ346" s="9"/>
      <c r="BA346" s="8">
        <f>SUM((($H346+$O346)*Inputs!$D$14*Inputs!$D$13/Hours_TB),(($I346+$P346)*Inputs!$D$14*Inputs!$D$13/Hours_TB),(($J346+$Q346)*Inputs!$D$14*Inputs!$D$13/Hours_TB),(($K346+$R346)*Inputs!$D$14*Inputs!$D$13/Hours_TB),(($L346+$S346)*Inputs!$D$14*Inputs!$D$13/Hours_TB),(($M346+$T346)*Inputs!$D$14*Inputs!$D$13/Hours_TB))</f>
        <v>0</v>
      </c>
      <c r="BB346" s="8">
        <f>SUM((($H346+$O346)*Inputs!$D$14*Inputs!$D$13/Hours_HIV),(($I346+$P346)*Inputs!$D$14*Inputs!$D$13/Hours_HIV),(($J346+$Q346)*Inputs!$D$14*Inputs!$D$13/Hours_HIV),(($K346+$R346)*Inputs!$D$14*Inputs!$D$13/Hours_HIV),(($L346+$S346)*Inputs!$D$14*Inputs!$D$13/Hours_HIV),(($M346+$T346)*Inputs!$D$14*Inputs!$D$13/Hours_HIV))</f>
        <v>0</v>
      </c>
      <c r="BC346" s="8">
        <f>SUM((($H346+$O346)*Inputs!$D$14*Inputs!$D$13/Hours_HPV),(($I346+$P346)*Inputs!$D$14*Inputs!$D$13/Hours_HPV),(($J346+$Q346)*Inputs!$D$14*Inputs!$D$13/Hours_HPV),(($K346+$R346)*Inputs!$D$14*Inputs!$D$13/Hours_HPV),(($L346+$S346)*Inputs!$D$14*Inputs!$D$13/Hours_HPV),(($M346+$T346)*Inputs!$D$14*Inputs!$D$13/Hours_HPV))</f>
        <v>0</v>
      </c>
      <c r="BD346" s="8">
        <f>SUM((($H346+$O346)*Inputs!$D$14*Inputs!$D$13/Hours_HCV),(($I346+$P346)*Inputs!$D$14*Inputs!$D$13/Hours_HCV),(($J346+$Q346)*Inputs!$D$14*Inputs!$D$13/Hours_HCV),(($K346+$R346)*Inputs!$D$14*Inputs!$D$13/Hours_HCV),(($L346+$S346)*Inputs!$D$14*Inputs!$D$13/Hours_HCV),(($M346+$T346)*Inputs!$D$14*Inputs!$D$13/Hours_HCV))</f>
        <v>0</v>
      </c>
      <c r="BE346" s="9"/>
      <c r="BF346" s="10" t="str">
        <f t="shared" si="591"/>
        <v/>
      </c>
      <c r="BG346" s="18" t="str">
        <f t="shared" si="592"/>
        <v>N/A</v>
      </c>
      <c r="BH346" s="10" t="str">
        <f t="shared" si="593"/>
        <v/>
      </c>
      <c r="BI346" s="10" t="str">
        <f t="shared" si="594"/>
        <v/>
      </c>
      <c r="BJ346" s="10" t="str">
        <f t="shared" si="513"/>
        <v/>
      </c>
      <c r="BK346" s="18" t="str">
        <f t="shared" si="595"/>
        <v>N/A</v>
      </c>
      <c r="BL346" s="367"/>
      <c r="BM346" s="10">
        <f t="shared" si="596"/>
        <v>0</v>
      </c>
      <c r="BN346" s="18" t="str">
        <f t="shared" si="597"/>
        <v>N/A</v>
      </c>
      <c r="BO346" s="10" t="str">
        <f t="shared" si="514"/>
        <v/>
      </c>
      <c r="BP346" s="10" t="str">
        <f t="shared" si="515"/>
        <v/>
      </c>
      <c r="BQ346" s="10" t="str">
        <f t="shared" si="516"/>
        <v/>
      </c>
      <c r="BR346" s="18" t="str">
        <f t="shared" si="517"/>
        <v>N/A</v>
      </c>
      <c r="BS346" s="367"/>
      <c r="BT346" s="10">
        <f t="shared" si="598"/>
        <v>0</v>
      </c>
      <c r="BU346" s="18" t="str">
        <f t="shared" si="599"/>
        <v>N/A</v>
      </c>
      <c r="BV346" s="10" t="str">
        <f t="shared" si="518"/>
        <v/>
      </c>
      <c r="BW346" s="10" t="str">
        <f t="shared" si="600"/>
        <v/>
      </c>
      <c r="BX346" s="10" t="str">
        <f t="shared" si="519"/>
        <v/>
      </c>
      <c r="BY346" s="18" t="str">
        <f t="shared" si="601"/>
        <v>N/A</v>
      </c>
      <c r="BZ346" s="367"/>
      <c r="CA346" s="10">
        <f t="shared" si="612"/>
        <v>0</v>
      </c>
      <c r="CB346" s="18" t="str">
        <f t="shared" si="603"/>
        <v>N/A</v>
      </c>
      <c r="CC346" s="10" t="str">
        <f t="shared" si="520"/>
        <v/>
      </c>
      <c r="CD346" s="10" t="str">
        <f t="shared" si="521"/>
        <v/>
      </c>
      <c r="CE346" s="10" t="str">
        <f t="shared" si="522"/>
        <v/>
      </c>
      <c r="CF346" s="18" t="str">
        <f t="shared" si="604"/>
        <v>N/A</v>
      </c>
      <c r="CG346" s="365"/>
      <c r="CH346" s="10">
        <f t="shared" si="605"/>
        <v>0</v>
      </c>
      <c r="CI346" s="18" t="str">
        <f t="shared" si="606"/>
        <v>N/A</v>
      </c>
      <c r="CJ346" s="10" t="str">
        <f t="shared" si="523"/>
        <v/>
      </c>
      <c r="CK346" s="10" t="str">
        <f t="shared" si="524"/>
        <v/>
      </c>
      <c r="CL346" s="10" t="str">
        <f t="shared" si="525"/>
        <v/>
      </c>
      <c r="CM346" s="18" t="str">
        <f t="shared" si="526"/>
        <v>N/A</v>
      </c>
      <c r="CN346" s="365"/>
      <c r="CO346" s="10">
        <f t="shared" si="607"/>
        <v>0</v>
      </c>
      <c r="CP346" s="18" t="str">
        <f t="shared" si="608"/>
        <v>N/A</v>
      </c>
      <c r="CQ346" s="10" t="str">
        <f t="shared" si="527"/>
        <v/>
      </c>
      <c r="CR346" s="10" t="str">
        <f t="shared" si="528"/>
        <v/>
      </c>
      <c r="CS346" s="10" t="str">
        <f t="shared" si="529"/>
        <v/>
      </c>
      <c r="CT346" s="18" t="str">
        <f t="shared" si="609"/>
        <v>N/A</v>
      </c>
      <c r="CU346" s="377"/>
      <c r="CV346" s="10">
        <f t="shared" si="610"/>
        <v>0</v>
      </c>
      <c r="CW346" s="18" t="str">
        <f t="shared" si="611"/>
        <v>N/A</v>
      </c>
      <c r="CX346" s="10" t="str">
        <f t="shared" si="530"/>
        <v/>
      </c>
      <c r="CY346" s="10" t="str">
        <f t="shared" si="531"/>
        <v/>
      </c>
      <c r="CZ346" s="10" t="str">
        <f t="shared" si="532"/>
        <v/>
      </c>
      <c r="DA346" s="18" t="str">
        <f t="shared" si="533"/>
        <v>N/A</v>
      </c>
      <c r="DB346" s="367"/>
      <c r="DC346" s="367"/>
      <c r="DD346" s="367"/>
      <c r="DE346" s="367"/>
      <c r="DF346" s="367"/>
      <c r="DG346" s="40" t="b">
        <f t="shared" si="534"/>
        <v>0</v>
      </c>
      <c r="DH346" s="40" t="b">
        <f t="shared" si="535"/>
        <v>0</v>
      </c>
      <c r="DI346" s="40" t="b">
        <f t="shared" si="536"/>
        <v>0</v>
      </c>
      <c r="DJ346" s="40" t="b">
        <f t="shared" si="537"/>
        <v>0</v>
      </c>
      <c r="DK346" s="367"/>
      <c r="DL346" s="40" t="b">
        <f t="shared" si="538"/>
        <v>0</v>
      </c>
      <c r="DM346" s="40" t="b">
        <f t="shared" si="539"/>
        <v>0</v>
      </c>
      <c r="DN346" s="40" t="b">
        <f t="shared" si="540"/>
        <v>0</v>
      </c>
      <c r="DO346" s="40" t="b">
        <f t="shared" si="541"/>
        <v>0</v>
      </c>
      <c r="DP346" s="367"/>
      <c r="DQ346" s="40" t="b">
        <f t="shared" si="542"/>
        <v>0</v>
      </c>
      <c r="DR346" s="40" t="b">
        <f t="shared" si="543"/>
        <v>0</v>
      </c>
      <c r="DS346" s="40" t="b">
        <f t="shared" si="544"/>
        <v>0</v>
      </c>
      <c r="DT346" s="40" t="b">
        <f t="shared" si="545"/>
        <v>0</v>
      </c>
      <c r="DU346" s="367"/>
      <c r="DV346" s="40" t="b">
        <f t="shared" si="546"/>
        <v>0</v>
      </c>
      <c r="DW346" s="40" t="b">
        <f t="shared" si="547"/>
        <v>0</v>
      </c>
      <c r="DX346" s="40" t="b">
        <f t="shared" si="548"/>
        <v>0</v>
      </c>
      <c r="DY346" s="40" t="b">
        <f t="shared" si="549"/>
        <v>0</v>
      </c>
      <c r="DZ346" s="367"/>
      <c r="EA346" s="40" t="b">
        <f t="shared" si="550"/>
        <v>0</v>
      </c>
      <c r="EB346" s="40" t="b">
        <f t="shared" si="551"/>
        <v>0</v>
      </c>
      <c r="EC346" s="40" t="b">
        <f t="shared" si="552"/>
        <v>0</v>
      </c>
      <c r="ED346" s="40" t="b">
        <f t="shared" si="553"/>
        <v>0</v>
      </c>
      <c r="EE346" s="367"/>
      <c r="EF346" s="40" t="b">
        <f t="shared" si="554"/>
        <v>0</v>
      </c>
      <c r="EG346" s="40" t="b">
        <f t="shared" si="555"/>
        <v>0</v>
      </c>
      <c r="EH346" s="40" t="b">
        <f t="shared" si="556"/>
        <v>0</v>
      </c>
      <c r="EI346" s="40" t="b">
        <f t="shared" si="557"/>
        <v>0</v>
      </c>
      <c r="EJ346" s="367"/>
      <c r="EK346" s="40" t="b">
        <f t="shared" si="558"/>
        <v>0</v>
      </c>
      <c r="EL346" s="40" t="b">
        <f t="shared" si="559"/>
        <v>0</v>
      </c>
      <c r="EM346" s="40" t="b">
        <f t="shared" si="560"/>
        <v>0</v>
      </c>
      <c r="EN346" s="40" t="b">
        <f t="shared" si="561"/>
        <v>0</v>
      </c>
      <c r="EO346" s="367"/>
      <c r="EP346" s="40" t="b">
        <f t="shared" si="562"/>
        <v>0</v>
      </c>
      <c r="EQ346" s="40" t="b">
        <f t="shared" si="563"/>
        <v>0</v>
      </c>
      <c r="ER346" s="40" t="b">
        <f t="shared" si="564"/>
        <v>0</v>
      </c>
      <c r="ES346" s="40" t="b">
        <f t="shared" si="565"/>
        <v>0</v>
      </c>
      <c r="ET346" s="367"/>
      <c r="EU346" s="40" t="b">
        <f t="shared" si="566"/>
        <v>0</v>
      </c>
      <c r="EV346" s="40" t="b">
        <f t="shared" si="567"/>
        <v>0</v>
      </c>
      <c r="EW346" s="40" t="b">
        <f t="shared" si="568"/>
        <v>0</v>
      </c>
      <c r="EX346" s="40" t="b">
        <f t="shared" si="569"/>
        <v>0</v>
      </c>
      <c r="EY346" s="365"/>
      <c r="EZ346" s="40" t="b">
        <f t="shared" si="570"/>
        <v>0</v>
      </c>
      <c r="FA346" s="40" t="b">
        <f t="shared" si="571"/>
        <v>0</v>
      </c>
      <c r="FB346" s="40" t="b">
        <f t="shared" si="572"/>
        <v>0</v>
      </c>
      <c r="FC346" s="40" t="b">
        <f t="shared" si="573"/>
        <v>0</v>
      </c>
      <c r="FD346" s="367"/>
      <c r="FE346" s="40" t="b">
        <f t="shared" si="574"/>
        <v>0</v>
      </c>
      <c r="FF346" s="40" t="b">
        <f t="shared" si="575"/>
        <v>0</v>
      </c>
      <c r="FG346" s="40" t="b">
        <f t="shared" si="576"/>
        <v>0</v>
      </c>
      <c r="FH346" s="40" t="b">
        <f t="shared" si="577"/>
        <v>0</v>
      </c>
      <c r="FI346" s="365"/>
      <c r="FJ346" s="40" t="b">
        <f t="shared" si="578"/>
        <v>0</v>
      </c>
      <c r="FK346" s="40" t="b">
        <f t="shared" si="579"/>
        <v>0</v>
      </c>
      <c r="FL346" s="40" t="b">
        <f t="shared" si="580"/>
        <v>0</v>
      </c>
      <c r="FM346" s="40" t="b">
        <f t="shared" si="581"/>
        <v>0</v>
      </c>
      <c r="FN346" s="367"/>
      <c r="FO346" s="40" t="b">
        <f t="shared" si="582"/>
        <v>0</v>
      </c>
      <c r="FP346" s="40" t="b">
        <f t="shared" si="583"/>
        <v>0</v>
      </c>
      <c r="FQ346" s="40" t="b">
        <f t="shared" si="584"/>
        <v>0</v>
      </c>
      <c r="FR346" s="40" t="b">
        <f t="shared" si="585"/>
        <v>0</v>
      </c>
      <c r="FS346" s="365"/>
      <c r="FT346" s="40" t="b">
        <f t="shared" si="586"/>
        <v>0</v>
      </c>
      <c r="FU346" s="40" t="b">
        <f t="shared" si="587"/>
        <v>0</v>
      </c>
      <c r="FV346" s="40" t="b">
        <f t="shared" si="588"/>
        <v>0</v>
      </c>
      <c r="FW346" s="40" t="b">
        <f t="shared" si="589"/>
        <v>0</v>
      </c>
    </row>
    <row r="347" spans="2:179">
      <c r="B347" s="365">
        <v>338</v>
      </c>
      <c r="C347" s="309"/>
      <c r="D347" s="196"/>
      <c r="E347" s="196"/>
      <c r="F347" s="195"/>
      <c r="G347" s="367"/>
      <c r="H347" s="197"/>
      <c r="I347" s="197"/>
      <c r="J347" s="197"/>
      <c r="K347" s="197"/>
      <c r="L347" s="197"/>
      <c r="M347" s="197"/>
      <c r="N347" s="9"/>
      <c r="O347" s="198"/>
      <c r="P347" s="198"/>
      <c r="Q347" s="198"/>
      <c r="R347" s="198"/>
      <c r="S347" s="198"/>
      <c r="T347" s="198"/>
      <c r="U347" s="9"/>
      <c r="V347" s="306"/>
      <c r="W347" s="306"/>
      <c r="X347" s="306"/>
      <c r="Y347" s="306"/>
      <c r="Z347" s="306"/>
      <c r="AA347" s="283">
        <f>IFERROR(Z347*Inputs!$D$59*Inputs!$D$60,"")</f>
        <v>0</v>
      </c>
      <c r="AB347" s="9"/>
      <c r="AC347" s="304"/>
      <c r="AD347" s="304"/>
      <c r="AE347" s="304"/>
      <c r="AF347" s="304"/>
      <c r="AG347" s="9"/>
      <c r="AH347" s="283" t="str">
        <f>IFERROR(IF(Analysis!AC347="","",Analysis!AC347*Inputs!$D$33),"")</f>
        <v/>
      </c>
      <c r="AI347" s="292" t="str">
        <f>IFERROR(IF(Analysis!AD347="","",Analysis!AD347*Inputs!$D$37),"")</f>
        <v/>
      </c>
      <c r="AJ347" s="292" t="str">
        <f>IFERROR(IF(Analysis!AE347="","",Analysis!AE347*Inputs!$D$41),"")</f>
        <v/>
      </c>
      <c r="AK347" s="292" t="str">
        <f>IFERROR(IF(Analysis!AE347="","",Analysis!AE347*Inputs!$D$48),"")</f>
        <v/>
      </c>
      <c r="AL347" s="293" t="str">
        <f>IFERROR(IF(Analysis!AD347="","",Analysis!AD347*Inputs!$D$49*Inputs!$D$48),"")</f>
        <v/>
      </c>
      <c r="AM347" s="292" t="str">
        <f>IFERROR(AK347*Inputs!$D$50,"")</f>
        <v/>
      </c>
      <c r="AN347" s="292" t="str">
        <f t="shared" si="590"/>
        <v/>
      </c>
      <c r="AO347" s="292" t="str">
        <f>IFERROR(IF(AN347="","",AN347*Inputs!$D$52),"")</f>
        <v/>
      </c>
      <c r="AP347" s="283" t="str">
        <f>IFERROR(IF(Analysis!AF347="","",Analysis!AF347*Inputs!$D$58),"")</f>
        <v/>
      </c>
      <c r="AQ347" s="293" t="str">
        <f>IFERROR(AP347*Inputs!$D$59,"")</f>
        <v/>
      </c>
      <c r="AR347" s="283" t="str">
        <f>IFERROR(AQ347*Inputs!$D$60,"")</f>
        <v/>
      </c>
      <c r="AS347" s="9"/>
      <c r="AT347" s="279" t="str">
        <f>IF(Analysis!V347&lt;&gt;"",Analysis!V347,Analysis!$AH347)</f>
        <v/>
      </c>
      <c r="AU347" s="279" t="str">
        <f>IF(Analysis!W347&lt;&gt;"",Analysis!W347,Analysis!AI347)</f>
        <v/>
      </c>
      <c r="AV347" s="279" t="str">
        <f>IF(Analysis!X347&lt;&gt;"",Analysis!X347,$AJ347)</f>
        <v/>
      </c>
      <c r="AW347" s="279" t="str">
        <f>IF(Analysis!Y347&lt;&gt;"",Analysis!Y347,Analysis!AO347)</f>
        <v/>
      </c>
      <c r="AX347" s="279" t="str">
        <f>IF(Analysis!Z347&lt;&gt;"",Analysis!Z347,Analysis!AP347)</f>
        <v/>
      </c>
      <c r="AY347" s="279" t="str">
        <f>IF(Analysis!AA347&gt;0,Analysis!AA347,Analysis!AR347)</f>
        <v/>
      </c>
      <c r="AZ347" s="9"/>
      <c r="BA347" s="8">
        <f>SUM((($H347+$O347)*Inputs!$D$14*Inputs!$D$13/Hours_TB),(($I347+$P347)*Inputs!$D$14*Inputs!$D$13/Hours_TB),(($J347+$Q347)*Inputs!$D$14*Inputs!$D$13/Hours_TB),(($K347+$R347)*Inputs!$D$14*Inputs!$D$13/Hours_TB),(($L347+$S347)*Inputs!$D$14*Inputs!$D$13/Hours_TB),(($M347+$T347)*Inputs!$D$14*Inputs!$D$13/Hours_TB))</f>
        <v>0</v>
      </c>
      <c r="BB347" s="8">
        <f>SUM((($H347+$O347)*Inputs!$D$14*Inputs!$D$13/Hours_HIV),(($I347+$P347)*Inputs!$D$14*Inputs!$D$13/Hours_HIV),(($J347+$Q347)*Inputs!$D$14*Inputs!$D$13/Hours_HIV),(($K347+$R347)*Inputs!$D$14*Inputs!$D$13/Hours_HIV),(($L347+$S347)*Inputs!$D$14*Inputs!$D$13/Hours_HIV),(($M347+$T347)*Inputs!$D$14*Inputs!$D$13/Hours_HIV))</f>
        <v>0</v>
      </c>
      <c r="BC347" s="8">
        <f>SUM((($H347+$O347)*Inputs!$D$14*Inputs!$D$13/Hours_HPV),(($I347+$P347)*Inputs!$D$14*Inputs!$D$13/Hours_HPV),(($J347+$Q347)*Inputs!$D$14*Inputs!$D$13/Hours_HPV),(($K347+$R347)*Inputs!$D$14*Inputs!$D$13/Hours_HPV),(($L347+$S347)*Inputs!$D$14*Inputs!$D$13/Hours_HPV),(($M347+$T347)*Inputs!$D$14*Inputs!$D$13/Hours_HPV))</f>
        <v>0</v>
      </c>
      <c r="BD347" s="8">
        <f>SUM((($H347+$O347)*Inputs!$D$14*Inputs!$D$13/Hours_HCV),(($I347+$P347)*Inputs!$D$14*Inputs!$D$13/Hours_HCV),(($J347+$Q347)*Inputs!$D$14*Inputs!$D$13/Hours_HCV),(($K347+$R347)*Inputs!$D$14*Inputs!$D$13/Hours_HCV),(($L347+$S347)*Inputs!$D$14*Inputs!$D$13/Hours_HCV),(($M347+$T347)*Inputs!$D$14*Inputs!$D$13/Hours_HCV))</f>
        <v>0</v>
      </c>
      <c r="BE347" s="9"/>
      <c r="BF347" s="10" t="str">
        <f t="shared" si="591"/>
        <v/>
      </c>
      <c r="BG347" s="18" t="str">
        <f t="shared" si="592"/>
        <v>N/A</v>
      </c>
      <c r="BH347" s="10" t="str">
        <f t="shared" si="593"/>
        <v/>
      </c>
      <c r="BI347" s="10" t="str">
        <f t="shared" si="594"/>
        <v/>
      </c>
      <c r="BJ347" s="10" t="str">
        <f t="shared" si="513"/>
        <v/>
      </c>
      <c r="BK347" s="18" t="str">
        <f t="shared" si="595"/>
        <v>N/A</v>
      </c>
      <c r="BL347" s="367"/>
      <c r="BM347" s="10">
        <f t="shared" si="596"/>
        <v>0</v>
      </c>
      <c r="BN347" s="18" t="str">
        <f t="shared" si="597"/>
        <v>N/A</v>
      </c>
      <c r="BO347" s="10" t="str">
        <f t="shared" si="514"/>
        <v/>
      </c>
      <c r="BP347" s="10" t="str">
        <f t="shared" si="515"/>
        <v/>
      </c>
      <c r="BQ347" s="10" t="str">
        <f t="shared" si="516"/>
        <v/>
      </c>
      <c r="BR347" s="18" t="str">
        <f t="shared" si="517"/>
        <v>N/A</v>
      </c>
      <c r="BS347" s="367"/>
      <c r="BT347" s="10">
        <f t="shared" si="598"/>
        <v>0</v>
      </c>
      <c r="BU347" s="18" t="str">
        <f t="shared" si="599"/>
        <v>N/A</v>
      </c>
      <c r="BV347" s="10" t="str">
        <f t="shared" si="518"/>
        <v/>
      </c>
      <c r="BW347" s="10" t="str">
        <f t="shared" si="600"/>
        <v/>
      </c>
      <c r="BX347" s="10" t="str">
        <f t="shared" si="519"/>
        <v/>
      </c>
      <c r="BY347" s="18" t="str">
        <f t="shared" si="601"/>
        <v>N/A</v>
      </c>
      <c r="BZ347" s="367"/>
      <c r="CA347" s="10">
        <f t="shared" si="612"/>
        <v>0</v>
      </c>
      <c r="CB347" s="18" t="str">
        <f t="shared" si="603"/>
        <v>N/A</v>
      </c>
      <c r="CC347" s="10" t="str">
        <f t="shared" si="520"/>
        <v/>
      </c>
      <c r="CD347" s="10" t="str">
        <f t="shared" si="521"/>
        <v/>
      </c>
      <c r="CE347" s="10" t="str">
        <f t="shared" si="522"/>
        <v/>
      </c>
      <c r="CF347" s="18" t="str">
        <f t="shared" si="604"/>
        <v>N/A</v>
      </c>
      <c r="CG347" s="365"/>
      <c r="CH347" s="10">
        <f t="shared" si="605"/>
        <v>0</v>
      </c>
      <c r="CI347" s="18" t="str">
        <f t="shared" si="606"/>
        <v>N/A</v>
      </c>
      <c r="CJ347" s="10" t="str">
        <f t="shared" si="523"/>
        <v/>
      </c>
      <c r="CK347" s="10" t="str">
        <f t="shared" si="524"/>
        <v/>
      </c>
      <c r="CL347" s="10" t="str">
        <f t="shared" si="525"/>
        <v/>
      </c>
      <c r="CM347" s="18" t="str">
        <f t="shared" si="526"/>
        <v>N/A</v>
      </c>
      <c r="CN347" s="365"/>
      <c r="CO347" s="10">
        <f t="shared" si="607"/>
        <v>0</v>
      </c>
      <c r="CP347" s="18" t="str">
        <f t="shared" si="608"/>
        <v>N/A</v>
      </c>
      <c r="CQ347" s="10" t="str">
        <f t="shared" si="527"/>
        <v/>
      </c>
      <c r="CR347" s="10" t="str">
        <f t="shared" si="528"/>
        <v/>
      </c>
      <c r="CS347" s="10" t="str">
        <f t="shared" si="529"/>
        <v/>
      </c>
      <c r="CT347" s="18" t="str">
        <f t="shared" si="609"/>
        <v>N/A</v>
      </c>
      <c r="CU347" s="377"/>
      <c r="CV347" s="10">
        <f t="shared" si="610"/>
        <v>0</v>
      </c>
      <c r="CW347" s="18" t="str">
        <f t="shared" si="611"/>
        <v>N/A</v>
      </c>
      <c r="CX347" s="10" t="str">
        <f t="shared" si="530"/>
        <v/>
      </c>
      <c r="CY347" s="10" t="str">
        <f t="shared" si="531"/>
        <v/>
      </c>
      <c r="CZ347" s="10" t="str">
        <f t="shared" si="532"/>
        <v/>
      </c>
      <c r="DA347" s="18" t="str">
        <f t="shared" si="533"/>
        <v>N/A</v>
      </c>
      <c r="DB347" s="367"/>
      <c r="DC347" s="367"/>
      <c r="DD347" s="367"/>
      <c r="DE347" s="367"/>
      <c r="DF347" s="367"/>
      <c r="DG347" s="40" t="b">
        <f t="shared" si="534"/>
        <v>0</v>
      </c>
      <c r="DH347" s="40" t="b">
        <f t="shared" si="535"/>
        <v>0</v>
      </c>
      <c r="DI347" s="40" t="b">
        <f t="shared" si="536"/>
        <v>0</v>
      </c>
      <c r="DJ347" s="40" t="b">
        <f t="shared" si="537"/>
        <v>0</v>
      </c>
      <c r="DK347" s="367"/>
      <c r="DL347" s="40" t="b">
        <f t="shared" si="538"/>
        <v>0</v>
      </c>
      <c r="DM347" s="40" t="b">
        <f t="shared" si="539"/>
        <v>0</v>
      </c>
      <c r="DN347" s="40" t="b">
        <f t="shared" si="540"/>
        <v>0</v>
      </c>
      <c r="DO347" s="40" t="b">
        <f t="shared" si="541"/>
        <v>0</v>
      </c>
      <c r="DP347" s="367"/>
      <c r="DQ347" s="40" t="b">
        <f t="shared" si="542"/>
        <v>0</v>
      </c>
      <c r="DR347" s="40" t="b">
        <f t="shared" si="543"/>
        <v>0</v>
      </c>
      <c r="DS347" s="40" t="b">
        <f t="shared" si="544"/>
        <v>0</v>
      </c>
      <c r="DT347" s="40" t="b">
        <f t="shared" si="545"/>
        <v>0</v>
      </c>
      <c r="DU347" s="367"/>
      <c r="DV347" s="40" t="b">
        <f t="shared" si="546"/>
        <v>0</v>
      </c>
      <c r="DW347" s="40" t="b">
        <f t="shared" si="547"/>
        <v>0</v>
      </c>
      <c r="DX347" s="40" t="b">
        <f t="shared" si="548"/>
        <v>0</v>
      </c>
      <c r="DY347" s="40" t="b">
        <f t="shared" si="549"/>
        <v>0</v>
      </c>
      <c r="DZ347" s="367"/>
      <c r="EA347" s="40" t="b">
        <f t="shared" si="550"/>
        <v>0</v>
      </c>
      <c r="EB347" s="40" t="b">
        <f t="shared" si="551"/>
        <v>0</v>
      </c>
      <c r="EC347" s="40" t="b">
        <f t="shared" si="552"/>
        <v>0</v>
      </c>
      <c r="ED347" s="40" t="b">
        <f t="shared" si="553"/>
        <v>0</v>
      </c>
      <c r="EE347" s="367"/>
      <c r="EF347" s="40" t="b">
        <f t="shared" si="554"/>
        <v>0</v>
      </c>
      <c r="EG347" s="40" t="b">
        <f t="shared" si="555"/>
        <v>0</v>
      </c>
      <c r="EH347" s="40" t="b">
        <f t="shared" si="556"/>
        <v>0</v>
      </c>
      <c r="EI347" s="40" t="b">
        <f t="shared" si="557"/>
        <v>0</v>
      </c>
      <c r="EJ347" s="367"/>
      <c r="EK347" s="40" t="b">
        <f t="shared" si="558"/>
        <v>0</v>
      </c>
      <c r="EL347" s="40" t="b">
        <f t="shared" si="559"/>
        <v>0</v>
      </c>
      <c r="EM347" s="40" t="b">
        <f t="shared" si="560"/>
        <v>0</v>
      </c>
      <c r="EN347" s="40" t="b">
        <f t="shared" si="561"/>
        <v>0</v>
      </c>
      <c r="EO347" s="367"/>
      <c r="EP347" s="40" t="b">
        <f t="shared" si="562"/>
        <v>0</v>
      </c>
      <c r="EQ347" s="40" t="b">
        <f t="shared" si="563"/>
        <v>0</v>
      </c>
      <c r="ER347" s="40" t="b">
        <f t="shared" si="564"/>
        <v>0</v>
      </c>
      <c r="ES347" s="40" t="b">
        <f t="shared" si="565"/>
        <v>0</v>
      </c>
      <c r="ET347" s="367"/>
      <c r="EU347" s="40" t="b">
        <f t="shared" si="566"/>
        <v>0</v>
      </c>
      <c r="EV347" s="40" t="b">
        <f t="shared" si="567"/>
        <v>0</v>
      </c>
      <c r="EW347" s="40" t="b">
        <f t="shared" si="568"/>
        <v>0</v>
      </c>
      <c r="EX347" s="40" t="b">
        <f t="shared" si="569"/>
        <v>0</v>
      </c>
      <c r="EY347" s="365"/>
      <c r="EZ347" s="40" t="b">
        <f t="shared" si="570"/>
        <v>0</v>
      </c>
      <c r="FA347" s="40" t="b">
        <f t="shared" si="571"/>
        <v>0</v>
      </c>
      <c r="FB347" s="40" t="b">
        <f t="shared" si="572"/>
        <v>0</v>
      </c>
      <c r="FC347" s="40" t="b">
        <f t="shared" si="573"/>
        <v>0</v>
      </c>
      <c r="FD347" s="367"/>
      <c r="FE347" s="40" t="b">
        <f t="shared" si="574"/>
        <v>0</v>
      </c>
      <c r="FF347" s="40" t="b">
        <f t="shared" si="575"/>
        <v>0</v>
      </c>
      <c r="FG347" s="40" t="b">
        <f t="shared" si="576"/>
        <v>0</v>
      </c>
      <c r="FH347" s="40" t="b">
        <f t="shared" si="577"/>
        <v>0</v>
      </c>
      <c r="FI347" s="365"/>
      <c r="FJ347" s="40" t="b">
        <f t="shared" si="578"/>
        <v>0</v>
      </c>
      <c r="FK347" s="40" t="b">
        <f t="shared" si="579"/>
        <v>0</v>
      </c>
      <c r="FL347" s="40" t="b">
        <f t="shared" si="580"/>
        <v>0</v>
      </c>
      <c r="FM347" s="40" t="b">
        <f t="shared" si="581"/>
        <v>0</v>
      </c>
      <c r="FN347" s="367"/>
      <c r="FO347" s="40" t="b">
        <f t="shared" si="582"/>
        <v>0</v>
      </c>
      <c r="FP347" s="40" t="b">
        <f t="shared" si="583"/>
        <v>0</v>
      </c>
      <c r="FQ347" s="40" t="b">
        <f t="shared" si="584"/>
        <v>0</v>
      </c>
      <c r="FR347" s="40" t="b">
        <f t="shared" si="585"/>
        <v>0</v>
      </c>
      <c r="FS347" s="365"/>
      <c r="FT347" s="40" t="b">
        <f t="shared" si="586"/>
        <v>0</v>
      </c>
      <c r="FU347" s="40" t="b">
        <f t="shared" si="587"/>
        <v>0</v>
      </c>
      <c r="FV347" s="40" t="b">
        <f t="shared" si="588"/>
        <v>0</v>
      </c>
      <c r="FW347" s="40" t="b">
        <f t="shared" si="589"/>
        <v>0</v>
      </c>
    </row>
    <row r="348" spans="2:179">
      <c r="B348" s="365">
        <v>339</v>
      </c>
      <c r="C348" s="309"/>
      <c r="D348" s="196"/>
      <c r="E348" s="196"/>
      <c r="F348" s="195"/>
      <c r="G348" s="367"/>
      <c r="H348" s="197"/>
      <c r="I348" s="197"/>
      <c r="J348" s="197"/>
      <c r="K348" s="197"/>
      <c r="L348" s="197"/>
      <c r="M348" s="197"/>
      <c r="N348" s="9"/>
      <c r="O348" s="198"/>
      <c r="P348" s="198"/>
      <c r="Q348" s="198"/>
      <c r="R348" s="198"/>
      <c r="S348" s="198"/>
      <c r="T348" s="198"/>
      <c r="U348" s="9"/>
      <c r="V348" s="306"/>
      <c r="W348" s="306"/>
      <c r="X348" s="306"/>
      <c r="Y348" s="306"/>
      <c r="Z348" s="306"/>
      <c r="AA348" s="283">
        <f>IFERROR(Z348*Inputs!$D$59*Inputs!$D$60,"")</f>
        <v>0</v>
      </c>
      <c r="AB348" s="9"/>
      <c r="AC348" s="304"/>
      <c r="AD348" s="304"/>
      <c r="AE348" s="304"/>
      <c r="AF348" s="304"/>
      <c r="AG348" s="9"/>
      <c r="AH348" s="283" t="str">
        <f>IFERROR(IF(Analysis!AC348="","",Analysis!AC348*Inputs!$D$33),"")</f>
        <v/>
      </c>
      <c r="AI348" s="292" t="str">
        <f>IFERROR(IF(Analysis!AD348="","",Analysis!AD348*Inputs!$D$37),"")</f>
        <v/>
      </c>
      <c r="AJ348" s="292" t="str">
        <f>IFERROR(IF(Analysis!AE348="","",Analysis!AE348*Inputs!$D$41),"")</f>
        <v/>
      </c>
      <c r="AK348" s="292" t="str">
        <f>IFERROR(IF(Analysis!AE348="","",Analysis!AE348*Inputs!$D$48),"")</f>
        <v/>
      </c>
      <c r="AL348" s="293" t="str">
        <f>IFERROR(IF(Analysis!AD348="","",Analysis!AD348*Inputs!$D$49*Inputs!$D$48),"")</f>
        <v/>
      </c>
      <c r="AM348" s="292" t="str">
        <f>IFERROR(AK348*Inputs!$D$50,"")</f>
        <v/>
      </c>
      <c r="AN348" s="292" t="str">
        <f t="shared" si="590"/>
        <v/>
      </c>
      <c r="AO348" s="292" t="str">
        <f>IFERROR(IF(AN348="","",AN348*Inputs!$D$52),"")</f>
        <v/>
      </c>
      <c r="AP348" s="283" t="str">
        <f>IFERROR(IF(Analysis!AF348="","",Analysis!AF348*Inputs!$D$58),"")</f>
        <v/>
      </c>
      <c r="AQ348" s="293" t="str">
        <f>IFERROR(AP348*Inputs!$D$59,"")</f>
        <v/>
      </c>
      <c r="AR348" s="283" t="str">
        <f>IFERROR(AQ348*Inputs!$D$60,"")</f>
        <v/>
      </c>
      <c r="AS348" s="9"/>
      <c r="AT348" s="279" t="str">
        <f>IF(Analysis!V348&lt;&gt;"",Analysis!V348,Analysis!$AH348)</f>
        <v/>
      </c>
      <c r="AU348" s="279" t="str">
        <f>IF(Analysis!W348&lt;&gt;"",Analysis!W348,Analysis!AI348)</f>
        <v/>
      </c>
      <c r="AV348" s="279" t="str">
        <f>IF(Analysis!X348&lt;&gt;"",Analysis!X348,$AJ348)</f>
        <v/>
      </c>
      <c r="AW348" s="279" t="str">
        <f>IF(Analysis!Y348&lt;&gt;"",Analysis!Y348,Analysis!AO348)</f>
        <v/>
      </c>
      <c r="AX348" s="279" t="str">
        <f>IF(Analysis!Z348&lt;&gt;"",Analysis!Z348,Analysis!AP348)</f>
        <v/>
      </c>
      <c r="AY348" s="279" t="str">
        <f>IF(Analysis!AA348&gt;0,Analysis!AA348,Analysis!AR348)</f>
        <v/>
      </c>
      <c r="AZ348" s="9"/>
      <c r="BA348" s="8">
        <f>SUM((($H348+$O348)*Inputs!$D$14*Inputs!$D$13/Hours_TB),(($I348+$P348)*Inputs!$D$14*Inputs!$D$13/Hours_TB),(($J348+$Q348)*Inputs!$D$14*Inputs!$D$13/Hours_TB),(($K348+$R348)*Inputs!$D$14*Inputs!$D$13/Hours_TB),(($L348+$S348)*Inputs!$D$14*Inputs!$D$13/Hours_TB),(($M348+$T348)*Inputs!$D$14*Inputs!$D$13/Hours_TB))</f>
        <v>0</v>
      </c>
      <c r="BB348" s="8">
        <f>SUM((($H348+$O348)*Inputs!$D$14*Inputs!$D$13/Hours_HIV),(($I348+$P348)*Inputs!$D$14*Inputs!$D$13/Hours_HIV),(($J348+$Q348)*Inputs!$D$14*Inputs!$D$13/Hours_HIV),(($K348+$R348)*Inputs!$D$14*Inputs!$D$13/Hours_HIV),(($L348+$S348)*Inputs!$D$14*Inputs!$D$13/Hours_HIV),(($M348+$T348)*Inputs!$D$14*Inputs!$D$13/Hours_HIV))</f>
        <v>0</v>
      </c>
      <c r="BC348" s="8">
        <f>SUM((($H348+$O348)*Inputs!$D$14*Inputs!$D$13/Hours_HPV),(($I348+$P348)*Inputs!$D$14*Inputs!$D$13/Hours_HPV),(($J348+$Q348)*Inputs!$D$14*Inputs!$D$13/Hours_HPV),(($K348+$R348)*Inputs!$D$14*Inputs!$D$13/Hours_HPV),(($L348+$S348)*Inputs!$D$14*Inputs!$D$13/Hours_HPV),(($M348+$T348)*Inputs!$D$14*Inputs!$D$13/Hours_HPV))</f>
        <v>0</v>
      </c>
      <c r="BD348" s="8">
        <f>SUM((($H348+$O348)*Inputs!$D$14*Inputs!$D$13/Hours_HCV),(($I348+$P348)*Inputs!$D$14*Inputs!$D$13/Hours_HCV),(($J348+$Q348)*Inputs!$D$14*Inputs!$D$13/Hours_HCV),(($K348+$R348)*Inputs!$D$14*Inputs!$D$13/Hours_HCV),(($L348+$S348)*Inputs!$D$14*Inputs!$D$13/Hours_HCV),(($M348+$T348)*Inputs!$D$14*Inputs!$D$13/Hours_HCV))</f>
        <v>0</v>
      </c>
      <c r="BE348" s="9"/>
      <c r="BF348" s="10" t="str">
        <f t="shared" si="591"/>
        <v/>
      </c>
      <c r="BG348" s="18" t="str">
        <f t="shared" si="592"/>
        <v>N/A</v>
      </c>
      <c r="BH348" s="10" t="str">
        <f t="shared" si="593"/>
        <v/>
      </c>
      <c r="BI348" s="10" t="str">
        <f t="shared" si="594"/>
        <v/>
      </c>
      <c r="BJ348" s="10" t="str">
        <f t="shared" si="513"/>
        <v/>
      </c>
      <c r="BK348" s="18" t="str">
        <f t="shared" si="595"/>
        <v>N/A</v>
      </c>
      <c r="BL348" s="367"/>
      <c r="BM348" s="10">
        <f t="shared" si="596"/>
        <v>0</v>
      </c>
      <c r="BN348" s="18" t="str">
        <f t="shared" si="597"/>
        <v>N/A</v>
      </c>
      <c r="BO348" s="10" t="str">
        <f t="shared" si="514"/>
        <v/>
      </c>
      <c r="BP348" s="10" t="str">
        <f t="shared" si="515"/>
        <v/>
      </c>
      <c r="BQ348" s="10" t="str">
        <f t="shared" si="516"/>
        <v/>
      </c>
      <c r="BR348" s="18" t="str">
        <f t="shared" si="517"/>
        <v>N/A</v>
      </c>
      <c r="BS348" s="367"/>
      <c r="BT348" s="10">
        <f t="shared" si="598"/>
        <v>0</v>
      </c>
      <c r="BU348" s="18" t="str">
        <f t="shared" si="599"/>
        <v>N/A</v>
      </c>
      <c r="BV348" s="10" t="str">
        <f t="shared" si="518"/>
        <v/>
      </c>
      <c r="BW348" s="10" t="str">
        <f t="shared" si="600"/>
        <v/>
      </c>
      <c r="BX348" s="10" t="str">
        <f t="shared" si="519"/>
        <v/>
      </c>
      <c r="BY348" s="18" t="str">
        <f t="shared" si="601"/>
        <v>N/A</v>
      </c>
      <c r="BZ348" s="367"/>
      <c r="CA348" s="10">
        <f t="shared" si="612"/>
        <v>0</v>
      </c>
      <c r="CB348" s="18" t="str">
        <f t="shared" si="603"/>
        <v>N/A</v>
      </c>
      <c r="CC348" s="10" t="str">
        <f t="shared" si="520"/>
        <v/>
      </c>
      <c r="CD348" s="10" t="str">
        <f t="shared" si="521"/>
        <v/>
      </c>
      <c r="CE348" s="10" t="str">
        <f t="shared" si="522"/>
        <v/>
      </c>
      <c r="CF348" s="18" t="str">
        <f t="shared" si="604"/>
        <v>N/A</v>
      </c>
      <c r="CG348" s="365"/>
      <c r="CH348" s="10">
        <f t="shared" si="605"/>
        <v>0</v>
      </c>
      <c r="CI348" s="18" t="str">
        <f t="shared" si="606"/>
        <v>N/A</v>
      </c>
      <c r="CJ348" s="10" t="str">
        <f t="shared" si="523"/>
        <v/>
      </c>
      <c r="CK348" s="10" t="str">
        <f t="shared" si="524"/>
        <v/>
      </c>
      <c r="CL348" s="10" t="str">
        <f t="shared" si="525"/>
        <v/>
      </c>
      <c r="CM348" s="18" t="str">
        <f t="shared" si="526"/>
        <v>N/A</v>
      </c>
      <c r="CN348" s="365"/>
      <c r="CO348" s="10">
        <f t="shared" si="607"/>
        <v>0</v>
      </c>
      <c r="CP348" s="18" t="str">
        <f t="shared" si="608"/>
        <v>N/A</v>
      </c>
      <c r="CQ348" s="10" t="str">
        <f t="shared" si="527"/>
        <v/>
      </c>
      <c r="CR348" s="10" t="str">
        <f t="shared" si="528"/>
        <v/>
      </c>
      <c r="CS348" s="10" t="str">
        <f t="shared" si="529"/>
        <v/>
      </c>
      <c r="CT348" s="18" t="str">
        <f t="shared" si="609"/>
        <v>N/A</v>
      </c>
      <c r="CU348" s="377"/>
      <c r="CV348" s="10">
        <f t="shared" si="610"/>
        <v>0</v>
      </c>
      <c r="CW348" s="18" t="str">
        <f t="shared" si="611"/>
        <v>N/A</v>
      </c>
      <c r="CX348" s="10" t="str">
        <f t="shared" si="530"/>
        <v/>
      </c>
      <c r="CY348" s="10" t="str">
        <f t="shared" si="531"/>
        <v/>
      </c>
      <c r="CZ348" s="10" t="str">
        <f t="shared" si="532"/>
        <v/>
      </c>
      <c r="DA348" s="18" t="str">
        <f t="shared" si="533"/>
        <v>N/A</v>
      </c>
      <c r="DB348" s="367"/>
      <c r="DC348" s="367"/>
      <c r="DD348" s="367"/>
      <c r="DE348" s="367"/>
      <c r="DF348" s="367"/>
      <c r="DG348" s="40" t="b">
        <f t="shared" si="534"/>
        <v>0</v>
      </c>
      <c r="DH348" s="40" t="b">
        <f t="shared" si="535"/>
        <v>0</v>
      </c>
      <c r="DI348" s="40" t="b">
        <f t="shared" si="536"/>
        <v>0</v>
      </c>
      <c r="DJ348" s="40" t="b">
        <f t="shared" si="537"/>
        <v>0</v>
      </c>
      <c r="DK348" s="367"/>
      <c r="DL348" s="40" t="b">
        <f t="shared" si="538"/>
        <v>0</v>
      </c>
      <c r="DM348" s="40" t="b">
        <f t="shared" si="539"/>
        <v>0</v>
      </c>
      <c r="DN348" s="40" t="b">
        <f t="shared" si="540"/>
        <v>0</v>
      </c>
      <c r="DO348" s="40" t="b">
        <f t="shared" si="541"/>
        <v>0</v>
      </c>
      <c r="DP348" s="367"/>
      <c r="DQ348" s="40" t="b">
        <f t="shared" si="542"/>
        <v>0</v>
      </c>
      <c r="DR348" s="40" t="b">
        <f t="shared" si="543"/>
        <v>0</v>
      </c>
      <c r="DS348" s="40" t="b">
        <f t="shared" si="544"/>
        <v>0</v>
      </c>
      <c r="DT348" s="40" t="b">
        <f t="shared" si="545"/>
        <v>0</v>
      </c>
      <c r="DU348" s="367"/>
      <c r="DV348" s="40" t="b">
        <f t="shared" si="546"/>
        <v>0</v>
      </c>
      <c r="DW348" s="40" t="b">
        <f t="shared" si="547"/>
        <v>0</v>
      </c>
      <c r="DX348" s="40" t="b">
        <f t="shared" si="548"/>
        <v>0</v>
      </c>
      <c r="DY348" s="40" t="b">
        <f t="shared" si="549"/>
        <v>0</v>
      </c>
      <c r="DZ348" s="367"/>
      <c r="EA348" s="40" t="b">
        <f t="shared" si="550"/>
        <v>0</v>
      </c>
      <c r="EB348" s="40" t="b">
        <f t="shared" si="551"/>
        <v>0</v>
      </c>
      <c r="EC348" s="40" t="b">
        <f t="shared" si="552"/>
        <v>0</v>
      </c>
      <c r="ED348" s="40" t="b">
        <f t="shared" si="553"/>
        <v>0</v>
      </c>
      <c r="EE348" s="367"/>
      <c r="EF348" s="40" t="b">
        <f t="shared" si="554"/>
        <v>0</v>
      </c>
      <c r="EG348" s="40" t="b">
        <f t="shared" si="555"/>
        <v>0</v>
      </c>
      <c r="EH348" s="40" t="b">
        <f t="shared" si="556"/>
        <v>0</v>
      </c>
      <c r="EI348" s="40" t="b">
        <f t="shared" si="557"/>
        <v>0</v>
      </c>
      <c r="EJ348" s="367"/>
      <c r="EK348" s="40" t="b">
        <f t="shared" si="558"/>
        <v>0</v>
      </c>
      <c r="EL348" s="40" t="b">
        <f t="shared" si="559"/>
        <v>0</v>
      </c>
      <c r="EM348" s="40" t="b">
        <f t="shared" si="560"/>
        <v>0</v>
      </c>
      <c r="EN348" s="40" t="b">
        <f t="shared" si="561"/>
        <v>0</v>
      </c>
      <c r="EO348" s="367"/>
      <c r="EP348" s="40" t="b">
        <f t="shared" si="562"/>
        <v>0</v>
      </c>
      <c r="EQ348" s="40" t="b">
        <f t="shared" si="563"/>
        <v>0</v>
      </c>
      <c r="ER348" s="40" t="b">
        <f t="shared" si="564"/>
        <v>0</v>
      </c>
      <c r="ES348" s="40" t="b">
        <f t="shared" si="565"/>
        <v>0</v>
      </c>
      <c r="ET348" s="367"/>
      <c r="EU348" s="40" t="b">
        <f t="shared" si="566"/>
        <v>0</v>
      </c>
      <c r="EV348" s="40" t="b">
        <f t="shared" si="567"/>
        <v>0</v>
      </c>
      <c r="EW348" s="40" t="b">
        <f t="shared" si="568"/>
        <v>0</v>
      </c>
      <c r="EX348" s="40" t="b">
        <f t="shared" si="569"/>
        <v>0</v>
      </c>
      <c r="EY348" s="365"/>
      <c r="EZ348" s="40" t="b">
        <f t="shared" si="570"/>
        <v>0</v>
      </c>
      <c r="FA348" s="40" t="b">
        <f t="shared" si="571"/>
        <v>0</v>
      </c>
      <c r="FB348" s="40" t="b">
        <f t="shared" si="572"/>
        <v>0</v>
      </c>
      <c r="FC348" s="40" t="b">
        <f t="shared" si="573"/>
        <v>0</v>
      </c>
      <c r="FD348" s="367"/>
      <c r="FE348" s="40" t="b">
        <f t="shared" si="574"/>
        <v>0</v>
      </c>
      <c r="FF348" s="40" t="b">
        <f t="shared" si="575"/>
        <v>0</v>
      </c>
      <c r="FG348" s="40" t="b">
        <f t="shared" si="576"/>
        <v>0</v>
      </c>
      <c r="FH348" s="40" t="b">
        <f t="shared" si="577"/>
        <v>0</v>
      </c>
      <c r="FI348" s="365"/>
      <c r="FJ348" s="40" t="b">
        <f t="shared" si="578"/>
        <v>0</v>
      </c>
      <c r="FK348" s="40" t="b">
        <f t="shared" si="579"/>
        <v>0</v>
      </c>
      <c r="FL348" s="40" t="b">
        <f t="shared" si="580"/>
        <v>0</v>
      </c>
      <c r="FM348" s="40" t="b">
        <f t="shared" si="581"/>
        <v>0</v>
      </c>
      <c r="FN348" s="367"/>
      <c r="FO348" s="40" t="b">
        <f t="shared" si="582"/>
        <v>0</v>
      </c>
      <c r="FP348" s="40" t="b">
        <f t="shared" si="583"/>
        <v>0</v>
      </c>
      <c r="FQ348" s="40" t="b">
        <f t="shared" si="584"/>
        <v>0</v>
      </c>
      <c r="FR348" s="40" t="b">
        <f t="shared" si="585"/>
        <v>0</v>
      </c>
      <c r="FS348" s="365"/>
      <c r="FT348" s="40" t="b">
        <f t="shared" si="586"/>
        <v>0</v>
      </c>
      <c r="FU348" s="40" t="b">
        <f t="shared" si="587"/>
        <v>0</v>
      </c>
      <c r="FV348" s="40" t="b">
        <f t="shared" si="588"/>
        <v>0</v>
      </c>
      <c r="FW348" s="40" t="b">
        <f t="shared" si="589"/>
        <v>0</v>
      </c>
    </row>
    <row r="349" spans="2:179">
      <c r="B349" s="365">
        <v>340</v>
      </c>
      <c r="C349" s="309"/>
      <c r="D349" s="196"/>
      <c r="E349" s="196"/>
      <c r="F349" s="195"/>
      <c r="G349" s="367"/>
      <c r="H349" s="197"/>
      <c r="I349" s="197"/>
      <c r="J349" s="197"/>
      <c r="K349" s="197"/>
      <c r="L349" s="197"/>
      <c r="M349" s="197"/>
      <c r="N349" s="9"/>
      <c r="O349" s="198"/>
      <c r="P349" s="198"/>
      <c r="Q349" s="198"/>
      <c r="R349" s="198"/>
      <c r="S349" s="198"/>
      <c r="T349" s="198"/>
      <c r="U349" s="9"/>
      <c r="V349" s="306"/>
      <c r="W349" s="306"/>
      <c r="X349" s="306"/>
      <c r="Y349" s="306"/>
      <c r="Z349" s="306"/>
      <c r="AA349" s="283">
        <f>IFERROR(Z349*Inputs!$D$59*Inputs!$D$60,"")</f>
        <v>0</v>
      </c>
      <c r="AB349" s="9"/>
      <c r="AC349" s="304"/>
      <c r="AD349" s="304"/>
      <c r="AE349" s="304"/>
      <c r="AF349" s="304"/>
      <c r="AG349" s="9"/>
      <c r="AH349" s="283" t="str">
        <f>IFERROR(IF(Analysis!AC349="","",Analysis!AC349*Inputs!$D$33),"")</f>
        <v/>
      </c>
      <c r="AI349" s="292" t="str">
        <f>IFERROR(IF(Analysis!AD349="","",Analysis!AD349*Inputs!$D$37),"")</f>
        <v/>
      </c>
      <c r="AJ349" s="292" t="str">
        <f>IFERROR(IF(Analysis!AE349="","",Analysis!AE349*Inputs!$D$41),"")</f>
        <v/>
      </c>
      <c r="AK349" s="292" t="str">
        <f>IFERROR(IF(Analysis!AE349="","",Analysis!AE349*Inputs!$D$48),"")</f>
        <v/>
      </c>
      <c r="AL349" s="293" t="str">
        <f>IFERROR(IF(Analysis!AD349="","",Analysis!AD349*Inputs!$D$49*Inputs!$D$48),"")</f>
        <v/>
      </c>
      <c r="AM349" s="292" t="str">
        <f>IFERROR(AK349*Inputs!$D$50,"")</f>
        <v/>
      </c>
      <c r="AN349" s="292" t="str">
        <f t="shared" si="590"/>
        <v/>
      </c>
      <c r="AO349" s="292" t="str">
        <f>IFERROR(IF(AN349="","",AN349*Inputs!$D$52),"")</f>
        <v/>
      </c>
      <c r="AP349" s="283" t="str">
        <f>IFERROR(IF(Analysis!AF349="","",Analysis!AF349*Inputs!$D$58),"")</f>
        <v/>
      </c>
      <c r="AQ349" s="293" t="str">
        <f>IFERROR(AP349*Inputs!$D$59,"")</f>
        <v/>
      </c>
      <c r="AR349" s="283" t="str">
        <f>IFERROR(AQ349*Inputs!$D$60,"")</f>
        <v/>
      </c>
      <c r="AS349" s="9"/>
      <c r="AT349" s="279" t="str">
        <f>IF(Analysis!V349&lt;&gt;"",Analysis!V349,Analysis!$AH349)</f>
        <v/>
      </c>
      <c r="AU349" s="279" t="str">
        <f>IF(Analysis!W349&lt;&gt;"",Analysis!W349,Analysis!AI349)</f>
        <v/>
      </c>
      <c r="AV349" s="279" t="str">
        <f>IF(Analysis!X349&lt;&gt;"",Analysis!X349,$AJ349)</f>
        <v/>
      </c>
      <c r="AW349" s="279" t="str">
        <f>IF(Analysis!Y349&lt;&gt;"",Analysis!Y349,Analysis!AO349)</f>
        <v/>
      </c>
      <c r="AX349" s="279" t="str">
        <f>IF(Analysis!Z349&lt;&gt;"",Analysis!Z349,Analysis!AP349)</f>
        <v/>
      </c>
      <c r="AY349" s="279" t="str">
        <f>IF(Analysis!AA349&gt;0,Analysis!AA349,Analysis!AR349)</f>
        <v/>
      </c>
      <c r="AZ349" s="9"/>
      <c r="BA349" s="8">
        <f>SUM((($H349+$O349)*Inputs!$D$14*Inputs!$D$13/Hours_TB),(($I349+$P349)*Inputs!$D$14*Inputs!$D$13/Hours_TB),(($J349+$Q349)*Inputs!$D$14*Inputs!$D$13/Hours_TB),(($K349+$R349)*Inputs!$D$14*Inputs!$D$13/Hours_TB),(($L349+$S349)*Inputs!$D$14*Inputs!$D$13/Hours_TB),(($M349+$T349)*Inputs!$D$14*Inputs!$D$13/Hours_TB))</f>
        <v>0</v>
      </c>
      <c r="BB349" s="8">
        <f>SUM((($H349+$O349)*Inputs!$D$14*Inputs!$D$13/Hours_HIV),(($I349+$P349)*Inputs!$D$14*Inputs!$D$13/Hours_HIV),(($J349+$Q349)*Inputs!$D$14*Inputs!$D$13/Hours_HIV),(($K349+$R349)*Inputs!$D$14*Inputs!$D$13/Hours_HIV),(($L349+$S349)*Inputs!$D$14*Inputs!$D$13/Hours_HIV),(($M349+$T349)*Inputs!$D$14*Inputs!$D$13/Hours_HIV))</f>
        <v>0</v>
      </c>
      <c r="BC349" s="8">
        <f>SUM((($H349+$O349)*Inputs!$D$14*Inputs!$D$13/Hours_HPV),(($I349+$P349)*Inputs!$D$14*Inputs!$D$13/Hours_HPV),(($J349+$Q349)*Inputs!$D$14*Inputs!$D$13/Hours_HPV),(($K349+$R349)*Inputs!$D$14*Inputs!$D$13/Hours_HPV),(($L349+$S349)*Inputs!$D$14*Inputs!$D$13/Hours_HPV),(($M349+$T349)*Inputs!$D$14*Inputs!$D$13/Hours_HPV))</f>
        <v>0</v>
      </c>
      <c r="BD349" s="8">
        <f>SUM((($H349+$O349)*Inputs!$D$14*Inputs!$D$13/Hours_HCV),(($I349+$P349)*Inputs!$D$14*Inputs!$D$13/Hours_HCV),(($J349+$Q349)*Inputs!$D$14*Inputs!$D$13/Hours_HCV),(($K349+$R349)*Inputs!$D$14*Inputs!$D$13/Hours_HCV),(($L349+$S349)*Inputs!$D$14*Inputs!$D$13/Hours_HCV),(($M349+$T349)*Inputs!$D$14*Inputs!$D$13/Hours_HCV))</f>
        <v>0</v>
      </c>
      <c r="BE349" s="9"/>
      <c r="BF349" s="10" t="str">
        <f t="shared" si="591"/>
        <v/>
      </c>
      <c r="BG349" s="18" t="str">
        <f t="shared" si="592"/>
        <v>N/A</v>
      </c>
      <c r="BH349" s="10" t="str">
        <f t="shared" si="593"/>
        <v/>
      </c>
      <c r="BI349" s="10" t="str">
        <f t="shared" si="594"/>
        <v/>
      </c>
      <c r="BJ349" s="10" t="str">
        <f t="shared" si="513"/>
        <v/>
      </c>
      <c r="BK349" s="18" t="str">
        <f t="shared" si="595"/>
        <v>N/A</v>
      </c>
      <c r="BL349" s="367"/>
      <c r="BM349" s="10">
        <f t="shared" si="596"/>
        <v>0</v>
      </c>
      <c r="BN349" s="18" t="str">
        <f t="shared" si="597"/>
        <v>N/A</v>
      </c>
      <c r="BO349" s="10" t="str">
        <f t="shared" si="514"/>
        <v/>
      </c>
      <c r="BP349" s="10" t="str">
        <f t="shared" si="515"/>
        <v/>
      </c>
      <c r="BQ349" s="10" t="str">
        <f t="shared" si="516"/>
        <v/>
      </c>
      <c r="BR349" s="18" t="str">
        <f t="shared" si="517"/>
        <v>N/A</v>
      </c>
      <c r="BS349" s="367"/>
      <c r="BT349" s="10">
        <f t="shared" si="598"/>
        <v>0</v>
      </c>
      <c r="BU349" s="18" t="str">
        <f t="shared" si="599"/>
        <v>N/A</v>
      </c>
      <c r="BV349" s="10" t="str">
        <f t="shared" si="518"/>
        <v/>
      </c>
      <c r="BW349" s="10" t="str">
        <f t="shared" si="600"/>
        <v/>
      </c>
      <c r="BX349" s="10" t="str">
        <f t="shared" si="519"/>
        <v/>
      </c>
      <c r="BY349" s="18" t="str">
        <f t="shared" si="601"/>
        <v>N/A</v>
      </c>
      <c r="BZ349" s="367"/>
      <c r="CA349" s="10">
        <f t="shared" si="612"/>
        <v>0</v>
      </c>
      <c r="CB349" s="18" t="str">
        <f t="shared" si="603"/>
        <v>N/A</v>
      </c>
      <c r="CC349" s="10" t="str">
        <f t="shared" si="520"/>
        <v/>
      </c>
      <c r="CD349" s="10" t="str">
        <f t="shared" si="521"/>
        <v/>
      </c>
      <c r="CE349" s="10" t="str">
        <f t="shared" si="522"/>
        <v/>
      </c>
      <c r="CF349" s="18" t="str">
        <f t="shared" si="604"/>
        <v>N/A</v>
      </c>
      <c r="CG349" s="365"/>
      <c r="CH349" s="10">
        <f t="shared" si="605"/>
        <v>0</v>
      </c>
      <c r="CI349" s="18" t="str">
        <f t="shared" si="606"/>
        <v>N/A</v>
      </c>
      <c r="CJ349" s="10" t="str">
        <f t="shared" si="523"/>
        <v/>
      </c>
      <c r="CK349" s="10" t="str">
        <f t="shared" si="524"/>
        <v/>
      </c>
      <c r="CL349" s="10" t="str">
        <f t="shared" si="525"/>
        <v/>
      </c>
      <c r="CM349" s="18" t="str">
        <f t="shared" si="526"/>
        <v>N/A</v>
      </c>
      <c r="CN349" s="365"/>
      <c r="CO349" s="10">
        <f t="shared" si="607"/>
        <v>0</v>
      </c>
      <c r="CP349" s="18" t="str">
        <f t="shared" si="608"/>
        <v>N/A</v>
      </c>
      <c r="CQ349" s="10" t="str">
        <f t="shared" si="527"/>
        <v/>
      </c>
      <c r="CR349" s="10" t="str">
        <f t="shared" si="528"/>
        <v/>
      </c>
      <c r="CS349" s="10" t="str">
        <f t="shared" si="529"/>
        <v/>
      </c>
      <c r="CT349" s="18" t="str">
        <f t="shared" si="609"/>
        <v>N/A</v>
      </c>
      <c r="CU349" s="377"/>
      <c r="CV349" s="10">
        <f t="shared" si="610"/>
        <v>0</v>
      </c>
      <c r="CW349" s="18" t="str">
        <f t="shared" si="611"/>
        <v>N/A</v>
      </c>
      <c r="CX349" s="10" t="str">
        <f t="shared" si="530"/>
        <v/>
      </c>
      <c r="CY349" s="10" t="str">
        <f t="shared" si="531"/>
        <v/>
      </c>
      <c r="CZ349" s="10" t="str">
        <f t="shared" si="532"/>
        <v/>
      </c>
      <c r="DA349" s="18" t="str">
        <f t="shared" si="533"/>
        <v>N/A</v>
      </c>
      <c r="DB349" s="367"/>
      <c r="DC349" s="367"/>
      <c r="DD349" s="367"/>
      <c r="DE349" s="367"/>
      <c r="DF349" s="367"/>
      <c r="DG349" s="40" t="b">
        <f t="shared" si="534"/>
        <v>0</v>
      </c>
      <c r="DH349" s="40" t="b">
        <f t="shared" si="535"/>
        <v>0</v>
      </c>
      <c r="DI349" s="40" t="b">
        <f t="shared" si="536"/>
        <v>0</v>
      </c>
      <c r="DJ349" s="40" t="b">
        <f t="shared" si="537"/>
        <v>0</v>
      </c>
      <c r="DK349" s="367"/>
      <c r="DL349" s="40" t="b">
        <f t="shared" si="538"/>
        <v>0</v>
      </c>
      <c r="DM349" s="40" t="b">
        <f t="shared" si="539"/>
        <v>0</v>
      </c>
      <c r="DN349" s="40" t="b">
        <f t="shared" si="540"/>
        <v>0</v>
      </c>
      <c r="DO349" s="40" t="b">
        <f t="shared" si="541"/>
        <v>0</v>
      </c>
      <c r="DP349" s="367"/>
      <c r="DQ349" s="40" t="b">
        <f t="shared" si="542"/>
        <v>0</v>
      </c>
      <c r="DR349" s="40" t="b">
        <f t="shared" si="543"/>
        <v>0</v>
      </c>
      <c r="DS349" s="40" t="b">
        <f t="shared" si="544"/>
        <v>0</v>
      </c>
      <c r="DT349" s="40" t="b">
        <f t="shared" si="545"/>
        <v>0</v>
      </c>
      <c r="DU349" s="367"/>
      <c r="DV349" s="40" t="b">
        <f t="shared" si="546"/>
        <v>0</v>
      </c>
      <c r="DW349" s="40" t="b">
        <f t="shared" si="547"/>
        <v>0</v>
      </c>
      <c r="DX349" s="40" t="b">
        <f t="shared" si="548"/>
        <v>0</v>
      </c>
      <c r="DY349" s="40" t="b">
        <f t="shared" si="549"/>
        <v>0</v>
      </c>
      <c r="DZ349" s="367"/>
      <c r="EA349" s="40" t="b">
        <f t="shared" si="550"/>
        <v>0</v>
      </c>
      <c r="EB349" s="40" t="b">
        <f t="shared" si="551"/>
        <v>0</v>
      </c>
      <c r="EC349" s="40" t="b">
        <f t="shared" si="552"/>
        <v>0</v>
      </c>
      <c r="ED349" s="40" t="b">
        <f t="shared" si="553"/>
        <v>0</v>
      </c>
      <c r="EE349" s="367"/>
      <c r="EF349" s="40" t="b">
        <f t="shared" si="554"/>
        <v>0</v>
      </c>
      <c r="EG349" s="40" t="b">
        <f t="shared" si="555"/>
        <v>0</v>
      </c>
      <c r="EH349" s="40" t="b">
        <f t="shared" si="556"/>
        <v>0</v>
      </c>
      <c r="EI349" s="40" t="b">
        <f t="shared" si="557"/>
        <v>0</v>
      </c>
      <c r="EJ349" s="367"/>
      <c r="EK349" s="40" t="b">
        <f t="shared" si="558"/>
        <v>0</v>
      </c>
      <c r="EL349" s="40" t="b">
        <f t="shared" si="559"/>
        <v>0</v>
      </c>
      <c r="EM349" s="40" t="b">
        <f t="shared" si="560"/>
        <v>0</v>
      </c>
      <c r="EN349" s="40" t="b">
        <f t="shared" si="561"/>
        <v>0</v>
      </c>
      <c r="EO349" s="367"/>
      <c r="EP349" s="40" t="b">
        <f t="shared" si="562"/>
        <v>0</v>
      </c>
      <c r="EQ349" s="40" t="b">
        <f t="shared" si="563"/>
        <v>0</v>
      </c>
      <c r="ER349" s="40" t="b">
        <f t="shared" si="564"/>
        <v>0</v>
      </c>
      <c r="ES349" s="40" t="b">
        <f t="shared" si="565"/>
        <v>0</v>
      </c>
      <c r="ET349" s="367"/>
      <c r="EU349" s="40" t="b">
        <f t="shared" si="566"/>
        <v>0</v>
      </c>
      <c r="EV349" s="40" t="b">
        <f t="shared" si="567"/>
        <v>0</v>
      </c>
      <c r="EW349" s="40" t="b">
        <f t="shared" si="568"/>
        <v>0</v>
      </c>
      <c r="EX349" s="40" t="b">
        <f t="shared" si="569"/>
        <v>0</v>
      </c>
      <c r="EY349" s="365"/>
      <c r="EZ349" s="40" t="b">
        <f t="shared" si="570"/>
        <v>0</v>
      </c>
      <c r="FA349" s="40" t="b">
        <f t="shared" si="571"/>
        <v>0</v>
      </c>
      <c r="FB349" s="40" t="b">
        <f t="shared" si="572"/>
        <v>0</v>
      </c>
      <c r="FC349" s="40" t="b">
        <f t="shared" si="573"/>
        <v>0</v>
      </c>
      <c r="FD349" s="367"/>
      <c r="FE349" s="40" t="b">
        <f t="shared" si="574"/>
        <v>0</v>
      </c>
      <c r="FF349" s="40" t="b">
        <f t="shared" si="575"/>
        <v>0</v>
      </c>
      <c r="FG349" s="40" t="b">
        <f t="shared" si="576"/>
        <v>0</v>
      </c>
      <c r="FH349" s="40" t="b">
        <f t="shared" si="577"/>
        <v>0</v>
      </c>
      <c r="FI349" s="365"/>
      <c r="FJ349" s="40" t="b">
        <f t="shared" si="578"/>
        <v>0</v>
      </c>
      <c r="FK349" s="40" t="b">
        <f t="shared" si="579"/>
        <v>0</v>
      </c>
      <c r="FL349" s="40" t="b">
        <f t="shared" si="580"/>
        <v>0</v>
      </c>
      <c r="FM349" s="40" t="b">
        <f t="shared" si="581"/>
        <v>0</v>
      </c>
      <c r="FN349" s="367"/>
      <c r="FO349" s="40" t="b">
        <f t="shared" si="582"/>
        <v>0</v>
      </c>
      <c r="FP349" s="40" t="b">
        <f t="shared" si="583"/>
        <v>0</v>
      </c>
      <c r="FQ349" s="40" t="b">
        <f t="shared" si="584"/>
        <v>0</v>
      </c>
      <c r="FR349" s="40" t="b">
        <f t="shared" si="585"/>
        <v>0</v>
      </c>
      <c r="FS349" s="365"/>
      <c r="FT349" s="40" t="b">
        <f t="shared" si="586"/>
        <v>0</v>
      </c>
      <c r="FU349" s="40" t="b">
        <f t="shared" si="587"/>
        <v>0</v>
      </c>
      <c r="FV349" s="40" t="b">
        <f t="shared" si="588"/>
        <v>0</v>
      </c>
      <c r="FW349" s="40" t="b">
        <f t="shared" si="589"/>
        <v>0</v>
      </c>
    </row>
    <row r="350" spans="2:179">
      <c r="B350" s="365">
        <v>341</v>
      </c>
      <c r="C350" s="309"/>
      <c r="D350" s="196"/>
      <c r="E350" s="196"/>
      <c r="F350" s="195"/>
      <c r="G350" s="367"/>
      <c r="H350" s="197"/>
      <c r="I350" s="197"/>
      <c r="J350" s="197"/>
      <c r="K350" s="197"/>
      <c r="L350" s="197"/>
      <c r="M350" s="197"/>
      <c r="N350" s="9"/>
      <c r="O350" s="198"/>
      <c r="P350" s="198"/>
      <c r="Q350" s="198"/>
      <c r="R350" s="198"/>
      <c r="S350" s="198"/>
      <c r="T350" s="198"/>
      <c r="U350" s="9"/>
      <c r="V350" s="306"/>
      <c r="W350" s="306"/>
      <c r="X350" s="306"/>
      <c r="Y350" s="306"/>
      <c r="Z350" s="306"/>
      <c r="AA350" s="283">
        <f>IFERROR(Z350*Inputs!$D$59*Inputs!$D$60,"")</f>
        <v>0</v>
      </c>
      <c r="AB350" s="9"/>
      <c r="AC350" s="304"/>
      <c r="AD350" s="304"/>
      <c r="AE350" s="304"/>
      <c r="AF350" s="304"/>
      <c r="AG350" s="9"/>
      <c r="AH350" s="283" t="str">
        <f>IFERROR(IF(Analysis!AC350="","",Analysis!AC350*Inputs!$D$33),"")</f>
        <v/>
      </c>
      <c r="AI350" s="292" t="str">
        <f>IFERROR(IF(Analysis!AD350="","",Analysis!AD350*Inputs!$D$37),"")</f>
        <v/>
      </c>
      <c r="AJ350" s="292" t="str">
        <f>IFERROR(IF(Analysis!AE350="","",Analysis!AE350*Inputs!$D$41),"")</f>
        <v/>
      </c>
      <c r="AK350" s="292" t="str">
        <f>IFERROR(IF(Analysis!AE350="","",Analysis!AE350*Inputs!$D$48),"")</f>
        <v/>
      </c>
      <c r="AL350" s="293" t="str">
        <f>IFERROR(IF(Analysis!AD350="","",Analysis!AD350*Inputs!$D$49*Inputs!$D$48),"")</f>
        <v/>
      </c>
      <c r="AM350" s="292" t="str">
        <f>IFERROR(AK350*Inputs!$D$50,"")</f>
        <v/>
      </c>
      <c r="AN350" s="292" t="str">
        <f t="shared" si="590"/>
        <v/>
      </c>
      <c r="AO350" s="292" t="str">
        <f>IFERROR(IF(AN350="","",AN350*Inputs!$D$52),"")</f>
        <v/>
      </c>
      <c r="AP350" s="283" t="str">
        <f>IFERROR(IF(Analysis!AF350="","",Analysis!AF350*Inputs!$D$58),"")</f>
        <v/>
      </c>
      <c r="AQ350" s="293" t="str">
        <f>IFERROR(AP350*Inputs!$D$59,"")</f>
        <v/>
      </c>
      <c r="AR350" s="283" t="str">
        <f>IFERROR(AQ350*Inputs!$D$60,"")</f>
        <v/>
      </c>
      <c r="AS350" s="9"/>
      <c r="AT350" s="279" t="str">
        <f>IF(Analysis!V350&lt;&gt;"",Analysis!V350,Analysis!$AH350)</f>
        <v/>
      </c>
      <c r="AU350" s="279" t="str">
        <f>IF(Analysis!W350&lt;&gt;"",Analysis!W350,Analysis!AI350)</f>
        <v/>
      </c>
      <c r="AV350" s="279" t="str">
        <f>IF(Analysis!X350&lt;&gt;"",Analysis!X350,$AJ350)</f>
        <v/>
      </c>
      <c r="AW350" s="279" t="str">
        <f>IF(Analysis!Y350&lt;&gt;"",Analysis!Y350,Analysis!AO350)</f>
        <v/>
      </c>
      <c r="AX350" s="279" t="str">
        <f>IF(Analysis!Z350&lt;&gt;"",Analysis!Z350,Analysis!AP350)</f>
        <v/>
      </c>
      <c r="AY350" s="279" t="str">
        <f>IF(Analysis!AA350&gt;0,Analysis!AA350,Analysis!AR350)</f>
        <v/>
      </c>
      <c r="AZ350" s="9"/>
      <c r="BA350" s="8">
        <f>SUM((($H350+$O350)*Inputs!$D$14*Inputs!$D$13/Hours_TB),(($I350+$P350)*Inputs!$D$14*Inputs!$D$13/Hours_TB),(($J350+$Q350)*Inputs!$D$14*Inputs!$D$13/Hours_TB),(($K350+$R350)*Inputs!$D$14*Inputs!$D$13/Hours_TB),(($L350+$S350)*Inputs!$D$14*Inputs!$D$13/Hours_TB),(($M350+$T350)*Inputs!$D$14*Inputs!$D$13/Hours_TB))</f>
        <v>0</v>
      </c>
      <c r="BB350" s="8">
        <f>SUM((($H350+$O350)*Inputs!$D$14*Inputs!$D$13/Hours_HIV),(($I350+$P350)*Inputs!$D$14*Inputs!$D$13/Hours_HIV),(($J350+$Q350)*Inputs!$D$14*Inputs!$D$13/Hours_HIV),(($K350+$R350)*Inputs!$D$14*Inputs!$D$13/Hours_HIV),(($L350+$S350)*Inputs!$D$14*Inputs!$D$13/Hours_HIV),(($M350+$T350)*Inputs!$D$14*Inputs!$D$13/Hours_HIV))</f>
        <v>0</v>
      </c>
      <c r="BC350" s="8">
        <f>SUM((($H350+$O350)*Inputs!$D$14*Inputs!$D$13/Hours_HPV),(($I350+$P350)*Inputs!$D$14*Inputs!$D$13/Hours_HPV),(($J350+$Q350)*Inputs!$D$14*Inputs!$D$13/Hours_HPV),(($K350+$R350)*Inputs!$D$14*Inputs!$D$13/Hours_HPV),(($L350+$S350)*Inputs!$D$14*Inputs!$D$13/Hours_HPV),(($M350+$T350)*Inputs!$D$14*Inputs!$D$13/Hours_HPV))</f>
        <v>0</v>
      </c>
      <c r="BD350" s="8">
        <f>SUM((($H350+$O350)*Inputs!$D$14*Inputs!$D$13/Hours_HCV),(($I350+$P350)*Inputs!$D$14*Inputs!$D$13/Hours_HCV),(($J350+$Q350)*Inputs!$D$14*Inputs!$D$13/Hours_HCV),(($K350+$R350)*Inputs!$D$14*Inputs!$D$13/Hours_HCV),(($L350+$S350)*Inputs!$D$14*Inputs!$D$13/Hours_HCV),(($M350+$T350)*Inputs!$D$14*Inputs!$D$13/Hours_HCV))</f>
        <v>0</v>
      </c>
      <c r="BE350" s="9"/>
      <c r="BF350" s="10" t="str">
        <f t="shared" si="591"/>
        <v/>
      </c>
      <c r="BG350" s="18" t="str">
        <f t="shared" si="592"/>
        <v>N/A</v>
      </c>
      <c r="BH350" s="10" t="str">
        <f t="shared" si="593"/>
        <v/>
      </c>
      <c r="BI350" s="10" t="str">
        <f t="shared" si="594"/>
        <v/>
      </c>
      <c r="BJ350" s="10" t="str">
        <f t="shared" si="513"/>
        <v/>
      </c>
      <c r="BK350" s="18" t="str">
        <f t="shared" si="595"/>
        <v>N/A</v>
      </c>
      <c r="BL350" s="367"/>
      <c r="BM350" s="10">
        <f t="shared" si="596"/>
        <v>0</v>
      </c>
      <c r="BN350" s="18" t="str">
        <f t="shared" si="597"/>
        <v>N/A</v>
      </c>
      <c r="BO350" s="10" t="str">
        <f t="shared" si="514"/>
        <v/>
      </c>
      <c r="BP350" s="10" t="str">
        <f t="shared" si="515"/>
        <v/>
      </c>
      <c r="BQ350" s="10" t="str">
        <f t="shared" si="516"/>
        <v/>
      </c>
      <c r="BR350" s="18" t="str">
        <f t="shared" si="517"/>
        <v>N/A</v>
      </c>
      <c r="BS350" s="367"/>
      <c r="BT350" s="10">
        <f t="shared" si="598"/>
        <v>0</v>
      </c>
      <c r="BU350" s="18" t="str">
        <f t="shared" si="599"/>
        <v>N/A</v>
      </c>
      <c r="BV350" s="10" t="str">
        <f t="shared" si="518"/>
        <v/>
      </c>
      <c r="BW350" s="10" t="str">
        <f t="shared" si="600"/>
        <v/>
      </c>
      <c r="BX350" s="10" t="str">
        <f t="shared" si="519"/>
        <v/>
      </c>
      <c r="BY350" s="18" t="str">
        <f t="shared" si="601"/>
        <v>N/A</v>
      </c>
      <c r="BZ350" s="367"/>
      <c r="CA350" s="10">
        <f t="shared" si="612"/>
        <v>0</v>
      </c>
      <c r="CB350" s="18" t="str">
        <f t="shared" si="603"/>
        <v>N/A</v>
      </c>
      <c r="CC350" s="10" t="str">
        <f t="shared" si="520"/>
        <v/>
      </c>
      <c r="CD350" s="10" t="str">
        <f t="shared" si="521"/>
        <v/>
      </c>
      <c r="CE350" s="10" t="str">
        <f t="shared" si="522"/>
        <v/>
      </c>
      <c r="CF350" s="18" t="str">
        <f t="shared" si="604"/>
        <v>N/A</v>
      </c>
      <c r="CG350" s="365"/>
      <c r="CH350" s="10">
        <f t="shared" si="605"/>
        <v>0</v>
      </c>
      <c r="CI350" s="18" t="str">
        <f t="shared" si="606"/>
        <v>N/A</v>
      </c>
      <c r="CJ350" s="10" t="str">
        <f t="shared" si="523"/>
        <v/>
      </c>
      <c r="CK350" s="10" t="str">
        <f t="shared" si="524"/>
        <v/>
      </c>
      <c r="CL350" s="10" t="str">
        <f t="shared" si="525"/>
        <v/>
      </c>
      <c r="CM350" s="18" t="str">
        <f t="shared" si="526"/>
        <v>N/A</v>
      </c>
      <c r="CN350" s="365"/>
      <c r="CO350" s="10">
        <f t="shared" si="607"/>
        <v>0</v>
      </c>
      <c r="CP350" s="18" t="str">
        <f t="shared" si="608"/>
        <v>N/A</v>
      </c>
      <c r="CQ350" s="10" t="str">
        <f t="shared" si="527"/>
        <v/>
      </c>
      <c r="CR350" s="10" t="str">
        <f t="shared" si="528"/>
        <v/>
      </c>
      <c r="CS350" s="10" t="str">
        <f t="shared" si="529"/>
        <v/>
      </c>
      <c r="CT350" s="18" t="str">
        <f t="shared" si="609"/>
        <v>N/A</v>
      </c>
      <c r="CU350" s="377"/>
      <c r="CV350" s="10">
        <f t="shared" si="610"/>
        <v>0</v>
      </c>
      <c r="CW350" s="18" t="str">
        <f t="shared" si="611"/>
        <v>N/A</v>
      </c>
      <c r="CX350" s="10" t="str">
        <f t="shared" si="530"/>
        <v/>
      </c>
      <c r="CY350" s="10" t="str">
        <f t="shared" si="531"/>
        <v/>
      </c>
      <c r="CZ350" s="10" t="str">
        <f t="shared" si="532"/>
        <v/>
      </c>
      <c r="DA350" s="18" t="str">
        <f t="shared" si="533"/>
        <v>N/A</v>
      </c>
      <c r="DB350" s="367"/>
      <c r="DC350" s="367"/>
      <c r="DD350" s="367"/>
      <c r="DE350" s="367"/>
      <c r="DF350" s="367"/>
      <c r="DG350" s="40" t="b">
        <f t="shared" si="534"/>
        <v>0</v>
      </c>
      <c r="DH350" s="40" t="b">
        <f t="shared" si="535"/>
        <v>0</v>
      </c>
      <c r="DI350" s="40" t="b">
        <f t="shared" si="536"/>
        <v>0</v>
      </c>
      <c r="DJ350" s="40" t="b">
        <f t="shared" si="537"/>
        <v>0</v>
      </c>
      <c r="DK350" s="367"/>
      <c r="DL350" s="40" t="b">
        <f t="shared" si="538"/>
        <v>0</v>
      </c>
      <c r="DM350" s="40" t="b">
        <f t="shared" si="539"/>
        <v>0</v>
      </c>
      <c r="DN350" s="40" t="b">
        <f t="shared" si="540"/>
        <v>0</v>
      </c>
      <c r="DO350" s="40" t="b">
        <f t="shared" si="541"/>
        <v>0</v>
      </c>
      <c r="DP350" s="367"/>
      <c r="DQ350" s="40" t="b">
        <f t="shared" si="542"/>
        <v>0</v>
      </c>
      <c r="DR350" s="40" t="b">
        <f t="shared" si="543"/>
        <v>0</v>
      </c>
      <c r="DS350" s="40" t="b">
        <f t="shared" si="544"/>
        <v>0</v>
      </c>
      <c r="DT350" s="40" t="b">
        <f t="shared" si="545"/>
        <v>0</v>
      </c>
      <c r="DU350" s="367"/>
      <c r="DV350" s="40" t="b">
        <f t="shared" si="546"/>
        <v>0</v>
      </c>
      <c r="DW350" s="40" t="b">
        <f t="shared" si="547"/>
        <v>0</v>
      </c>
      <c r="DX350" s="40" t="b">
        <f t="shared" si="548"/>
        <v>0</v>
      </c>
      <c r="DY350" s="40" t="b">
        <f t="shared" si="549"/>
        <v>0</v>
      </c>
      <c r="DZ350" s="367"/>
      <c r="EA350" s="40" t="b">
        <f t="shared" si="550"/>
        <v>0</v>
      </c>
      <c r="EB350" s="40" t="b">
        <f t="shared" si="551"/>
        <v>0</v>
      </c>
      <c r="EC350" s="40" t="b">
        <f t="shared" si="552"/>
        <v>0</v>
      </c>
      <c r="ED350" s="40" t="b">
        <f t="shared" si="553"/>
        <v>0</v>
      </c>
      <c r="EE350" s="367"/>
      <c r="EF350" s="40" t="b">
        <f t="shared" si="554"/>
        <v>0</v>
      </c>
      <c r="EG350" s="40" t="b">
        <f t="shared" si="555"/>
        <v>0</v>
      </c>
      <c r="EH350" s="40" t="b">
        <f t="shared" si="556"/>
        <v>0</v>
      </c>
      <c r="EI350" s="40" t="b">
        <f t="shared" si="557"/>
        <v>0</v>
      </c>
      <c r="EJ350" s="367"/>
      <c r="EK350" s="40" t="b">
        <f t="shared" si="558"/>
        <v>0</v>
      </c>
      <c r="EL350" s="40" t="b">
        <f t="shared" si="559"/>
        <v>0</v>
      </c>
      <c r="EM350" s="40" t="b">
        <f t="shared" si="560"/>
        <v>0</v>
      </c>
      <c r="EN350" s="40" t="b">
        <f t="shared" si="561"/>
        <v>0</v>
      </c>
      <c r="EO350" s="367"/>
      <c r="EP350" s="40" t="b">
        <f t="shared" si="562"/>
        <v>0</v>
      </c>
      <c r="EQ350" s="40" t="b">
        <f t="shared" si="563"/>
        <v>0</v>
      </c>
      <c r="ER350" s="40" t="b">
        <f t="shared" si="564"/>
        <v>0</v>
      </c>
      <c r="ES350" s="40" t="b">
        <f t="shared" si="565"/>
        <v>0</v>
      </c>
      <c r="ET350" s="367"/>
      <c r="EU350" s="40" t="b">
        <f t="shared" si="566"/>
        <v>0</v>
      </c>
      <c r="EV350" s="40" t="b">
        <f t="shared" si="567"/>
        <v>0</v>
      </c>
      <c r="EW350" s="40" t="b">
        <f t="shared" si="568"/>
        <v>0</v>
      </c>
      <c r="EX350" s="40" t="b">
        <f t="shared" si="569"/>
        <v>0</v>
      </c>
      <c r="EY350" s="365"/>
      <c r="EZ350" s="40" t="b">
        <f t="shared" si="570"/>
        <v>0</v>
      </c>
      <c r="FA350" s="40" t="b">
        <f t="shared" si="571"/>
        <v>0</v>
      </c>
      <c r="FB350" s="40" t="b">
        <f t="shared" si="572"/>
        <v>0</v>
      </c>
      <c r="FC350" s="40" t="b">
        <f t="shared" si="573"/>
        <v>0</v>
      </c>
      <c r="FD350" s="367"/>
      <c r="FE350" s="40" t="b">
        <f t="shared" si="574"/>
        <v>0</v>
      </c>
      <c r="FF350" s="40" t="b">
        <f t="shared" si="575"/>
        <v>0</v>
      </c>
      <c r="FG350" s="40" t="b">
        <f t="shared" si="576"/>
        <v>0</v>
      </c>
      <c r="FH350" s="40" t="b">
        <f t="shared" si="577"/>
        <v>0</v>
      </c>
      <c r="FI350" s="365"/>
      <c r="FJ350" s="40" t="b">
        <f t="shared" si="578"/>
        <v>0</v>
      </c>
      <c r="FK350" s="40" t="b">
        <f t="shared" si="579"/>
        <v>0</v>
      </c>
      <c r="FL350" s="40" t="b">
        <f t="shared" si="580"/>
        <v>0</v>
      </c>
      <c r="FM350" s="40" t="b">
        <f t="shared" si="581"/>
        <v>0</v>
      </c>
      <c r="FN350" s="367"/>
      <c r="FO350" s="40" t="b">
        <f t="shared" si="582"/>
        <v>0</v>
      </c>
      <c r="FP350" s="40" t="b">
        <f t="shared" si="583"/>
        <v>0</v>
      </c>
      <c r="FQ350" s="40" t="b">
        <f t="shared" si="584"/>
        <v>0</v>
      </c>
      <c r="FR350" s="40" t="b">
        <f t="shared" si="585"/>
        <v>0</v>
      </c>
      <c r="FS350" s="365"/>
      <c r="FT350" s="40" t="b">
        <f t="shared" si="586"/>
        <v>0</v>
      </c>
      <c r="FU350" s="40" t="b">
        <f t="shared" si="587"/>
        <v>0</v>
      </c>
      <c r="FV350" s="40" t="b">
        <f t="shared" si="588"/>
        <v>0</v>
      </c>
      <c r="FW350" s="40" t="b">
        <f t="shared" si="589"/>
        <v>0</v>
      </c>
    </row>
    <row r="351" spans="2:179">
      <c r="B351" s="365">
        <v>342</v>
      </c>
      <c r="C351" s="309"/>
      <c r="D351" s="196"/>
      <c r="E351" s="196"/>
      <c r="F351" s="195"/>
      <c r="G351" s="367"/>
      <c r="H351" s="197"/>
      <c r="I351" s="197"/>
      <c r="J351" s="197"/>
      <c r="K351" s="197"/>
      <c r="L351" s="197"/>
      <c r="M351" s="197"/>
      <c r="N351" s="9"/>
      <c r="O351" s="198"/>
      <c r="P351" s="198"/>
      <c r="Q351" s="198"/>
      <c r="R351" s="198"/>
      <c r="S351" s="198"/>
      <c r="T351" s="198"/>
      <c r="U351" s="9"/>
      <c r="V351" s="306"/>
      <c r="W351" s="306"/>
      <c r="X351" s="306"/>
      <c r="Y351" s="306"/>
      <c r="Z351" s="306"/>
      <c r="AA351" s="283">
        <f>IFERROR(Z351*Inputs!$D$59*Inputs!$D$60,"")</f>
        <v>0</v>
      </c>
      <c r="AB351" s="9"/>
      <c r="AC351" s="304"/>
      <c r="AD351" s="304"/>
      <c r="AE351" s="304"/>
      <c r="AF351" s="304"/>
      <c r="AG351" s="9"/>
      <c r="AH351" s="283" t="str">
        <f>IFERROR(IF(Analysis!AC351="","",Analysis!AC351*Inputs!$D$33),"")</f>
        <v/>
      </c>
      <c r="AI351" s="292" t="str">
        <f>IFERROR(IF(Analysis!AD351="","",Analysis!AD351*Inputs!$D$37),"")</f>
        <v/>
      </c>
      <c r="AJ351" s="292" t="str">
        <f>IFERROR(IF(Analysis!AE351="","",Analysis!AE351*Inputs!$D$41),"")</f>
        <v/>
      </c>
      <c r="AK351" s="292" t="str">
        <f>IFERROR(IF(Analysis!AE351="","",Analysis!AE351*Inputs!$D$48),"")</f>
        <v/>
      </c>
      <c r="AL351" s="293" t="str">
        <f>IFERROR(IF(Analysis!AD351="","",Analysis!AD351*Inputs!$D$49*Inputs!$D$48),"")</f>
        <v/>
      </c>
      <c r="AM351" s="292" t="str">
        <f>IFERROR(AK351*Inputs!$D$50,"")</f>
        <v/>
      </c>
      <c r="AN351" s="292" t="str">
        <f t="shared" si="590"/>
        <v/>
      </c>
      <c r="AO351" s="292" t="str">
        <f>IFERROR(IF(AN351="","",AN351*Inputs!$D$52),"")</f>
        <v/>
      </c>
      <c r="AP351" s="283" t="str">
        <f>IFERROR(IF(Analysis!AF351="","",Analysis!AF351*Inputs!$D$58),"")</f>
        <v/>
      </c>
      <c r="AQ351" s="293" t="str">
        <f>IFERROR(AP351*Inputs!$D$59,"")</f>
        <v/>
      </c>
      <c r="AR351" s="283" t="str">
        <f>IFERROR(AQ351*Inputs!$D$60,"")</f>
        <v/>
      </c>
      <c r="AS351" s="9"/>
      <c r="AT351" s="279" t="str">
        <f>IF(Analysis!V351&lt;&gt;"",Analysis!V351,Analysis!$AH351)</f>
        <v/>
      </c>
      <c r="AU351" s="279" t="str">
        <f>IF(Analysis!W351&lt;&gt;"",Analysis!W351,Analysis!AI351)</f>
        <v/>
      </c>
      <c r="AV351" s="279" t="str">
        <f>IF(Analysis!X351&lt;&gt;"",Analysis!X351,$AJ351)</f>
        <v/>
      </c>
      <c r="AW351" s="279" t="str">
        <f>IF(Analysis!Y351&lt;&gt;"",Analysis!Y351,Analysis!AO351)</f>
        <v/>
      </c>
      <c r="AX351" s="279" t="str">
        <f>IF(Analysis!Z351&lt;&gt;"",Analysis!Z351,Analysis!AP351)</f>
        <v/>
      </c>
      <c r="AY351" s="279" t="str">
        <f>IF(Analysis!AA351&gt;0,Analysis!AA351,Analysis!AR351)</f>
        <v/>
      </c>
      <c r="AZ351" s="9"/>
      <c r="BA351" s="8">
        <f>SUM((($H351+$O351)*Inputs!$D$14*Inputs!$D$13/Hours_TB),(($I351+$P351)*Inputs!$D$14*Inputs!$D$13/Hours_TB),(($J351+$Q351)*Inputs!$D$14*Inputs!$D$13/Hours_TB),(($K351+$R351)*Inputs!$D$14*Inputs!$D$13/Hours_TB),(($L351+$S351)*Inputs!$D$14*Inputs!$D$13/Hours_TB),(($M351+$T351)*Inputs!$D$14*Inputs!$D$13/Hours_TB))</f>
        <v>0</v>
      </c>
      <c r="BB351" s="8">
        <f>SUM((($H351+$O351)*Inputs!$D$14*Inputs!$D$13/Hours_HIV),(($I351+$P351)*Inputs!$D$14*Inputs!$D$13/Hours_HIV),(($J351+$Q351)*Inputs!$D$14*Inputs!$D$13/Hours_HIV),(($K351+$R351)*Inputs!$D$14*Inputs!$D$13/Hours_HIV),(($L351+$S351)*Inputs!$D$14*Inputs!$D$13/Hours_HIV),(($M351+$T351)*Inputs!$D$14*Inputs!$D$13/Hours_HIV))</f>
        <v>0</v>
      </c>
      <c r="BC351" s="8">
        <f>SUM((($H351+$O351)*Inputs!$D$14*Inputs!$D$13/Hours_HPV),(($I351+$P351)*Inputs!$D$14*Inputs!$D$13/Hours_HPV),(($J351+$Q351)*Inputs!$D$14*Inputs!$D$13/Hours_HPV),(($K351+$R351)*Inputs!$D$14*Inputs!$D$13/Hours_HPV),(($L351+$S351)*Inputs!$D$14*Inputs!$D$13/Hours_HPV),(($M351+$T351)*Inputs!$D$14*Inputs!$D$13/Hours_HPV))</f>
        <v>0</v>
      </c>
      <c r="BD351" s="8">
        <f>SUM((($H351+$O351)*Inputs!$D$14*Inputs!$D$13/Hours_HCV),(($I351+$P351)*Inputs!$D$14*Inputs!$D$13/Hours_HCV),(($J351+$Q351)*Inputs!$D$14*Inputs!$D$13/Hours_HCV),(($K351+$R351)*Inputs!$D$14*Inputs!$D$13/Hours_HCV),(($L351+$S351)*Inputs!$D$14*Inputs!$D$13/Hours_HCV),(($M351+$T351)*Inputs!$D$14*Inputs!$D$13/Hours_HCV))</f>
        <v>0</v>
      </c>
      <c r="BE351" s="9"/>
      <c r="BF351" s="10" t="str">
        <f t="shared" si="591"/>
        <v/>
      </c>
      <c r="BG351" s="18" t="str">
        <f t="shared" si="592"/>
        <v>N/A</v>
      </c>
      <c r="BH351" s="10" t="str">
        <f t="shared" si="593"/>
        <v/>
      </c>
      <c r="BI351" s="10" t="str">
        <f t="shared" si="594"/>
        <v/>
      </c>
      <c r="BJ351" s="10" t="str">
        <f t="shared" si="513"/>
        <v/>
      </c>
      <c r="BK351" s="18" t="str">
        <f t="shared" si="595"/>
        <v>N/A</v>
      </c>
      <c r="BL351" s="367"/>
      <c r="BM351" s="10">
        <f t="shared" si="596"/>
        <v>0</v>
      </c>
      <c r="BN351" s="18" t="str">
        <f t="shared" si="597"/>
        <v>N/A</v>
      </c>
      <c r="BO351" s="10" t="str">
        <f t="shared" si="514"/>
        <v/>
      </c>
      <c r="BP351" s="10" t="str">
        <f t="shared" si="515"/>
        <v/>
      </c>
      <c r="BQ351" s="10" t="str">
        <f t="shared" si="516"/>
        <v/>
      </c>
      <c r="BR351" s="18" t="str">
        <f t="shared" si="517"/>
        <v>N/A</v>
      </c>
      <c r="BS351" s="367"/>
      <c r="BT351" s="10">
        <f t="shared" si="598"/>
        <v>0</v>
      </c>
      <c r="BU351" s="18" t="str">
        <f t="shared" si="599"/>
        <v>N/A</v>
      </c>
      <c r="BV351" s="10" t="str">
        <f t="shared" si="518"/>
        <v/>
      </c>
      <c r="BW351" s="10" t="str">
        <f t="shared" si="600"/>
        <v/>
      </c>
      <c r="BX351" s="10" t="str">
        <f t="shared" si="519"/>
        <v/>
      </c>
      <c r="BY351" s="18" t="str">
        <f t="shared" si="601"/>
        <v>N/A</v>
      </c>
      <c r="BZ351" s="367"/>
      <c r="CA351" s="10">
        <f t="shared" si="612"/>
        <v>0</v>
      </c>
      <c r="CB351" s="18" t="str">
        <f t="shared" si="603"/>
        <v>N/A</v>
      </c>
      <c r="CC351" s="10" t="str">
        <f t="shared" si="520"/>
        <v/>
      </c>
      <c r="CD351" s="10" t="str">
        <f t="shared" si="521"/>
        <v/>
      </c>
      <c r="CE351" s="10" t="str">
        <f t="shared" si="522"/>
        <v/>
      </c>
      <c r="CF351" s="18" t="str">
        <f t="shared" si="604"/>
        <v>N/A</v>
      </c>
      <c r="CG351" s="365"/>
      <c r="CH351" s="10">
        <f t="shared" si="605"/>
        <v>0</v>
      </c>
      <c r="CI351" s="18" t="str">
        <f t="shared" si="606"/>
        <v>N/A</v>
      </c>
      <c r="CJ351" s="10" t="str">
        <f t="shared" si="523"/>
        <v/>
      </c>
      <c r="CK351" s="10" t="str">
        <f t="shared" si="524"/>
        <v/>
      </c>
      <c r="CL351" s="10" t="str">
        <f t="shared" si="525"/>
        <v/>
      </c>
      <c r="CM351" s="18" t="str">
        <f t="shared" si="526"/>
        <v>N/A</v>
      </c>
      <c r="CN351" s="365"/>
      <c r="CO351" s="10">
        <f t="shared" si="607"/>
        <v>0</v>
      </c>
      <c r="CP351" s="18" t="str">
        <f t="shared" si="608"/>
        <v>N/A</v>
      </c>
      <c r="CQ351" s="10" t="str">
        <f t="shared" si="527"/>
        <v/>
      </c>
      <c r="CR351" s="10" t="str">
        <f t="shared" si="528"/>
        <v/>
      </c>
      <c r="CS351" s="10" t="str">
        <f t="shared" si="529"/>
        <v/>
      </c>
      <c r="CT351" s="18" t="str">
        <f t="shared" si="609"/>
        <v>N/A</v>
      </c>
      <c r="CU351" s="377"/>
      <c r="CV351" s="10">
        <f t="shared" si="610"/>
        <v>0</v>
      </c>
      <c r="CW351" s="18" t="str">
        <f t="shared" si="611"/>
        <v>N/A</v>
      </c>
      <c r="CX351" s="10" t="str">
        <f t="shared" si="530"/>
        <v/>
      </c>
      <c r="CY351" s="10" t="str">
        <f t="shared" si="531"/>
        <v/>
      </c>
      <c r="CZ351" s="10" t="str">
        <f t="shared" si="532"/>
        <v/>
      </c>
      <c r="DA351" s="18" t="str">
        <f t="shared" si="533"/>
        <v>N/A</v>
      </c>
      <c r="DB351" s="367"/>
      <c r="DC351" s="367"/>
      <c r="DD351" s="367"/>
      <c r="DE351" s="367"/>
      <c r="DF351" s="367"/>
      <c r="DG351" s="40" t="b">
        <f t="shared" si="534"/>
        <v>0</v>
      </c>
      <c r="DH351" s="40" t="b">
        <f t="shared" si="535"/>
        <v>0</v>
      </c>
      <c r="DI351" s="40" t="b">
        <f t="shared" si="536"/>
        <v>0</v>
      </c>
      <c r="DJ351" s="40" t="b">
        <f t="shared" si="537"/>
        <v>0</v>
      </c>
      <c r="DK351" s="367"/>
      <c r="DL351" s="40" t="b">
        <f t="shared" si="538"/>
        <v>0</v>
      </c>
      <c r="DM351" s="40" t="b">
        <f t="shared" si="539"/>
        <v>0</v>
      </c>
      <c r="DN351" s="40" t="b">
        <f t="shared" si="540"/>
        <v>0</v>
      </c>
      <c r="DO351" s="40" t="b">
        <f t="shared" si="541"/>
        <v>0</v>
      </c>
      <c r="DP351" s="367"/>
      <c r="DQ351" s="40" t="b">
        <f t="shared" si="542"/>
        <v>0</v>
      </c>
      <c r="DR351" s="40" t="b">
        <f t="shared" si="543"/>
        <v>0</v>
      </c>
      <c r="DS351" s="40" t="b">
        <f t="shared" si="544"/>
        <v>0</v>
      </c>
      <c r="DT351" s="40" t="b">
        <f t="shared" si="545"/>
        <v>0</v>
      </c>
      <c r="DU351" s="367"/>
      <c r="DV351" s="40" t="b">
        <f t="shared" si="546"/>
        <v>0</v>
      </c>
      <c r="DW351" s="40" t="b">
        <f t="shared" si="547"/>
        <v>0</v>
      </c>
      <c r="DX351" s="40" t="b">
        <f t="shared" si="548"/>
        <v>0</v>
      </c>
      <c r="DY351" s="40" t="b">
        <f t="shared" si="549"/>
        <v>0</v>
      </c>
      <c r="DZ351" s="367"/>
      <c r="EA351" s="40" t="b">
        <f t="shared" si="550"/>
        <v>0</v>
      </c>
      <c r="EB351" s="40" t="b">
        <f t="shared" si="551"/>
        <v>0</v>
      </c>
      <c r="EC351" s="40" t="b">
        <f t="shared" si="552"/>
        <v>0</v>
      </c>
      <c r="ED351" s="40" t="b">
        <f t="shared" si="553"/>
        <v>0</v>
      </c>
      <c r="EE351" s="367"/>
      <c r="EF351" s="40" t="b">
        <f t="shared" si="554"/>
        <v>0</v>
      </c>
      <c r="EG351" s="40" t="b">
        <f t="shared" si="555"/>
        <v>0</v>
      </c>
      <c r="EH351" s="40" t="b">
        <f t="shared" si="556"/>
        <v>0</v>
      </c>
      <c r="EI351" s="40" t="b">
        <f t="shared" si="557"/>
        <v>0</v>
      </c>
      <c r="EJ351" s="367"/>
      <c r="EK351" s="40" t="b">
        <f t="shared" si="558"/>
        <v>0</v>
      </c>
      <c r="EL351" s="40" t="b">
        <f t="shared" si="559"/>
        <v>0</v>
      </c>
      <c r="EM351" s="40" t="b">
        <f t="shared" si="560"/>
        <v>0</v>
      </c>
      <c r="EN351" s="40" t="b">
        <f t="shared" si="561"/>
        <v>0</v>
      </c>
      <c r="EO351" s="367"/>
      <c r="EP351" s="40" t="b">
        <f t="shared" si="562"/>
        <v>0</v>
      </c>
      <c r="EQ351" s="40" t="b">
        <f t="shared" si="563"/>
        <v>0</v>
      </c>
      <c r="ER351" s="40" t="b">
        <f t="shared" si="564"/>
        <v>0</v>
      </c>
      <c r="ES351" s="40" t="b">
        <f t="shared" si="565"/>
        <v>0</v>
      </c>
      <c r="ET351" s="367"/>
      <c r="EU351" s="40" t="b">
        <f t="shared" si="566"/>
        <v>0</v>
      </c>
      <c r="EV351" s="40" t="b">
        <f t="shared" si="567"/>
        <v>0</v>
      </c>
      <c r="EW351" s="40" t="b">
        <f t="shared" si="568"/>
        <v>0</v>
      </c>
      <c r="EX351" s="40" t="b">
        <f t="shared" si="569"/>
        <v>0</v>
      </c>
      <c r="EY351" s="365"/>
      <c r="EZ351" s="40" t="b">
        <f t="shared" si="570"/>
        <v>0</v>
      </c>
      <c r="FA351" s="40" t="b">
        <f t="shared" si="571"/>
        <v>0</v>
      </c>
      <c r="FB351" s="40" t="b">
        <f t="shared" si="572"/>
        <v>0</v>
      </c>
      <c r="FC351" s="40" t="b">
        <f t="shared" si="573"/>
        <v>0</v>
      </c>
      <c r="FD351" s="367"/>
      <c r="FE351" s="40" t="b">
        <f t="shared" si="574"/>
        <v>0</v>
      </c>
      <c r="FF351" s="40" t="b">
        <f t="shared" si="575"/>
        <v>0</v>
      </c>
      <c r="FG351" s="40" t="b">
        <f t="shared" si="576"/>
        <v>0</v>
      </c>
      <c r="FH351" s="40" t="b">
        <f t="shared" si="577"/>
        <v>0</v>
      </c>
      <c r="FI351" s="365"/>
      <c r="FJ351" s="40" t="b">
        <f t="shared" si="578"/>
        <v>0</v>
      </c>
      <c r="FK351" s="40" t="b">
        <f t="shared" si="579"/>
        <v>0</v>
      </c>
      <c r="FL351" s="40" t="b">
        <f t="shared" si="580"/>
        <v>0</v>
      </c>
      <c r="FM351" s="40" t="b">
        <f t="shared" si="581"/>
        <v>0</v>
      </c>
      <c r="FN351" s="367"/>
      <c r="FO351" s="40" t="b">
        <f t="shared" si="582"/>
        <v>0</v>
      </c>
      <c r="FP351" s="40" t="b">
        <f t="shared" si="583"/>
        <v>0</v>
      </c>
      <c r="FQ351" s="40" t="b">
        <f t="shared" si="584"/>
        <v>0</v>
      </c>
      <c r="FR351" s="40" t="b">
        <f t="shared" si="585"/>
        <v>0</v>
      </c>
      <c r="FS351" s="365"/>
      <c r="FT351" s="40" t="b">
        <f t="shared" si="586"/>
        <v>0</v>
      </c>
      <c r="FU351" s="40" t="b">
        <f t="shared" si="587"/>
        <v>0</v>
      </c>
      <c r="FV351" s="40" t="b">
        <f t="shared" si="588"/>
        <v>0</v>
      </c>
      <c r="FW351" s="40" t="b">
        <f t="shared" si="589"/>
        <v>0</v>
      </c>
    </row>
    <row r="352" spans="2:179">
      <c r="B352" s="365">
        <v>343</v>
      </c>
      <c r="C352" s="309"/>
      <c r="D352" s="196"/>
      <c r="E352" s="196"/>
      <c r="F352" s="195"/>
      <c r="G352" s="367"/>
      <c r="H352" s="197"/>
      <c r="I352" s="197"/>
      <c r="J352" s="197"/>
      <c r="K352" s="197"/>
      <c r="L352" s="197"/>
      <c r="M352" s="197"/>
      <c r="N352" s="9"/>
      <c r="O352" s="198"/>
      <c r="P352" s="198"/>
      <c r="Q352" s="198"/>
      <c r="R352" s="198"/>
      <c r="S352" s="198"/>
      <c r="T352" s="198"/>
      <c r="U352" s="9"/>
      <c r="V352" s="306"/>
      <c r="W352" s="306"/>
      <c r="X352" s="306"/>
      <c r="Y352" s="306"/>
      <c r="Z352" s="306"/>
      <c r="AA352" s="283">
        <f>IFERROR(Z352*Inputs!$D$59*Inputs!$D$60,"")</f>
        <v>0</v>
      </c>
      <c r="AB352" s="9"/>
      <c r="AC352" s="304"/>
      <c r="AD352" s="304"/>
      <c r="AE352" s="304"/>
      <c r="AF352" s="304"/>
      <c r="AG352" s="9"/>
      <c r="AH352" s="283" t="str">
        <f>IFERROR(IF(Analysis!AC352="","",Analysis!AC352*Inputs!$D$33),"")</f>
        <v/>
      </c>
      <c r="AI352" s="292" t="str">
        <f>IFERROR(IF(Analysis!AD352="","",Analysis!AD352*Inputs!$D$37),"")</f>
        <v/>
      </c>
      <c r="AJ352" s="292" t="str">
        <f>IFERROR(IF(Analysis!AE352="","",Analysis!AE352*Inputs!$D$41),"")</f>
        <v/>
      </c>
      <c r="AK352" s="292" t="str">
        <f>IFERROR(IF(Analysis!AE352="","",Analysis!AE352*Inputs!$D$48),"")</f>
        <v/>
      </c>
      <c r="AL352" s="293" t="str">
        <f>IFERROR(IF(Analysis!AD352="","",Analysis!AD352*Inputs!$D$49*Inputs!$D$48),"")</f>
        <v/>
      </c>
      <c r="AM352" s="292" t="str">
        <f>IFERROR(AK352*Inputs!$D$50,"")</f>
        <v/>
      </c>
      <c r="AN352" s="292" t="str">
        <f t="shared" si="590"/>
        <v/>
      </c>
      <c r="AO352" s="292" t="str">
        <f>IFERROR(IF(AN352="","",AN352*Inputs!$D$52),"")</f>
        <v/>
      </c>
      <c r="AP352" s="283" t="str">
        <f>IFERROR(IF(Analysis!AF352="","",Analysis!AF352*Inputs!$D$58),"")</f>
        <v/>
      </c>
      <c r="AQ352" s="293" t="str">
        <f>IFERROR(AP352*Inputs!$D$59,"")</f>
        <v/>
      </c>
      <c r="AR352" s="283" t="str">
        <f>IFERROR(AQ352*Inputs!$D$60,"")</f>
        <v/>
      </c>
      <c r="AS352" s="9"/>
      <c r="AT352" s="279" t="str">
        <f>IF(Analysis!V352&lt;&gt;"",Analysis!V352,Analysis!$AH352)</f>
        <v/>
      </c>
      <c r="AU352" s="279" t="str">
        <f>IF(Analysis!W352&lt;&gt;"",Analysis!W352,Analysis!AI352)</f>
        <v/>
      </c>
      <c r="AV352" s="279" t="str">
        <f>IF(Analysis!X352&lt;&gt;"",Analysis!X352,$AJ352)</f>
        <v/>
      </c>
      <c r="AW352" s="279" t="str">
        <f>IF(Analysis!Y352&lt;&gt;"",Analysis!Y352,Analysis!AO352)</f>
        <v/>
      </c>
      <c r="AX352" s="279" t="str">
        <f>IF(Analysis!Z352&lt;&gt;"",Analysis!Z352,Analysis!AP352)</f>
        <v/>
      </c>
      <c r="AY352" s="279" t="str">
        <f>IF(Analysis!AA352&gt;0,Analysis!AA352,Analysis!AR352)</f>
        <v/>
      </c>
      <c r="AZ352" s="9"/>
      <c r="BA352" s="8">
        <f>SUM((($H352+$O352)*Inputs!$D$14*Inputs!$D$13/Hours_TB),(($I352+$P352)*Inputs!$D$14*Inputs!$D$13/Hours_TB),(($J352+$Q352)*Inputs!$D$14*Inputs!$D$13/Hours_TB),(($K352+$R352)*Inputs!$D$14*Inputs!$D$13/Hours_TB),(($L352+$S352)*Inputs!$D$14*Inputs!$D$13/Hours_TB),(($M352+$T352)*Inputs!$D$14*Inputs!$D$13/Hours_TB))</f>
        <v>0</v>
      </c>
      <c r="BB352" s="8">
        <f>SUM((($H352+$O352)*Inputs!$D$14*Inputs!$D$13/Hours_HIV),(($I352+$P352)*Inputs!$D$14*Inputs!$D$13/Hours_HIV),(($J352+$Q352)*Inputs!$D$14*Inputs!$D$13/Hours_HIV),(($K352+$R352)*Inputs!$D$14*Inputs!$D$13/Hours_HIV),(($L352+$S352)*Inputs!$D$14*Inputs!$D$13/Hours_HIV),(($M352+$T352)*Inputs!$D$14*Inputs!$D$13/Hours_HIV))</f>
        <v>0</v>
      </c>
      <c r="BC352" s="8">
        <f>SUM((($H352+$O352)*Inputs!$D$14*Inputs!$D$13/Hours_HPV),(($I352+$P352)*Inputs!$D$14*Inputs!$D$13/Hours_HPV),(($J352+$Q352)*Inputs!$D$14*Inputs!$D$13/Hours_HPV),(($K352+$R352)*Inputs!$D$14*Inputs!$D$13/Hours_HPV),(($L352+$S352)*Inputs!$D$14*Inputs!$D$13/Hours_HPV),(($M352+$T352)*Inputs!$D$14*Inputs!$D$13/Hours_HPV))</f>
        <v>0</v>
      </c>
      <c r="BD352" s="8">
        <f>SUM((($H352+$O352)*Inputs!$D$14*Inputs!$D$13/Hours_HCV),(($I352+$P352)*Inputs!$D$14*Inputs!$D$13/Hours_HCV),(($J352+$Q352)*Inputs!$D$14*Inputs!$D$13/Hours_HCV),(($K352+$R352)*Inputs!$D$14*Inputs!$D$13/Hours_HCV),(($L352+$S352)*Inputs!$D$14*Inputs!$D$13/Hours_HCV),(($M352+$T352)*Inputs!$D$14*Inputs!$D$13/Hours_HCV))</f>
        <v>0</v>
      </c>
      <c r="BE352" s="9"/>
      <c r="BF352" s="10" t="str">
        <f t="shared" si="591"/>
        <v/>
      </c>
      <c r="BG352" s="18" t="str">
        <f t="shared" si="592"/>
        <v>N/A</v>
      </c>
      <c r="BH352" s="10" t="str">
        <f t="shared" si="593"/>
        <v/>
      </c>
      <c r="BI352" s="10" t="str">
        <f t="shared" si="594"/>
        <v/>
      </c>
      <c r="BJ352" s="10" t="str">
        <f t="shared" si="513"/>
        <v/>
      </c>
      <c r="BK352" s="18" t="str">
        <f t="shared" si="595"/>
        <v>N/A</v>
      </c>
      <c r="BL352" s="367"/>
      <c r="BM352" s="10">
        <f t="shared" si="596"/>
        <v>0</v>
      </c>
      <c r="BN352" s="18" t="str">
        <f t="shared" si="597"/>
        <v>N/A</v>
      </c>
      <c r="BO352" s="10" t="str">
        <f t="shared" si="514"/>
        <v/>
      </c>
      <c r="BP352" s="10" t="str">
        <f t="shared" si="515"/>
        <v/>
      </c>
      <c r="BQ352" s="10" t="str">
        <f t="shared" si="516"/>
        <v/>
      </c>
      <c r="BR352" s="18" t="str">
        <f t="shared" si="517"/>
        <v>N/A</v>
      </c>
      <c r="BS352" s="367"/>
      <c r="BT352" s="10">
        <f t="shared" si="598"/>
        <v>0</v>
      </c>
      <c r="BU352" s="18" t="str">
        <f t="shared" si="599"/>
        <v>N/A</v>
      </c>
      <c r="BV352" s="10" t="str">
        <f t="shared" si="518"/>
        <v/>
      </c>
      <c r="BW352" s="10" t="str">
        <f t="shared" si="600"/>
        <v/>
      </c>
      <c r="BX352" s="10" t="str">
        <f t="shared" si="519"/>
        <v/>
      </c>
      <c r="BY352" s="18" t="str">
        <f t="shared" si="601"/>
        <v>N/A</v>
      </c>
      <c r="BZ352" s="367"/>
      <c r="CA352" s="10">
        <f t="shared" si="612"/>
        <v>0</v>
      </c>
      <c r="CB352" s="18" t="str">
        <f t="shared" si="603"/>
        <v>N/A</v>
      </c>
      <c r="CC352" s="10" t="str">
        <f t="shared" si="520"/>
        <v/>
      </c>
      <c r="CD352" s="10" t="str">
        <f t="shared" si="521"/>
        <v/>
      </c>
      <c r="CE352" s="10" t="str">
        <f t="shared" si="522"/>
        <v/>
      </c>
      <c r="CF352" s="18" t="str">
        <f t="shared" si="604"/>
        <v>N/A</v>
      </c>
      <c r="CG352" s="365"/>
      <c r="CH352" s="10">
        <f t="shared" si="605"/>
        <v>0</v>
      </c>
      <c r="CI352" s="18" t="str">
        <f t="shared" si="606"/>
        <v>N/A</v>
      </c>
      <c r="CJ352" s="10" t="str">
        <f t="shared" si="523"/>
        <v/>
      </c>
      <c r="CK352" s="10" t="str">
        <f t="shared" si="524"/>
        <v/>
      </c>
      <c r="CL352" s="10" t="str">
        <f t="shared" si="525"/>
        <v/>
      </c>
      <c r="CM352" s="18" t="str">
        <f t="shared" si="526"/>
        <v>N/A</v>
      </c>
      <c r="CN352" s="365"/>
      <c r="CO352" s="10">
        <f t="shared" si="607"/>
        <v>0</v>
      </c>
      <c r="CP352" s="18" t="str">
        <f t="shared" si="608"/>
        <v>N/A</v>
      </c>
      <c r="CQ352" s="10" t="str">
        <f t="shared" si="527"/>
        <v/>
      </c>
      <c r="CR352" s="10" t="str">
        <f t="shared" si="528"/>
        <v/>
      </c>
      <c r="CS352" s="10" t="str">
        <f t="shared" si="529"/>
        <v/>
      </c>
      <c r="CT352" s="18" t="str">
        <f t="shared" si="609"/>
        <v>N/A</v>
      </c>
      <c r="CU352" s="377"/>
      <c r="CV352" s="10">
        <f t="shared" si="610"/>
        <v>0</v>
      </c>
      <c r="CW352" s="18" t="str">
        <f t="shared" si="611"/>
        <v>N/A</v>
      </c>
      <c r="CX352" s="10" t="str">
        <f t="shared" si="530"/>
        <v/>
      </c>
      <c r="CY352" s="10" t="str">
        <f t="shared" si="531"/>
        <v/>
      </c>
      <c r="CZ352" s="10" t="str">
        <f t="shared" si="532"/>
        <v/>
      </c>
      <c r="DA352" s="18" t="str">
        <f t="shared" si="533"/>
        <v>N/A</v>
      </c>
      <c r="DB352" s="367"/>
      <c r="DC352" s="367"/>
      <c r="DD352" s="367"/>
      <c r="DE352" s="367"/>
      <c r="DF352" s="367"/>
      <c r="DG352" s="40" t="b">
        <f t="shared" si="534"/>
        <v>0</v>
      </c>
      <c r="DH352" s="40" t="b">
        <f t="shared" si="535"/>
        <v>0</v>
      </c>
      <c r="DI352" s="40" t="b">
        <f t="shared" si="536"/>
        <v>0</v>
      </c>
      <c r="DJ352" s="40" t="b">
        <f t="shared" si="537"/>
        <v>0</v>
      </c>
      <c r="DK352" s="367"/>
      <c r="DL352" s="40" t="b">
        <f t="shared" si="538"/>
        <v>0</v>
      </c>
      <c r="DM352" s="40" t="b">
        <f t="shared" si="539"/>
        <v>0</v>
      </c>
      <c r="DN352" s="40" t="b">
        <f t="shared" si="540"/>
        <v>0</v>
      </c>
      <c r="DO352" s="40" t="b">
        <f t="shared" si="541"/>
        <v>0</v>
      </c>
      <c r="DP352" s="367"/>
      <c r="DQ352" s="40" t="b">
        <f t="shared" si="542"/>
        <v>0</v>
      </c>
      <c r="DR352" s="40" t="b">
        <f t="shared" si="543"/>
        <v>0</v>
      </c>
      <c r="DS352" s="40" t="b">
        <f t="shared" si="544"/>
        <v>0</v>
      </c>
      <c r="DT352" s="40" t="b">
        <f t="shared" si="545"/>
        <v>0</v>
      </c>
      <c r="DU352" s="367"/>
      <c r="DV352" s="40" t="b">
        <f t="shared" si="546"/>
        <v>0</v>
      </c>
      <c r="DW352" s="40" t="b">
        <f t="shared" si="547"/>
        <v>0</v>
      </c>
      <c r="DX352" s="40" t="b">
        <f t="shared" si="548"/>
        <v>0</v>
      </c>
      <c r="DY352" s="40" t="b">
        <f t="shared" si="549"/>
        <v>0</v>
      </c>
      <c r="DZ352" s="367"/>
      <c r="EA352" s="40" t="b">
        <f t="shared" si="550"/>
        <v>0</v>
      </c>
      <c r="EB352" s="40" t="b">
        <f t="shared" si="551"/>
        <v>0</v>
      </c>
      <c r="EC352" s="40" t="b">
        <f t="shared" si="552"/>
        <v>0</v>
      </c>
      <c r="ED352" s="40" t="b">
        <f t="shared" si="553"/>
        <v>0</v>
      </c>
      <c r="EE352" s="367"/>
      <c r="EF352" s="40" t="b">
        <f t="shared" si="554"/>
        <v>0</v>
      </c>
      <c r="EG352" s="40" t="b">
        <f t="shared" si="555"/>
        <v>0</v>
      </c>
      <c r="EH352" s="40" t="b">
        <f t="shared" si="556"/>
        <v>0</v>
      </c>
      <c r="EI352" s="40" t="b">
        <f t="shared" si="557"/>
        <v>0</v>
      </c>
      <c r="EJ352" s="367"/>
      <c r="EK352" s="40" t="b">
        <f t="shared" si="558"/>
        <v>0</v>
      </c>
      <c r="EL352" s="40" t="b">
        <f t="shared" si="559"/>
        <v>0</v>
      </c>
      <c r="EM352" s="40" t="b">
        <f t="shared" si="560"/>
        <v>0</v>
      </c>
      <c r="EN352" s="40" t="b">
        <f t="shared" si="561"/>
        <v>0</v>
      </c>
      <c r="EO352" s="367"/>
      <c r="EP352" s="40" t="b">
        <f t="shared" si="562"/>
        <v>0</v>
      </c>
      <c r="EQ352" s="40" t="b">
        <f t="shared" si="563"/>
        <v>0</v>
      </c>
      <c r="ER352" s="40" t="b">
        <f t="shared" si="564"/>
        <v>0</v>
      </c>
      <c r="ES352" s="40" t="b">
        <f t="shared" si="565"/>
        <v>0</v>
      </c>
      <c r="ET352" s="367"/>
      <c r="EU352" s="40" t="b">
        <f t="shared" si="566"/>
        <v>0</v>
      </c>
      <c r="EV352" s="40" t="b">
        <f t="shared" si="567"/>
        <v>0</v>
      </c>
      <c r="EW352" s="40" t="b">
        <f t="shared" si="568"/>
        <v>0</v>
      </c>
      <c r="EX352" s="40" t="b">
        <f t="shared" si="569"/>
        <v>0</v>
      </c>
      <c r="EY352" s="365"/>
      <c r="EZ352" s="40" t="b">
        <f t="shared" si="570"/>
        <v>0</v>
      </c>
      <c r="FA352" s="40" t="b">
        <f t="shared" si="571"/>
        <v>0</v>
      </c>
      <c r="FB352" s="40" t="b">
        <f t="shared" si="572"/>
        <v>0</v>
      </c>
      <c r="FC352" s="40" t="b">
        <f t="shared" si="573"/>
        <v>0</v>
      </c>
      <c r="FD352" s="367"/>
      <c r="FE352" s="40" t="b">
        <f t="shared" si="574"/>
        <v>0</v>
      </c>
      <c r="FF352" s="40" t="b">
        <f t="shared" si="575"/>
        <v>0</v>
      </c>
      <c r="FG352" s="40" t="b">
        <f t="shared" si="576"/>
        <v>0</v>
      </c>
      <c r="FH352" s="40" t="b">
        <f t="shared" si="577"/>
        <v>0</v>
      </c>
      <c r="FI352" s="365"/>
      <c r="FJ352" s="40" t="b">
        <f t="shared" si="578"/>
        <v>0</v>
      </c>
      <c r="FK352" s="40" t="b">
        <f t="shared" si="579"/>
        <v>0</v>
      </c>
      <c r="FL352" s="40" t="b">
        <f t="shared" si="580"/>
        <v>0</v>
      </c>
      <c r="FM352" s="40" t="b">
        <f t="shared" si="581"/>
        <v>0</v>
      </c>
      <c r="FN352" s="367"/>
      <c r="FO352" s="40" t="b">
        <f t="shared" si="582"/>
        <v>0</v>
      </c>
      <c r="FP352" s="40" t="b">
        <f t="shared" si="583"/>
        <v>0</v>
      </c>
      <c r="FQ352" s="40" t="b">
        <f t="shared" si="584"/>
        <v>0</v>
      </c>
      <c r="FR352" s="40" t="b">
        <f t="shared" si="585"/>
        <v>0</v>
      </c>
      <c r="FS352" s="365"/>
      <c r="FT352" s="40" t="b">
        <f t="shared" si="586"/>
        <v>0</v>
      </c>
      <c r="FU352" s="40" t="b">
        <f t="shared" si="587"/>
        <v>0</v>
      </c>
      <c r="FV352" s="40" t="b">
        <f t="shared" si="588"/>
        <v>0</v>
      </c>
      <c r="FW352" s="40" t="b">
        <f t="shared" si="589"/>
        <v>0</v>
      </c>
    </row>
    <row r="353" spans="2:179">
      <c r="B353" s="365">
        <v>344</v>
      </c>
      <c r="C353" s="309"/>
      <c r="D353" s="196"/>
      <c r="E353" s="196"/>
      <c r="F353" s="195"/>
      <c r="G353" s="367"/>
      <c r="H353" s="197"/>
      <c r="I353" s="197"/>
      <c r="J353" s="197"/>
      <c r="K353" s="197"/>
      <c r="L353" s="197"/>
      <c r="M353" s="197"/>
      <c r="N353" s="9"/>
      <c r="O353" s="198"/>
      <c r="P353" s="198"/>
      <c r="Q353" s="198"/>
      <c r="R353" s="198"/>
      <c r="S353" s="198"/>
      <c r="T353" s="198"/>
      <c r="U353" s="9"/>
      <c r="V353" s="306"/>
      <c r="W353" s="306"/>
      <c r="X353" s="306"/>
      <c r="Y353" s="306"/>
      <c r="Z353" s="306"/>
      <c r="AA353" s="283">
        <f>IFERROR(Z353*Inputs!$D$59*Inputs!$D$60,"")</f>
        <v>0</v>
      </c>
      <c r="AB353" s="9"/>
      <c r="AC353" s="304"/>
      <c r="AD353" s="304"/>
      <c r="AE353" s="304"/>
      <c r="AF353" s="304"/>
      <c r="AG353" s="9"/>
      <c r="AH353" s="283" t="str">
        <f>IFERROR(IF(Analysis!AC353="","",Analysis!AC353*Inputs!$D$33),"")</f>
        <v/>
      </c>
      <c r="AI353" s="292" t="str">
        <f>IFERROR(IF(Analysis!AD353="","",Analysis!AD353*Inputs!$D$37),"")</f>
        <v/>
      </c>
      <c r="AJ353" s="292" t="str">
        <f>IFERROR(IF(Analysis!AE353="","",Analysis!AE353*Inputs!$D$41),"")</f>
        <v/>
      </c>
      <c r="AK353" s="292" t="str">
        <f>IFERROR(IF(Analysis!AE353="","",Analysis!AE353*Inputs!$D$48),"")</f>
        <v/>
      </c>
      <c r="AL353" s="293" t="str">
        <f>IFERROR(IF(Analysis!AD353="","",Analysis!AD353*Inputs!$D$49*Inputs!$D$48),"")</f>
        <v/>
      </c>
      <c r="AM353" s="292" t="str">
        <f>IFERROR(AK353*Inputs!$D$50,"")</f>
        <v/>
      </c>
      <c r="AN353" s="292" t="str">
        <f t="shared" si="590"/>
        <v/>
      </c>
      <c r="AO353" s="292" t="str">
        <f>IFERROR(IF(AN353="","",AN353*Inputs!$D$52),"")</f>
        <v/>
      </c>
      <c r="AP353" s="283" t="str">
        <f>IFERROR(IF(Analysis!AF353="","",Analysis!AF353*Inputs!$D$58),"")</f>
        <v/>
      </c>
      <c r="AQ353" s="293" t="str">
        <f>IFERROR(AP353*Inputs!$D$59,"")</f>
        <v/>
      </c>
      <c r="AR353" s="283" t="str">
        <f>IFERROR(AQ353*Inputs!$D$60,"")</f>
        <v/>
      </c>
      <c r="AS353" s="9"/>
      <c r="AT353" s="279" t="str">
        <f>IF(Analysis!V353&lt;&gt;"",Analysis!V353,Analysis!$AH353)</f>
        <v/>
      </c>
      <c r="AU353" s="279" t="str">
        <f>IF(Analysis!W353&lt;&gt;"",Analysis!W353,Analysis!AI353)</f>
        <v/>
      </c>
      <c r="AV353" s="279" t="str">
        <f>IF(Analysis!X353&lt;&gt;"",Analysis!X353,$AJ353)</f>
        <v/>
      </c>
      <c r="AW353" s="279" t="str">
        <f>IF(Analysis!Y353&lt;&gt;"",Analysis!Y353,Analysis!AO353)</f>
        <v/>
      </c>
      <c r="AX353" s="279" t="str">
        <f>IF(Analysis!Z353&lt;&gt;"",Analysis!Z353,Analysis!AP353)</f>
        <v/>
      </c>
      <c r="AY353" s="279" t="str">
        <f>IF(Analysis!AA353&gt;0,Analysis!AA353,Analysis!AR353)</f>
        <v/>
      </c>
      <c r="AZ353" s="9"/>
      <c r="BA353" s="8">
        <f>SUM((($H353+$O353)*Inputs!$D$14*Inputs!$D$13/Hours_TB),(($I353+$P353)*Inputs!$D$14*Inputs!$D$13/Hours_TB),(($J353+$Q353)*Inputs!$D$14*Inputs!$D$13/Hours_TB),(($K353+$R353)*Inputs!$D$14*Inputs!$D$13/Hours_TB),(($L353+$S353)*Inputs!$D$14*Inputs!$D$13/Hours_TB),(($M353+$T353)*Inputs!$D$14*Inputs!$D$13/Hours_TB))</f>
        <v>0</v>
      </c>
      <c r="BB353" s="8">
        <f>SUM((($H353+$O353)*Inputs!$D$14*Inputs!$D$13/Hours_HIV),(($I353+$P353)*Inputs!$D$14*Inputs!$D$13/Hours_HIV),(($J353+$Q353)*Inputs!$D$14*Inputs!$D$13/Hours_HIV),(($K353+$R353)*Inputs!$D$14*Inputs!$D$13/Hours_HIV),(($L353+$S353)*Inputs!$D$14*Inputs!$D$13/Hours_HIV),(($M353+$T353)*Inputs!$D$14*Inputs!$D$13/Hours_HIV))</f>
        <v>0</v>
      </c>
      <c r="BC353" s="8">
        <f>SUM((($H353+$O353)*Inputs!$D$14*Inputs!$D$13/Hours_HPV),(($I353+$P353)*Inputs!$D$14*Inputs!$D$13/Hours_HPV),(($J353+$Q353)*Inputs!$D$14*Inputs!$D$13/Hours_HPV),(($K353+$R353)*Inputs!$D$14*Inputs!$D$13/Hours_HPV),(($L353+$S353)*Inputs!$D$14*Inputs!$D$13/Hours_HPV),(($M353+$T353)*Inputs!$D$14*Inputs!$D$13/Hours_HPV))</f>
        <v>0</v>
      </c>
      <c r="BD353" s="8">
        <f>SUM((($H353+$O353)*Inputs!$D$14*Inputs!$D$13/Hours_HCV),(($I353+$P353)*Inputs!$D$14*Inputs!$D$13/Hours_HCV),(($J353+$Q353)*Inputs!$D$14*Inputs!$D$13/Hours_HCV),(($K353+$R353)*Inputs!$D$14*Inputs!$D$13/Hours_HCV),(($L353+$S353)*Inputs!$D$14*Inputs!$D$13/Hours_HCV),(($M353+$T353)*Inputs!$D$14*Inputs!$D$13/Hours_HCV))</f>
        <v>0</v>
      </c>
      <c r="BE353" s="9"/>
      <c r="BF353" s="10" t="str">
        <f t="shared" si="591"/>
        <v/>
      </c>
      <c r="BG353" s="18" t="str">
        <f t="shared" si="592"/>
        <v>N/A</v>
      </c>
      <c r="BH353" s="10" t="str">
        <f t="shared" si="593"/>
        <v/>
      </c>
      <c r="BI353" s="10" t="str">
        <f t="shared" si="594"/>
        <v/>
      </c>
      <c r="BJ353" s="10" t="str">
        <f t="shared" si="513"/>
        <v/>
      </c>
      <c r="BK353" s="18" t="str">
        <f t="shared" si="595"/>
        <v>N/A</v>
      </c>
      <c r="BL353" s="367"/>
      <c r="BM353" s="10">
        <f t="shared" si="596"/>
        <v>0</v>
      </c>
      <c r="BN353" s="18" t="str">
        <f t="shared" si="597"/>
        <v>N/A</v>
      </c>
      <c r="BO353" s="10" t="str">
        <f t="shared" si="514"/>
        <v/>
      </c>
      <c r="BP353" s="10" t="str">
        <f t="shared" si="515"/>
        <v/>
      </c>
      <c r="BQ353" s="10" t="str">
        <f t="shared" si="516"/>
        <v/>
      </c>
      <c r="BR353" s="18" t="str">
        <f t="shared" si="517"/>
        <v>N/A</v>
      </c>
      <c r="BS353" s="367"/>
      <c r="BT353" s="10">
        <f t="shared" si="598"/>
        <v>0</v>
      </c>
      <c r="BU353" s="18" t="str">
        <f t="shared" si="599"/>
        <v>N/A</v>
      </c>
      <c r="BV353" s="10" t="str">
        <f t="shared" si="518"/>
        <v/>
      </c>
      <c r="BW353" s="10" t="str">
        <f t="shared" si="600"/>
        <v/>
      </c>
      <c r="BX353" s="10" t="str">
        <f t="shared" si="519"/>
        <v/>
      </c>
      <c r="BY353" s="18" t="str">
        <f t="shared" si="601"/>
        <v>N/A</v>
      </c>
      <c r="BZ353" s="367"/>
      <c r="CA353" s="10">
        <f t="shared" si="612"/>
        <v>0</v>
      </c>
      <c r="CB353" s="18" t="str">
        <f t="shared" si="603"/>
        <v>N/A</v>
      </c>
      <c r="CC353" s="10" t="str">
        <f t="shared" si="520"/>
        <v/>
      </c>
      <c r="CD353" s="10" t="str">
        <f t="shared" si="521"/>
        <v/>
      </c>
      <c r="CE353" s="10" t="str">
        <f t="shared" si="522"/>
        <v/>
      </c>
      <c r="CF353" s="18" t="str">
        <f t="shared" si="604"/>
        <v>N/A</v>
      </c>
      <c r="CG353" s="365"/>
      <c r="CH353" s="10">
        <f t="shared" si="605"/>
        <v>0</v>
      </c>
      <c r="CI353" s="18" t="str">
        <f t="shared" si="606"/>
        <v>N/A</v>
      </c>
      <c r="CJ353" s="10" t="str">
        <f t="shared" si="523"/>
        <v/>
      </c>
      <c r="CK353" s="10" t="str">
        <f t="shared" si="524"/>
        <v/>
      </c>
      <c r="CL353" s="10" t="str">
        <f t="shared" si="525"/>
        <v/>
      </c>
      <c r="CM353" s="18" t="str">
        <f t="shared" si="526"/>
        <v>N/A</v>
      </c>
      <c r="CN353" s="365"/>
      <c r="CO353" s="10">
        <f t="shared" si="607"/>
        <v>0</v>
      </c>
      <c r="CP353" s="18" t="str">
        <f t="shared" si="608"/>
        <v>N/A</v>
      </c>
      <c r="CQ353" s="10" t="str">
        <f t="shared" si="527"/>
        <v/>
      </c>
      <c r="CR353" s="10" t="str">
        <f t="shared" si="528"/>
        <v/>
      </c>
      <c r="CS353" s="10" t="str">
        <f t="shared" si="529"/>
        <v/>
      </c>
      <c r="CT353" s="18" t="str">
        <f t="shared" si="609"/>
        <v>N/A</v>
      </c>
      <c r="CU353" s="377"/>
      <c r="CV353" s="10">
        <f t="shared" si="610"/>
        <v>0</v>
      </c>
      <c r="CW353" s="18" t="str">
        <f t="shared" si="611"/>
        <v>N/A</v>
      </c>
      <c r="CX353" s="10" t="str">
        <f t="shared" si="530"/>
        <v/>
      </c>
      <c r="CY353" s="10" t="str">
        <f t="shared" si="531"/>
        <v/>
      </c>
      <c r="CZ353" s="10" t="str">
        <f t="shared" si="532"/>
        <v/>
      </c>
      <c r="DA353" s="18" t="str">
        <f t="shared" si="533"/>
        <v>N/A</v>
      </c>
      <c r="DB353" s="367"/>
      <c r="DC353" s="367"/>
      <c r="DD353" s="367"/>
      <c r="DE353" s="367"/>
      <c r="DF353" s="367"/>
      <c r="DG353" s="40" t="b">
        <f t="shared" si="534"/>
        <v>0</v>
      </c>
      <c r="DH353" s="40" t="b">
        <f t="shared" si="535"/>
        <v>0</v>
      </c>
      <c r="DI353" s="40" t="b">
        <f t="shared" si="536"/>
        <v>0</v>
      </c>
      <c r="DJ353" s="40" t="b">
        <f t="shared" si="537"/>
        <v>0</v>
      </c>
      <c r="DK353" s="367"/>
      <c r="DL353" s="40" t="b">
        <f t="shared" si="538"/>
        <v>0</v>
      </c>
      <c r="DM353" s="40" t="b">
        <f t="shared" si="539"/>
        <v>0</v>
      </c>
      <c r="DN353" s="40" t="b">
        <f t="shared" si="540"/>
        <v>0</v>
      </c>
      <c r="DO353" s="40" t="b">
        <f t="shared" si="541"/>
        <v>0</v>
      </c>
      <c r="DP353" s="367"/>
      <c r="DQ353" s="40" t="b">
        <f t="shared" si="542"/>
        <v>0</v>
      </c>
      <c r="DR353" s="40" t="b">
        <f t="shared" si="543"/>
        <v>0</v>
      </c>
      <c r="DS353" s="40" t="b">
        <f t="shared" si="544"/>
        <v>0</v>
      </c>
      <c r="DT353" s="40" t="b">
        <f t="shared" si="545"/>
        <v>0</v>
      </c>
      <c r="DU353" s="367"/>
      <c r="DV353" s="40" t="b">
        <f t="shared" si="546"/>
        <v>0</v>
      </c>
      <c r="DW353" s="40" t="b">
        <f t="shared" si="547"/>
        <v>0</v>
      </c>
      <c r="DX353" s="40" t="b">
        <f t="shared" si="548"/>
        <v>0</v>
      </c>
      <c r="DY353" s="40" t="b">
        <f t="shared" si="549"/>
        <v>0</v>
      </c>
      <c r="DZ353" s="367"/>
      <c r="EA353" s="40" t="b">
        <f t="shared" si="550"/>
        <v>0</v>
      </c>
      <c r="EB353" s="40" t="b">
        <f t="shared" si="551"/>
        <v>0</v>
      </c>
      <c r="EC353" s="40" t="b">
        <f t="shared" si="552"/>
        <v>0</v>
      </c>
      <c r="ED353" s="40" t="b">
        <f t="shared" si="553"/>
        <v>0</v>
      </c>
      <c r="EE353" s="367"/>
      <c r="EF353" s="40" t="b">
        <f t="shared" si="554"/>
        <v>0</v>
      </c>
      <c r="EG353" s="40" t="b">
        <f t="shared" si="555"/>
        <v>0</v>
      </c>
      <c r="EH353" s="40" t="b">
        <f t="shared" si="556"/>
        <v>0</v>
      </c>
      <c r="EI353" s="40" t="b">
        <f t="shared" si="557"/>
        <v>0</v>
      </c>
      <c r="EJ353" s="367"/>
      <c r="EK353" s="40" t="b">
        <f t="shared" si="558"/>
        <v>0</v>
      </c>
      <c r="EL353" s="40" t="b">
        <f t="shared" si="559"/>
        <v>0</v>
      </c>
      <c r="EM353" s="40" t="b">
        <f t="shared" si="560"/>
        <v>0</v>
      </c>
      <c r="EN353" s="40" t="b">
        <f t="shared" si="561"/>
        <v>0</v>
      </c>
      <c r="EO353" s="367"/>
      <c r="EP353" s="40" t="b">
        <f t="shared" si="562"/>
        <v>0</v>
      </c>
      <c r="EQ353" s="40" t="b">
        <f t="shared" si="563"/>
        <v>0</v>
      </c>
      <c r="ER353" s="40" t="b">
        <f t="shared" si="564"/>
        <v>0</v>
      </c>
      <c r="ES353" s="40" t="b">
        <f t="shared" si="565"/>
        <v>0</v>
      </c>
      <c r="ET353" s="367"/>
      <c r="EU353" s="40" t="b">
        <f t="shared" si="566"/>
        <v>0</v>
      </c>
      <c r="EV353" s="40" t="b">
        <f t="shared" si="567"/>
        <v>0</v>
      </c>
      <c r="EW353" s="40" t="b">
        <f t="shared" si="568"/>
        <v>0</v>
      </c>
      <c r="EX353" s="40" t="b">
        <f t="shared" si="569"/>
        <v>0</v>
      </c>
      <c r="EY353" s="365"/>
      <c r="EZ353" s="40" t="b">
        <f t="shared" si="570"/>
        <v>0</v>
      </c>
      <c r="FA353" s="40" t="b">
        <f t="shared" si="571"/>
        <v>0</v>
      </c>
      <c r="FB353" s="40" t="b">
        <f t="shared" si="572"/>
        <v>0</v>
      </c>
      <c r="FC353" s="40" t="b">
        <f t="shared" si="573"/>
        <v>0</v>
      </c>
      <c r="FD353" s="367"/>
      <c r="FE353" s="40" t="b">
        <f t="shared" si="574"/>
        <v>0</v>
      </c>
      <c r="FF353" s="40" t="b">
        <f t="shared" si="575"/>
        <v>0</v>
      </c>
      <c r="FG353" s="40" t="b">
        <f t="shared" si="576"/>
        <v>0</v>
      </c>
      <c r="FH353" s="40" t="b">
        <f t="shared" si="577"/>
        <v>0</v>
      </c>
      <c r="FI353" s="365"/>
      <c r="FJ353" s="40" t="b">
        <f t="shared" si="578"/>
        <v>0</v>
      </c>
      <c r="FK353" s="40" t="b">
        <f t="shared" si="579"/>
        <v>0</v>
      </c>
      <c r="FL353" s="40" t="b">
        <f t="shared" si="580"/>
        <v>0</v>
      </c>
      <c r="FM353" s="40" t="b">
        <f t="shared" si="581"/>
        <v>0</v>
      </c>
      <c r="FN353" s="367"/>
      <c r="FO353" s="40" t="b">
        <f t="shared" si="582"/>
        <v>0</v>
      </c>
      <c r="FP353" s="40" t="b">
        <f t="shared" si="583"/>
        <v>0</v>
      </c>
      <c r="FQ353" s="40" t="b">
        <f t="shared" si="584"/>
        <v>0</v>
      </c>
      <c r="FR353" s="40" t="b">
        <f t="shared" si="585"/>
        <v>0</v>
      </c>
      <c r="FS353" s="365"/>
      <c r="FT353" s="40" t="b">
        <f t="shared" si="586"/>
        <v>0</v>
      </c>
      <c r="FU353" s="40" t="b">
        <f t="shared" si="587"/>
        <v>0</v>
      </c>
      <c r="FV353" s="40" t="b">
        <f t="shared" si="588"/>
        <v>0</v>
      </c>
      <c r="FW353" s="40" t="b">
        <f t="shared" si="589"/>
        <v>0</v>
      </c>
    </row>
    <row r="354" spans="2:179">
      <c r="B354" s="365">
        <v>345</v>
      </c>
      <c r="C354" s="309"/>
      <c r="D354" s="196"/>
      <c r="E354" s="196"/>
      <c r="F354" s="195"/>
      <c r="G354" s="367"/>
      <c r="H354" s="197"/>
      <c r="I354" s="197"/>
      <c r="J354" s="197"/>
      <c r="K354" s="197"/>
      <c r="L354" s="197"/>
      <c r="M354" s="197"/>
      <c r="N354" s="9"/>
      <c r="O354" s="198"/>
      <c r="P354" s="198"/>
      <c r="Q354" s="198"/>
      <c r="R354" s="198"/>
      <c r="S354" s="198"/>
      <c r="T354" s="198"/>
      <c r="U354" s="9"/>
      <c r="V354" s="306"/>
      <c r="W354" s="306"/>
      <c r="X354" s="306"/>
      <c r="Y354" s="306"/>
      <c r="Z354" s="306"/>
      <c r="AA354" s="283">
        <f>IFERROR(Z354*Inputs!$D$59*Inputs!$D$60,"")</f>
        <v>0</v>
      </c>
      <c r="AB354" s="9"/>
      <c r="AC354" s="304"/>
      <c r="AD354" s="304"/>
      <c r="AE354" s="304"/>
      <c r="AF354" s="304"/>
      <c r="AG354" s="9"/>
      <c r="AH354" s="283" t="str">
        <f>IFERROR(IF(Analysis!AC354="","",Analysis!AC354*Inputs!$D$33),"")</f>
        <v/>
      </c>
      <c r="AI354" s="292" t="str">
        <f>IFERROR(IF(Analysis!AD354="","",Analysis!AD354*Inputs!$D$37),"")</f>
        <v/>
      </c>
      <c r="AJ354" s="292" t="str">
        <f>IFERROR(IF(Analysis!AE354="","",Analysis!AE354*Inputs!$D$41),"")</f>
        <v/>
      </c>
      <c r="AK354" s="292" t="str">
        <f>IFERROR(IF(Analysis!AE354="","",Analysis!AE354*Inputs!$D$48),"")</f>
        <v/>
      </c>
      <c r="AL354" s="293" t="str">
        <f>IFERROR(IF(Analysis!AD354="","",Analysis!AD354*Inputs!$D$49*Inputs!$D$48),"")</f>
        <v/>
      </c>
      <c r="AM354" s="292" t="str">
        <f>IFERROR(AK354*Inputs!$D$50,"")</f>
        <v/>
      </c>
      <c r="AN354" s="292" t="str">
        <f t="shared" si="590"/>
        <v/>
      </c>
      <c r="AO354" s="292" t="str">
        <f>IFERROR(IF(AN354="","",AN354*Inputs!$D$52),"")</f>
        <v/>
      </c>
      <c r="AP354" s="283" t="str">
        <f>IFERROR(IF(Analysis!AF354="","",Analysis!AF354*Inputs!$D$58),"")</f>
        <v/>
      </c>
      <c r="AQ354" s="293" t="str">
        <f>IFERROR(AP354*Inputs!$D$59,"")</f>
        <v/>
      </c>
      <c r="AR354" s="283" t="str">
        <f>IFERROR(AQ354*Inputs!$D$60,"")</f>
        <v/>
      </c>
      <c r="AS354" s="9"/>
      <c r="AT354" s="279" t="str">
        <f>IF(Analysis!V354&lt;&gt;"",Analysis!V354,Analysis!$AH354)</f>
        <v/>
      </c>
      <c r="AU354" s="279" t="str">
        <f>IF(Analysis!W354&lt;&gt;"",Analysis!W354,Analysis!AI354)</f>
        <v/>
      </c>
      <c r="AV354" s="279" t="str">
        <f>IF(Analysis!X354&lt;&gt;"",Analysis!X354,$AJ354)</f>
        <v/>
      </c>
      <c r="AW354" s="279" t="str">
        <f>IF(Analysis!Y354&lt;&gt;"",Analysis!Y354,Analysis!AO354)</f>
        <v/>
      </c>
      <c r="AX354" s="279" t="str">
        <f>IF(Analysis!Z354&lt;&gt;"",Analysis!Z354,Analysis!AP354)</f>
        <v/>
      </c>
      <c r="AY354" s="279" t="str">
        <f>IF(Analysis!AA354&gt;0,Analysis!AA354,Analysis!AR354)</f>
        <v/>
      </c>
      <c r="AZ354" s="9"/>
      <c r="BA354" s="8">
        <f>SUM((($H354+$O354)*Inputs!$D$14*Inputs!$D$13/Hours_TB),(($I354+$P354)*Inputs!$D$14*Inputs!$D$13/Hours_TB),(($J354+$Q354)*Inputs!$D$14*Inputs!$D$13/Hours_TB),(($K354+$R354)*Inputs!$D$14*Inputs!$D$13/Hours_TB),(($L354+$S354)*Inputs!$D$14*Inputs!$D$13/Hours_TB),(($M354+$T354)*Inputs!$D$14*Inputs!$D$13/Hours_TB))</f>
        <v>0</v>
      </c>
      <c r="BB354" s="8">
        <f>SUM((($H354+$O354)*Inputs!$D$14*Inputs!$D$13/Hours_HIV),(($I354+$P354)*Inputs!$D$14*Inputs!$D$13/Hours_HIV),(($J354+$Q354)*Inputs!$D$14*Inputs!$D$13/Hours_HIV),(($K354+$R354)*Inputs!$D$14*Inputs!$D$13/Hours_HIV),(($L354+$S354)*Inputs!$D$14*Inputs!$D$13/Hours_HIV),(($M354+$T354)*Inputs!$D$14*Inputs!$D$13/Hours_HIV))</f>
        <v>0</v>
      </c>
      <c r="BC354" s="8">
        <f>SUM((($H354+$O354)*Inputs!$D$14*Inputs!$D$13/Hours_HPV),(($I354+$P354)*Inputs!$D$14*Inputs!$D$13/Hours_HPV),(($J354+$Q354)*Inputs!$D$14*Inputs!$D$13/Hours_HPV),(($K354+$R354)*Inputs!$D$14*Inputs!$D$13/Hours_HPV),(($L354+$S354)*Inputs!$D$14*Inputs!$D$13/Hours_HPV),(($M354+$T354)*Inputs!$D$14*Inputs!$D$13/Hours_HPV))</f>
        <v>0</v>
      </c>
      <c r="BD354" s="8">
        <f>SUM((($H354+$O354)*Inputs!$D$14*Inputs!$D$13/Hours_HCV),(($I354+$P354)*Inputs!$D$14*Inputs!$D$13/Hours_HCV),(($J354+$Q354)*Inputs!$D$14*Inputs!$D$13/Hours_HCV),(($K354+$R354)*Inputs!$D$14*Inputs!$D$13/Hours_HCV),(($L354+$S354)*Inputs!$D$14*Inputs!$D$13/Hours_HCV),(($M354+$T354)*Inputs!$D$14*Inputs!$D$13/Hours_HCV))</f>
        <v>0</v>
      </c>
      <c r="BE354" s="9"/>
      <c r="BF354" s="10" t="str">
        <f t="shared" si="591"/>
        <v/>
      </c>
      <c r="BG354" s="18" t="str">
        <f t="shared" si="592"/>
        <v>N/A</v>
      </c>
      <c r="BH354" s="10" t="str">
        <f t="shared" si="593"/>
        <v/>
      </c>
      <c r="BI354" s="10" t="str">
        <f t="shared" si="594"/>
        <v/>
      </c>
      <c r="BJ354" s="10" t="str">
        <f t="shared" si="513"/>
        <v/>
      </c>
      <c r="BK354" s="18" t="str">
        <f t="shared" si="595"/>
        <v>N/A</v>
      </c>
      <c r="BL354" s="367"/>
      <c r="BM354" s="10">
        <f t="shared" si="596"/>
        <v>0</v>
      </c>
      <c r="BN354" s="18" t="str">
        <f t="shared" si="597"/>
        <v>N/A</v>
      </c>
      <c r="BO354" s="10" t="str">
        <f t="shared" si="514"/>
        <v/>
      </c>
      <c r="BP354" s="10" t="str">
        <f t="shared" si="515"/>
        <v/>
      </c>
      <c r="BQ354" s="10" t="str">
        <f t="shared" si="516"/>
        <v/>
      </c>
      <c r="BR354" s="18" t="str">
        <f t="shared" si="517"/>
        <v>N/A</v>
      </c>
      <c r="BS354" s="367"/>
      <c r="BT354" s="10">
        <f t="shared" si="598"/>
        <v>0</v>
      </c>
      <c r="BU354" s="18" t="str">
        <f t="shared" si="599"/>
        <v>N/A</v>
      </c>
      <c r="BV354" s="10" t="str">
        <f t="shared" si="518"/>
        <v/>
      </c>
      <c r="BW354" s="10" t="str">
        <f t="shared" si="600"/>
        <v/>
      </c>
      <c r="BX354" s="10" t="str">
        <f t="shared" si="519"/>
        <v/>
      </c>
      <c r="BY354" s="18" t="str">
        <f t="shared" si="601"/>
        <v>N/A</v>
      </c>
      <c r="BZ354" s="367"/>
      <c r="CA354" s="10">
        <f t="shared" si="612"/>
        <v>0</v>
      </c>
      <c r="CB354" s="18" t="str">
        <f t="shared" si="603"/>
        <v>N/A</v>
      </c>
      <c r="CC354" s="10" t="str">
        <f t="shared" si="520"/>
        <v/>
      </c>
      <c r="CD354" s="10" t="str">
        <f t="shared" si="521"/>
        <v/>
      </c>
      <c r="CE354" s="10" t="str">
        <f t="shared" si="522"/>
        <v/>
      </c>
      <c r="CF354" s="18" t="str">
        <f t="shared" si="604"/>
        <v>N/A</v>
      </c>
      <c r="CG354" s="365"/>
      <c r="CH354" s="10">
        <f t="shared" si="605"/>
        <v>0</v>
      </c>
      <c r="CI354" s="18" t="str">
        <f t="shared" si="606"/>
        <v>N/A</v>
      </c>
      <c r="CJ354" s="10" t="str">
        <f t="shared" si="523"/>
        <v/>
      </c>
      <c r="CK354" s="10" t="str">
        <f t="shared" si="524"/>
        <v/>
      </c>
      <c r="CL354" s="10" t="str">
        <f t="shared" si="525"/>
        <v/>
      </c>
      <c r="CM354" s="18" t="str">
        <f t="shared" si="526"/>
        <v>N/A</v>
      </c>
      <c r="CN354" s="365"/>
      <c r="CO354" s="10">
        <f t="shared" si="607"/>
        <v>0</v>
      </c>
      <c r="CP354" s="18" t="str">
        <f t="shared" si="608"/>
        <v>N/A</v>
      </c>
      <c r="CQ354" s="10" t="str">
        <f t="shared" si="527"/>
        <v/>
      </c>
      <c r="CR354" s="10" t="str">
        <f t="shared" si="528"/>
        <v/>
      </c>
      <c r="CS354" s="10" t="str">
        <f t="shared" si="529"/>
        <v/>
      </c>
      <c r="CT354" s="18" t="str">
        <f t="shared" si="609"/>
        <v>N/A</v>
      </c>
      <c r="CU354" s="377"/>
      <c r="CV354" s="10">
        <f t="shared" si="610"/>
        <v>0</v>
      </c>
      <c r="CW354" s="18" t="str">
        <f t="shared" si="611"/>
        <v>N/A</v>
      </c>
      <c r="CX354" s="10" t="str">
        <f t="shared" si="530"/>
        <v/>
      </c>
      <c r="CY354" s="10" t="str">
        <f t="shared" si="531"/>
        <v/>
      </c>
      <c r="CZ354" s="10" t="str">
        <f t="shared" si="532"/>
        <v/>
      </c>
      <c r="DA354" s="18" t="str">
        <f t="shared" si="533"/>
        <v>N/A</v>
      </c>
      <c r="DB354" s="367"/>
      <c r="DC354" s="367"/>
      <c r="DD354" s="367"/>
      <c r="DE354" s="367"/>
      <c r="DF354" s="367"/>
      <c r="DG354" s="40" t="b">
        <f t="shared" si="534"/>
        <v>0</v>
      </c>
      <c r="DH354" s="40" t="b">
        <f t="shared" si="535"/>
        <v>0</v>
      </c>
      <c r="DI354" s="40" t="b">
        <f t="shared" si="536"/>
        <v>0</v>
      </c>
      <c r="DJ354" s="40" t="b">
        <f t="shared" si="537"/>
        <v>0</v>
      </c>
      <c r="DK354" s="367"/>
      <c r="DL354" s="40" t="b">
        <f t="shared" si="538"/>
        <v>0</v>
      </c>
      <c r="DM354" s="40" t="b">
        <f t="shared" si="539"/>
        <v>0</v>
      </c>
      <c r="DN354" s="40" t="b">
        <f t="shared" si="540"/>
        <v>0</v>
      </c>
      <c r="DO354" s="40" t="b">
        <f t="shared" si="541"/>
        <v>0</v>
      </c>
      <c r="DP354" s="367"/>
      <c r="DQ354" s="40" t="b">
        <f t="shared" si="542"/>
        <v>0</v>
      </c>
      <c r="DR354" s="40" t="b">
        <f t="shared" si="543"/>
        <v>0</v>
      </c>
      <c r="DS354" s="40" t="b">
        <f t="shared" si="544"/>
        <v>0</v>
      </c>
      <c r="DT354" s="40" t="b">
        <f t="shared" si="545"/>
        <v>0</v>
      </c>
      <c r="DU354" s="367"/>
      <c r="DV354" s="40" t="b">
        <f t="shared" si="546"/>
        <v>0</v>
      </c>
      <c r="DW354" s="40" t="b">
        <f t="shared" si="547"/>
        <v>0</v>
      </c>
      <c r="DX354" s="40" t="b">
        <f t="shared" si="548"/>
        <v>0</v>
      </c>
      <c r="DY354" s="40" t="b">
        <f t="shared" si="549"/>
        <v>0</v>
      </c>
      <c r="DZ354" s="367"/>
      <c r="EA354" s="40" t="b">
        <f t="shared" si="550"/>
        <v>0</v>
      </c>
      <c r="EB354" s="40" t="b">
        <f t="shared" si="551"/>
        <v>0</v>
      </c>
      <c r="EC354" s="40" t="b">
        <f t="shared" si="552"/>
        <v>0</v>
      </c>
      <c r="ED354" s="40" t="b">
        <f t="shared" si="553"/>
        <v>0</v>
      </c>
      <c r="EE354" s="367"/>
      <c r="EF354" s="40" t="b">
        <f t="shared" si="554"/>
        <v>0</v>
      </c>
      <c r="EG354" s="40" t="b">
        <f t="shared" si="555"/>
        <v>0</v>
      </c>
      <c r="EH354" s="40" t="b">
        <f t="shared" si="556"/>
        <v>0</v>
      </c>
      <c r="EI354" s="40" t="b">
        <f t="shared" si="557"/>
        <v>0</v>
      </c>
      <c r="EJ354" s="367"/>
      <c r="EK354" s="40" t="b">
        <f t="shared" si="558"/>
        <v>0</v>
      </c>
      <c r="EL354" s="40" t="b">
        <f t="shared" si="559"/>
        <v>0</v>
      </c>
      <c r="EM354" s="40" t="b">
        <f t="shared" si="560"/>
        <v>0</v>
      </c>
      <c r="EN354" s="40" t="b">
        <f t="shared" si="561"/>
        <v>0</v>
      </c>
      <c r="EO354" s="367"/>
      <c r="EP354" s="40" t="b">
        <f t="shared" si="562"/>
        <v>0</v>
      </c>
      <c r="EQ354" s="40" t="b">
        <f t="shared" si="563"/>
        <v>0</v>
      </c>
      <c r="ER354" s="40" t="b">
        <f t="shared" si="564"/>
        <v>0</v>
      </c>
      <c r="ES354" s="40" t="b">
        <f t="shared" si="565"/>
        <v>0</v>
      </c>
      <c r="ET354" s="367"/>
      <c r="EU354" s="40" t="b">
        <f t="shared" si="566"/>
        <v>0</v>
      </c>
      <c r="EV354" s="40" t="b">
        <f t="shared" si="567"/>
        <v>0</v>
      </c>
      <c r="EW354" s="40" t="b">
        <f t="shared" si="568"/>
        <v>0</v>
      </c>
      <c r="EX354" s="40" t="b">
        <f t="shared" si="569"/>
        <v>0</v>
      </c>
      <c r="EY354" s="365"/>
      <c r="EZ354" s="40" t="b">
        <f t="shared" si="570"/>
        <v>0</v>
      </c>
      <c r="FA354" s="40" t="b">
        <f t="shared" si="571"/>
        <v>0</v>
      </c>
      <c r="FB354" s="40" t="b">
        <f t="shared" si="572"/>
        <v>0</v>
      </c>
      <c r="FC354" s="40" t="b">
        <f t="shared" si="573"/>
        <v>0</v>
      </c>
      <c r="FD354" s="367"/>
      <c r="FE354" s="40" t="b">
        <f t="shared" si="574"/>
        <v>0</v>
      </c>
      <c r="FF354" s="40" t="b">
        <f t="shared" si="575"/>
        <v>0</v>
      </c>
      <c r="FG354" s="40" t="b">
        <f t="shared" si="576"/>
        <v>0</v>
      </c>
      <c r="FH354" s="40" t="b">
        <f t="shared" si="577"/>
        <v>0</v>
      </c>
      <c r="FI354" s="365"/>
      <c r="FJ354" s="40" t="b">
        <f t="shared" si="578"/>
        <v>0</v>
      </c>
      <c r="FK354" s="40" t="b">
        <f t="shared" si="579"/>
        <v>0</v>
      </c>
      <c r="FL354" s="40" t="b">
        <f t="shared" si="580"/>
        <v>0</v>
      </c>
      <c r="FM354" s="40" t="b">
        <f t="shared" si="581"/>
        <v>0</v>
      </c>
      <c r="FN354" s="367"/>
      <c r="FO354" s="40" t="b">
        <f t="shared" si="582"/>
        <v>0</v>
      </c>
      <c r="FP354" s="40" t="b">
        <f t="shared" si="583"/>
        <v>0</v>
      </c>
      <c r="FQ354" s="40" t="b">
        <f t="shared" si="584"/>
        <v>0</v>
      </c>
      <c r="FR354" s="40" t="b">
        <f t="shared" si="585"/>
        <v>0</v>
      </c>
      <c r="FS354" s="365"/>
      <c r="FT354" s="40" t="b">
        <f t="shared" si="586"/>
        <v>0</v>
      </c>
      <c r="FU354" s="40" t="b">
        <f t="shared" si="587"/>
        <v>0</v>
      </c>
      <c r="FV354" s="40" t="b">
        <f t="shared" si="588"/>
        <v>0</v>
      </c>
      <c r="FW354" s="40" t="b">
        <f t="shared" si="589"/>
        <v>0</v>
      </c>
    </row>
    <row r="355" spans="2:179">
      <c r="B355" s="365">
        <v>346</v>
      </c>
      <c r="C355" s="309"/>
      <c r="D355" s="196"/>
      <c r="E355" s="196"/>
      <c r="F355" s="195"/>
      <c r="G355" s="367"/>
      <c r="H355" s="197"/>
      <c r="I355" s="197"/>
      <c r="J355" s="197"/>
      <c r="K355" s="197"/>
      <c r="L355" s="197"/>
      <c r="M355" s="197"/>
      <c r="N355" s="9"/>
      <c r="O355" s="198"/>
      <c r="P355" s="198"/>
      <c r="Q355" s="198"/>
      <c r="R355" s="198"/>
      <c r="S355" s="198"/>
      <c r="T355" s="198"/>
      <c r="U355" s="9"/>
      <c r="V355" s="306"/>
      <c r="W355" s="306"/>
      <c r="X355" s="306"/>
      <c r="Y355" s="306"/>
      <c r="Z355" s="306"/>
      <c r="AA355" s="283">
        <f>IFERROR(Z355*Inputs!$D$59*Inputs!$D$60,"")</f>
        <v>0</v>
      </c>
      <c r="AB355" s="9"/>
      <c r="AC355" s="304"/>
      <c r="AD355" s="304"/>
      <c r="AE355" s="304"/>
      <c r="AF355" s="304"/>
      <c r="AG355" s="9"/>
      <c r="AH355" s="283" t="str">
        <f>IFERROR(IF(Analysis!AC355="","",Analysis!AC355*Inputs!$D$33),"")</f>
        <v/>
      </c>
      <c r="AI355" s="292" t="str">
        <f>IFERROR(IF(Analysis!AD355="","",Analysis!AD355*Inputs!$D$37),"")</f>
        <v/>
      </c>
      <c r="AJ355" s="292" t="str">
        <f>IFERROR(IF(Analysis!AE355="","",Analysis!AE355*Inputs!$D$41),"")</f>
        <v/>
      </c>
      <c r="AK355" s="292" t="str">
        <f>IFERROR(IF(Analysis!AE355="","",Analysis!AE355*Inputs!$D$48),"")</f>
        <v/>
      </c>
      <c r="AL355" s="293" t="str">
        <f>IFERROR(IF(Analysis!AD355="","",Analysis!AD355*Inputs!$D$49*Inputs!$D$48),"")</f>
        <v/>
      </c>
      <c r="AM355" s="292" t="str">
        <f>IFERROR(AK355*Inputs!$D$50,"")</f>
        <v/>
      </c>
      <c r="AN355" s="292" t="str">
        <f t="shared" si="590"/>
        <v/>
      </c>
      <c r="AO355" s="292" t="str">
        <f>IFERROR(IF(AN355="","",AN355*Inputs!$D$52),"")</f>
        <v/>
      </c>
      <c r="AP355" s="283" t="str">
        <f>IFERROR(IF(Analysis!AF355="","",Analysis!AF355*Inputs!$D$58),"")</f>
        <v/>
      </c>
      <c r="AQ355" s="293" t="str">
        <f>IFERROR(AP355*Inputs!$D$59,"")</f>
        <v/>
      </c>
      <c r="AR355" s="283" t="str">
        <f>IFERROR(AQ355*Inputs!$D$60,"")</f>
        <v/>
      </c>
      <c r="AS355" s="9"/>
      <c r="AT355" s="279" t="str">
        <f>IF(Analysis!V355&lt;&gt;"",Analysis!V355,Analysis!$AH355)</f>
        <v/>
      </c>
      <c r="AU355" s="279" t="str">
        <f>IF(Analysis!W355&lt;&gt;"",Analysis!W355,Analysis!AI355)</f>
        <v/>
      </c>
      <c r="AV355" s="279" t="str">
        <f>IF(Analysis!X355&lt;&gt;"",Analysis!X355,$AJ355)</f>
        <v/>
      </c>
      <c r="AW355" s="279" t="str">
        <f>IF(Analysis!Y355&lt;&gt;"",Analysis!Y355,Analysis!AO355)</f>
        <v/>
      </c>
      <c r="AX355" s="279" t="str">
        <f>IF(Analysis!Z355&lt;&gt;"",Analysis!Z355,Analysis!AP355)</f>
        <v/>
      </c>
      <c r="AY355" s="279" t="str">
        <f>IF(Analysis!AA355&gt;0,Analysis!AA355,Analysis!AR355)</f>
        <v/>
      </c>
      <c r="AZ355" s="9"/>
      <c r="BA355" s="8">
        <f>SUM((($H355+$O355)*Inputs!$D$14*Inputs!$D$13/Hours_TB),(($I355+$P355)*Inputs!$D$14*Inputs!$D$13/Hours_TB),(($J355+$Q355)*Inputs!$D$14*Inputs!$D$13/Hours_TB),(($K355+$R355)*Inputs!$D$14*Inputs!$D$13/Hours_TB),(($L355+$S355)*Inputs!$D$14*Inputs!$D$13/Hours_TB),(($M355+$T355)*Inputs!$D$14*Inputs!$D$13/Hours_TB))</f>
        <v>0</v>
      </c>
      <c r="BB355" s="8">
        <f>SUM((($H355+$O355)*Inputs!$D$14*Inputs!$D$13/Hours_HIV),(($I355+$P355)*Inputs!$D$14*Inputs!$D$13/Hours_HIV),(($J355+$Q355)*Inputs!$D$14*Inputs!$D$13/Hours_HIV),(($K355+$R355)*Inputs!$D$14*Inputs!$D$13/Hours_HIV),(($L355+$S355)*Inputs!$D$14*Inputs!$D$13/Hours_HIV),(($M355+$T355)*Inputs!$D$14*Inputs!$D$13/Hours_HIV))</f>
        <v>0</v>
      </c>
      <c r="BC355" s="8">
        <f>SUM((($H355+$O355)*Inputs!$D$14*Inputs!$D$13/Hours_HPV),(($I355+$P355)*Inputs!$D$14*Inputs!$D$13/Hours_HPV),(($J355+$Q355)*Inputs!$D$14*Inputs!$D$13/Hours_HPV),(($K355+$R355)*Inputs!$D$14*Inputs!$D$13/Hours_HPV),(($L355+$S355)*Inputs!$D$14*Inputs!$D$13/Hours_HPV),(($M355+$T355)*Inputs!$D$14*Inputs!$D$13/Hours_HPV))</f>
        <v>0</v>
      </c>
      <c r="BD355" s="8">
        <f>SUM((($H355+$O355)*Inputs!$D$14*Inputs!$D$13/Hours_HCV),(($I355+$P355)*Inputs!$D$14*Inputs!$D$13/Hours_HCV),(($J355+$Q355)*Inputs!$D$14*Inputs!$D$13/Hours_HCV),(($K355+$R355)*Inputs!$D$14*Inputs!$D$13/Hours_HCV),(($L355+$S355)*Inputs!$D$14*Inputs!$D$13/Hours_HCV),(($M355+$T355)*Inputs!$D$14*Inputs!$D$13/Hours_HCV))</f>
        <v>0</v>
      </c>
      <c r="BE355" s="9"/>
      <c r="BF355" s="10" t="str">
        <f t="shared" si="591"/>
        <v/>
      </c>
      <c r="BG355" s="18" t="str">
        <f t="shared" si="592"/>
        <v>N/A</v>
      </c>
      <c r="BH355" s="10" t="str">
        <f t="shared" si="593"/>
        <v/>
      </c>
      <c r="BI355" s="10" t="str">
        <f t="shared" si="594"/>
        <v/>
      </c>
      <c r="BJ355" s="10" t="str">
        <f t="shared" si="513"/>
        <v/>
      </c>
      <c r="BK355" s="18" t="str">
        <f t="shared" si="595"/>
        <v>N/A</v>
      </c>
      <c r="BL355" s="367"/>
      <c r="BM355" s="10">
        <f t="shared" si="596"/>
        <v>0</v>
      </c>
      <c r="BN355" s="18" t="str">
        <f t="shared" si="597"/>
        <v>N/A</v>
      </c>
      <c r="BO355" s="10" t="str">
        <f t="shared" si="514"/>
        <v/>
      </c>
      <c r="BP355" s="10" t="str">
        <f t="shared" si="515"/>
        <v/>
      </c>
      <c r="BQ355" s="10" t="str">
        <f t="shared" si="516"/>
        <v/>
      </c>
      <c r="BR355" s="18" t="str">
        <f t="shared" si="517"/>
        <v>N/A</v>
      </c>
      <c r="BS355" s="367"/>
      <c r="BT355" s="10">
        <f t="shared" si="598"/>
        <v>0</v>
      </c>
      <c r="BU355" s="18" t="str">
        <f t="shared" si="599"/>
        <v>N/A</v>
      </c>
      <c r="BV355" s="10" t="str">
        <f t="shared" si="518"/>
        <v/>
      </c>
      <c r="BW355" s="10" t="str">
        <f t="shared" si="600"/>
        <v/>
      </c>
      <c r="BX355" s="10" t="str">
        <f t="shared" si="519"/>
        <v/>
      </c>
      <c r="BY355" s="18" t="str">
        <f t="shared" si="601"/>
        <v>N/A</v>
      </c>
      <c r="BZ355" s="367"/>
      <c r="CA355" s="10">
        <f t="shared" si="612"/>
        <v>0</v>
      </c>
      <c r="CB355" s="18" t="str">
        <f t="shared" si="603"/>
        <v>N/A</v>
      </c>
      <c r="CC355" s="10" t="str">
        <f t="shared" si="520"/>
        <v/>
      </c>
      <c r="CD355" s="10" t="str">
        <f t="shared" si="521"/>
        <v/>
      </c>
      <c r="CE355" s="10" t="str">
        <f t="shared" si="522"/>
        <v/>
      </c>
      <c r="CF355" s="18" t="str">
        <f t="shared" si="604"/>
        <v>N/A</v>
      </c>
      <c r="CG355" s="365"/>
      <c r="CH355" s="10">
        <f t="shared" si="605"/>
        <v>0</v>
      </c>
      <c r="CI355" s="18" t="str">
        <f t="shared" si="606"/>
        <v>N/A</v>
      </c>
      <c r="CJ355" s="10" t="str">
        <f t="shared" si="523"/>
        <v/>
      </c>
      <c r="CK355" s="10" t="str">
        <f t="shared" si="524"/>
        <v/>
      </c>
      <c r="CL355" s="10" t="str">
        <f t="shared" si="525"/>
        <v/>
      </c>
      <c r="CM355" s="18" t="str">
        <f t="shared" si="526"/>
        <v>N/A</v>
      </c>
      <c r="CN355" s="365"/>
      <c r="CO355" s="10">
        <f t="shared" si="607"/>
        <v>0</v>
      </c>
      <c r="CP355" s="18" t="str">
        <f t="shared" si="608"/>
        <v>N/A</v>
      </c>
      <c r="CQ355" s="10" t="str">
        <f t="shared" si="527"/>
        <v/>
      </c>
      <c r="CR355" s="10" t="str">
        <f t="shared" si="528"/>
        <v/>
      </c>
      <c r="CS355" s="10" t="str">
        <f t="shared" si="529"/>
        <v/>
      </c>
      <c r="CT355" s="18" t="str">
        <f t="shared" si="609"/>
        <v>N/A</v>
      </c>
      <c r="CU355" s="377"/>
      <c r="CV355" s="10">
        <f t="shared" si="610"/>
        <v>0</v>
      </c>
      <c r="CW355" s="18" t="str">
        <f t="shared" si="611"/>
        <v>N/A</v>
      </c>
      <c r="CX355" s="10" t="str">
        <f t="shared" si="530"/>
        <v/>
      </c>
      <c r="CY355" s="10" t="str">
        <f t="shared" si="531"/>
        <v/>
      </c>
      <c r="CZ355" s="10" t="str">
        <f t="shared" si="532"/>
        <v/>
      </c>
      <c r="DA355" s="18" t="str">
        <f t="shared" si="533"/>
        <v>N/A</v>
      </c>
      <c r="DB355" s="367"/>
      <c r="DC355" s="367"/>
      <c r="DD355" s="367"/>
      <c r="DE355" s="367"/>
      <c r="DF355" s="367"/>
      <c r="DG355" s="40" t="b">
        <f t="shared" si="534"/>
        <v>0</v>
      </c>
      <c r="DH355" s="40" t="b">
        <f t="shared" si="535"/>
        <v>0</v>
      </c>
      <c r="DI355" s="40" t="b">
        <f t="shared" si="536"/>
        <v>0</v>
      </c>
      <c r="DJ355" s="40" t="b">
        <f t="shared" si="537"/>
        <v>0</v>
      </c>
      <c r="DK355" s="367"/>
      <c r="DL355" s="40" t="b">
        <f t="shared" si="538"/>
        <v>0</v>
      </c>
      <c r="DM355" s="40" t="b">
        <f t="shared" si="539"/>
        <v>0</v>
      </c>
      <c r="DN355" s="40" t="b">
        <f t="shared" si="540"/>
        <v>0</v>
      </c>
      <c r="DO355" s="40" t="b">
        <f t="shared" si="541"/>
        <v>0</v>
      </c>
      <c r="DP355" s="367"/>
      <c r="DQ355" s="40" t="b">
        <f t="shared" si="542"/>
        <v>0</v>
      </c>
      <c r="DR355" s="40" t="b">
        <f t="shared" si="543"/>
        <v>0</v>
      </c>
      <c r="DS355" s="40" t="b">
        <f t="shared" si="544"/>
        <v>0</v>
      </c>
      <c r="DT355" s="40" t="b">
        <f t="shared" si="545"/>
        <v>0</v>
      </c>
      <c r="DU355" s="367"/>
      <c r="DV355" s="40" t="b">
        <f t="shared" si="546"/>
        <v>0</v>
      </c>
      <c r="DW355" s="40" t="b">
        <f t="shared" si="547"/>
        <v>0</v>
      </c>
      <c r="DX355" s="40" t="b">
        <f t="shared" si="548"/>
        <v>0</v>
      </c>
      <c r="DY355" s="40" t="b">
        <f t="shared" si="549"/>
        <v>0</v>
      </c>
      <c r="DZ355" s="367"/>
      <c r="EA355" s="40" t="b">
        <f t="shared" si="550"/>
        <v>0</v>
      </c>
      <c r="EB355" s="40" t="b">
        <f t="shared" si="551"/>
        <v>0</v>
      </c>
      <c r="EC355" s="40" t="b">
        <f t="shared" si="552"/>
        <v>0</v>
      </c>
      <c r="ED355" s="40" t="b">
        <f t="shared" si="553"/>
        <v>0</v>
      </c>
      <c r="EE355" s="367"/>
      <c r="EF355" s="40" t="b">
        <f t="shared" si="554"/>
        <v>0</v>
      </c>
      <c r="EG355" s="40" t="b">
        <f t="shared" si="555"/>
        <v>0</v>
      </c>
      <c r="EH355" s="40" t="b">
        <f t="shared" si="556"/>
        <v>0</v>
      </c>
      <c r="EI355" s="40" t="b">
        <f t="shared" si="557"/>
        <v>0</v>
      </c>
      <c r="EJ355" s="367"/>
      <c r="EK355" s="40" t="b">
        <f t="shared" si="558"/>
        <v>0</v>
      </c>
      <c r="EL355" s="40" t="b">
        <f t="shared" si="559"/>
        <v>0</v>
      </c>
      <c r="EM355" s="40" t="b">
        <f t="shared" si="560"/>
        <v>0</v>
      </c>
      <c r="EN355" s="40" t="b">
        <f t="shared" si="561"/>
        <v>0</v>
      </c>
      <c r="EO355" s="367"/>
      <c r="EP355" s="40" t="b">
        <f t="shared" si="562"/>
        <v>0</v>
      </c>
      <c r="EQ355" s="40" t="b">
        <f t="shared" si="563"/>
        <v>0</v>
      </c>
      <c r="ER355" s="40" t="b">
        <f t="shared" si="564"/>
        <v>0</v>
      </c>
      <c r="ES355" s="40" t="b">
        <f t="shared" si="565"/>
        <v>0</v>
      </c>
      <c r="ET355" s="367"/>
      <c r="EU355" s="40" t="b">
        <f t="shared" si="566"/>
        <v>0</v>
      </c>
      <c r="EV355" s="40" t="b">
        <f t="shared" si="567"/>
        <v>0</v>
      </c>
      <c r="EW355" s="40" t="b">
        <f t="shared" si="568"/>
        <v>0</v>
      </c>
      <c r="EX355" s="40" t="b">
        <f t="shared" si="569"/>
        <v>0</v>
      </c>
      <c r="EY355" s="365"/>
      <c r="EZ355" s="40" t="b">
        <f t="shared" si="570"/>
        <v>0</v>
      </c>
      <c r="FA355" s="40" t="b">
        <f t="shared" si="571"/>
        <v>0</v>
      </c>
      <c r="FB355" s="40" t="b">
        <f t="shared" si="572"/>
        <v>0</v>
      </c>
      <c r="FC355" s="40" t="b">
        <f t="shared" si="573"/>
        <v>0</v>
      </c>
      <c r="FD355" s="367"/>
      <c r="FE355" s="40" t="b">
        <f t="shared" si="574"/>
        <v>0</v>
      </c>
      <c r="FF355" s="40" t="b">
        <f t="shared" si="575"/>
        <v>0</v>
      </c>
      <c r="FG355" s="40" t="b">
        <f t="shared" si="576"/>
        <v>0</v>
      </c>
      <c r="FH355" s="40" t="b">
        <f t="shared" si="577"/>
        <v>0</v>
      </c>
      <c r="FI355" s="365"/>
      <c r="FJ355" s="40" t="b">
        <f t="shared" si="578"/>
        <v>0</v>
      </c>
      <c r="FK355" s="40" t="b">
        <f t="shared" si="579"/>
        <v>0</v>
      </c>
      <c r="FL355" s="40" t="b">
        <f t="shared" si="580"/>
        <v>0</v>
      </c>
      <c r="FM355" s="40" t="b">
        <f t="shared" si="581"/>
        <v>0</v>
      </c>
      <c r="FN355" s="367"/>
      <c r="FO355" s="40" t="b">
        <f t="shared" si="582"/>
        <v>0</v>
      </c>
      <c r="FP355" s="40" t="b">
        <f t="shared" si="583"/>
        <v>0</v>
      </c>
      <c r="FQ355" s="40" t="b">
        <f t="shared" si="584"/>
        <v>0</v>
      </c>
      <c r="FR355" s="40" t="b">
        <f t="shared" si="585"/>
        <v>0</v>
      </c>
      <c r="FS355" s="365"/>
      <c r="FT355" s="40" t="b">
        <f t="shared" si="586"/>
        <v>0</v>
      </c>
      <c r="FU355" s="40" t="b">
        <f t="shared" si="587"/>
        <v>0</v>
      </c>
      <c r="FV355" s="40" t="b">
        <f t="shared" si="588"/>
        <v>0</v>
      </c>
      <c r="FW355" s="40" t="b">
        <f t="shared" si="589"/>
        <v>0</v>
      </c>
    </row>
    <row r="356" spans="2:179">
      <c r="B356" s="365">
        <v>347</v>
      </c>
      <c r="C356" s="309"/>
      <c r="D356" s="196"/>
      <c r="E356" s="196"/>
      <c r="F356" s="195"/>
      <c r="G356" s="367"/>
      <c r="H356" s="197"/>
      <c r="I356" s="197"/>
      <c r="J356" s="197"/>
      <c r="K356" s="197"/>
      <c r="L356" s="197"/>
      <c r="M356" s="197"/>
      <c r="N356" s="9"/>
      <c r="O356" s="198"/>
      <c r="P356" s="198"/>
      <c r="Q356" s="198"/>
      <c r="R356" s="198"/>
      <c r="S356" s="198"/>
      <c r="T356" s="198"/>
      <c r="U356" s="9"/>
      <c r="V356" s="306"/>
      <c r="W356" s="306"/>
      <c r="X356" s="306"/>
      <c r="Y356" s="306"/>
      <c r="Z356" s="306"/>
      <c r="AA356" s="283">
        <f>IFERROR(Z356*Inputs!$D$59*Inputs!$D$60,"")</f>
        <v>0</v>
      </c>
      <c r="AB356" s="9"/>
      <c r="AC356" s="304"/>
      <c r="AD356" s="304"/>
      <c r="AE356" s="304"/>
      <c r="AF356" s="304"/>
      <c r="AG356" s="9"/>
      <c r="AH356" s="283" t="str">
        <f>IFERROR(IF(Analysis!AC356="","",Analysis!AC356*Inputs!$D$33),"")</f>
        <v/>
      </c>
      <c r="AI356" s="292" t="str">
        <f>IFERROR(IF(Analysis!AD356="","",Analysis!AD356*Inputs!$D$37),"")</f>
        <v/>
      </c>
      <c r="AJ356" s="292" t="str">
        <f>IFERROR(IF(Analysis!AE356="","",Analysis!AE356*Inputs!$D$41),"")</f>
        <v/>
      </c>
      <c r="AK356" s="292" t="str">
        <f>IFERROR(IF(Analysis!AE356="","",Analysis!AE356*Inputs!$D$48),"")</f>
        <v/>
      </c>
      <c r="AL356" s="293" t="str">
        <f>IFERROR(IF(Analysis!AD356="","",Analysis!AD356*Inputs!$D$49*Inputs!$D$48),"")</f>
        <v/>
      </c>
      <c r="AM356" s="292" t="str">
        <f>IFERROR(AK356*Inputs!$D$50,"")</f>
        <v/>
      </c>
      <c r="AN356" s="292" t="str">
        <f t="shared" si="590"/>
        <v/>
      </c>
      <c r="AO356" s="292" t="str">
        <f>IFERROR(IF(AN356="","",AN356*Inputs!$D$52),"")</f>
        <v/>
      </c>
      <c r="AP356" s="283" t="str">
        <f>IFERROR(IF(Analysis!AF356="","",Analysis!AF356*Inputs!$D$58),"")</f>
        <v/>
      </c>
      <c r="AQ356" s="293" t="str">
        <f>IFERROR(AP356*Inputs!$D$59,"")</f>
        <v/>
      </c>
      <c r="AR356" s="283" t="str">
        <f>IFERROR(AQ356*Inputs!$D$60,"")</f>
        <v/>
      </c>
      <c r="AS356" s="9"/>
      <c r="AT356" s="279" t="str">
        <f>IF(Analysis!V356&lt;&gt;"",Analysis!V356,Analysis!$AH356)</f>
        <v/>
      </c>
      <c r="AU356" s="279" t="str">
        <f>IF(Analysis!W356&lt;&gt;"",Analysis!W356,Analysis!AI356)</f>
        <v/>
      </c>
      <c r="AV356" s="279" t="str">
        <f>IF(Analysis!X356&lt;&gt;"",Analysis!X356,$AJ356)</f>
        <v/>
      </c>
      <c r="AW356" s="279" t="str">
        <f>IF(Analysis!Y356&lt;&gt;"",Analysis!Y356,Analysis!AO356)</f>
        <v/>
      </c>
      <c r="AX356" s="279" t="str">
        <f>IF(Analysis!Z356&lt;&gt;"",Analysis!Z356,Analysis!AP356)</f>
        <v/>
      </c>
      <c r="AY356" s="279" t="str">
        <f>IF(Analysis!AA356&gt;0,Analysis!AA356,Analysis!AR356)</f>
        <v/>
      </c>
      <c r="AZ356" s="9"/>
      <c r="BA356" s="8">
        <f>SUM((($H356+$O356)*Inputs!$D$14*Inputs!$D$13/Hours_TB),(($I356+$P356)*Inputs!$D$14*Inputs!$D$13/Hours_TB),(($J356+$Q356)*Inputs!$D$14*Inputs!$D$13/Hours_TB),(($K356+$R356)*Inputs!$D$14*Inputs!$D$13/Hours_TB),(($L356+$S356)*Inputs!$D$14*Inputs!$D$13/Hours_TB),(($M356+$T356)*Inputs!$D$14*Inputs!$D$13/Hours_TB))</f>
        <v>0</v>
      </c>
      <c r="BB356" s="8">
        <f>SUM((($H356+$O356)*Inputs!$D$14*Inputs!$D$13/Hours_HIV),(($I356+$P356)*Inputs!$D$14*Inputs!$D$13/Hours_HIV),(($J356+$Q356)*Inputs!$D$14*Inputs!$D$13/Hours_HIV),(($K356+$R356)*Inputs!$D$14*Inputs!$D$13/Hours_HIV),(($L356+$S356)*Inputs!$D$14*Inputs!$D$13/Hours_HIV),(($M356+$T356)*Inputs!$D$14*Inputs!$D$13/Hours_HIV))</f>
        <v>0</v>
      </c>
      <c r="BC356" s="8">
        <f>SUM((($H356+$O356)*Inputs!$D$14*Inputs!$D$13/Hours_HPV),(($I356+$P356)*Inputs!$D$14*Inputs!$D$13/Hours_HPV),(($J356+$Q356)*Inputs!$D$14*Inputs!$D$13/Hours_HPV),(($K356+$R356)*Inputs!$D$14*Inputs!$D$13/Hours_HPV),(($L356+$S356)*Inputs!$D$14*Inputs!$D$13/Hours_HPV),(($M356+$T356)*Inputs!$D$14*Inputs!$D$13/Hours_HPV))</f>
        <v>0</v>
      </c>
      <c r="BD356" s="8">
        <f>SUM((($H356+$O356)*Inputs!$D$14*Inputs!$D$13/Hours_HCV),(($I356+$P356)*Inputs!$D$14*Inputs!$D$13/Hours_HCV),(($J356+$Q356)*Inputs!$D$14*Inputs!$D$13/Hours_HCV),(($K356+$R356)*Inputs!$D$14*Inputs!$D$13/Hours_HCV),(($L356+$S356)*Inputs!$D$14*Inputs!$D$13/Hours_HCV),(($M356+$T356)*Inputs!$D$14*Inputs!$D$13/Hours_HCV))</f>
        <v>0</v>
      </c>
      <c r="BE356" s="9"/>
      <c r="BF356" s="10" t="str">
        <f t="shared" si="591"/>
        <v/>
      </c>
      <c r="BG356" s="18" t="str">
        <f t="shared" si="592"/>
        <v>N/A</v>
      </c>
      <c r="BH356" s="10" t="str">
        <f t="shared" si="593"/>
        <v/>
      </c>
      <c r="BI356" s="10" t="str">
        <f t="shared" si="594"/>
        <v/>
      </c>
      <c r="BJ356" s="10" t="str">
        <f t="shared" si="513"/>
        <v/>
      </c>
      <c r="BK356" s="18" t="str">
        <f t="shared" si="595"/>
        <v>N/A</v>
      </c>
      <c r="BL356" s="367"/>
      <c r="BM356" s="10">
        <f t="shared" si="596"/>
        <v>0</v>
      </c>
      <c r="BN356" s="18" t="str">
        <f t="shared" si="597"/>
        <v>N/A</v>
      </c>
      <c r="BO356" s="10" t="str">
        <f t="shared" si="514"/>
        <v/>
      </c>
      <c r="BP356" s="10" t="str">
        <f t="shared" si="515"/>
        <v/>
      </c>
      <c r="BQ356" s="10" t="str">
        <f t="shared" si="516"/>
        <v/>
      </c>
      <c r="BR356" s="18" t="str">
        <f t="shared" si="517"/>
        <v>N/A</v>
      </c>
      <c r="BS356" s="367"/>
      <c r="BT356" s="10">
        <f t="shared" si="598"/>
        <v>0</v>
      </c>
      <c r="BU356" s="18" t="str">
        <f t="shared" si="599"/>
        <v>N/A</v>
      </c>
      <c r="BV356" s="10" t="str">
        <f t="shared" si="518"/>
        <v/>
      </c>
      <c r="BW356" s="10" t="str">
        <f t="shared" si="600"/>
        <v/>
      </c>
      <c r="BX356" s="10" t="str">
        <f t="shared" si="519"/>
        <v/>
      </c>
      <c r="BY356" s="18" t="str">
        <f t="shared" si="601"/>
        <v>N/A</v>
      </c>
      <c r="BZ356" s="367"/>
      <c r="CA356" s="10">
        <f t="shared" si="612"/>
        <v>0</v>
      </c>
      <c r="CB356" s="18" t="str">
        <f t="shared" si="603"/>
        <v>N/A</v>
      </c>
      <c r="CC356" s="10" t="str">
        <f t="shared" si="520"/>
        <v/>
      </c>
      <c r="CD356" s="10" t="str">
        <f t="shared" si="521"/>
        <v/>
      </c>
      <c r="CE356" s="10" t="str">
        <f t="shared" si="522"/>
        <v/>
      </c>
      <c r="CF356" s="18" t="str">
        <f t="shared" si="604"/>
        <v>N/A</v>
      </c>
      <c r="CG356" s="365"/>
      <c r="CH356" s="10">
        <f t="shared" si="605"/>
        <v>0</v>
      </c>
      <c r="CI356" s="18" t="str">
        <f t="shared" si="606"/>
        <v>N/A</v>
      </c>
      <c r="CJ356" s="10" t="str">
        <f t="shared" si="523"/>
        <v/>
      </c>
      <c r="CK356" s="10" t="str">
        <f t="shared" si="524"/>
        <v/>
      </c>
      <c r="CL356" s="10" t="str">
        <f t="shared" si="525"/>
        <v/>
      </c>
      <c r="CM356" s="18" t="str">
        <f t="shared" si="526"/>
        <v>N/A</v>
      </c>
      <c r="CN356" s="365"/>
      <c r="CO356" s="10">
        <f t="shared" si="607"/>
        <v>0</v>
      </c>
      <c r="CP356" s="18" t="str">
        <f t="shared" si="608"/>
        <v>N/A</v>
      </c>
      <c r="CQ356" s="10" t="str">
        <f t="shared" si="527"/>
        <v/>
      </c>
      <c r="CR356" s="10" t="str">
        <f t="shared" si="528"/>
        <v/>
      </c>
      <c r="CS356" s="10" t="str">
        <f t="shared" si="529"/>
        <v/>
      </c>
      <c r="CT356" s="18" t="str">
        <f t="shared" si="609"/>
        <v>N/A</v>
      </c>
      <c r="CU356" s="377"/>
      <c r="CV356" s="10">
        <f t="shared" si="610"/>
        <v>0</v>
      </c>
      <c r="CW356" s="18" t="str">
        <f t="shared" si="611"/>
        <v>N/A</v>
      </c>
      <c r="CX356" s="10" t="str">
        <f t="shared" si="530"/>
        <v/>
      </c>
      <c r="CY356" s="10" t="str">
        <f t="shared" si="531"/>
        <v/>
      </c>
      <c r="CZ356" s="10" t="str">
        <f t="shared" si="532"/>
        <v/>
      </c>
      <c r="DA356" s="18" t="str">
        <f t="shared" si="533"/>
        <v>N/A</v>
      </c>
      <c r="DB356" s="367"/>
      <c r="DC356" s="367"/>
      <c r="DD356" s="367"/>
      <c r="DE356" s="367"/>
      <c r="DF356" s="367"/>
      <c r="DG356" s="40" t="b">
        <f t="shared" si="534"/>
        <v>0</v>
      </c>
      <c r="DH356" s="40" t="b">
        <f t="shared" si="535"/>
        <v>0</v>
      </c>
      <c r="DI356" s="40" t="b">
        <f t="shared" si="536"/>
        <v>0</v>
      </c>
      <c r="DJ356" s="40" t="b">
        <f t="shared" si="537"/>
        <v>0</v>
      </c>
      <c r="DK356" s="367"/>
      <c r="DL356" s="40" t="b">
        <f t="shared" si="538"/>
        <v>0</v>
      </c>
      <c r="DM356" s="40" t="b">
        <f t="shared" si="539"/>
        <v>0</v>
      </c>
      <c r="DN356" s="40" t="b">
        <f t="shared" si="540"/>
        <v>0</v>
      </c>
      <c r="DO356" s="40" t="b">
        <f t="shared" si="541"/>
        <v>0</v>
      </c>
      <c r="DP356" s="367"/>
      <c r="DQ356" s="40" t="b">
        <f t="shared" si="542"/>
        <v>0</v>
      </c>
      <c r="DR356" s="40" t="b">
        <f t="shared" si="543"/>
        <v>0</v>
      </c>
      <c r="DS356" s="40" t="b">
        <f t="shared" si="544"/>
        <v>0</v>
      </c>
      <c r="DT356" s="40" t="b">
        <f t="shared" si="545"/>
        <v>0</v>
      </c>
      <c r="DU356" s="367"/>
      <c r="DV356" s="40" t="b">
        <f t="shared" si="546"/>
        <v>0</v>
      </c>
      <c r="DW356" s="40" t="b">
        <f t="shared" si="547"/>
        <v>0</v>
      </c>
      <c r="DX356" s="40" t="b">
        <f t="shared" si="548"/>
        <v>0</v>
      </c>
      <c r="DY356" s="40" t="b">
        <f t="shared" si="549"/>
        <v>0</v>
      </c>
      <c r="DZ356" s="367"/>
      <c r="EA356" s="40" t="b">
        <f t="shared" si="550"/>
        <v>0</v>
      </c>
      <c r="EB356" s="40" t="b">
        <f t="shared" si="551"/>
        <v>0</v>
      </c>
      <c r="EC356" s="40" t="b">
        <f t="shared" si="552"/>
        <v>0</v>
      </c>
      <c r="ED356" s="40" t="b">
        <f t="shared" si="553"/>
        <v>0</v>
      </c>
      <c r="EE356" s="367"/>
      <c r="EF356" s="40" t="b">
        <f t="shared" si="554"/>
        <v>0</v>
      </c>
      <c r="EG356" s="40" t="b">
        <f t="shared" si="555"/>
        <v>0</v>
      </c>
      <c r="EH356" s="40" t="b">
        <f t="shared" si="556"/>
        <v>0</v>
      </c>
      <c r="EI356" s="40" t="b">
        <f t="shared" si="557"/>
        <v>0</v>
      </c>
      <c r="EJ356" s="367"/>
      <c r="EK356" s="40" t="b">
        <f t="shared" si="558"/>
        <v>0</v>
      </c>
      <c r="EL356" s="40" t="b">
        <f t="shared" si="559"/>
        <v>0</v>
      </c>
      <c r="EM356" s="40" t="b">
        <f t="shared" si="560"/>
        <v>0</v>
      </c>
      <c r="EN356" s="40" t="b">
        <f t="shared" si="561"/>
        <v>0</v>
      </c>
      <c r="EO356" s="367"/>
      <c r="EP356" s="40" t="b">
        <f t="shared" si="562"/>
        <v>0</v>
      </c>
      <c r="EQ356" s="40" t="b">
        <f t="shared" si="563"/>
        <v>0</v>
      </c>
      <c r="ER356" s="40" t="b">
        <f t="shared" si="564"/>
        <v>0</v>
      </c>
      <c r="ES356" s="40" t="b">
        <f t="shared" si="565"/>
        <v>0</v>
      </c>
      <c r="ET356" s="367"/>
      <c r="EU356" s="40" t="b">
        <f t="shared" si="566"/>
        <v>0</v>
      </c>
      <c r="EV356" s="40" t="b">
        <f t="shared" si="567"/>
        <v>0</v>
      </c>
      <c r="EW356" s="40" t="b">
        <f t="shared" si="568"/>
        <v>0</v>
      </c>
      <c r="EX356" s="40" t="b">
        <f t="shared" si="569"/>
        <v>0</v>
      </c>
      <c r="EY356" s="365"/>
      <c r="EZ356" s="40" t="b">
        <f t="shared" si="570"/>
        <v>0</v>
      </c>
      <c r="FA356" s="40" t="b">
        <f t="shared" si="571"/>
        <v>0</v>
      </c>
      <c r="FB356" s="40" t="b">
        <f t="shared" si="572"/>
        <v>0</v>
      </c>
      <c r="FC356" s="40" t="b">
        <f t="shared" si="573"/>
        <v>0</v>
      </c>
      <c r="FD356" s="367"/>
      <c r="FE356" s="40" t="b">
        <f t="shared" si="574"/>
        <v>0</v>
      </c>
      <c r="FF356" s="40" t="b">
        <f t="shared" si="575"/>
        <v>0</v>
      </c>
      <c r="FG356" s="40" t="b">
        <f t="shared" si="576"/>
        <v>0</v>
      </c>
      <c r="FH356" s="40" t="b">
        <f t="shared" si="577"/>
        <v>0</v>
      </c>
      <c r="FI356" s="365"/>
      <c r="FJ356" s="40" t="b">
        <f t="shared" si="578"/>
        <v>0</v>
      </c>
      <c r="FK356" s="40" t="b">
        <f t="shared" si="579"/>
        <v>0</v>
      </c>
      <c r="FL356" s="40" t="b">
        <f t="shared" si="580"/>
        <v>0</v>
      </c>
      <c r="FM356" s="40" t="b">
        <f t="shared" si="581"/>
        <v>0</v>
      </c>
      <c r="FN356" s="367"/>
      <c r="FO356" s="40" t="b">
        <f t="shared" si="582"/>
        <v>0</v>
      </c>
      <c r="FP356" s="40" t="b">
        <f t="shared" si="583"/>
        <v>0</v>
      </c>
      <c r="FQ356" s="40" t="b">
        <f t="shared" si="584"/>
        <v>0</v>
      </c>
      <c r="FR356" s="40" t="b">
        <f t="shared" si="585"/>
        <v>0</v>
      </c>
      <c r="FS356" s="365"/>
      <c r="FT356" s="40" t="b">
        <f t="shared" si="586"/>
        <v>0</v>
      </c>
      <c r="FU356" s="40" t="b">
        <f t="shared" si="587"/>
        <v>0</v>
      </c>
      <c r="FV356" s="40" t="b">
        <f t="shared" si="588"/>
        <v>0</v>
      </c>
      <c r="FW356" s="40" t="b">
        <f t="shared" si="589"/>
        <v>0</v>
      </c>
    </row>
    <row r="357" spans="2:179">
      <c r="B357" s="365">
        <v>348</v>
      </c>
      <c r="C357" s="309"/>
      <c r="D357" s="196"/>
      <c r="E357" s="196"/>
      <c r="F357" s="195"/>
      <c r="G357" s="367"/>
      <c r="H357" s="197"/>
      <c r="I357" s="197"/>
      <c r="J357" s="197"/>
      <c r="K357" s="197"/>
      <c r="L357" s="197"/>
      <c r="M357" s="197"/>
      <c r="N357" s="9"/>
      <c r="O357" s="198"/>
      <c r="P357" s="198"/>
      <c r="Q357" s="198"/>
      <c r="R357" s="198"/>
      <c r="S357" s="198"/>
      <c r="T357" s="198"/>
      <c r="U357" s="9"/>
      <c r="V357" s="306"/>
      <c r="W357" s="306"/>
      <c r="X357" s="306"/>
      <c r="Y357" s="306"/>
      <c r="Z357" s="306"/>
      <c r="AA357" s="283">
        <f>IFERROR(Z357*Inputs!$D$59*Inputs!$D$60,"")</f>
        <v>0</v>
      </c>
      <c r="AB357" s="9"/>
      <c r="AC357" s="304"/>
      <c r="AD357" s="304"/>
      <c r="AE357" s="304"/>
      <c r="AF357" s="304"/>
      <c r="AG357" s="9"/>
      <c r="AH357" s="283" t="str">
        <f>IFERROR(IF(Analysis!AC357="","",Analysis!AC357*Inputs!$D$33),"")</f>
        <v/>
      </c>
      <c r="AI357" s="292" t="str">
        <f>IFERROR(IF(Analysis!AD357="","",Analysis!AD357*Inputs!$D$37),"")</f>
        <v/>
      </c>
      <c r="AJ357" s="292" t="str">
        <f>IFERROR(IF(Analysis!AE357="","",Analysis!AE357*Inputs!$D$41),"")</f>
        <v/>
      </c>
      <c r="AK357" s="292" t="str">
        <f>IFERROR(IF(Analysis!AE357="","",Analysis!AE357*Inputs!$D$48),"")</f>
        <v/>
      </c>
      <c r="AL357" s="293" t="str">
        <f>IFERROR(IF(Analysis!AD357="","",Analysis!AD357*Inputs!$D$49*Inputs!$D$48),"")</f>
        <v/>
      </c>
      <c r="AM357" s="292" t="str">
        <f>IFERROR(AK357*Inputs!$D$50,"")</f>
        <v/>
      </c>
      <c r="AN357" s="292" t="str">
        <f t="shared" si="590"/>
        <v/>
      </c>
      <c r="AO357" s="292" t="str">
        <f>IFERROR(IF(AN357="","",AN357*Inputs!$D$52),"")</f>
        <v/>
      </c>
      <c r="AP357" s="283" t="str">
        <f>IFERROR(IF(Analysis!AF357="","",Analysis!AF357*Inputs!$D$58),"")</f>
        <v/>
      </c>
      <c r="AQ357" s="293" t="str">
        <f>IFERROR(AP357*Inputs!$D$59,"")</f>
        <v/>
      </c>
      <c r="AR357" s="283" t="str">
        <f>IFERROR(AQ357*Inputs!$D$60,"")</f>
        <v/>
      </c>
      <c r="AS357" s="9"/>
      <c r="AT357" s="279" t="str">
        <f>IF(Analysis!V357&lt;&gt;"",Analysis!V357,Analysis!$AH357)</f>
        <v/>
      </c>
      <c r="AU357" s="279" t="str">
        <f>IF(Analysis!W357&lt;&gt;"",Analysis!W357,Analysis!AI357)</f>
        <v/>
      </c>
      <c r="AV357" s="279" t="str">
        <f>IF(Analysis!X357&lt;&gt;"",Analysis!X357,$AJ357)</f>
        <v/>
      </c>
      <c r="AW357" s="279" t="str">
        <f>IF(Analysis!Y357&lt;&gt;"",Analysis!Y357,Analysis!AO357)</f>
        <v/>
      </c>
      <c r="AX357" s="279" t="str">
        <f>IF(Analysis!Z357&lt;&gt;"",Analysis!Z357,Analysis!AP357)</f>
        <v/>
      </c>
      <c r="AY357" s="279" t="str">
        <f>IF(Analysis!AA357&gt;0,Analysis!AA357,Analysis!AR357)</f>
        <v/>
      </c>
      <c r="AZ357" s="9"/>
      <c r="BA357" s="8">
        <f>SUM((($H357+$O357)*Inputs!$D$14*Inputs!$D$13/Hours_TB),(($I357+$P357)*Inputs!$D$14*Inputs!$D$13/Hours_TB),(($J357+$Q357)*Inputs!$D$14*Inputs!$D$13/Hours_TB),(($K357+$R357)*Inputs!$D$14*Inputs!$D$13/Hours_TB),(($L357+$S357)*Inputs!$D$14*Inputs!$D$13/Hours_TB),(($M357+$T357)*Inputs!$D$14*Inputs!$D$13/Hours_TB))</f>
        <v>0</v>
      </c>
      <c r="BB357" s="8">
        <f>SUM((($H357+$O357)*Inputs!$D$14*Inputs!$D$13/Hours_HIV),(($I357+$P357)*Inputs!$D$14*Inputs!$D$13/Hours_HIV),(($J357+$Q357)*Inputs!$D$14*Inputs!$D$13/Hours_HIV),(($K357+$R357)*Inputs!$D$14*Inputs!$D$13/Hours_HIV),(($L357+$S357)*Inputs!$D$14*Inputs!$D$13/Hours_HIV),(($M357+$T357)*Inputs!$D$14*Inputs!$D$13/Hours_HIV))</f>
        <v>0</v>
      </c>
      <c r="BC357" s="8">
        <f>SUM((($H357+$O357)*Inputs!$D$14*Inputs!$D$13/Hours_HPV),(($I357+$P357)*Inputs!$D$14*Inputs!$D$13/Hours_HPV),(($J357+$Q357)*Inputs!$D$14*Inputs!$D$13/Hours_HPV),(($K357+$R357)*Inputs!$D$14*Inputs!$D$13/Hours_HPV),(($L357+$S357)*Inputs!$D$14*Inputs!$D$13/Hours_HPV),(($M357+$T357)*Inputs!$D$14*Inputs!$D$13/Hours_HPV))</f>
        <v>0</v>
      </c>
      <c r="BD357" s="8">
        <f>SUM((($H357+$O357)*Inputs!$D$14*Inputs!$D$13/Hours_HCV),(($I357+$P357)*Inputs!$D$14*Inputs!$D$13/Hours_HCV),(($J357+$Q357)*Inputs!$D$14*Inputs!$D$13/Hours_HCV),(($K357+$R357)*Inputs!$D$14*Inputs!$D$13/Hours_HCV),(($L357+$S357)*Inputs!$D$14*Inputs!$D$13/Hours_HCV),(($M357+$T357)*Inputs!$D$14*Inputs!$D$13/Hours_HCV))</f>
        <v>0</v>
      </c>
      <c r="BE357" s="9"/>
      <c r="BF357" s="10" t="str">
        <f t="shared" si="591"/>
        <v/>
      </c>
      <c r="BG357" s="18" t="str">
        <f t="shared" si="592"/>
        <v>N/A</v>
      </c>
      <c r="BH357" s="10" t="str">
        <f t="shared" si="593"/>
        <v/>
      </c>
      <c r="BI357" s="10" t="str">
        <f t="shared" si="594"/>
        <v/>
      </c>
      <c r="BJ357" s="10" t="str">
        <f t="shared" si="513"/>
        <v/>
      </c>
      <c r="BK357" s="18" t="str">
        <f t="shared" si="595"/>
        <v>N/A</v>
      </c>
      <c r="BL357" s="367"/>
      <c r="BM357" s="10">
        <f t="shared" si="596"/>
        <v>0</v>
      </c>
      <c r="BN357" s="18" t="str">
        <f t="shared" si="597"/>
        <v>N/A</v>
      </c>
      <c r="BO357" s="10" t="str">
        <f t="shared" si="514"/>
        <v/>
      </c>
      <c r="BP357" s="10" t="str">
        <f t="shared" si="515"/>
        <v/>
      </c>
      <c r="BQ357" s="10" t="str">
        <f t="shared" si="516"/>
        <v/>
      </c>
      <c r="BR357" s="18" t="str">
        <f t="shared" si="517"/>
        <v>N/A</v>
      </c>
      <c r="BS357" s="367"/>
      <c r="BT357" s="10">
        <f t="shared" si="598"/>
        <v>0</v>
      </c>
      <c r="BU357" s="18" t="str">
        <f t="shared" si="599"/>
        <v>N/A</v>
      </c>
      <c r="BV357" s="10" t="str">
        <f t="shared" si="518"/>
        <v/>
      </c>
      <c r="BW357" s="10" t="str">
        <f t="shared" si="600"/>
        <v/>
      </c>
      <c r="BX357" s="10" t="str">
        <f t="shared" si="519"/>
        <v/>
      </c>
      <c r="BY357" s="18" t="str">
        <f t="shared" si="601"/>
        <v>N/A</v>
      </c>
      <c r="BZ357" s="367"/>
      <c r="CA357" s="10">
        <f t="shared" si="612"/>
        <v>0</v>
      </c>
      <c r="CB357" s="18" t="str">
        <f t="shared" si="603"/>
        <v>N/A</v>
      </c>
      <c r="CC357" s="10" t="str">
        <f t="shared" si="520"/>
        <v/>
      </c>
      <c r="CD357" s="10" t="str">
        <f t="shared" si="521"/>
        <v/>
      </c>
      <c r="CE357" s="10" t="str">
        <f t="shared" si="522"/>
        <v/>
      </c>
      <c r="CF357" s="18" t="str">
        <f t="shared" si="604"/>
        <v>N/A</v>
      </c>
      <c r="CG357" s="365"/>
      <c r="CH357" s="10">
        <f t="shared" si="605"/>
        <v>0</v>
      </c>
      <c r="CI357" s="18" t="str">
        <f t="shared" si="606"/>
        <v>N/A</v>
      </c>
      <c r="CJ357" s="10" t="str">
        <f t="shared" si="523"/>
        <v/>
      </c>
      <c r="CK357" s="10" t="str">
        <f t="shared" si="524"/>
        <v/>
      </c>
      <c r="CL357" s="10" t="str">
        <f t="shared" si="525"/>
        <v/>
      </c>
      <c r="CM357" s="18" t="str">
        <f t="shared" si="526"/>
        <v>N/A</v>
      </c>
      <c r="CN357" s="365"/>
      <c r="CO357" s="10">
        <f t="shared" si="607"/>
        <v>0</v>
      </c>
      <c r="CP357" s="18" t="str">
        <f t="shared" si="608"/>
        <v>N/A</v>
      </c>
      <c r="CQ357" s="10" t="str">
        <f t="shared" si="527"/>
        <v/>
      </c>
      <c r="CR357" s="10" t="str">
        <f t="shared" si="528"/>
        <v/>
      </c>
      <c r="CS357" s="10" t="str">
        <f t="shared" si="529"/>
        <v/>
      </c>
      <c r="CT357" s="18" t="str">
        <f t="shared" si="609"/>
        <v>N/A</v>
      </c>
      <c r="CU357" s="377"/>
      <c r="CV357" s="10">
        <f t="shared" si="610"/>
        <v>0</v>
      </c>
      <c r="CW357" s="18" t="str">
        <f t="shared" si="611"/>
        <v>N/A</v>
      </c>
      <c r="CX357" s="10" t="str">
        <f t="shared" si="530"/>
        <v/>
      </c>
      <c r="CY357" s="10" t="str">
        <f t="shared" si="531"/>
        <v/>
      </c>
      <c r="CZ357" s="10" t="str">
        <f t="shared" si="532"/>
        <v/>
      </c>
      <c r="DA357" s="18" t="str">
        <f t="shared" si="533"/>
        <v>N/A</v>
      </c>
      <c r="DB357" s="367"/>
      <c r="DC357" s="367"/>
      <c r="DD357" s="367"/>
      <c r="DE357" s="367"/>
      <c r="DF357" s="367"/>
      <c r="DG357" s="40" t="b">
        <f t="shared" si="534"/>
        <v>0</v>
      </c>
      <c r="DH357" s="40" t="b">
        <f t="shared" si="535"/>
        <v>0</v>
      </c>
      <c r="DI357" s="40" t="b">
        <f t="shared" si="536"/>
        <v>0</v>
      </c>
      <c r="DJ357" s="40" t="b">
        <f t="shared" si="537"/>
        <v>0</v>
      </c>
      <c r="DK357" s="367"/>
      <c r="DL357" s="40" t="b">
        <f t="shared" si="538"/>
        <v>0</v>
      </c>
      <c r="DM357" s="40" t="b">
        <f t="shared" si="539"/>
        <v>0</v>
      </c>
      <c r="DN357" s="40" t="b">
        <f t="shared" si="540"/>
        <v>0</v>
      </c>
      <c r="DO357" s="40" t="b">
        <f t="shared" si="541"/>
        <v>0</v>
      </c>
      <c r="DP357" s="367"/>
      <c r="DQ357" s="40" t="b">
        <f t="shared" si="542"/>
        <v>0</v>
      </c>
      <c r="DR357" s="40" t="b">
        <f t="shared" si="543"/>
        <v>0</v>
      </c>
      <c r="DS357" s="40" t="b">
        <f t="shared" si="544"/>
        <v>0</v>
      </c>
      <c r="DT357" s="40" t="b">
        <f t="shared" si="545"/>
        <v>0</v>
      </c>
      <c r="DU357" s="367"/>
      <c r="DV357" s="40" t="b">
        <f t="shared" si="546"/>
        <v>0</v>
      </c>
      <c r="DW357" s="40" t="b">
        <f t="shared" si="547"/>
        <v>0</v>
      </c>
      <c r="DX357" s="40" t="b">
        <f t="shared" si="548"/>
        <v>0</v>
      </c>
      <c r="DY357" s="40" t="b">
        <f t="shared" si="549"/>
        <v>0</v>
      </c>
      <c r="DZ357" s="367"/>
      <c r="EA357" s="40" t="b">
        <f t="shared" si="550"/>
        <v>0</v>
      </c>
      <c r="EB357" s="40" t="b">
        <f t="shared" si="551"/>
        <v>0</v>
      </c>
      <c r="EC357" s="40" t="b">
        <f t="shared" si="552"/>
        <v>0</v>
      </c>
      <c r="ED357" s="40" t="b">
        <f t="shared" si="553"/>
        <v>0</v>
      </c>
      <c r="EE357" s="367"/>
      <c r="EF357" s="40" t="b">
        <f t="shared" si="554"/>
        <v>0</v>
      </c>
      <c r="EG357" s="40" t="b">
        <f t="shared" si="555"/>
        <v>0</v>
      </c>
      <c r="EH357" s="40" t="b">
        <f t="shared" si="556"/>
        <v>0</v>
      </c>
      <c r="EI357" s="40" t="b">
        <f t="shared" si="557"/>
        <v>0</v>
      </c>
      <c r="EJ357" s="367"/>
      <c r="EK357" s="40" t="b">
        <f t="shared" si="558"/>
        <v>0</v>
      </c>
      <c r="EL357" s="40" t="b">
        <f t="shared" si="559"/>
        <v>0</v>
      </c>
      <c r="EM357" s="40" t="b">
        <f t="shared" si="560"/>
        <v>0</v>
      </c>
      <c r="EN357" s="40" t="b">
        <f t="shared" si="561"/>
        <v>0</v>
      </c>
      <c r="EO357" s="367"/>
      <c r="EP357" s="40" t="b">
        <f t="shared" si="562"/>
        <v>0</v>
      </c>
      <c r="EQ357" s="40" t="b">
        <f t="shared" si="563"/>
        <v>0</v>
      </c>
      <c r="ER357" s="40" t="b">
        <f t="shared" si="564"/>
        <v>0</v>
      </c>
      <c r="ES357" s="40" t="b">
        <f t="shared" si="565"/>
        <v>0</v>
      </c>
      <c r="ET357" s="367"/>
      <c r="EU357" s="40" t="b">
        <f t="shared" si="566"/>
        <v>0</v>
      </c>
      <c r="EV357" s="40" t="b">
        <f t="shared" si="567"/>
        <v>0</v>
      </c>
      <c r="EW357" s="40" t="b">
        <f t="shared" si="568"/>
        <v>0</v>
      </c>
      <c r="EX357" s="40" t="b">
        <f t="shared" si="569"/>
        <v>0</v>
      </c>
      <c r="EY357" s="365"/>
      <c r="EZ357" s="40" t="b">
        <f t="shared" si="570"/>
        <v>0</v>
      </c>
      <c r="FA357" s="40" t="b">
        <f t="shared" si="571"/>
        <v>0</v>
      </c>
      <c r="FB357" s="40" t="b">
        <f t="shared" si="572"/>
        <v>0</v>
      </c>
      <c r="FC357" s="40" t="b">
        <f t="shared" si="573"/>
        <v>0</v>
      </c>
      <c r="FD357" s="367"/>
      <c r="FE357" s="40" t="b">
        <f t="shared" si="574"/>
        <v>0</v>
      </c>
      <c r="FF357" s="40" t="b">
        <f t="shared" si="575"/>
        <v>0</v>
      </c>
      <c r="FG357" s="40" t="b">
        <f t="shared" si="576"/>
        <v>0</v>
      </c>
      <c r="FH357" s="40" t="b">
        <f t="shared" si="577"/>
        <v>0</v>
      </c>
      <c r="FI357" s="365"/>
      <c r="FJ357" s="40" t="b">
        <f t="shared" si="578"/>
        <v>0</v>
      </c>
      <c r="FK357" s="40" t="b">
        <f t="shared" si="579"/>
        <v>0</v>
      </c>
      <c r="FL357" s="40" t="b">
        <f t="shared" si="580"/>
        <v>0</v>
      </c>
      <c r="FM357" s="40" t="b">
        <f t="shared" si="581"/>
        <v>0</v>
      </c>
      <c r="FN357" s="367"/>
      <c r="FO357" s="40" t="b">
        <f t="shared" si="582"/>
        <v>0</v>
      </c>
      <c r="FP357" s="40" t="b">
        <f t="shared" si="583"/>
        <v>0</v>
      </c>
      <c r="FQ357" s="40" t="b">
        <f t="shared" si="584"/>
        <v>0</v>
      </c>
      <c r="FR357" s="40" t="b">
        <f t="shared" si="585"/>
        <v>0</v>
      </c>
      <c r="FS357" s="365"/>
      <c r="FT357" s="40" t="b">
        <f t="shared" si="586"/>
        <v>0</v>
      </c>
      <c r="FU357" s="40" t="b">
        <f t="shared" si="587"/>
        <v>0</v>
      </c>
      <c r="FV357" s="40" t="b">
        <f t="shared" si="588"/>
        <v>0</v>
      </c>
      <c r="FW357" s="40" t="b">
        <f t="shared" si="589"/>
        <v>0</v>
      </c>
    </row>
    <row r="358" spans="2:179">
      <c r="B358" s="365">
        <v>349</v>
      </c>
      <c r="C358" s="309"/>
      <c r="D358" s="196"/>
      <c r="E358" s="196"/>
      <c r="F358" s="195"/>
      <c r="G358" s="367"/>
      <c r="H358" s="197"/>
      <c r="I358" s="197"/>
      <c r="J358" s="197"/>
      <c r="K358" s="197"/>
      <c r="L358" s="197"/>
      <c r="M358" s="197"/>
      <c r="N358" s="9"/>
      <c r="O358" s="198"/>
      <c r="P358" s="198"/>
      <c r="Q358" s="198"/>
      <c r="R358" s="198"/>
      <c r="S358" s="198"/>
      <c r="T358" s="198"/>
      <c r="U358" s="9"/>
      <c r="V358" s="306"/>
      <c r="W358" s="306"/>
      <c r="X358" s="306"/>
      <c r="Y358" s="306"/>
      <c r="Z358" s="306"/>
      <c r="AA358" s="283">
        <f>IFERROR(Z358*Inputs!$D$59*Inputs!$D$60,"")</f>
        <v>0</v>
      </c>
      <c r="AB358" s="9"/>
      <c r="AC358" s="304"/>
      <c r="AD358" s="304"/>
      <c r="AE358" s="304"/>
      <c r="AF358" s="304"/>
      <c r="AG358" s="9"/>
      <c r="AH358" s="283" t="str">
        <f>IFERROR(IF(Analysis!AC358="","",Analysis!AC358*Inputs!$D$33),"")</f>
        <v/>
      </c>
      <c r="AI358" s="292" t="str">
        <f>IFERROR(IF(Analysis!AD358="","",Analysis!AD358*Inputs!$D$37),"")</f>
        <v/>
      </c>
      <c r="AJ358" s="292" t="str">
        <f>IFERROR(IF(Analysis!AE358="","",Analysis!AE358*Inputs!$D$41),"")</f>
        <v/>
      </c>
      <c r="AK358" s="292" t="str">
        <f>IFERROR(IF(Analysis!AE358="","",Analysis!AE358*Inputs!$D$48),"")</f>
        <v/>
      </c>
      <c r="AL358" s="293" t="str">
        <f>IFERROR(IF(Analysis!AD358="","",Analysis!AD358*Inputs!$D$49*Inputs!$D$48),"")</f>
        <v/>
      </c>
      <c r="AM358" s="292" t="str">
        <f>IFERROR(AK358*Inputs!$D$50,"")</f>
        <v/>
      </c>
      <c r="AN358" s="292" t="str">
        <f t="shared" si="590"/>
        <v/>
      </c>
      <c r="AO358" s="292" t="str">
        <f>IFERROR(IF(AN358="","",AN358*Inputs!$D$52),"")</f>
        <v/>
      </c>
      <c r="AP358" s="283" t="str">
        <f>IFERROR(IF(Analysis!AF358="","",Analysis!AF358*Inputs!$D$58),"")</f>
        <v/>
      </c>
      <c r="AQ358" s="293" t="str">
        <f>IFERROR(AP358*Inputs!$D$59,"")</f>
        <v/>
      </c>
      <c r="AR358" s="283" t="str">
        <f>IFERROR(AQ358*Inputs!$D$60,"")</f>
        <v/>
      </c>
      <c r="AS358" s="9"/>
      <c r="AT358" s="279" t="str">
        <f>IF(Analysis!V358&lt;&gt;"",Analysis!V358,Analysis!$AH358)</f>
        <v/>
      </c>
      <c r="AU358" s="279" t="str">
        <f>IF(Analysis!W358&lt;&gt;"",Analysis!W358,Analysis!AI358)</f>
        <v/>
      </c>
      <c r="AV358" s="279" t="str">
        <f>IF(Analysis!X358&lt;&gt;"",Analysis!X358,$AJ358)</f>
        <v/>
      </c>
      <c r="AW358" s="279" t="str">
        <f>IF(Analysis!Y358&lt;&gt;"",Analysis!Y358,Analysis!AO358)</f>
        <v/>
      </c>
      <c r="AX358" s="279" t="str">
        <f>IF(Analysis!Z358&lt;&gt;"",Analysis!Z358,Analysis!AP358)</f>
        <v/>
      </c>
      <c r="AY358" s="279" t="str">
        <f>IF(Analysis!AA358&gt;0,Analysis!AA358,Analysis!AR358)</f>
        <v/>
      </c>
      <c r="AZ358" s="9"/>
      <c r="BA358" s="8">
        <f>SUM((($H358+$O358)*Inputs!$D$14*Inputs!$D$13/Hours_TB),(($I358+$P358)*Inputs!$D$14*Inputs!$D$13/Hours_TB),(($J358+$Q358)*Inputs!$D$14*Inputs!$D$13/Hours_TB),(($K358+$R358)*Inputs!$D$14*Inputs!$D$13/Hours_TB),(($L358+$S358)*Inputs!$D$14*Inputs!$D$13/Hours_TB),(($M358+$T358)*Inputs!$D$14*Inputs!$D$13/Hours_TB))</f>
        <v>0</v>
      </c>
      <c r="BB358" s="8">
        <f>SUM((($H358+$O358)*Inputs!$D$14*Inputs!$D$13/Hours_HIV),(($I358+$P358)*Inputs!$D$14*Inputs!$D$13/Hours_HIV),(($J358+$Q358)*Inputs!$D$14*Inputs!$D$13/Hours_HIV),(($K358+$R358)*Inputs!$D$14*Inputs!$D$13/Hours_HIV),(($L358+$S358)*Inputs!$D$14*Inputs!$D$13/Hours_HIV),(($M358+$T358)*Inputs!$D$14*Inputs!$D$13/Hours_HIV))</f>
        <v>0</v>
      </c>
      <c r="BC358" s="8">
        <f>SUM((($H358+$O358)*Inputs!$D$14*Inputs!$D$13/Hours_HPV),(($I358+$P358)*Inputs!$D$14*Inputs!$D$13/Hours_HPV),(($J358+$Q358)*Inputs!$D$14*Inputs!$D$13/Hours_HPV),(($K358+$R358)*Inputs!$D$14*Inputs!$D$13/Hours_HPV),(($L358+$S358)*Inputs!$D$14*Inputs!$D$13/Hours_HPV),(($M358+$T358)*Inputs!$D$14*Inputs!$D$13/Hours_HPV))</f>
        <v>0</v>
      </c>
      <c r="BD358" s="8">
        <f>SUM((($H358+$O358)*Inputs!$D$14*Inputs!$D$13/Hours_HCV),(($I358+$P358)*Inputs!$D$14*Inputs!$D$13/Hours_HCV),(($J358+$Q358)*Inputs!$D$14*Inputs!$D$13/Hours_HCV),(($K358+$R358)*Inputs!$D$14*Inputs!$D$13/Hours_HCV),(($L358+$S358)*Inputs!$D$14*Inputs!$D$13/Hours_HCV),(($M358+$T358)*Inputs!$D$14*Inputs!$D$13/Hours_HCV))</f>
        <v>0</v>
      </c>
      <c r="BE358" s="9"/>
      <c r="BF358" s="10" t="str">
        <f t="shared" si="591"/>
        <v/>
      </c>
      <c r="BG358" s="18" t="str">
        <f t="shared" si="592"/>
        <v>N/A</v>
      </c>
      <c r="BH358" s="10" t="str">
        <f t="shared" si="593"/>
        <v/>
      </c>
      <c r="BI358" s="10" t="str">
        <f t="shared" si="594"/>
        <v/>
      </c>
      <c r="BJ358" s="10" t="str">
        <f t="shared" si="513"/>
        <v/>
      </c>
      <c r="BK358" s="18" t="str">
        <f t="shared" si="595"/>
        <v>N/A</v>
      </c>
      <c r="BL358" s="367"/>
      <c r="BM358" s="10">
        <f t="shared" si="596"/>
        <v>0</v>
      </c>
      <c r="BN358" s="18" t="str">
        <f t="shared" si="597"/>
        <v>N/A</v>
      </c>
      <c r="BO358" s="10" t="str">
        <f t="shared" si="514"/>
        <v/>
      </c>
      <c r="BP358" s="10" t="str">
        <f t="shared" si="515"/>
        <v/>
      </c>
      <c r="BQ358" s="10" t="str">
        <f t="shared" si="516"/>
        <v/>
      </c>
      <c r="BR358" s="18" t="str">
        <f t="shared" si="517"/>
        <v>N/A</v>
      </c>
      <c r="BS358" s="367"/>
      <c r="BT358" s="10">
        <f t="shared" si="598"/>
        <v>0</v>
      </c>
      <c r="BU358" s="18" t="str">
        <f t="shared" si="599"/>
        <v>N/A</v>
      </c>
      <c r="BV358" s="10" t="str">
        <f t="shared" si="518"/>
        <v/>
      </c>
      <c r="BW358" s="10" t="str">
        <f t="shared" si="600"/>
        <v/>
      </c>
      <c r="BX358" s="10" t="str">
        <f t="shared" si="519"/>
        <v/>
      </c>
      <c r="BY358" s="18" t="str">
        <f t="shared" si="601"/>
        <v>N/A</v>
      </c>
      <c r="BZ358" s="367"/>
      <c r="CA358" s="10">
        <f t="shared" si="612"/>
        <v>0</v>
      </c>
      <c r="CB358" s="18" t="str">
        <f t="shared" si="603"/>
        <v>N/A</v>
      </c>
      <c r="CC358" s="10" t="str">
        <f t="shared" si="520"/>
        <v/>
      </c>
      <c r="CD358" s="10" t="str">
        <f t="shared" si="521"/>
        <v/>
      </c>
      <c r="CE358" s="10" t="str">
        <f t="shared" si="522"/>
        <v/>
      </c>
      <c r="CF358" s="18" t="str">
        <f t="shared" si="604"/>
        <v>N/A</v>
      </c>
      <c r="CG358" s="365"/>
      <c r="CH358" s="10">
        <f t="shared" si="605"/>
        <v>0</v>
      </c>
      <c r="CI358" s="18" t="str">
        <f t="shared" si="606"/>
        <v>N/A</v>
      </c>
      <c r="CJ358" s="10" t="str">
        <f t="shared" si="523"/>
        <v/>
      </c>
      <c r="CK358" s="10" t="str">
        <f t="shared" si="524"/>
        <v/>
      </c>
      <c r="CL358" s="10" t="str">
        <f t="shared" si="525"/>
        <v/>
      </c>
      <c r="CM358" s="18" t="str">
        <f t="shared" si="526"/>
        <v>N/A</v>
      </c>
      <c r="CN358" s="365"/>
      <c r="CO358" s="10">
        <f t="shared" si="607"/>
        <v>0</v>
      </c>
      <c r="CP358" s="18" t="str">
        <f t="shared" si="608"/>
        <v>N/A</v>
      </c>
      <c r="CQ358" s="10" t="str">
        <f t="shared" si="527"/>
        <v/>
      </c>
      <c r="CR358" s="10" t="str">
        <f t="shared" si="528"/>
        <v/>
      </c>
      <c r="CS358" s="10" t="str">
        <f t="shared" si="529"/>
        <v/>
      </c>
      <c r="CT358" s="18" t="str">
        <f t="shared" si="609"/>
        <v>N/A</v>
      </c>
      <c r="CU358" s="377"/>
      <c r="CV358" s="10">
        <f t="shared" si="610"/>
        <v>0</v>
      </c>
      <c r="CW358" s="18" t="str">
        <f t="shared" si="611"/>
        <v>N/A</v>
      </c>
      <c r="CX358" s="10" t="str">
        <f t="shared" si="530"/>
        <v/>
      </c>
      <c r="CY358" s="10" t="str">
        <f t="shared" si="531"/>
        <v/>
      </c>
      <c r="CZ358" s="10" t="str">
        <f t="shared" si="532"/>
        <v/>
      </c>
      <c r="DA358" s="18" t="str">
        <f t="shared" si="533"/>
        <v>N/A</v>
      </c>
      <c r="DB358" s="367"/>
      <c r="DC358" s="367"/>
      <c r="DD358" s="367"/>
      <c r="DE358" s="367"/>
      <c r="DF358" s="367"/>
      <c r="DG358" s="40" t="b">
        <f t="shared" si="534"/>
        <v>0</v>
      </c>
      <c r="DH358" s="40" t="b">
        <f t="shared" si="535"/>
        <v>0</v>
      </c>
      <c r="DI358" s="40" t="b">
        <f t="shared" si="536"/>
        <v>0</v>
      </c>
      <c r="DJ358" s="40" t="b">
        <f t="shared" si="537"/>
        <v>0</v>
      </c>
      <c r="DK358" s="367"/>
      <c r="DL358" s="40" t="b">
        <f t="shared" si="538"/>
        <v>0</v>
      </c>
      <c r="DM358" s="40" t="b">
        <f t="shared" si="539"/>
        <v>0</v>
      </c>
      <c r="DN358" s="40" t="b">
        <f t="shared" si="540"/>
        <v>0</v>
      </c>
      <c r="DO358" s="40" t="b">
        <f t="shared" si="541"/>
        <v>0</v>
      </c>
      <c r="DP358" s="367"/>
      <c r="DQ358" s="40" t="b">
        <f t="shared" si="542"/>
        <v>0</v>
      </c>
      <c r="DR358" s="40" t="b">
        <f t="shared" si="543"/>
        <v>0</v>
      </c>
      <c r="DS358" s="40" t="b">
        <f t="shared" si="544"/>
        <v>0</v>
      </c>
      <c r="DT358" s="40" t="b">
        <f t="shared" si="545"/>
        <v>0</v>
      </c>
      <c r="DU358" s="367"/>
      <c r="DV358" s="40" t="b">
        <f t="shared" si="546"/>
        <v>0</v>
      </c>
      <c r="DW358" s="40" t="b">
        <f t="shared" si="547"/>
        <v>0</v>
      </c>
      <c r="DX358" s="40" t="b">
        <f t="shared" si="548"/>
        <v>0</v>
      </c>
      <c r="DY358" s="40" t="b">
        <f t="shared" si="549"/>
        <v>0</v>
      </c>
      <c r="DZ358" s="367"/>
      <c r="EA358" s="40" t="b">
        <f t="shared" si="550"/>
        <v>0</v>
      </c>
      <c r="EB358" s="40" t="b">
        <f t="shared" si="551"/>
        <v>0</v>
      </c>
      <c r="EC358" s="40" t="b">
        <f t="shared" si="552"/>
        <v>0</v>
      </c>
      <c r="ED358" s="40" t="b">
        <f t="shared" si="553"/>
        <v>0</v>
      </c>
      <c r="EE358" s="367"/>
      <c r="EF358" s="40" t="b">
        <f t="shared" si="554"/>
        <v>0</v>
      </c>
      <c r="EG358" s="40" t="b">
        <f t="shared" si="555"/>
        <v>0</v>
      </c>
      <c r="EH358" s="40" t="b">
        <f t="shared" si="556"/>
        <v>0</v>
      </c>
      <c r="EI358" s="40" t="b">
        <f t="shared" si="557"/>
        <v>0</v>
      </c>
      <c r="EJ358" s="367"/>
      <c r="EK358" s="40" t="b">
        <f t="shared" si="558"/>
        <v>0</v>
      </c>
      <c r="EL358" s="40" t="b">
        <f t="shared" si="559"/>
        <v>0</v>
      </c>
      <c r="EM358" s="40" t="b">
        <f t="shared" si="560"/>
        <v>0</v>
      </c>
      <c r="EN358" s="40" t="b">
        <f t="shared" si="561"/>
        <v>0</v>
      </c>
      <c r="EO358" s="367"/>
      <c r="EP358" s="40" t="b">
        <f t="shared" si="562"/>
        <v>0</v>
      </c>
      <c r="EQ358" s="40" t="b">
        <f t="shared" si="563"/>
        <v>0</v>
      </c>
      <c r="ER358" s="40" t="b">
        <f t="shared" si="564"/>
        <v>0</v>
      </c>
      <c r="ES358" s="40" t="b">
        <f t="shared" si="565"/>
        <v>0</v>
      </c>
      <c r="ET358" s="367"/>
      <c r="EU358" s="40" t="b">
        <f t="shared" si="566"/>
        <v>0</v>
      </c>
      <c r="EV358" s="40" t="b">
        <f t="shared" si="567"/>
        <v>0</v>
      </c>
      <c r="EW358" s="40" t="b">
        <f t="shared" si="568"/>
        <v>0</v>
      </c>
      <c r="EX358" s="40" t="b">
        <f t="shared" si="569"/>
        <v>0</v>
      </c>
      <c r="EY358" s="365"/>
      <c r="EZ358" s="40" t="b">
        <f t="shared" si="570"/>
        <v>0</v>
      </c>
      <c r="FA358" s="40" t="b">
        <f t="shared" si="571"/>
        <v>0</v>
      </c>
      <c r="FB358" s="40" t="b">
        <f t="shared" si="572"/>
        <v>0</v>
      </c>
      <c r="FC358" s="40" t="b">
        <f t="shared" si="573"/>
        <v>0</v>
      </c>
      <c r="FD358" s="367"/>
      <c r="FE358" s="40" t="b">
        <f t="shared" si="574"/>
        <v>0</v>
      </c>
      <c r="FF358" s="40" t="b">
        <f t="shared" si="575"/>
        <v>0</v>
      </c>
      <c r="FG358" s="40" t="b">
        <f t="shared" si="576"/>
        <v>0</v>
      </c>
      <c r="FH358" s="40" t="b">
        <f t="shared" si="577"/>
        <v>0</v>
      </c>
      <c r="FI358" s="365"/>
      <c r="FJ358" s="40" t="b">
        <f t="shared" si="578"/>
        <v>0</v>
      </c>
      <c r="FK358" s="40" t="b">
        <f t="shared" si="579"/>
        <v>0</v>
      </c>
      <c r="FL358" s="40" t="b">
        <f t="shared" si="580"/>
        <v>0</v>
      </c>
      <c r="FM358" s="40" t="b">
        <f t="shared" si="581"/>
        <v>0</v>
      </c>
      <c r="FN358" s="367"/>
      <c r="FO358" s="40" t="b">
        <f t="shared" si="582"/>
        <v>0</v>
      </c>
      <c r="FP358" s="40" t="b">
        <f t="shared" si="583"/>
        <v>0</v>
      </c>
      <c r="FQ358" s="40" t="b">
        <f t="shared" si="584"/>
        <v>0</v>
      </c>
      <c r="FR358" s="40" t="b">
        <f t="shared" si="585"/>
        <v>0</v>
      </c>
      <c r="FS358" s="365"/>
      <c r="FT358" s="40" t="b">
        <f t="shared" si="586"/>
        <v>0</v>
      </c>
      <c r="FU358" s="40" t="b">
        <f t="shared" si="587"/>
        <v>0</v>
      </c>
      <c r="FV358" s="40" t="b">
        <f t="shared" si="588"/>
        <v>0</v>
      </c>
      <c r="FW358" s="40" t="b">
        <f t="shared" si="589"/>
        <v>0</v>
      </c>
    </row>
    <row r="359" spans="2:179">
      <c r="B359" s="365">
        <v>350</v>
      </c>
      <c r="C359" s="309"/>
      <c r="D359" s="196"/>
      <c r="E359" s="196"/>
      <c r="F359" s="195"/>
      <c r="G359" s="367"/>
      <c r="H359" s="197"/>
      <c r="I359" s="197"/>
      <c r="J359" s="197"/>
      <c r="K359" s="197"/>
      <c r="L359" s="197"/>
      <c r="M359" s="197"/>
      <c r="N359" s="9"/>
      <c r="O359" s="198"/>
      <c r="P359" s="198"/>
      <c r="Q359" s="198"/>
      <c r="R359" s="198"/>
      <c r="S359" s="198"/>
      <c r="T359" s="198"/>
      <c r="U359" s="9"/>
      <c r="V359" s="306"/>
      <c r="W359" s="306"/>
      <c r="X359" s="306"/>
      <c r="Y359" s="306"/>
      <c r="Z359" s="306"/>
      <c r="AA359" s="283">
        <f>IFERROR(Z359*Inputs!$D$59*Inputs!$D$60,"")</f>
        <v>0</v>
      </c>
      <c r="AB359" s="9"/>
      <c r="AC359" s="304"/>
      <c r="AD359" s="304"/>
      <c r="AE359" s="304"/>
      <c r="AF359" s="304"/>
      <c r="AG359" s="9"/>
      <c r="AH359" s="283" t="str">
        <f>IFERROR(IF(Analysis!AC359="","",Analysis!AC359*Inputs!$D$33),"")</f>
        <v/>
      </c>
      <c r="AI359" s="292" t="str">
        <f>IFERROR(IF(Analysis!AD359="","",Analysis!AD359*Inputs!$D$37),"")</f>
        <v/>
      </c>
      <c r="AJ359" s="292" t="str">
        <f>IFERROR(IF(Analysis!AE359="","",Analysis!AE359*Inputs!$D$41),"")</f>
        <v/>
      </c>
      <c r="AK359" s="292" t="str">
        <f>IFERROR(IF(Analysis!AE359="","",Analysis!AE359*Inputs!$D$48),"")</f>
        <v/>
      </c>
      <c r="AL359" s="293" t="str">
        <f>IFERROR(IF(Analysis!AD359="","",Analysis!AD359*Inputs!$D$49*Inputs!$D$48),"")</f>
        <v/>
      </c>
      <c r="AM359" s="292" t="str">
        <f>IFERROR(AK359*Inputs!$D$50,"")</f>
        <v/>
      </c>
      <c r="AN359" s="292" t="str">
        <f t="shared" si="590"/>
        <v/>
      </c>
      <c r="AO359" s="292" t="str">
        <f>IFERROR(IF(AN359="","",AN359*Inputs!$D$52),"")</f>
        <v/>
      </c>
      <c r="AP359" s="283" t="str">
        <f>IFERROR(IF(Analysis!AF359="","",Analysis!AF359*Inputs!$D$58),"")</f>
        <v/>
      </c>
      <c r="AQ359" s="293" t="str">
        <f>IFERROR(AP359*Inputs!$D$59,"")</f>
        <v/>
      </c>
      <c r="AR359" s="283" t="str">
        <f>IFERROR(AQ359*Inputs!$D$60,"")</f>
        <v/>
      </c>
      <c r="AS359" s="9"/>
      <c r="AT359" s="279" t="str">
        <f>IF(Analysis!V359&lt;&gt;"",Analysis!V359,Analysis!$AH359)</f>
        <v/>
      </c>
      <c r="AU359" s="279" t="str">
        <f>IF(Analysis!W359&lt;&gt;"",Analysis!W359,Analysis!AI359)</f>
        <v/>
      </c>
      <c r="AV359" s="279" t="str">
        <f>IF(Analysis!X359&lt;&gt;"",Analysis!X359,$AJ359)</f>
        <v/>
      </c>
      <c r="AW359" s="279" t="str">
        <f>IF(Analysis!Y359&lt;&gt;"",Analysis!Y359,Analysis!AO359)</f>
        <v/>
      </c>
      <c r="AX359" s="279" t="str">
        <f>IF(Analysis!Z359&lt;&gt;"",Analysis!Z359,Analysis!AP359)</f>
        <v/>
      </c>
      <c r="AY359" s="279" t="str">
        <f>IF(Analysis!AA359&gt;0,Analysis!AA359,Analysis!AR359)</f>
        <v/>
      </c>
      <c r="AZ359" s="9"/>
      <c r="BA359" s="8">
        <f>SUM((($H359+$O359)*Inputs!$D$14*Inputs!$D$13/Hours_TB),(($I359+$P359)*Inputs!$D$14*Inputs!$D$13/Hours_TB),(($J359+$Q359)*Inputs!$D$14*Inputs!$D$13/Hours_TB),(($K359+$R359)*Inputs!$D$14*Inputs!$D$13/Hours_TB),(($L359+$S359)*Inputs!$D$14*Inputs!$D$13/Hours_TB),(($M359+$T359)*Inputs!$D$14*Inputs!$D$13/Hours_TB))</f>
        <v>0</v>
      </c>
      <c r="BB359" s="8">
        <f>SUM((($H359+$O359)*Inputs!$D$14*Inputs!$D$13/Hours_HIV),(($I359+$P359)*Inputs!$D$14*Inputs!$D$13/Hours_HIV),(($J359+$Q359)*Inputs!$D$14*Inputs!$D$13/Hours_HIV),(($K359+$R359)*Inputs!$D$14*Inputs!$D$13/Hours_HIV),(($L359+$S359)*Inputs!$D$14*Inputs!$D$13/Hours_HIV),(($M359+$T359)*Inputs!$D$14*Inputs!$D$13/Hours_HIV))</f>
        <v>0</v>
      </c>
      <c r="BC359" s="8">
        <f>SUM((($H359+$O359)*Inputs!$D$14*Inputs!$D$13/Hours_HPV),(($I359+$P359)*Inputs!$D$14*Inputs!$D$13/Hours_HPV),(($J359+$Q359)*Inputs!$D$14*Inputs!$D$13/Hours_HPV),(($K359+$R359)*Inputs!$D$14*Inputs!$D$13/Hours_HPV),(($L359+$S359)*Inputs!$D$14*Inputs!$D$13/Hours_HPV),(($M359+$T359)*Inputs!$D$14*Inputs!$D$13/Hours_HPV))</f>
        <v>0</v>
      </c>
      <c r="BD359" s="8">
        <f>SUM((($H359+$O359)*Inputs!$D$14*Inputs!$D$13/Hours_HCV),(($I359+$P359)*Inputs!$D$14*Inputs!$D$13/Hours_HCV),(($J359+$Q359)*Inputs!$D$14*Inputs!$D$13/Hours_HCV),(($K359+$R359)*Inputs!$D$14*Inputs!$D$13/Hours_HCV),(($L359+$S359)*Inputs!$D$14*Inputs!$D$13/Hours_HCV),(($M359+$T359)*Inputs!$D$14*Inputs!$D$13/Hours_HCV))</f>
        <v>0</v>
      </c>
      <c r="BE359" s="9"/>
      <c r="BF359" s="10" t="str">
        <f t="shared" si="591"/>
        <v/>
      </c>
      <c r="BG359" s="18" t="str">
        <f t="shared" si="592"/>
        <v>N/A</v>
      </c>
      <c r="BH359" s="10" t="str">
        <f t="shared" si="593"/>
        <v/>
      </c>
      <c r="BI359" s="10" t="str">
        <f t="shared" si="594"/>
        <v/>
      </c>
      <c r="BJ359" s="10" t="str">
        <f t="shared" si="513"/>
        <v/>
      </c>
      <c r="BK359" s="18" t="str">
        <f t="shared" si="595"/>
        <v>N/A</v>
      </c>
      <c r="BL359" s="367"/>
      <c r="BM359" s="10">
        <f t="shared" si="596"/>
        <v>0</v>
      </c>
      <c r="BN359" s="18" t="str">
        <f t="shared" si="597"/>
        <v>N/A</v>
      </c>
      <c r="BO359" s="10" t="str">
        <f t="shared" si="514"/>
        <v/>
      </c>
      <c r="BP359" s="10" t="str">
        <f t="shared" si="515"/>
        <v/>
      </c>
      <c r="BQ359" s="10" t="str">
        <f t="shared" si="516"/>
        <v/>
      </c>
      <c r="BR359" s="18" t="str">
        <f t="shared" si="517"/>
        <v>N/A</v>
      </c>
      <c r="BS359" s="367"/>
      <c r="BT359" s="10">
        <f t="shared" si="598"/>
        <v>0</v>
      </c>
      <c r="BU359" s="18" t="str">
        <f t="shared" si="599"/>
        <v>N/A</v>
      </c>
      <c r="BV359" s="10" t="str">
        <f t="shared" si="518"/>
        <v/>
      </c>
      <c r="BW359" s="10" t="str">
        <f t="shared" si="600"/>
        <v/>
      </c>
      <c r="BX359" s="10" t="str">
        <f t="shared" si="519"/>
        <v/>
      </c>
      <c r="BY359" s="18" t="str">
        <f t="shared" si="601"/>
        <v>N/A</v>
      </c>
      <c r="BZ359" s="367"/>
      <c r="CA359" s="10">
        <f t="shared" si="612"/>
        <v>0</v>
      </c>
      <c r="CB359" s="18" t="str">
        <f t="shared" si="603"/>
        <v>N/A</v>
      </c>
      <c r="CC359" s="10" t="str">
        <f t="shared" si="520"/>
        <v/>
      </c>
      <c r="CD359" s="10" t="str">
        <f t="shared" si="521"/>
        <v/>
      </c>
      <c r="CE359" s="10" t="str">
        <f t="shared" si="522"/>
        <v/>
      </c>
      <c r="CF359" s="18" t="str">
        <f t="shared" si="604"/>
        <v>N/A</v>
      </c>
      <c r="CG359" s="365"/>
      <c r="CH359" s="10">
        <f t="shared" si="605"/>
        <v>0</v>
      </c>
      <c r="CI359" s="18" t="str">
        <f t="shared" si="606"/>
        <v>N/A</v>
      </c>
      <c r="CJ359" s="10" t="str">
        <f t="shared" si="523"/>
        <v/>
      </c>
      <c r="CK359" s="10" t="str">
        <f t="shared" si="524"/>
        <v/>
      </c>
      <c r="CL359" s="10" t="str">
        <f t="shared" si="525"/>
        <v/>
      </c>
      <c r="CM359" s="18" t="str">
        <f t="shared" si="526"/>
        <v>N/A</v>
      </c>
      <c r="CN359" s="365"/>
      <c r="CO359" s="10">
        <f t="shared" si="607"/>
        <v>0</v>
      </c>
      <c r="CP359" s="18" t="str">
        <f t="shared" si="608"/>
        <v>N/A</v>
      </c>
      <c r="CQ359" s="10" t="str">
        <f t="shared" si="527"/>
        <v/>
      </c>
      <c r="CR359" s="10" t="str">
        <f t="shared" si="528"/>
        <v/>
      </c>
      <c r="CS359" s="10" t="str">
        <f t="shared" si="529"/>
        <v/>
      </c>
      <c r="CT359" s="18" t="str">
        <f t="shared" si="609"/>
        <v>N/A</v>
      </c>
      <c r="CU359" s="377"/>
      <c r="CV359" s="10">
        <f t="shared" si="610"/>
        <v>0</v>
      </c>
      <c r="CW359" s="18" t="str">
        <f t="shared" si="611"/>
        <v>N/A</v>
      </c>
      <c r="CX359" s="10" t="str">
        <f t="shared" si="530"/>
        <v/>
      </c>
      <c r="CY359" s="10" t="str">
        <f t="shared" si="531"/>
        <v/>
      </c>
      <c r="CZ359" s="10" t="str">
        <f t="shared" si="532"/>
        <v/>
      </c>
      <c r="DA359" s="18" t="str">
        <f t="shared" si="533"/>
        <v>N/A</v>
      </c>
      <c r="DB359" s="367"/>
      <c r="DC359" s="367"/>
      <c r="DD359" s="367"/>
      <c r="DE359" s="367"/>
      <c r="DF359" s="367"/>
      <c r="DG359" s="40" t="b">
        <f t="shared" si="534"/>
        <v>0</v>
      </c>
      <c r="DH359" s="40" t="b">
        <f t="shared" si="535"/>
        <v>0</v>
      </c>
      <c r="DI359" s="40" t="b">
        <f t="shared" si="536"/>
        <v>0</v>
      </c>
      <c r="DJ359" s="40" t="b">
        <f t="shared" si="537"/>
        <v>0</v>
      </c>
      <c r="DK359" s="367"/>
      <c r="DL359" s="40" t="b">
        <f t="shared" si="538"/>
        <v>0</v>
      </c>
      <c r="DM359" s="40" t="b">
        <f t="shared" si="539"/>
        <v>0</v>
      </c>
      <c r="DN359" s="40" t="b">
        <f t="shared" si="540"/>
        <v>0</v>
      </c>
      <c r="DO359" s="40" t="b">
        <f t="shared" si="541"/>
        <v>0</v>
      </c>
      <c r="DP359" s="367"/>
      <c r="DQ359" s="40" t="b">
        <f t="shared" si="542"/>
        <v>0</v>
      </c>
      <c r="DR359" s="40" t="b">
        <f t="shared" si="543"/>
        <v>0</v>
      </c>
      <c r="DS359" s="40" t="b">
        <f t="shared" si="544"/>
        <v>0</v>
      </c>
      <c r="DT359" s="40" t="b">
        <f t="shared" si="545"/>
        <v>0</v>
      </c>
      <c r="DU359" s="367"/>
      <c r="DV359" s="40" t="b">
        <f t="shared" si="546"/>
        <v>0</v>
      </c>
      <c r="DW359" s="40" t="b">
        <f t="shared" si="547"/>
        <v>0</v>
      </c>
      <c r="DX359" s="40" t="b">
        <f t="shared" si="548"/>
        <v>0</v>
      </c>
      <c r="DY359" s="40" t="b">
        <f t="shared" si="549"/>
        <v>0</v>
      </c>
      <c r="DZ359" s="367"/>
      <c r="EA359" s="40" t="b">
        <f t="shared" si="550"/>
        <v>0</v>
      </c>
      <c r="EB359" s="40" t="b">
        <f t="shared" si="551"/>
        <v>0</v>
      </c>
      <c r="EC359" s="40" t="b">
        <f t="shared" si="552"/>
        <v>0</v>
      </c>
      <c r="ED359" s="40" t="b">
        <f t="shared" si="553"/>
        <v>0</v>
      </c>
      <c r="EE359" s="367"/>
      <c r="EF359" s="40" t="b">
        <f t="shared" si="554"/>
        <v>0</v>
      </c>
      <c r="EG359" s="40" t="b">
        <f t="shared" si="555"/>
        <v>0</v>
      </c>
      <c r="EH359" s="40" t="b">
        <f t="shared" si="556"/>
        <v>0</v>
      </c>
      <c r="EI359" s="40" t="b">
        <f t="shared" si="557"/>
        <v>0</v>
      </c>
      <c r="EJ359" s="367"/>
      <c r="EK359" s="40" t="b">
        <f t="shared" si="558"/>
        <v>0</v>
      </c>
      <c r="EL359" s="40" t="b">
        <f t="shared" si="559"/>
        <v>0</v>
      </c>
      <c r="EM359" s="40" t="b">
        <f t="shared" si="560"/>
        <v>0</v>
      </c>
      <c r="EN359" s="40" t="b">
        <f t="shared" si="561"/>
        <v>0</v>
      </c>
      <c r="EO359" s="367"/>
      <c r="EP359" s="40" t="b">
        <f t="shared" si="562"/>
        <v>0</v>
      </c>
      <c r="EQ359" s="40" t="b">
        <f t="shared" si="563"/>
        <v>0</v>
      </c>
      <c r="ER359" s="40" t="b">
        <f t="shared" si="564"/>
        <v>0</v>
      </c>
      <c r="ES359" s="40" t="b">
        <f t="shared" si="565"/>
        <v>0</v>
      </c>
      <c r="ET359" s="367"/>
      <c r="EU359" s="40" t="b">
        <f t="shared" si="566"/>
        <v>0</v>
      </c>
      <c r="EV359" s="40" t="b">
        <f t="shared" si="567"/>
        <v>0</v>
      </c>
      <c r="EW359" s="40" t="b">
        <f t="shared" si="568"/>
        <v>0</v>
      </c>
      <c r="EX359" s="40" t="b">
        <f t="shared" si="569"/>
        <v>0</v>
      </c>
      <c r="EY359" s="365"/>
      <c r="EZ359" s="40" t="b">
        <f t="shared" si="570"/>
        <v>0</v>
      </c>
      <c r="FA359" s="40" t="b">
        <f t="shared" si="571"/>
        <v>0</v>
      </c>
      <c r="FB359" s="40" t="b">
        <f t="shared" si="572"/>
        <v>0</v>
      </c>
      <c r="FC359" s="40" t="b">
        <f t="shared" si="573"/>
        <v>0</v>
      </c>
      <c r="FD359" s="367"/>
      <c r="FE359" s="40" t="b">
        <f t="shared" si="574"/>
        <v>0</v>
      </c>
      <c r="FF359" s="40" t="b">
        <f t="shared" si="575"/>
        <v>0</v>
      </c>
      <c r="FG359" s="40" t="b">
        <f t="shared" si="576"/>
        <v>0</v>
      </c>
      <c r="FH359" s="40" t="b">
        <f t="shared" si="577"/>
        <v>0</v>
      </c>
      <c r="FI359" s="365"/>
      <c r="FJ359" s="40" t="b">
        <f t="shared" si="578"/>
        <v>0</v>
      </c>
      <c r="FK359" s="40" t="b">
        <f t="shared" si="579"/>
        <v>0</v>
      </c>
      <c r="FL359" s="40" t="b">
        <f t="shared" si="580"/>
        <v>0</v>
      </c>
      <c r="FM359" s="40" t="b">
        <f t="shared" si="581"/>
        <v>0</v>
      </c>
      <c r="FN359" s="367"/>
      <c r="FO359" s="40" t="b">
        <f t="shared" si="582"/>
        <v>0</v>
      </c>
      <c r="FP359" s="40" t="b">
        <f t="shared" si="583"/>
        <v>0</v>
      </c>
      <c r="FQ359" s="40" t="b">
        <f t="shared" si="584"/>
        <v>0</v>
      </c>
      <c r="FR359" s="40" t="b">
        <f t="shared" si="585"/>
        <v>0</v>
      </c>
      <c r="FS359" s="365"/>
      <c r="FT359" s="40" t="b">
        <f t="shared" si="586"/>
        <v>0</v>
      </c>
      <c r="FU359" s="40" t="b">
        <f t="shared" si="587"/>
        <v>0</v>
      </c>
      <c r="FV359" s="40" t="b">
        <f t="shared" si="588"/>
        <v>0</v>
      </c>
      <c r="FW359" s="40" t="b">
        <f t="shared" si="589"/>
        <v>0</v>
      </c>
    </row>
    <row r="360" spans="2:179">
      <c r="B360" s="365">
        <v>351</v>
      </c>
      <c r="C360" s="309"/>
      <c r="D360" s="196"/>
      <c r="E360" s="196"/>
      <c r="F360" s="195"/>
      <c r="G360" s="367"/>
      <c r="H360" s="197"/>
      <c r="I360" s="197"/>
      <c r="J360" s="197"/>
      <c r="K360" s="197"/>
      <c r="L360" s="197"/>
      <c r="M360" s="197"/>
      <c r="N360" s="9"/>
      <c r="O360" s="198"/>
      <c r="P360" s="198"/>
      <c r="Q360" s="198"/>
      <c r="R360" s="198"/>
      <c r="S360" s="198"/>
      <c r="T360" s="198"/>
      <c r="U360" s="9"/>
      <c r="V360" s="306"/>
      <c r="W360" s="306"/>
      <c r="X360" s="306"/>
      <c r="Y360" s="306"/>
      <c r="Z360" s="306"/>
      <c r="AA360" s="283">
        <f>IFERROR(Z360*Inputs!$D$59*Inputs!$D$60,"")</f>
        <v>0</v>
      </c>
      <c r="AB360" s="9"/>
      <c r="AC360" s="304"/>
      <c r="AD360" s="304"/>
      <c r="AE360" s="304"/>
      <c r="AF360" s="304"/>
      <c r="AG360" s="9"/>
      <c r="AH360" s="283" t="str">
        <f>IFERROR(IF(Analysis!AC360="","",Analysis!AC360*Inputs!$D$33),"")</f>
        <v/>
      </c>
      <c r="AI360" s="292" t="str">
        <f>IFERROR(IF(Analysis!AD360="","",Analysis!AD360*Inputs!$D$37),"")</f>
        <v/>
      </c>
      <c r="AJ360" s="292" t="str">
        <f>IFERROR(IF(Analysis!AE360="","",Analysis!AE360*Inputs!$D$41),"")</f>
        <v/>
      </c>
      <c r="AK360" s="292" t="str">
        <f>IFERROR(IF(Analysis!AE360="","",Analysis!AE360*Inputs!$D$48),"")</f>
        <v/>
      </c>
      <c r="AL360" s="293" t="str">
        <f>IFERROR(IF(Analysis!AD360="","",Analysis!AD360*Inputs!$D$49*Inputs!$D$48),"")</f>
        <v/>
      </c>
      <c r="AM360" s="292" t="str">
        <f>IFERROR(AK360*Inputs!$D$50,"")</f>
        <v/>
      </c>
      <c r="AN360" s="292" t="str">
        <f t="shared" si="590"/>
        <v/>
      </c>
      <c r="AO360" s="292" t="str">
        <f>IFERROR(IF(AN360="","",AN360*Inputs!$D$52),"")</f>
        <v/>
      </c>
      <c r="AP360" s="283" t="str">
        <f>IFERROR(IF(Analysis!AF360="","",Analysis!AF360*Inputs!$D$58),"")</f>
        <v/>
      </c>
      <c r="AQ360" s="293" t="str">
        <f>IFERROR(AP360*Inputs!$D$59,"")</f>
        <v/>
      </c>
      <c r="AR360" s="283" t="str">
        <f>IFERROR(AQ360*Inputs!$D$60,"")</f>
        <v/>
      </c>
      <c r="AS360" s="9"/>
      <c r="AT360" s="279" t="str">
        <f>IF(Analysis!V360&lt;&gt;"",Analysis!V360,Analysis!$AH360)</f>
        <v/>
      </c>
      <c r="AU360" s="279" t="str">
        <f>IF(Analysis!W360&lt;&gt;"",Analysis!W360,Analysis!AI360)</f>
        <v/>
      </c>
      <c r="AV360" s="279" t="str">
        <f>IF(Analysis!X360&lt;&gt;"",Analysis!X360,$AJ360)</f>
        <v/>
      </c>
      <c r="AW360" s="279" t="str">
        <f>IF(Analysis!Y360&lt;&gt;"",Analysis!Y360,Analysis!AO360)</f>
        <v/>
      </c>
      <c r="AX360" s="279" t="str">
        <f>IF(Analysis!Z360&lt;&gt;"",Analysis!Z360,Analysis!AP360)</f>
        <v/>
      </c>
      <c r="AY360" s="279" t="str">
        <f>IF(Analysis!AA360&gt;0,Analysis!AA360,Analysis!AR360)</f>
        <v/>
      </c>
      <c r="AZ360" s="9"/>
      <c r="BA360" s="8">
        <f>SUM((($H360+$O360)*Inputs!$D$14*Inputs!$D$13/Hours_TB),(($I360+$P360)*Inputs!$D$14*Inputs!$D$13/Hours_TB),(($J360+$Q360)*Inputs!$D$14*Inputs!$D$13/Hours_TB),(($K360+$R360)*Inputs!$D$14*Inputs!$D$13/Hours_TB),(($L360+$S360)*Inputs!$D$14*Inputs!$D$13/Hours_TB),(($M360+$T360)*Inputs!$D$14*Inputs!$D$13/Hours_TB))</f>
        <v>0</v>
      </c>
      <c r="BB360" s="8">
        <f>SUM((($H360+$O360)*Inputs!$D$14*Inputs!$D$13/Hours_HIV),(($I360+$P360)*Inputs!$D$14*Inputs!$D$13/Hours_HIV),(($J360+$Q360)*Inputs!$D$14*Inputs!$D$13/Hours_HIV),(($K360+$R360)*Inputs!$D$14*Inputs!$D$13/Hours_HIV),(($L360+$S360)*Inputs!$D$14*Inputs!$D$13/Hours_HIV),(($M360+$T360)*Inputs!$D$14*Inputs!$D$13/Hours_HIV))</f>
        <v>0</v>
      </c>
      <c r="BC360" s="8">
        <f>SUM((($H360+$O360)*Inputs!$D$14*Inputs!$D$13/Hours_HPV),(($I360+$P360)*Inputs!$D$14*Inputs!$D$13/Hours_HPV),(($J360+$Q360)*Inputs!$D$14*Inputs!$D$13/Hours_HPV),(($K360+$R360)*Inputs!$D$14*Inputs!$D$13/Hours_HPV),(($L360+$S360)*Inputs!$D$14*Inputs!$D$13/Hours_HPV),(($M360+$T360)*Inputs!$D$14*Inputs!$D$13/Hours_HPV))</f>
        <v>0</v>
      </c>
      <c r="BD360" s="8">
        <f>SUM((($H360+$O360)*Inputs!$D$14*Inputs!$D$13/Hours_HCV),(($I360+$P360)*Inputs!$D$14*Inputs!$D$13/Hours_HCV),(($J360+$Q360)*Inputs!$D$14*Inputs!$D$13/Hours_HCV),(($K360+$R360)*Inputs!$D$14*Inputs!$D$13/Hours_HCV),(($L360+$S360)*Inputs!$D$14*Inputs!$D$13/Hours_HCV),(($M360+$T360)*Inputs!$D$14*Inputs!$D$13/Hours_HCV))</f>
        <v>0</v>
      </c>
      <c r="BE360" s="9"/>
      <c r="BF360" s="10" t="str">
        <f t="shared" si="591"/>
        <v/>
      </c>
      <c r="BG360" s="18" t="str">
        <f t="shared" si="592"/>
        <v>N/A</v>
      </c>
      <c r="BH360" s="10" t="str">
        <f t="shared" si="593"/>
        <v/>
      </c>
      <c r="BI360" s="10" t="str">
        <f t="shared" si="594"/>
        <v/>
      </c>
      <c r="BJ360" s="10" t="str">
        <f t="shared" si="513"/>
        <v/>
      </c>
      <c r="BK360" s="18" t="str">
        <f t="shared" si="595"/>
        <v>N/A</v>
      </c>
      <c r="BL360" s="367"/>
      <c r="BM360" s="10">
        <f t="shared" si="596"/>
        <v>0</v>
      </c>
      <c r="BN360" s="18" t="str">
        <f t="shared" si="597"/>
        <v>N/A</v>
      </c>
      <c r="BO360" s="10" t="str">
        <f t="shared" si="514"/>
        <v/>
      </c>
      <c r="BP360" s="10" t="str">
        <f t="shared" si="515"/>
        <v/>
      </c>
      <c r="BQ360" s="10" t="str">
        <f t="shared" si="516"/>
        <v/>
      </c>
      <c r="BR360" s="18" t="str">
        <f t="shared" si="517"/>
        <v>N/A</v>
      </c>
      <c r="BS360" s="367"/>
      <c r="BT360" s="10">
        <f t="shared" si="598"/>
        <v>0</v>
      </c>
      <c r="BU360" s="18" t="str">
        <f t="shared" si="599"/>
        <v>N/A</v>
      </c>
      <c r="BV360" s="10" t="str">
        <f t="shared" si="518"/>
        <v/>
      </c>
      <c r="BW360" s="10" t="str">
        <f t="shared" si="600"/>
        <v/>
      </c>
      <c r="BX360" s="10" t="str">
        <f t="shared" si="519"/>
        <v/>
      </c>
      <c r="BY360" s="18" t="str">
        <f t="shared" si="601"/>
        <v>N/A</v>
      </c>
      <c r="BZ360" s="367"/>
      <c r="CA360" s="10">
        <f t="shared" si="612"/>
        <v>0</v>
      </c>
      <c r="CB360" s="18" t="str">
        <f t="shared" si="603"/>
        <v>N/A</v>
      </c>
      <c r="CC360" s="10" t="str">
        <f t="shared" si="520"/>
        <v/>
      </c>
      <c r="CD360" s="10" t="str">
        <f t="shared" si="521"/>
        <v/>
      </c>
      <c r="CE360" s="10" t="str">
        <f t="shared" si="522"/>
        <v/>
      </c>
      <c r="CF360" s="18" t="str">
        <f t="shared" si="604"/>
        <v>N/A</v>
      </c>
      <c r="CG360" s="365"/>
      <c r="CH360" s="10">
        <f t="shared" si="605"/>
        <v>0</v>
      </c>
      <c r="CI360" s="18" t="str">
        <f t="shared" si="606"/>
        <v>N/A</v>
      </c>
      <c r="CJ360" s="10" t="str">
        <f t="shared" si="523"/>
        <v/>
      </c>
      <c r="CK360" s="10" t="str">
        <f t="shared" si="524"/>
        <v/>
      </c>
      <c r="CL360" s="10" t="str">
        <f t="shared" si="525"/>
        <v/>
      </c>
      <c r="CM360" s="18" t="str">
        <f t="shared" si="526"/>
        <v>N/A</v>
      </c>
      <c r="CN360" s="365"/>
      <c r="CO360" s="10">
        <f t="shared" si="607"/>
        <v>0</v>
      </c>
      <c r="CP360" s="18" t="str">
        <f t="shared" si="608"/>
        <v>N/A</v>
      </c>
      <c r="CQ360" s="10" t="str">
        <f t="shared" si="527"/>
        <v/>
      </c>
      <c r="CR360" s="10" t="str">
        <f t="shared" si="528"/>
        <v/>
      </c>
      <c r="CS360" s="10" t="str">
        <f t="shared" si="529"/>
        <v/>
      </c>
      <c r="CT360" s="18" t="str">
        <f t="shared" si="609"/>
        <v>N/A</v>
      </c>
      <c r="CU360" s="377"/>
      <c r="CV360" s="10">
        <f t="shared" si="610"/>
        <v>0</v>
      </c>
      <c r="CW360" s="18" t="str">
        <f t="shared" si="611"/>
        <v>N/A</v>
      </c>
      <c r="CX360" s="10" t="str">
        <f t="shared" si="530"/>
        <v/>
      </c>
      <c r="CY360" s="10" t="str">
        <f t="shared" si="531"/>
        <v/>
      </c>
      <c r="CZ360" s="10" t="str">
        <f t="shared" si="532"/>
        <v/>
      </c>
      <c r="DA360" s="18" t="str">
        <f t="shared" si="533"/>
        <v>N/A</v>
      </c>
      <c r="DB360" s="367"/>
      <c r="DC360" s="367"/>
      <c r="DD360" s="367"/>
      <c r="DE360" s="367"/>
      <c r="DF360" s="367"/>
      <c r="DG360" s="40" t="b">
        <f t="shared" si="534"/>
        <v>0</v>
      </c>
      <c r="DH360" s="40" t="b">
        <f t="shared" si="535"/>
        <v>0</v>
      </c>
      <c r="DI360" s="40" t="b">
        <f t="shared" si="536"/>
        <v>0</v>
      </c>
      <c r="DJ360" s="40" t="b">
        <f t="shared" si="537"/>
        <v>0</v>
      </c>
      <c r="DK360" s="367"/>
      <c r="DL360" s="40" t="b">
        <f t="shared" si="538"/>
        <v>0</v>
      </c>
      <c r="DM360" s="40" t="b">
        <f t="shared" si="539"/>
        <v>0</v>
      </c>
      <c r="DN360" s="40" t="b">
        <f t="shared" si="540"/>
        <v>0</v>
      </c>
      <c r="DO360" s="40" t="b">
        <f t="shared" si="541"/>
        <v>0</v>
      </c>
      <c r="DP360" s="367"/>
      <c r="DQ360" s="40" t="b">
        <f t="shared" si="542"/>
        <v>0</v>
      </c>
      <c r="DR360" s="40" t="b">
        <f t="shared" si="543"/>
        <v>0</v>
      </c>
      <c r="DS360" s="40" t="b">
        <f t="shared" si="544"/>
        <v>0</v>
      </c>
      <c r="DT360" s="40" t="b">
        <f t="shared" si="545"/>
        <v>0</v>
      </c>
      <c r="DU360" s="367"/>
      <c r="DV360" s="40" t="b">
        <f t="shared" si="546"/>
        <v>0</v>
      </c>
      <c r="DW360" s="40" t="b">
        <f t="shared" si="547"/>
        <v>0</v>
      </c>
      <c r="DX360" s="40" t="b">
        <f t="shared" si="548"/>
        <v>0</v>
      </c>
      <c r="DY360" s="40" t="b">
        <f t="shared" si="549"/>
        <v>0</v>
      </c>
      <c r="DZ360" s="367"/>
      <c r="EA360" s="40" t="b">
        <f t="shared" si="550"/>
        <v>0</v>
      </c>
      <c r="EB360" s="40" t="b">
        <f t="shared" si="551"/>
        <v>0</v>
      </c>
      <c r="EC360" s="40" t="b">
        <f t="shared" si="552"/>
        <v>0</v>
      </c>
      <c r="ED360" s="40" t="b">
        <f t="shared" si="553"/>
        <v>0</v>
      </c>
      <c r="EE360" s="367"/>
      <c r="EF360" s="40" t="b">
        <f t="shared" si="554"/>
        <v>0</v>
      </c>
      <c r="EG360" s="40" t="b">
        <f t="shared" si="555"/>
        <v>0</v>
      </c>
      <c r="EH360" s="40" t="b">
        <f t="shared" si="556"/>
        <v>0</v>
      </c>
      <c r="EI360" s="40" t="b">
        <f t="shared" si="557"/>
        <v>0</v>
      </c>
      <c r="EJ360" s="367"/>
      <c r="EK360" s="40" t="b">
        <f t="shared" si="558"/>
        <v>0</v>
      </c>
      <c r="EL360" s="40" t="b">
        <f t="shared" si="559"/>
        <v>0</v>
      </c>
      <c r="EM360" s="40" t="b">
        <f t="shared" si="560"/>
        <v>0</v>
      </c>
      <c r="EN360" s="40" t="b">
        <f t="shared" si="561"/>
        <v>0</v>
      </c>
      <c r="EO360" s="367"/>
      <c r="EP360" s="40" t="b">
        <f t="shared" si="562"/>
        <v>0</v>
      </c>
      <c r="EQ360" s="40" t="b">
        <f t="shared" si="563"/>
        <v>0</v>
      </c>
      <c r="ER360" s="40" t="b">
        <f t="shared" si="564"/>
        <v>0</v>
      </c>
      <c r="ES360" s="40" t="b">
        <f t="shared" si="565"/>
        <v>0</v>
      </c>
      <c r="ET360" s="367"/>
      <c r="EU360" s="40" t="b">
        <f t="shared" si="566"/>
        <v>0</v>
      </c>
      <c r="EV360" s="40" t="b">
        <f t="shared" si="567"/>
        <v>0</v>
      </c>
      <c r="EW360" s="40" t="b">
        <f t="shared" si="568"/>
        <v>0</v>
      </c>
      <c r="EX360" s="40" t="b">
        <f t="shared" si="569"/>
        <v>0</v>
      </c>
      <c r="EY360" s="365"/>
      <c r="EZ360" s="40" t="b">
        <f t="shared" si="570"/>
        <v>0</v>
      </c>
      <c r="FA360" s="40" t="b">
        <f t="shared" si="571"/>
        <v>0</v>
      </c>
      <c r="FB360" s="40" t="b">
        <f t="shared" si="572"/>
        <v>0</v>
      </c>
      <c r="FC360" s="40" t="b">
        <f t="shared" si="573"/>
        <v>0</v>
      </c>
      <c r="FD360" s="367"/>
      <c r="FE360" s="40" t="b">
        <f t="shared" si="574"/>
        <v>0</v>
      </c>
      <c r="FF360" s="40" t="b">
        <f t="shared" si="575"/>
        <v>0</v>
      </c>
      <c r="FG360" s="40" t="b">
        <f t="shared" si="576"/>
        <v>0</v>
      </c>
      <c r="FH360" s="40" t="b">
        <f t="shared" si="577"/>
        <v>0</v>
      </c>
      <c r="FI360" s="365"/>
      <c r="FJ360" s="40" t="b">
        <f t="shared" si="578"/>
        <v>0</v>
      </c>
      <c r="FK360" s="40" t="b">
        <f t="shared" si="579"/>
        <v>0</v>
      </c>
      <c r="FL360" s="40" t="b">
        <f t="shared" si="580"/>
        <v>0</v>
      </c>
      <c r="FM360" s="40" t="b">
        <f t="shared" si="581"/>
        <v>0</v>
      </c>
      <c r="FN360" s="367"/>
      <c r="FO360" s="40" t="b">
        <f t="shared" si="582"/>
        <v>0</v>
      </c>
      <c r="FP360" s="40" t="b">
        <f t="shared" si="583"/>
        <v>0</v>
      </c>
      <c r="FQ360" s="40" t="b">
        <f t="shared" si="584"/>
        <v>0</v>
      </c>
      <c r="FR360" s="40" t="b">
        <f t="shared" si="585"/>
        <v>0</v>
      </c>
      <c r="FS360" s="365"/>
      <c r="FT360" s="40" t="b">
        <f t="shared" si="586"/>
        <v>0</v>
      </c>
      <c r="FU360" s="40" t="b">
        <f t="shared" si="587"/>
        <v>0</v>
      </c>
      <c r="FV360" s="40" t="b">
        <f t="shared" si="588"/>
        <v>0</v>
      </c>
      <c r="FW360" s="40" t="b">
        <f t="shared" si="589"/>
        <v>0</v>
      </c>
    </row>
    <row r="361" spans="2:179">
      <c r="B361" s="365">
        <v>352</v>
      </c>
      <c r="C361" s="309"/>
      <c r="D361" s="196"/>
      <c r="E361" s="196"/>
      <c r="F361" s="195"/>
      <c r="G361" s="367"/>
      <c r="H361" s="197"/>
      <c r="I361" s="197"/>
      <c r="J361" s="197"/>
      <c r="K361" s="197"/>
      <c r="L361" s="197"/>
      <c r="M361" s="197"/>
      <c r="N361" s="9"/>
      <c r="O361" s="198"/>
      <c r="P361" s="198"/>
      <c r="Q361" s="198"/>
      <c r="R361" s="198"/>
      <c r="S361" s="198"/>
      <c r="T361" s="198"/>
      <c r="U361" s="9"/>
      <c r="V361" s="306"/>
      <c r="W361" s="306"/>
      <c r="X361" s="306"/>
      <c r="Y361" s="306"/>
      <c r="Z361" s="306"/>
      <c r="AA361" s="283">
        <f>IFERROR(Z361*Inputs!$D$59*Inputs!$D$60,"")</f>
        <v>0</v>
      </c>
      <c r="AB361" s="9"/>
      <c r="AC361" s="304"/>
      <c r="AD361" s="304"/>
      <c r="AE361" s="304"/>
      <c r="AF361" s="304"/>
      <c r="AG361" s="9"/>
      <c r="AH361" s="283" t="str">
        <f>IFERROR(IF(Analysis!AC361="","",Analysis!AC361*Inputs!$D$33),"")</f>
        <v/>
      </c>
      <c r="AI361" s="292" t="str">
        <f>IFERROR(IF(Analysis!AD361="","",Analysis!AD361*Inputs!$D$37),"")</f>
        <v/>
      </c>
      <c r="AJ361" s="292" t="str">
        <f>IFERROR(IF(Analysis!AE361="","",Analysis!AE361*Inputs!$D$41),"")</f>
        <v/>
      </c>
      <c r="AK361" s="292" t="str">
        <f>IFERROR(IF(Analysis!AE361="","",Analysis!AE361*Inputs!$D$48),"")</f>
        <v/>
      </c>
      <c r="AL361" s="293" t="str">
        <f>IFERROR(IF(Analysis!AD361="","",Analysis!AD361*Inputs!$D$49*Inputs!$D$48),"")</f>
        <v/>
      </c>
      <c r="AM361" s="292" t="str">
        <f>IFERROR(AK361*Inputs!$D$50,"")</f>
        <v/>
      </c>
      <c r="AN361" s="292" t="str">
        <f t="shared" si="590"/>
        <v/>
      </c>
      <c r="AO361" s="292" t="str">
        <f>IFERROR(IF(AN361="","",AN361*Inputs!$D$52),"")</f>
        <v/>
      </c>
      <c r="AP361" s="283" t="str">
        <f>IFERROR(IF(Analysis!AF361="","",Analysis!AF361*Inputs!$D$58),"")</f>
        <v/>
      </c>
      <c r="AQ361" s="293" t="str">
        <f>IFERROR(AP361*Inputs!$D$59,"")</f>
        <v/>
      </c>
      <c r="AR361" s="283" t="str">
        <f>IFERROR(AQ361*Inputs!$D$60,"")</f>
        <v/>
      </c>
      <c r="AS361" s="9"/>
      <c r="AT361" s="279" t="str">
        <f>IF(Analysis!V361&lt;&gt;"",Analysis!V361,Analysis!$AH361)</f>
        <v/>
      </c>
      <c r="AU361" s="279" t="str">
        <f>IF(Analysis!W361&lt;&gt;"",Analysis!W361,Analysis!AI361)</f>
        <v/>
      </c>
      <c r="AV361" s="279" t="str">
        <f>IF(Analysis!X361&lt;&gt;"",Analysis!X361,$AJ361)</f>
        <v/>
      </c>
      <c r="AW361" s="279" t="str">
        <f>IF(Analysis!Y361&lt;&gt;"",Analysis!Y361,Analysis!AO361)</f>
        <v/>
      </c>
      <c r="AX361" s="279" t="str">
        <f>IF(Analysis!Z361&lt;&gt;"",Analysis!Z361,Analysis!AP361)</f>
        <v/>
      </c>
      <c r="AY361" s="279" t="str">
        <f>IF(Analysis!AA361&gt;0,Analysis!AA361,Analysis!AR361)</f>
        <v/>
      </c>
      <c r="AZ361" s="9"/>
      <c r="BA361" s="8">
        <f>SUM((($H361+$O361)*Inputs!$D$14*Inputs!$D$13/Hours_TB),(($I361+$P361)*Inputs!$D$14*Inputs!$D$13/Hours_TB),(($J361+$Q361)*Inputs!$D$14*Inputs!$D$13/Hours_TB),(($K361+$R361)*Inputs!$D$14*Inputs!$D$13/Hours_TB),(($L361+$S361)*Inputs!$D$14*Inputs!$D$13/Hours_TB),(($M361+$T361)*Inputs!$D$14*Inputs!$D$13/Hours_TB))</f>
        <v>0</v>
      </c>
      <c r="BB361" s="8">
        <f>SUM((($H361+$O361)*Inputs!$D$14*Inputs!$D$13/Hours_HIV),(($I361+$P361)*Inputs!$D$14*Inputs!$D$13/Hours_HIV),(($J361+$Q361)*Inputs!$D$14*Inputs!$D$13/Hours_HIV),(($K361+$R361)*Inputs!$D$14*Inputs!$D$13/Hours_HIV),(($L361+$S361)*Inputs!$D$14*Inputs!$D$13/Hours_HIV),(($M361+$T361)*Inputs!$D$14*Inputs!$D$13/Hours_HIV))</f>
        <v>0</v>
      </c>
      <c r="BC361" s="8">
        <f>SUM((($H361+$O361)*Inputs!$D$14*Inputs!$D$13/Hours_HPV),(($I361+$P361)*Inputs!$D$14*Inputs!$D$13/Hours_HPV),(($J361+$Q361)*Inputs!$D$14*Inputs!$D$13/Hours_HPV),(($K361+$R361)*Inputs!$D$14*Inputs!$D$13/Hours_HPV),(($L361+$S361)*Inputs!$D$14*Inputs!$D$13/Hours_HPV),(($M361+$T361)*Inputs!$D$14*Inputs!$D$13/Hours_HPV))</f>
        <v>0</v>
      </c>
      <c r="BD361" s="8">
        <f>SUM((($H361+$O361)*Inputs!$D$14*Inputs!$D$13/Hours_HCV),(($I361+$P361)*Inputs!$D$14*Inputs!$D$13/Hours_HCV),(($J361+$Q361)*Inputs!$D$14*Inputs!$D$13/Hours_HCV),(($K361+$R361)*Inputs!$D$14*Inputs!$D$13/Hours_HCV),(($L361+$S361)*Inputs!$D$14*Inputs!$D$13/Hours_HCV),(($M361+$T361)*Inputs!$D$14*Inputs!$D$13/Hours_HCV))</f>
        <v>0</v>
      </c>
      <c r="BE361" s="9"/>
      <c r="BF361" s="10" t="str">
        <f t="shared" si="591"/>
        <v/>
      </c>
      <c r="BG361" s="18" t="str">
        <f t="shared" si="592"/>
        <v>N/A</v>
      </c>
      <c r="BH361" s="10" t="str">
        <f t="shared" si="593"/>
        <v/>
      </c>
      <c r="BI361" s="10" t="str">
        <f t="shared" si="594"/>
        <v/>
      </c>
      <c r="BJ361" s="10" t="str">
        <f t="shared" si="513"/>
        <v/>
      </c>
      <c r="BK361" s="18" t="str">
        <f t="shared" si="595"/>
        <v>N/A</v>
      </c>
      <c r="BL361" s="367"/>
      <c r="BM361" s="10">
        <f t="shared" si="596"/>
        <v>0</v>
      </c>
      <c r="BN361" s="18" t="str">
        <f t="shared" si="597"/>
        <v>N/A</v>
      </c>
      <c r="BO361" s="10" t="str">
        <f t="shared" si="514"/>
        <v/>
      </c>
      <c r="BP361" s="10" t="str">
        <f t="shared" si="515"/>
        <v/>
      </c>
      <c r="BQ361" s="10" t="str">
        <f t="shared" si="516"/>
        <v/>
      </c>
      <c r="BR361" s="18" t="str">
        <f t="shared" si="517"/>
        <v>N/A</v>
      </c>
      <c r="BS361" s="367"/>
      <c r="BT361" s="10">
        <f t="shared" si="598"/>
        <v>0</v>
      </c>
      <c r="BU361" s="18" t="str">
        <f t="shared" si="599"/>
        <v>N/A</v>
      </c>
      <c r="BV361" s="10" t="str">
        <f t="shared" si="518"/>
        <v/>
      </c>
      <c r="BW361" s="10" t="str">
        <f t="shared" si="600"/>
        <v/>
      </c>
      <c r="BX361" s="10" t="str">
        <f t="shared" si="519"/>
        <v/>
      </c>
      <c r="BY361" s="18" t="str">
        <f t="shared" si="601"/>
        <v>N/A</v>
      </c>
      <c r="BZ361" s="367"/>
      <c r="CA361" s="10">
        <f t="shared" si="612"/>
        <v>0</v>
      </c>
      <c r="CB361" s="18" t="str">
        <f t="shared" si="603"/>
        <v>N/A</v>
      </c>
      <c r="CC361" s="10" t="str">
        <f t="shared" si="520"/>
        <v/>
      </c>
      <c r="CD361" s="10" t="str">
        <f t="shared" si="521"/>
        <v/>
      </c>
      <c r="CE361" s="10" t="str">
        <f t="shared" si="522"/>
        <v/>
      </c>
      <c r="CF361" s="18" t="str">
        <f t="shared" si="604"/>
        <v>N/A</v>
      </c>
      <c r="CG361" s="365"/>
      <c r="CH361" s="10">
        <f t="shared" si="605"/>
        <v>0</v>
      </c>
      <c r="CI361" s="18" t="str">
        <f t="shared" si="606"/>
        <v>N/A</v>
      </c>
      <c r="CJ361" s="10" t="str">
        <f t="shared" si="523"/>
        <v/>
      </c>
      <c r="CK361" s="10" t="str">
        <f t="shared" si="524"/>
        <v/>
      </c>
      <c r="CL361" s="10" t="str">
        <f t="shared" si="525"/>
        <v/>
      </c>
      <c r="CM361" s="18" t="str">
        <f t="shared" si="526"/>
        <v>N/A</v>
      </c>
      <c r="CN361" s="365"/>
      <c r="CO361" s="10">
        <f t="shared" si="607"/>
        <v>0</v>
      </c>
      <c r="CP361" s="18" t="str">
        <f t="shared" si="608"/>
        <v>N/A</v>
      </c>
      <c r="CQ361" s="10" t="str">
        <f t="shared" si="527"/>
        <v/>
      </c>
      <c r="CR361" s="10" t="str">
        <f t="shared" si="528"/>
        <v/>
      </c>
      <c r="CS361" s="10" t="str">
        <f t="shared" si="529"/>
        <v/>
      </c>
      <c r="CT361" s="18" t="str">
        <f t="shared" si="609"/>
        <v>N/A</v>
      </c>
      <c r="CU361" s="377"/>
      <c r="CV361" s="10">
        <f t="shared" si="610"/>
        <v>0</v>
      </c>
      <c r="CW361" s="18" t="str">
        <f t="shared" si="611"/>
        <v>N/A</v>
      </c>
      <c r="CX361" s="10" t="str">
        <f t="shared" si="530"/>
        <v/>
      </c>
      <c r="CY361" s="10" t="str">
        <f t="shared" si="531"/>
        <v/>
      </c>
      <c r="CZ361" s="10" t="str">
        <f t="shared" si="532"/>
        <v/>
      </c>
      <c r="DA361" s="18" t="str">
        <f t="shared" si="533"/>
        <v>N/A</v>
      </c>
      <c r="DB361" s="367"/>
      <c r="DC361" s="367"/>
      <c r="DD361" s="367"/>
      <c r="DE361" s="367"/>
      <c r="DF361" s="367"/>
      <c r="DG361" s="40" t="b">
        <f t="shared" si="534"/>
        <v>0</v>
      </c>
      <c r="DH361" s="40" t="b">
        <f t="shared" si="535"/>
        <v>0</v>
      </c>
      <c r="DI361" s="40" t="b">
        <f t="shared" si="536"/>
        <v>0</v>
      </c>
      <c r="DJ361" s="40" t="b">
        <f t="shared" si="537"/>
        <v>0</v>
      </c>
      <c r="DK361" s="367"/>
      <c r="DL361" s="40" t="b">
        <f t="shared" si="538"/>
        <v>0</v>
      </c>
      <c r="DM361" s="40" t="b">
        <f t="shared" si="539"/>
        <v>0</v>
      </c>
      <c r="DN361" s="40" t="b">
        <f t="shared" si="540"/>
        <v>0</v>
      </c>
      <c r="DO361" s="40" t="b">
        <f t="shared" si="541"/>
        <v>0</v>
      </c>
      <c r="DP361" s="367"/>
      <c r="DQ361" s="40" t="b">
        <f t="shared" si="542"/>
        <v>0</v>
      </c>
      <c r="DR361" s="40" t="b">
        <f t="shared" si="543"/>
        <v>0</v>
      </c>
      <c r="DS361" s="40" t="b">
        <f t="shared" si="544"/>
        <v>0</v>
      </c>
      <c r="DT361" s="40" t="b">
        <f t="shared" si="545"/>
        <v>0</v>
      </c>
      <c r="DU361" s="367"/>
      <c r="DV361" s="40" t="b">
        <f t="shared" si="546"/>
        <v>0</v>
      </c>
      <c r="DW361" s="40" t="b">
        <f t="shared" si="547"/>
        <v>0</v>
      </c>
      <c r="DX361" s="40" t="b">
        <f t="shared" si="548"/>
        <v>0</v>
      </c>
      <c r="DY361" s="40" t="b">
        <f t="shared" si="549"/>
        <v>0</v>
      </c>
      <c r="DZ361" s="367"/>
      <c r="EA361" s="40" t="b">
        <f t="shared" si="550"/>
        <v>0</v>
      </c>
      <c r="EB361" s="40" t="b">
        <f t="shared" si="551"/>
        <v>0</v>
      </c>
      <c r="EC361" s="40" t="b">
        <f t="shared" si="552"/>
        <v>0</v>
      </c>
      <c r="ED361" s="40" t="b">
        <f t="shared" si="553"/>
        <v>0</v>
      </c>
      <c r="EE361" s="367"/>
      <c r="EF361" s="40" t="b">
        <f t="shared" si="554"/>
        <v>0</v>
      </c>
      <c r="EG361" s="40" t="b">
        <f t="shared" si="555"/>
        <v>0</v>
      </c>
      <c r="EH361" s="40" t="b">
        <f t="shared" si="556"/>
        <v>0</v>
      </c>
      <c r="EI361" s="40" t="b">
        <f t="shared" si="557"/>
        <v>0</v>
      </c>
      <c r="EJ361" s="367"/>
      <c r="EK361" s="40" t="b">
        <f t="shared" si="558"/>
        <v>0</v>
      </c>
      <c r="EL361" s="40" t="b">
        <f t="shared" si="559"/>
        <v>0</v>
      </c>
      <c r="EM361" s="40" t="b">
        <f t="shared" si="560"/>
        <v>0</v>
      </c>
      <c r="EN361" s="40" t="b">
        <f t="shared" si="561"/>
        <v>0</v>
      </c>
      <c r="EO361" s="367"/>
      <c r="EP361" s="40" t="b">
        <f t="shared" si="562"/>
        <v>0</v>
      </c>
      <c r="EQ361" s="40" t="b">
        <f t="shared" si="563"/>
        <v>0</v>
      </c>
      <c r="ER361" s="40" t="b">
        <f t="shared" si="564"/>
        <v>0</v>
      </c>
      <c r="ES361" s="40" t="b">
        <f t="shared" si="565"/>
        <v>0</v>
      </c>
      <c r="ET361" s="367"/>
      <c r="EU361" s="40" t="b">
        <f t="shared" si="566"/>
        <v>0</v>
      </c>
      <c r="EV361" s="40" t="b">
        <f t="shared" si="567"/>
        <v>0</v>
      </c>
      <c r="EW361" s="40" t="b">
        <f t="shared" si="568"/>
        <v>0</v>
      </c>
      <c r="EX361" s="40" t="b">
        <f t="shared" si="569"/>
        <v>0</v>
      </c>
      <c r="EY361" s="365"/>
      <c r="EZ361" s="40" t="b">
        <f t="shared" si="570"/>
        <v>0</v>
      </c>
      <c r="FA361" s="40" t="b">
        <f t="shared" si="571"/>
        <v>0</v>
      </c>
      <c r="FB361" s="40" t="b">
        <f t="shared" si="572"/>
        <v>0</v>
      </c>
      <c r="FC361" s="40" t="b">
        <f t="shared" si="573"/>
        <v>0</v>
      </c>
      <c r="FD361" s="367"/>
      <c r="FE361" s="40" t="b">
        <f t="shared" si="574"/>
        <v>0</v>
      </c>
      <c r="FF361" s="40" t="b">
        <f t="shared" si="575"/>
        <v>0</v>
      </c>
      <c r="FG361" s="40" t="b">
        <f t="shared" si="576"/>
        <v>0</v>
      </c>
      <c r="FH361" s="40" t="b">
        <f t="shared" si="577"/>
        <v>0</v>
      </c>
      <c r="FI361" s="365"/>
      <c r="FJ361" s="40" t="b">
        <f t="shared" si="578"/>
        <v>0</v>
      </c>
      <c r="FK361" s="40" t="b">
        <f t="shared" si="579"/>
        <v>0</v>
      </c>
      <c r="FL361" s="40" t="b">
        <f t="shared" si="580"/>
        <v>0</v>
      </c>
      <c r="FM361" s="40" t="b">
        <f t="shared" si="581"/>
        <v>0</v>
      </c>
      <c r="FN361" s="367"/>
      <c r="FO361" s="40" t="b">
        <f t="shared" si="582"/>
        <v>0</v>
      </c>
      <c r="FP361" s="40" t="b">
        <f t="shared" si="583"/>
        <v>0</v>
      </c>
      <c r="FQ361" s="40" t="b">
        <f t="shared" si="584"/>
        <v>0</v>
      </c>
      <c r="FR361" s="40" t="b">
        <f t="shared" si="585"/>
        <v>0</v>
      </c>
      <c r="FS361" s="365"/>
      <c r="FT361" s="40" t="b">
        <f t="shared" si="586"/>
        <v>0</v>
      </c>
      <c r="FU361" s="40" t="b">
        <f t="shared" si="587"/>
        <v>0</v>
      </c>
      <c r="FV361" s="40" t="b">
        <f t="shared" si="588"/>
        <v>0</v>
      </c>
      <c r="FW361" s="40" t="b">
        <f t="shared" si="589"/>
        <v>0</v>
      </c>
    </row>
    <row r="362" spans="2:179">
      <c r="B362" s="365">
        <v>353</v>
      </c>
      <c r="C362" s="309"/>
      <c r="D362" s="196"/>
      <c r="E362" s="196"/>
      <c r="F362" s="195"/>
      <c r="G362" s="367"/>
      <c r="H362" s="197"/>
      <c r="I362" s="197"/>
      <c r="J362" s="197"/>
      <c r="K362" s="197"/>
      <c r="L362" s="197"/>
      <c r="M362" s="197"/>
      <c r="N362" s="9"/>
      <c r="O362" s="198"/>
      <c r="P362" s="198"/>
      <c r="Q362" s="198"/>
      <c r="R362" s="198"/>
      <c r="S362" s="198"/>
      <c r="T362" s="198"/>
      <c r="U362" s="9"/>
      <c r="V362" s="306"/>
      <c r="W362" s="306"/>
      <c r="X362" s="306"/>
      <c r="Y362" s="306"/>
      <c r="Z362" s="306"/>
      <c r="AA362" s="283">
        <f>IFERROR(Z362*Inputs!$D$59*Inputs!$D$60,"")</f>
        <v>0</v>
      </c>
      <c r="AB362" s="9"/>
      <c r="AC362" s="304"/>
      <c r="AD362" s="304"/>
      <c r="AE362" s="304"/>
      <c r="AF362" s="304"/>
      <c r="AG362" s="9"/>
      <c r="AH362" s="283" t="str">
        <f>IFERROR(IF(Analysis!AC362="","",Analysis!AC362*Inputs!$D$33),"")</f>
        <v/>
      </c>
      <c r="AI362" s="292" t="str">
        <f>IFERROR(IF(Analysis!AD362="","",Analysis!AD362*Inputs!$D$37),"")</f>
        <v/>
      </c>
      <c r="AJ362" s="292" t="str">
        <f>IFERROR(IF(Analysis!AE362="","",Analysis!AE362*Inputs!$D$41),"")</f>
        <v/>
      </c>
      <c r="AK362" s="292" t="str">
        <f>IFERROR(IF(Analysis!AE362="","",Analysis!AE362*Inputs!$D$48),"")</f>
        <v/>
      </c>
      <c r="AL362" s="293" t="str">
        <f>IFERROR(IF(Analysis!AD362="","",Analysis!AD362*Inputs!$D$49*Inputs!$D$48),"")</f>
        <v/>
      </c>
      <c r="AM362" s="292" t="str">
        <f>IFERROR(AK362*Inputs!$D$50,"")</f>
        <v/>
      </c>
      <c r="AN362" s="292" t="str">
        <f t="shared" si="590"/>
        <v/>
      </c>
      <c r="AO362" s="292" t="str">
        <f>IFERROR(IF(AN362="","",AN362*Inputs!$D$52),"")</f>
        <v/>
      </c>
      <c r="AP362" s="283" t="str">
        <f>IFERROR(IF(Analysis!AF362="","",Analysis!AF362*Inputs!$D$58),"")</f>
        <v/>
      </c>
      <c r="AQ362" s="293" t="str">
        <f>IFERROR(AP362*Inputs!$D$59,"")</f>
        <v/>
      </c>
      <c r="AR362" s="283" t="str">
        <f>IFERROR(AQ362*Inputs!$D$60,"")</f>
        <v/>
      </c>
      <c r="AS362" s="9"/>
      <c r="AT362" s="279" t="str">
        <f>IF(Analysis!V362&lt;&gt;"",Analysis!V362,Analysis!$AH362)</f>
        <v/>
      </c>
      <c r="AU362" s="279" t="str">
        <f>IF(Analysis!W362&lt;&gt;"",Analysis!W362,Analysis!AI362)</f>
        <v/>
      </c>
      <c r="AV362" s="279" t="str">
        <f>IF(Analysis!X362&lt;&gt;"",Analysis!X362,$AJ362)</f>
        <v/>
      </c>
      <c r="AW362" s="279" t="str">
        <f>IF(Analysis!Y362&lt;&gt;"",Analysis!Y362,Analysis!AO362)</f>
        <v/>
      </c>
      <c r="AX362" s="279" t="str">
        <f>IF(Analysis!Z362&lt;&gt;"",Analysis!Z362,Analysis!AP362)</f>
        <v/>
      </c>
      <c r="AY362" s="279" t="str">
        <f>IF(Analysis!AA362&gt;0,Analysis!AA362,Analysis!AR362)</f>
        <v/>
      </c>
      <c r="AZ362" s="9"/>
      <c r="BA362" s="8">
        <f>SUM((($H362+$O362)*Inputs!$D$14*Inputs!$D$13/Hours_TB),(($I362+$P362)*Inputs!$D$14*Inputs!$D$13/Hours_TB),(($J362+$Q362)*Inputs!$D$14*Inputs!$D$13/Hours_TB),(($K362+$R362)*Inputs!$D$14*Inputs!$D$13/Hours_TB),(($L362+$S362)*Inputs!$D$14*Inputs!$D$13/Hours_TB),(($M362+$T362)*Inputs!$D$14*Inputs!$D$13/Hours_TB))</f>
        <v>0</v>
      </c>
      <c r="BB362" s="8">
        <f>SUM((($H362+$O362)*Inputs!$D$14*Inputs!$D$13/Hours_HIV),(($I362+$P362)*Inputs!$D$14*Inputs!$D$13/Hours_HIV),(($J362+$Q362)*Inputs!$D$14*Inputs!$D$13/Hours_HIV),(($K362+$R362)*Inputs!$D$14*Inputs!$D$13/Hours_HIV),(($L362+$S362)*Inputs!$D$14*Inputs!$D$13/Hours_HIV),(($M362+$T362)*Inputs!$D$14*Inputs!$D$13/Hours_HIV))</f>
        <v>0</v>
      </c>
      <c r="BC362" s="8">
        <f>SUM((($H362+$O362)*Inputs!$D$14*Inputs!$D$13/Hours_HPV),(($I362+$P362)*Inputs!$D$14*Inputs!$D$13/Hours_HPV),(($J362+$Q362)*Inputs!$D$14*Inputs!$D$13/Hours_HPV),(($K362+$R362)*Inputs!$D$14*Inputs!$D$13/Hours_HPV),(($L362+$S362)*Inputs!$D$14*Inputs!$D$13/Hours_HPV),(($M362+$T362)*Inputs!$D$14*Inputs!$D$13/Hours_HPV))</f>
        <v>0</v>
      </c>
      <c r="BD362" s="8">
        <f>SUM((($H362+$O362)*Inputs!$D$14*Inputs!$D$13/Hours_HCV),(($I362+$P362)*Inputs!$D$14*Inputs!$D$13/Hours_HCV),(($J362+$Q362)*Inputs!$D$14*Inputs!$D$13/Hours_HCV),(($K362+$R362)*Inputs!$D$14*Inputs!$D$13/Hours_HCV),(($L362+$S362)*Inputs!$D$14*Inputs!$D$13/Hours_HCV),(($M362+$T362)*Inputs!$D$14*Inputs!$D$13/Hours_HCV))</f>
        <v>0</v>
      </c>
      <c r="BE362" s="9"/>
      <c r="BF362" s="10" t="str">
        <f t="shared" si="591"/>
        <v/>
      </c>
      <c r="BG362" s="18" t="str">
        <f t="shared" si="592"/>
        <v>N/A</v>
      </c>
      <c r="BH362" s="10" t="str">
        <f t="shared" si="593"/>
        <v/>
      </c>
      <c r="BI362" s="10" t="str">
        <f t="shared" si="594"/>
        <v/>
      </c>
      <c r="BJ362" s="10" t="str">
        <f t="shared" si="513"/>
        <v/>
      </c>
      <c r="BK362" s="18" t="str">
        <f t="shared" si="595"/>
        <v>N/A</v>
      </c>
      <c r="BL362" s="367"/>
      <c r="BM362" s="10">
        <f t="shared" si="596"/>
        <v>0</v>
      </c>
      <c r="BN362" s="18" t="str">
        <f t="shared" si="597"/>
        <v>N/A</v>
      </c>
      <c r="BO362" s="10" t="str">
        <f t="shared" si="514"/>
        <v/>
      </c>
      <c r="BP362" s="10" t="str">
        <f t="shared" si="515"/>
        <v/>
      </c>
      <c r="BQ362" s="10" t="str">
        <f t="shared" si="516"/>
        <v/>
      </c>
      <c r="BR362" s="18" t="str">
        <f t="shared" si="517"/>
        <v>N/A</v>
      </c>
      <c r="BS362" s="367"/>
      <c r="BT362" s="10">
        <f t="shared" si="598"/>
        <v>0</v>
      </c>
      <c r="BU362" s="18" t="str">
        <f t="shared" si="599"/>
        <v>N/A</v>
      </c>
      <c r="BV362" s="10" t="str">
        <f t="shared" si="518"/>
        <v/>
      </c>
      <c r="BW362" s="10" t="str">
        <f t="shared" si="600"/>
        <v/>
      </c>
      <c r="BX362" s="10" t="str">
        <f t="shared" si="519"/>
        <v/>
      </c>
      <c r="BY362" s="18" t="str">
        <f t="shared" si="601"/>
        <v>N/A</v>
      </c>
      <c r="BZ362" s="367"/>
      <c r="CA362" s="10">
        <f t="shared" si="612"/>
        <v>0</v>
      </c>
      <c r="CB362" s="18" t="str">
        <f t="shared" si="603"/>
        <v>N/A</v>
      </c>
      <c r="CC362" s="10" t="str">
        <f t="shared" si="520"/>
        <v/>
      </c>
      <c r="CD362" s="10" t="str">
        <f t="shared" si="521"/>
        <v/>
      </c>
      <c r="CE362" s="10" t="str">
        <f t="shared" si="522"/>
        <v/>
      </c>
      <c r="CF362" s="18" t="str">
        <f t="shared" si="604"/>
        <v>N/A</v>
      </c>
      <c r="CG362" s="365"/>
      <c r="CH362" s="10">
        <f t="shared" si="605"/>
        <v>0</v>
      </c>
      <c r="CI362" s="18" t="str">
        <f t="shared" si="606"/>
        <v>N/A</v>
      </c>
      <c r="CJ362" s="10" t="str">
        <f t="shared" si="523"/>
        <v/>
      </c>
      <c r="CK362" s="10" t="str">
        <f t="shared" si="524"/>
        <v/>
      </c>
      <c r="CL362" s="10" t="str">
        <f t="shared" si="525"/>
        <v/>
      </c>
      <c r="CM362" s="18" t="str">
        <f t="shared" si="526"/>
        <v>N/A</v>
      </c>
      <c r="CN362" s="365"/>
      <c r="CO362" s="10">
        <f t="shared" si="607"/>
        <v>0</v>
      </c>
      <c r="CP362" s="18" t="str">
        <f t="shared" si="608"/>
        <v>N/A</v>
      </c>
      <c r="CQ362" s="10" t="str">
        <f t="shared" si="527"/>
        <v/>
      </c>
      <c r="CR362" s="10" t="str">
        <f t="shared" si="528"/>
        <v/>
      </c>
      <c r="CS362" s="10" t="str">
        <f t="shared" si="529"/>
        <v/>
      </c>
      <c r="CT362" s="18" t="str">
        <f t="shared" si="609"/>
        <v>N/A</v>
      </c>
      <c r="CU362" s="377"/>
      <c r="CV362" s="10">
        <f t="shared" si="610"/>
        <v>0</v>
      </c>
      <c r="CW362" s="18" t="str">
        <f t="shared" si="611"/>
        <v>N/A</v>
      </c>
      <c r="CX362" s="10" t="str">
        <f t="shared" si="530"/>
        <v/>
      </c>
      <c r="CY362" s="10" t="str">
        <f t="shared" si="531"/>
        <v/>
      </c>
      <c r="CZ362" s="10" t="str">
        <f t="shared" si="532"/>
        <v/>
      </c>
      <c r="DA362" s="18" t="str">
        <f t="shared" si="533"/>
        <v>N/A</v>
      </c>
      <c r="DB362" s="367"/>
      <c r="DC362" s="367"/>
      <c r="DD362" s="367"/>
      <c r="DE362" s="367"/>
      <c r="DF362" s="367"/>
      <c r="DG362" s="40" t="b">
        <f t="shared" si="534"/>
        <v>0</v>
      </c>
      <c r="DH362" s="40" t="b">
        <f t="shared" si="535"/>
        <v>0</v>
      </c>
      <c r="DI362" s="40" t="b">
        <f t="shared" si="536"/>
        <v>0</v>
      </c>
      <c r="DJ362" s="40" t="b">
        <f t="shared" si="537"/>
        <v>0</v>
      </c>
      <c r="DK362" s="367"/>
      <c r="DL362" s="40" t="b">
        <f t="shared" si="538"/>
        <v>0</v>
      </c>
      <c r="DM362" s="40" t="b">
        <f t="shared" si="539"/>
        <v>0</v>
      </c>
      <c r="DN362" s="40" t="b">
        <f t="shared" si="540"/>
        <v>0</v>
      </c>
      <c r="DO362" s="40" t="b">
        <f t="shared" si="541"/>
        <v>0</v>
      </c>
      <c r="DP362" s="367"/>
      <c r="DQ362" s="40" t="b">
        <f t="shared" si="542"/>
        <v>0</v>
      </c>
      <c r="DR362" s="40" t="b">
        <f t="shared" si="543"/>
        <v>0</v>
      </c>
      <c r="DS362" s="40" t="b">
        <f t="shared" si="544"/>
        <v>0</v>
      </c>
      <c r="DT362" s="40" t="b">
        <f t="shared" si="545"/>
        <v>0</v>
      </c>
      <c r="DU362" s="367"/>
      <c r="DV362" s="40" t="b">
        <f t="shared" si="546"/>
        <v>0</v>
      </c>
      <c r="DW362" s="40" t="b">
        <f t="shared" si="547"/>
        <v>0</v>
      </c>
      <c r="DX362" s="40" t="b">
        <f t="shared" si="548"/>
        <v>0</v>
      </c>
      <c r="DY362" s="40" t="b">
        <f t="shared" si="549"/>
        <v>0</v>
      </c>
      <c r="DZ362" s="367"/>
      <c r="EA362" s="40" t="b">
        <f t="shared" si="550"/>
        <v>0</v>
      </c>
      <c r="EB362" s="40" t="b">
        <f t="shared" si="551"/>
        <v>0</v>
      </c>
      <c r="EC362" s="40" t="b">
        <f t="shared" si="552"/>
        <v>0</v>
      </c>
      <c r="ED362" s="40" t="b">
        <f t="shared" si="553"/>
        <v>0</v>
      </c>
      <c r="EE362" s="367"/>
      <c r="EF362" s="40" t="b">
        <f t="shared" si="554"/>
        <v>0</v>
      </c>
      <c r="EG362" s="40" t="b">
        <f t="shared" si="555"/>
        <v>0</v>
      </c>
      <c r="EH362" s="40" t="b">
        <f t="shared" si="556"/>
        <v>0</v>
      </c>
      <c r="EI362" s="40" t="b">
        <f t="shared" si="557"/>
        <v>0</v>
      </c>
      <c r="EJ362" s="367"/>
      <c r="EK362" s="40" t="b">
        <f t="shared" si="558"/>
        <v>0</v>
      </c>
      <c r="EL362" s="40" t="b">
        <f t="shared" si="559"/>
        <v>0</v>
      </c>
      <c r="EM362" s="40" t="b">
        <f t="shared" si="560"/>
        <v>0</v>
      </c>
      <c r="EN362" s="40" t="b">
        <f t="shared" si="561"/>
        <v>0</v>
      </c>
      <c r="EO362" s="367"/>
      <c r="EP362" s="40" t="b">
        <f t="shared" si="562"/>
        <v>0</v>
      </c>
      <c r="EQ362" s="40" t="b">
        <f t="shared" si="563"/>
        <v>0</v>
      </c>
      <c r="ER362" s="40" t="b">
        <f t="shared" si="564"/>
        <v>0</v>
      </c>
      <c r="ES362" s="40" t="b">
        <f t="shared" si="565"/>
        <v>0</v>
      </c>
      <c r="ET362" s="367"/>
      <c r="EU362" s="40" t="b">
        <f t="shared" si="566"/>
        <v>0</v>
      </c>
      <c r="EV362" s="40" t="b">
        <f t="shared" si="567"/>
        <v>0</v>
      </c>
      <c r="EW362" s="40" t="b">
        <f t="shared" si="568"/>
        <v>0</v>
      </c>
      <c r="EX362" s="40" t="b">
        <f t="shared" si="569"/>
        <v>0</v>
      </c>
      <c r="EY362" s="365"/>
      <c r="EZ362" s="40" t="b">
        <f t="shared" si="570"/>
        <v>0</v>
      </c>
      <c r="FA362" s="40" t="b">
        <f t="shared" si="571"/>
        <v>0</v>
      </c>
      <c r="FB362" s="40" t="b">
        <f t="shared" si="572"/>
        <v>0</v>
      </c>
      <c r="FC362" s="40" t="b">
        <f t="shared" si="573"/>
        <v>0</v>
      </c>
      <c r="FD362" s="367"/>
      <c r="FE362" s="40" t="b">
        <f t="shared" si="574"/>
        <v>0</v>
      </c>
      <c r="FF362" s="40" t="b">
        <f t="shared" si="575"/>
        <v>0</v>
      </c>
      <c r="FG362" s="40" t="b">
        <f t="shared" si="576"/>
        <v>0</v>
      </c>
      <c r="FH362" s="40" t="b">
        <f t="shared" si="577"/>
        <v>0</v>
      </c>
      <c r="FI362" s="365"/>
      <c r="FJ362" s="40" t="b">
        <f t="shared" si="578"/>
        <v>0</v>
      </c>
      <c r="FK362" s="40" t="b">
        <f t="shared" si="579"/>
        <v>0</v>
      </c>
      <c r="FL362" s="40" t="b">
        <f t="shared" si="580"/>
        <v>0</v>
      </c>
      <c r="FM362" s="40" t="b">
        <f t="shared" si="581"/>
        <v>0</v>
      </c>
      <c r="FN362" s="367"/>
      <c r="FO362" s="40" t="b">
        <f t="shared" si="582"/>
        <v>0</v>
      </c>
      <c r="FP362" s="40" t="b">
        <f t="shared" si="583"/>
        <v>0</v>
      </c>
      <c r="FQ362" s="40" t="b">
        <f t="shared" si="584"/>
        <v>0</v>
      </c>
      <c r="FR362" s="40" t="b">
        <f t="shared" si="585"/>
        <v>0</v>
      </c>
      <c r="FS362" s="365"/>
      <c r="FT362" s="40" t="b">
        <f t="shared" si="586"/>
        <v>0</v>
      </c>
      <c r="FU362" s="40" t="b">
        <f t="shared" si="587"/>
        <v>0</v>
      </c>
      <c r="FV362" s="40" t="b">
        <f t="shared" si="588"/>
        <v>0</v>
      </c>
      <c r="FW362" s="40" t="b">
        <f t="shared" si="589"/>
        <v>0</v>
      </c>
    </row>
    <row r="363" spans="2:179">
      <c r="B363" s="365">
        <v>354</v>
      </c>
      <c r="C363" s="309"/>
      <c r="D363" s="196"/>
      <c r="E363" s="196"/>
      <c r="F363" s="195"/>
      <c r="G363" s="367"/>
      <c r="H363" s="197"/>
      <c r="I363" s="197"/>
      <c r="J363" s="197"/>
      <c r="K363" s="197"/>
      <c r="L363" s="197"/>
      <c r="M363" s="197"/>
      <c r="N363" s="9"/>
      <c r="O363" s="198"/>
      <c r="P363" s="198"/>
      <c r="Q363" s="198"/>
      <c r="R363" s="198"/>
      <c r="S363" s="198"/>
      <c r="T363" s="198"/>
      <c r="U363" s="9"/>
      <c r="V363" s="306"/>
      <c r="W363" s="306"/>
      <c r="X363" s="306"/>
      <c r="Y363" s="306"/>
      <c r="Z363" s="306"/>
      <c r="AA363" s="283">
        <f>IFERROR(Z363*Inputs!$D$59*Inputs!$D$60,"")</f>
        <v>0</v>
      </c>
      <c r="AB363" s="9"/>
      <c r="AC363" s="304"/>
      <c r="AD363" s="304"/>
      <c r="AE363" s="304"/>
      <c r="AF363" s="304"/>
      <c r="AG363" s="9"/>
      <c r="AH363" s="283" t="str">
        <f>IFERROR(IF(Analysis!AC363="","",Analysis!AC363*Inputs!$D$33),"")</f>
        <v/>
      </c>
      <c r="AI363" s="292" t="str">
        <f>IFERROR(IF(Analysis!AD363="","",Analysis!AD363*Inputs!$D$37),"")</f>
        <v/>
      </c>
      <c r="AJ363" s="292" t="str">
        <f>IFERROR(IF(Analysis!AE363="","",Analysis!AE363*Inputs!$D$41),"")</f>
        <v/>
      </c>
      <c r="AK363" s="292" t="str">
        <f>IFERROR(IF(Analysis!AE363="","",Analysis!AE363*Inputs!$D$48),"")</f>
        <v/>
      </c>
      <c r="AL363" s="293" t="str">
        <f>IFERROR(IF(Analysis!AD363="","",Analysis!AD363*Inputs!$D$49*Inputs!$D$48),"")</f>
        <v/>
      </c>
      <c r="AM363" s="292" t="str">
        <f>IFERROR(AK363*Inputs!$D$50,"")</f>
        <v/>
      </c>
      <c r="AN363" s="292" t="str">
        <f t="shared" si="590"/>
        <v/>
      </c>
      <c r="AO363" s="292" t="str">
        <f>IFERROR(IF(AN363="","",AN363*Inputs!$D$52),"")</f>
        <v/>
      </c>
      <c r="AP363" s="283" t="str">
        <f>IFERROR(IF(Analysis!AF363="","",Analysis!AF363*Inputs!$D$58),"")</f>
        <v/>
      </c>
      <c r="AQ363" s="293" t="str">
        <f>IFERROR(AP363*Inputs!$D$59,"")</f>
        <v/>
      </c>
      <c r="AR363" s="283" t="str">
        <f>IFERROR(AQ363*Inputs!$D$60,"")</f>
        <v/>
      </c>
      <c r="AS363" s="9"/>
      <c r="AT363" s="279" t="str">
        <f>IF(Analysis!V363&lt;&gt;"",Analysis!V363,Analysis!$AH363)</f>
        <v/>
      </c>
      <c r="AU363" s="279" t="str">
        <f>IF(Analysis!W363&lt;&gt;"",Analysis!W363,Analysis!AI363)</f>
        <v/>
      </c>
      <c r="AV363" s="279" t="str">
        <f>IF(Analysis!X363&lt;&gt;"",Analysis!X363,$AJ363)</f>
        <v/>
      </c>
      <c r="AW363" s="279" t="str">
        <f>IF(Analysis!Y363&lt;&gt;"",Analysis!Y363,Analysis!AO363)</f>
        <v/>
      </c>
      <c r="AX363" s="279" t="str">
        <f>IF(Analysis!Z363&lt;&gt;"",Analysis!Z363,Analysis!AP363)</f>
        <v/>
      </c>
      <c r="AY363" s="279" t="str">
        <f>IF(Analysis!AA363&gt;0,Analysis!AA363,Analysis!AR363)</f>
        <v/>
      </c>
      <c r="AZ363" s="9"/>
      <c r="BA363" s="8">
        <f>SUM((($H363+$O363)*Inputs!$D$14*Inputs!$D$13/Hours_TB),(($I363+$P363)*Inputs!$D$14*Inputs!$D$13/Hours_TB),(($J363+$Q363)*Inputs!$D$14*Inputs!$D$13/Hours_TB),(($K363+$R363)*Inputs!$D$14*Inputs!$D$13/Hours_TB),(($L363+$S363)*Inputs!$D$14*Inputs!$D$13/Hours_TB),(($M363+$T363)*Inputs!$D$14*Inputs!$D$13/Hours_TB))</f>
        <v>0</v>
      </c>
      <c r="BB363" s="8">
        <f>SUM((($H363+$O363)*Inputs!$D$14*Inputs!$D$13/Hours_HIV),(($I363+$P363)*Inputs!$D$14*Inputs!$D$13/Hours_HIV),(($J363+$Q363)*Inputs!$D$14*Inputs!$D$13/Hours_HIV),(($K363+$R363)*Inputs!$D$14*Inputs!$D$13/Hours_HIV),(($L363+$S363)*Inputs!$D$14*Inputs!$D$13/Hours_HIV),(($M363+$T363)*Inputs!$D$14*Inputs!$D$13/Hours_HIV))</f>
        <v>0</v>
      </c>
      <c r="BC363" s="8">
        <f>SUM((($H363+$O363)*Inputs!$D$14*Inputs!$D$13/Hours_HPV),(($I363+$P363)*Inputs!$D$14*Inputs!$D$13/Hours_HPV),(($J363+$Q363)*Inputs!$D$14*Inputs!$D$13/Hours_HPV),(($K363+$R363)*Inputs!$D$14*Inputs!$D$13/Hours_HPV),(($L363+$S363)*Inputs!$D$14*Inputs!$D$13/Hours_HPV),(($M363+$T363)*Inputs!$D$14*Inputs!$D$13/Hours_HPV))</f>
        <v>0</v>
      </c>
      <c r="BD363" s="8">
        <f>SUM((($H363+$O363)*Inputs!$D$14*Inputs!$D$13/Hours_HCV),(($I363+$P363)*Inputs!$D$14*Inputs!$D$13/Hours_HCV),(($J363+$Q363)*Inputs!$D$14*Inputs!$D$13/Hours_HCV),(($K363+$R363)*Inputs!$D$14*Inputs!$D$13/Hours_HCV),(($L363+$S363)*Inputs!$D$14*Inputs!$D$13/Hours_HCV),(($M363+$T363)*Inputs!$D$14*Inputs!$D$13/Hours_HCV))</f>
        <v>0</v>
      </c>
      <c r="BE363" s="9"/>
      <c r="BF363" s="10" t="str">
        <f t="shared" si="591"/>
        <v/>
      </c>
      <c r="BG363" s="18" t="str">
        <f t="shared" si="592"/>
        <v>N/A</v>
      </c>
      <c r="BH363" s="10" t="str">
        <f t="shared" si="593"/>
        <v/>
      </c>
      <c r="BI363" s="10" t="str">
        <f t="shared" si="594"/>
        <v/>
      </c>
      <c r="BJ363" s="10" t="str">
        <f t="shared" si="513"/>
        <v/>
      </c>
      <c r="BK363" s="18" t="str">
        <f t="shared" si="595"/>
        <v>N/A</v>
      </c>
      <c r="BL363" s="367"/>
      <c r="BM363" s="10">
        <f t="shared" si="596"/>
        <v>0</v>
      </c>
      <c r="BN363" s="18" t="str">
        <f t="shared" si="597"/>
        <v>N/A</v>
      </c>
      <c r="BO363" s="10" t="str">
        <f t="shared" si="514"/>
        <v/>
      </c>
      <c r="BP363" s="10" t="str">
        <f t="shared" si="515"/>
        <v/>
      </c>
      <c r="BQ363" s="10" t="str">
        <f t="shared" si="516"/>
        <v/>
      </c>
      <c r="BR363" s="18" t="str">
        <f t="shared" si="517"/>
        <v>N/A</v>
      </c>
      <c r="BS363" s="367"/>
      <c r="BT363" s="10">
        <f t="shared" si="598"/>
        <v>0</v>
      </c>
      <c r="BU363" s="18" t="str">
        <f t="shared" si="599"/>
        <v>N/A</v>
      </c>
      <c r="BV363" s="10" t="str">
        <f t="shared" si="518"/>
        <v/>
      </c>
      <c r="BW363" s="10" t="str">
        <f t="shared" si="600"/>
        <v/>
      </c>
      <c r="BX363" s="10" t="str">
        <f t="shared" si="519"/>
        <v/>
      </c>
      <c r="BY363" s="18" t="str">
        <f t="shared" si="601"/>
        <v>N/A</v>
      </c>
      <c r="BZ363" s="367"/>
      <c r="CA363" s="10">
        <f t="shared" si="612"/>
        <v>0</v>
      </c>
      <c r="CB363" s="18" t="str">
        <f t="shared" si="603"/>
        <v>N/A</v>
      </c>
      <c r="CC363" s="10" t="str">
        <f t="shared" si="520"/>
        <v/>
      </c>
      <c r="CD363" s="10" t="str">
        <f t="shared" si="521"/>
        <v/>
      </c>
      <c r="CE363" s="10" t="str">
        <f t="shared" si="522"/>
        <v/>
      </c>
      <c r="CF363" s="18" t="str">
        <f t="shared" si="604"/>
        <v>N/A</v>
      </c>
      <c r="CG363" s="365"/>
      <c r="CH363" s="10">
        <f t="shared" si="605"/>
        <v>0</v>
      </c>
      <c r="CI363" s="18" t="str">
        <f t="shared" si="606"/>
        <v>N/A</v>
      </c>
      <c r="CJ363" s="10" t="str">
        <f t="shared" si="523"/>
        <v/>
      </c>
      <c r="CK363" s="10" t="str">
        <f t="shared" si="524"/>
        <v/>
      </c>
      <c r="CL363" s="10" t="str">
        <f t="shared" si="525"/>
        <v/>
      </c>
      <c r="CM363" s="18" t="str">
        <f t="shared" si="526"/>
        <v>N/A</v>
      </c>
      <c r="CN363" s="365"/>
      <c r="CO363" s="10">
        <f t="shared" si="607"/>
        <v>0</v>
      </c>
      <c r="CP363" s="18" t="str">
        <f t="shared" si="608"/>
        <v>N/A</v>
      </c>
      <c r="CQ363" s="10" t="str">
        <f t="shared" si="527"/>
        <v/>
      </c>
      <c r="CR363" s="10" t="str">
        <f t="shared" si="528"/>
        <v/>
      </c>
      <c r="CS363" s="10" t="str">
        <f t="shared" si="529"/>
        <v/>
      </c>
      <c r="CT363" s="18" t="str">
        <f t="shared" si="609"/>
        <v>N/A</v>
      </c>
      <c r="CU363" s="377"/>
      <c r="CV363" s="10">
        <f t="shared" si="610"/>
        <v>0</v>
      </c>
      <c r="CW363" s="18" t="str">
        <f t="shared" si="611"/>
        <v>N/A</v>
      </c>
      <c r="CX363" s="10" t="str">
        <f t="shared" si="530"/>
        <v/>
      </c>
      <c r="CY363" s="10" t="str">
        <f t="shared" si="531"/>
        <v/>
      </c>
      <c r="CZ363" s="10" t="str">
        <f t="shared" si="532"/>
        <v/>
      </c>
      <c r="DA363" s="18" t="str">
        <f t="shared" si="533"/>
        <v>N/A</v>
      </c>
      <c r="DB363" s="367"/>
      <c r="DC363" s="367"/>
      <c r="DD363" s="367"/>
      <c r="DE363" s="367"/>
      <c r="DF363" s="367"/>
      <c r="DG363" s="40" t="b">
        <f t="shared" si="534"/>
        <v>0</v>
      </c>
      <c r="DH363" s="40" t="b">
        <f t="shared" si="535"/>
        <v>0</v>
      </c>
      <c r="DI363" s="40" t="b">
        <f t="shared" si="536"/>
        <v>0</v>
      </c>
      <c r="DJ363" s="40" t="b">
        <f t="shared" si="537"/>
        <v>0</v>
      </c>
      <c r="DK363" s="367"/>
      <c r="DL363" s="40" t="b">
        <f t="shared" si="538"/>
        <v>0</v>
      </c>
      <c r="DM363" s="40" t="b">
        <f t="shared" si="539"/>
        <v>0</v>
      </c>
      <c r="DN363" s="40" t="b">
        <f t="shared" si="540"/>
        <v>0</v>
      </c>
      <c r="DO363" s="40" t="b">
        <f t="shared" si="541"/>
        <v>0</v>
      </c>
      <c r="DP363" s="367"/>
      <c r="DQ363" s="40" t="b">
        <f t="shared" si="542"/>
        <v>0</v>
      </c>
      <c r="DR363" s="40" t="b">
        <f t="shared" si="543"/>
        <v>0</v>
      </c>
      <c r="DS363" s="40" t="b">
        <f t="shared" si="544"/>
        <v>0</v>
      </c>
      <c r="DT363" s="40" t="b">
        <f t="shared" si="545"/>
        <v>0</v>
      </c>
      <c r="DU363" s="367"/>
      <c r="DV363" s="40" t="b">
        <f t="shared" si="546"/>
        <v>0</v>
      </c>
      <c r="DW363" s="40" t="b">
        <f t="shared" si="547"/>
        <v>0</v>
      </c>
      <c r="DX363" s="40" t="b">
        <f t="shared" si="548"/>
        <v>0</v>
      </c>
      <c r="DY363" s="40" t="b">
        <f t="shared" si="549"/>
        <v>0</v>
      </c>
      <c r="DZ363" s="367"/>
      <c r="EA363" s="40" t="b">
        <f t="shared" si="550"/>
        <v>0</v>
      </c>
      <c r="EB363" s="40" t="b">
        <f t="shared" si="551"/>
        <v>0</v>
      </c>
      <c r="EC363" s="40" t="b">
        <f t="shared" si="552"/>
        <v>0</v>
      </c>
      <c r="ED363" s="40" t="b">
        <f t="shared" si="553"/>
        <v>0</v>
      </c>
      <c r="EE363" s="367"/>
      <c r="EF363" s="40" t="b">
        <f t="shared" si="554"/>
        <v>0</v>
      </c>
      <c r="EG363" s="40" t="b">
        <f t="shared" si="555"/>
        <v>0</v>
      </c>
      <c r="EH363" s="40" t="b">
        <f t="shared" si="556"/>
        <v>0</v>
      </c>
      <c r="EI363" s="40" t="b">
        <f t="shared" si="557"/>
        <v>0</v>
      </c>
      <c r="EJ363" s="367"/>
      <c r="EK363" s="40" t="b">
        <f t="shared" si="558"/>
        <v>0</v>
      </c>
      <c r="EL363" s="40" t="b">
        <f t="shared" si="559"/>
        <v>0</v>
      </c>
      <c r="EM363" s="40" t="b">
        <f t="shared" si="560"/>
        <v>0</v>
      </c>
      <c r="EN363" s="40" t="b">
        <f t="shared" si="561"/>
        <v>0</v>
      </c>
      <c r="EO363" s="367"/>
      <c r="EP363" s="40" t="b">
        <f t="shared" si="562"/>
        <v>0</v>
      </c>
      <c r="EQ363" s="40" t="b">
        <f t="shared" si="563"/>
        <v>0</v>
      </c>
      <c r="ER363" s="40" t="b">
        <f t="shared" si="564"/>
        <v>0</v>
      </c>
      <c r="ES363" s="40" t="b">
        <f t="shared" si="565"/>
        <v>0</v>
      </c>
      <c r="ET363" s="367"/>
      <c r="EU363" s="40" t="b">
        <f t="shared" si="566"/>
        <v>0</v>
      </c>
      <c r="EV363" s="40" t="b">
        <f t="shared" si="567"/>
        <v>0</v>
      </c>
      <c r="EW363" s="40" t="b">
        <f t="shared" si="568"/>
        <v>0</v>
      </c>
      <c r="EX363" s="40" t="b">
        <f t="shared" si="569"/>
        <v>0</v>
      </c>
      <c r="EY363" s="365"/>
      <c r="EZ363" s="40" t="b">
        <f t="shared" si="570"/>
        <v>0</v>
      </c>
      <c r="FA363" s="40" t="b">
        <f t="shared" si="571"/>
        <v>0</v>
      </c>
      <c r="FB363" s="40" t="b">
        <f t="shared" si="572"/>
        <v>0</v>
      </c>
      <c r="FC363" s="40" t="b">
        <f t="shared" si="573"/>
        <v>0</v>
      </c>
      <c r="FD363" s="367"/>
      <c r="FE363" s="40" t="b">
        <f t="shared" si="574"/>
        <v>0</v>
      </c>
      <c r="FF363" s="40" t="b">
        <f t="shared" si="575"/>
        <v>0</v>
      </c>
      <c r="FG363" s="40" t="b">
        <f t="shared" si="576"/>
        <v>0</v>
      </c>
      <c r="FH363" s="40" t="b">
        <f t="shared" si="577"/>
        <v>0</v>
      </c>
      <c r="FI363" s="365"/>
      <c r="FJ363" s="40" t="b">
        <f t="shared" si="578"/>
        <v>0</v>
      </c>
      <c r="FK363" s="40" t="b">
        <f t="shared" si="579"/>
        <v>0</v>
      </c>
      <c r="FL363" s="40" t="b">
        <f t="shared" si="580"/>
        <v>0</v>
      </c>
      <c r="FM363" s="40" t="b">
        <f t="shared" si="581"/>
        <v>0</v>
      </c>
      <c r="FN363" s="367"/>
      <c r="FO363" s="40" t="b">
        <f t="shared" si="582"/>
        <v>0</v>
      </c>
      <c r="FP363" s="40" t="b">
        <f t="shared" si="583"/>
        <v>0</v>
      </c>
      <c r="FQ363" s="40" t="b">
        <f t="shared" si="584"/>
        <v>0</v>
      </c>
      <c r="FR363" s="40" t="b">
        <f t="shared" si="585"/>
        <v>0</v>
      </c>
      <c r="FS363" s="365"/>
      <c r="FT363" s="40" t="b">
        <f t="shared" si="586"/>
        <v>0</v>
      </c>
      <c r="FU363" s="40" t="b">
        <f t="shared" si="587"/>
        <v>0</v>
      </c>
      <c r="FV363" s="40" t="b">
        <f t="shared" si="588"/>
        <v>0</v>
      </c>
      <c r="FW363" s="40" t="b">
        <f t="shared" si="589"/>
        <v>0</v>
      </c>
    </row>
    <row r="364" spans="2:179">
      <c r="B364" s="365">
        <v>355</v>
      </c>
      <c r="C364" s="309"/>
      <c r="D364" s="196"/>
      <c r="E364" s="196"/>
      <c r="F364" s="195"/>
      <c r="G364" s="367"/>
      <c r="H364" s="197"/>
      <c r="I364" s="197"/>
      <c r="J364" s="197"/>
      <c r="K364" s="197"/>
      <c r="L364" s="197"/>
      <c r="M364" s="197"/>
      <c r="N364" s="9"/>
      <c r="O364" s="198"/>
      <c r="P364" s="198"/>
      <c r="Q364" s="198"/>
      <c r="R364" s="198"/>
      <c r="S364" s="198"/>
      <c r="T364" s="198"/>
      <c r="U364" s="9"/>
      <c r="V364" s="306"/>
      <c r="W364" s="306"/>
      <c r="X364" s="306"/>
      <c r="Y364" s="306"/>
      <c r="Z364" s="306"/>
      <c r="AA364" s="283">
        <f>IFERROR(Z364*Inputs!$D$59*Inputs!$D$60,"")</f>
        <v>0</v>
      </c>
      <c r="AB364" s="9"/>
      <c r="AC364" s="304"/>
      <c r="AD364" s="304"/>
      <c r="AE364" s="304"/>
      <c r="AF364" s="304"/>
      <c r="AG364" s="9"/>
      <c r="AH364" s="283" t="str">
        <f>IFERROR(IF(Analysis!AC364="","",Analysis!AC364*Inputs!$D$33),"")</f>
        <v/>
      </c>
      <c r="AI364" s="292" t="str">
        <f>IFERROR(IF(Analysis!AD364="","",Analysis!AD364*Inputs!$D$37),"")</f>
        <v/>
      </c>
      <c r="AJ364" s="292" t="str">
        <f>IFERROR(IF(Analysis!AE364="","",Analysis!AE364*Inputs!$D$41),"")</f>
        <v/>
      </c>
      <c r="AK364" s="292" t="str">
        <f>IFERROR(IF(Analysis!AE364="","",Analysis!AE364*Inputs!$D$48),"")</f>
        <v/>
      </c>
      <c r="AL364" s="293" t="str">
        <f>IFERROR(IF(Analysis!AD364="","",Analysis!AD364*Inputs!$D$49*Inputs!$D$48),"")</f>
        <v/>
      </c>
      <c r="AM364" s="292" t="str">
        <f>IFERROR(AK364*Inputs!$D$50,"")</f>
        <v/>
      </c>
      <c r="AN364" s="292" t="str">
        <f t="shared" si="590"/>
        <v/>
      </c>
      <c r="AO364" s="292" t="str">
        <f>IFERROR(IF(AN364="","",AN364*Inputs!$D$52),"")</f>
        <v/>
      </c>
      <c r="AP364" s="283" t="str">
        <f>IFERROR(IF(Analysis!AF364="","",Analysis!AF364*Inputs!$D$58),"")</f>
        <v/>
      </c>
      <c r="AQ364" s="293" t="str">
        <f>IFERROR(AP364*Inputs!$D$59,"")</f>
        <v/>
      </c>
      <c r="AR364" s="283" t="str">
        <f>IFERROR(AQ364*Inputs!$D$60,"")</f>
        <v/>
      </c>
      <c r="AS364" s="9"/>
      <c r="AT364" s="279" t="str">
        <f>IF(Analysis!V364&lt;&gt;"",Analysis!V364,Analysis!$AH364)</f>
        <v/>
      </c>
      <c r="AU364" s="279" t="str">
        <f>IF(Analysis!W364&lt;&gt;"",Analysis!W364,Analysis!AI364)</f>
        <v/>
      </c>
      <c r="AV364" s="279" t="str">
        <f>IF(Analysis!X364&lt;&gt;"",Analysis!X364,$AJ364)</f>
        <v/>
      </c>
      <c r="AW364" s="279" t="str">
        <f>IF(Analysis!Y364&lt;&gt;"",Analysis!Y364,Analysis!AO364)</f>
        <v/>
      </c>
      <c r="AX364" s="279" t="str">
        <f>IF(Analysis!Z364&lt;&gt;"",Analysis!Z364,Analysis!AP364)</f>
        <v/>
      </c>
      <c r="AY364" s="279" t="str">
        <f>IF(Analysis!AA364&gt;0,Analysis!AA364,Analysis!AR364)</f>
        <v/>
      </c>
      <c r="AZ364" s="9"/>
      <c r="BA364" s="8">
        <f>SUM((($H364+$O364)*Inputs!$D$14*Inputs!$D$13/Hours_TB),(($I364+$P364)*Inputs!$D$14*Inputs!$D$13/Hours_TB),(($J364+$Q364)*Inputs!$D$14*Inputs!$D$13/Hours_TB),(($K364+$R364)*Inputs!$D$14*Inputs!$D$13/Hours_TB),(($L364+$S364)*Inputs!$D$14*Inputs!$D$13/Hours_TB),(($M364+$T364)*Inputs!$D$14*Inputs!$D$13/Hours_TB))</f>
        <v>0</v>
      </c>
      <c r="BB364" s="8">
        <f>SUM((($H364+$O364)*Inputs!$D$14*Inputs!$D$13/Hours_HIV),(($I364+$P364)*Inputs!$D$14*Inputs!$D$13/Hours_HIV),(($J364+$Q364)*Inputs!$D$14*Inputs!$D$13/Hours_HIV),(($K364+$R364)*Inputs!$D$14*Inputs!$D$13/Hours_HIV),(($L364+$S364)*Inputs!$D$14*Inputs!$D$13/Hours_HIV),(($M364+$T364)*Inputs!$D$14*Inputs!$D$13/Hours_HIV))</f>
        <v>0</v>
      </c>
      <c r="BC364" s="8">
        <f>SUM((($H364+$O364)*Inputs!$D$14*Inputs!$D$13/Hours_HPV),(($I364+$P364)*Inputs!$D$14*Inputs!$D$13/Hours_HPV),(($J364+$Q364)*Inputs!$D$14*Inputs!$D$13/Hours_HPV),(($K364+$R364)*Inputs!$D$14*Inputs!$D$13/Hours_HPV),(($L364+$S364)*Inputs!$D$14*Inputs!$D$13/Hours_HPV),(($M364+$T364)*Inputs!$D$14*Inputs!$D$13/Hours_HPV))</f>
        <v>0</v>
      </c>
      <c r="BD364" s="8">
        <f>SUM((($H364+$O364)*Inputs!$D$14*Inputs!$D$13/Hours_HCV),(($I364+$P364)*Inputs!$D$14*Inputs!$D$13/Hours_HCV),(($J364+$Q364)*Inputs!$D$14*Inputs!$D$13/Hours_HCV),(($K364+$R364)*Inputs!$D$14*Inputs!$D$13/Hours_HCV),(($L364+$S364)*Inputs!$D$14*Inputs!$D$13/Hours_HCV),(($M364+$T364)*Inputs!$D$14*Inputs!$D$13/Hours_HCV))</f>
        <v>0</v>
      </c>
      <c r="BE364" s="9"/>
      <c r="BF364" s="10" t="str">
        <f t="shared" si="591"/>
        <v/>
      </c>
      <c r="BG364" s="18" t="str">
        <f t="shared" si="592"/>
        <v>N/A</v>
      </c>
      <c r="BH364" s="10" t="str">
        <f t="shared" si="593"/>
        <v/>
      </c>
      <c r="BI364" s="10" t="str">
        <f t="shared" si="594"/>
        <v/>
      </c>
      <c r="BJ364" s="10" t="str">
        <f t="shared" si="513"/>
        <v/>
      </c>
      <c r="BK364" s="18" t="str">
        <f t="shared" si="595"/>
        <v>N/A</v>
      </c>
      <c r="BL364" s="367"/>
      <c r="BM364" s="10">
        <f t="shared" si="596"/>
        <v>0</v>
      </c>
      <c r="BN364" s="18" t="str">
        <f t="shared" si="597"/>
        <v>N/A</v>
      </c>
      <c r="BO364" s="10" t="str">
        <f t="shared" si="514"/>
        <v/>
      </c>
      <c r="BP364" s="10" t="str">
        <f t="shared" si="515"/>
        <v/>
      </c>
      <c r="BQ364" s="10" t="str">
        <f t="shared" si="516"/>
        <v/>
      </c>
      <c r="BR364" s="18" t="str">
        <f t="shared" si="517"/>
        <v>N/A</v>
      </c>
      <c r="BS364" s="367"/>
      <c r="BT364" s="10">
        <f t="shared" si="598"/>
        <v>0</v>
      </c>
      <c r="BU364" s="18" t="str">
        <f t="shared" si="599"/>
        <v>N/A</v>
      </c>
      <c r="BV364" s="10" t="str">
        <f t="shared" si="518"/>
        <v/>
      </c>
      <c r="BW364" s="10" t="str">
        <f t="shared" si="600"/>
        <v/>
      </c>
      <c r="BX364" s="10" t="str">
        <f t="shared" si="519"/>
        <v/>
      </c>
      <c r="BY364" s="18" t="str">
        <f t="shared" si="601"/>
        <v>N/A</v>
      </c>
      <c r="BZ364" s="367"/>
      <c r="CA364" s="10">
        <f t="shared" si="612"/>
        <v>0</v>
      </c>
      <c r="CB364" s="18" t="str">
        <f t="shared" si="603"/>
        <v>N/A</v>
      </c>
      <c r="CC364" s="10" t="str">
        <f t="shared" si="520"/>
        <v/>
      </c>
      <c r="CD364" s="10" t="str">
        <f t="shared" si="521"/>
        <v/>
      </c>
      <c r="CE364" s="10" t="str">
        <f t="shared" si="522"/>
        <v/>
      </c>
      <c r="CF364" s="18" t="str">
        <f t="shared" si="604"/>
        <v>N/A</v>
      </c>
      <c r="CG364" s="365"/>
      <c r="CH364" s="10">
        <f t="shared" si="605"/>
        <v>0</v>
      </c>
      <c r="CI364" s="18" t="str">
        <f t="shared" si="606"/>
        <v>N/A</v>
      </c>
      <c r="CJ364" s="10" t="str">
        <f t="shared" si="523"/>
        <v/>
      </c>
      <c r="CK364" s="10" t="str">
        <f t="shared" si="524"/>
        <v/>
      </c>
      <c r="CL364" s="10" t="str">
        <f t="shared" si="525"/>
        <v/>
      </c>
      <c r="CM364" s="18" t="str">
        <f t="shared" si="526"/>
        <v>N/A</v>
      </c>
      <c r="CN364" s="365"/>
      <c r="CO364" s="10">
        <f t="shared" si="607"/>
        <v>0</v>
      </c>
      <c r="CP364" s="18" t="str">
        <f t="shared" si="608"/>
        <v>N/A</v>
      </c>
      <c r="CQ364" s="10" t="str">
        <f t="shared" si="527"/>
        <v/>
      </c>
      <c r="CR364" s="10" t="str">
        <f t="shared" si="528"/>
        <v/>
      </c>
      <c r="CS364" s="10" t="str">
        <f t="shared" si="529"/>
        <v/>
      </c>
      <c r="CT364" s="18" t="str">
        <f t="shared" si="609"/>
        <v>N/A</v>
      </c>
      <c r="CU364" s="377"/>
      <c r="CV364" s="10">
        <f t="shared" si="610"/>
        <v>0</v>
      </c>
      <c r="CW364" s="18" t="str">
        <f t="shared" si="611"/>
        <v>N/A</v>
      </c>
      <c r="CX364" s="10" t="str">
        <f t="shared" si="530"/>
        <v/>
      </c>
      <c r="CY364" s="10" t="str">
        <f t="shared" si="531"/>
        <v/>
      </c>
      <c r="CZ364" s="10" t="str">
        <f t="shared" si="532"/>
        <v/>
      </c>
      <c r="DA364" s="18" t="str">
        <f t="shared" si="533"/>
        <v>N/A</v>
      </c>
      <c r="DB364" s="367"/>
      <c r="DC364" s="367"/>
      <c r="DD364" s="367"/>
      <c r="DE364" s="367"/>
      <c r="DF364" s="367"/>
      <c r="DG364" s="40" t="b">
        <f t="shared" si="534"/>
        <v>0</v>
      </c>
      <c r="DH364" s="40" t="b">
        <f t="shared" si="535"/>
        <v>0</v>
      </c>
      <c r="DI364" s="40" t="b">
        <f t="shared" si="536"/>
        <v>0</v>
      </c>
      <c r="DJ364" s="40" t="b">
        <f t="shared" si="537"/>
        <v>0</v>
      </c>
      <c r="DK364" s="367"/>
      <c r="DL364" s="40" t="b">
        <f t="shared" si="538"/>
        <v>0</v>
      </c>
      <c r="DM364" s="40" t="b">
        <f t="shared" si="539"/>
        <v>0</v>
      </c>
      <c r="DN364" s="40" t="b">
        <f t="shared" si="540"/>
        <v>0</v>
      </c>
      <c r="DO364" s="40" t="b">
        <f t="shared" si="541"/>
        <v>0</v>
      </c>
      <c r="DP364" s="367"/>
      <c r="DQ364" s="40" t="b">
        <f t="shared" si="542"/>
        <v>0</v>
      </c>
      <c r="DR364" s="40" t="b">
        <f t="shared" si="543"/>
        <v>0</v>
      </c>
      <c r="DS364" s="40" t="b">
        <f t="shared" si="544"/>
        <v>0</v>
      </c>
      <c r="DT364" s="40" t="b">
        <f t="shared" si="545"/>
        <v>0</v>
      </c>
      <c r="DU364" s="367"/>
      <c r="DV364" s="40" t="b">
        <f t="shared" si="546"/>
        <v>0</v>
      </c>
      <c r="DW364" s="40" t="b">
        <f t="shared" si="547"/>
        <v>0</v>
      </c>
      <c r="DX364" s="40" t="b">
        <f t="shared" si="548"/>
        <v>0</v>
      </c>
      <c r="DY364" s="40" t="b">
        <f t="shared" si="549"/>
        <v>0</v>
      </c>
      <c r="DZ364" s="367"/>
      <c r="EA364" s="40" t="b">
        <f t="shared" si="550"/>
        <v>0</v>
      </c>
      <c r="EB364" s="40" t="b">
        <f t="shared" si="551"/>
        <v>0</v>
      </c>
      <c r="EC364" s="40" t="b">
        <f t="shared" si="552"/>
        <v>0</v>
      </c>
      <c r="ED364" s="40" t="b">
        <f t="shared" si="553"/>
        <v>0</v>
      </c>
      <c r="EE364" s="367"/>
      <c r="EF364" s="40" t="b">
        <f t="shared" si="554"/>
        <v>0</v>
      </c>
      <c r="EG364" s="40" t="b">
        <f t="shared" si="555"/>
        <v>0</v>
      </c>
      <c r="EH364" s="40" t="b">
        <f t="shared" si="556"/>
        <v>0</v>
      </c>
      <c r="EI364" s="40" t="b">
        <f t="shared" si="557"/>
        <v>0</v>
      </c>
      <c r="EJ364" s="367"/>
      <c r="EK364" s="40" t="b">
        <f t="shared" si="558"/>
        <v>0</v>
      </c>
      <c r="EL364" s="40" t="b">
        <f t="shared" si="559"/>
        <v>0</v>
      </c>
      <c r="EM364" s="40" t="b">
        <f t="shared" si="560"/>
        <v>0</v>
      </c>
      <c r="EN364" s="40" t="b">
        <f t="shared" si="561"/>
        <v>0</v>
      </c>
      <c r="EO364" s="367"/>
      <c r="EP364" s="40" t="b">
        <f t="shared" si="562"/>
        <v>0</v>
      </c>
      <c r="EQ364" s="40" t="b">
        <f t="shared" si="563"/>
        <v>0</v>
      </c>
      <c r="ER364" s="40" t="b">
        <f t="shared" si="564"/>
        <v>0</v>
      </c>
      <c r="ES364" s="40" t="b">
        <f t="shared" si="565"/>
        <v>0</v>
      </c>
      <c r="ET364" s="367"/>
      <c r="EU364" s="40" t="b">
        <f t="shared" si="566"/>
        <v>0</v>
      </c>
      <c r="EV364" s="40" t="b">
        <f t="shared" si="567"/>
        <v>0</v>
      </c>
      <c r="EW364" s="40" t="b">
        <f t="shared" si="568"/>
        <v>0</v>
      </c>
      <c r="EX364" s="40" t="b">
        <f t="shared" si="569"/>
        <v>0</v>
      </c>
      <c r="EY364" s="365"/>
      <c r="EZ364" s="40" t="b">
        <f t="shared" si="570"/>
        <v>0</v>
      </c>
      <c r="FA364" s="40" t="b">
        <f t="shared" si="571"/>
        <v>0</v>
      </c>
      <c r="FB364" s="40" t="b">
        <f t="shared" si="572"/>
        <v>0</v>
      </c>
      <c r="FC364" s="40" t="b">
        <f t="shared" si="573"/>
        <v>0</v>
      </c>
      <c r="FD364" s="367"/>
      <c r="FE364" s="40" t="b">
        <f t="shared" si="574"/>
        <v>0</v>
      </c>
      <c r="FF364" s="40" t="b">
        <f t="shared" si="575"/>
        <v>0</v>
      </c>
      <c r="FG364" s="40" t="b">
        <f t="shared" si="576"/>
        <v>0</v>
      </c>
      <c r="FH364" s="40" t="b">
        <f t="shared" si="577"/>
        <v>0</v>
      </c>
      <c r="FI364" s="365"/>
      <c r="FJ364" s="40" t="b">
        <f t="shared" si="578"/>
        <v>0</v>
      </c>
      <c r="FK364" s="40" t="b">
        <f t="shared" si="579"/>
        <v>0</v>
      </c>
      <c r="FL364" s="40" t="b">
        <f t="shared" si="580"/>
        <v>0</v>
      </c>
      <c r="FM364" s="40" t="b">
        <f t="shared" si="581"/>
        <v>0</v>
      </c>
      <c r="FN364" s="367"/>
      <c r="FO364" s="40" t="b">
        <f t="shared" si="582"/>
        <v>0</v>
      </c>
      <c r="FP364" s="40" t="b">
        <f t="shared" si="583"/>
        <v>0</v>
      </c>
      <c r="FQ364" s="40" t="b">
        <f t="shared" si="584"/>
        <v>0</v>
      </c>
      <c r="FR364" s="40" t="b">
        <f t="shared" si="585"/>
        <v>0</v>
      </c>
      <c r="FS364" s="365"/>
      <c r="FT364" s="40" t="b">
        <f t="shared" si="586"/>
        <v>0</v>
      </c>
      <c r="FU364" s="40" t="b">
        <f t="shared" si="587"/>
        <v>0</v>
      </c>
      <c r="FV364" s="40" t="b">
        <f t="shared" si="588"/>
        <v>0</v>
      </c>
      <c r="FW364" s="40" t="b">
        <f t="shared" si="589"/>
        <v>0</v>
      </c>
    </row>
    <row r="365" spans="2:179">
      <c r="B365" s="365">
        <v>356</v>
      </c>
      <c r="C365" s="309"/>
      <c r="D365" s="196"/>
      <c r="E365" s="196"/>
      <c r="F365" s="195"/>
      <c r="G365" s="367"/>
      <c r="H365" s="197"/>
      <c r="I365" s="197"/>
      <c r="J365" s="197"/>
      <c r="K365" s="197"/>
      <c r="L365" s="197"/>
      <c r="M365" s="197"/>
      <c r="N365" s="9"/>
      <c r="O365" s="198"/>
      <c r="P365" s="198"/>
      <c r="Q365" s="198"/>
      <c r="R365" s="198"/>
      <c r="S365" s="198"/>
      <c r="T365" s="198"/>
      <c r="U365" s="9"/>
      <c r="V365" s="306"/>
      <c r="W365" s="306"/>
      <c r="X365" s="306"/>
      <c r="Y365" s="306"/>
      <c r="Z365" s="306"/>
      <c r="AA365" s="283">
        <f>IFERROR(Z365*Inputs!$D$59*Inputs!$D$60,"")</f>
        <v>0</v>
      </c>
      <c r="AB365" s="9"/>
      <c r="AC365" s="304"/>
      <c r="AD365" s="304"/>
      <c r="AE365" s="304"/>
      <c r="AF365" s="304"/>
      <c r="AG365" s="9"/>
      <c r="AH365" s="283" t="str">
        <f>IFERROR(IF(Analysis!AC365="","",Analysis!AC365*Inputs!$D$33),"")</f>
        <v/>
      </c>
      <c r="AI365" s="292" t="str">
        <f>IFERROR(IF(Analysis!AD365="","",Analysis!AD365*Inputs!$D$37),"")</f>
        <v/>
      </c>
      <c r="AJ365" s="292" t="str">
        <f>IFERROR(IF(Analysis!AE365="","",Analysis!AE365*Inputs!$D$41),"")</f>
        <v/>
      </c>
      <c r="AK365" s="292" t="str">
        <f>IFERROR(IF(Analysis!AE365="","",Analysis!AE365*Inputs!$D$48),"")</f>
        <v/>
      </c>
      <c r="AL365" s="293" t="str">
        <f>IFERROR(IF(Analysis!AD365="","",Analysis!AD365*Inputs!$D$49*Inputs!$D$48),"")</f>
        <v/>
      </c>
      <c r="AM365" s="292" t="str">
        <f>IFERROR(AK365*Inputs!$D$50,"")</f>
        <v/>
      </c>
      <c r="AN365" s="292" t="str">
        <f t="shared" si="590"/>
        <v/>
      </c>
      <c r="AO365" s="292" t="str">
        <f>IFERROR(IF(AN365="","",AN365*Inputs!$D$52),"")</f>
        <v/>
      </c>
      <c r="AP365" s="283" t="str">
        <f>IFERROR(IF(Analysis!AF365="","",Analysis!AF365*Inputs!$D$58),"")</f>
        <v/>
      </c>
      <c r="AQ365" s="293" t="str">
        <f>IFERROR(AP365*Inputs!$D$59,"")</f>
        <v/>
      </c>
      <c r="AR365" s="283" t="str">
        <f>IFERROR(AQ365*Inputs!$D$60,"")</f>
        <v/>
      </c>
      <c r="AS365" s="9"/>
      <c r="AT365" s="279" t="str">
        <f>IF(Analysis!V365&lt;&gt;"",Analysis!V365,Analysis!$AH365)</f>
        <v/>
      </c>
      <c r="AU365" s="279" t="str">
        <f>IF(Analysis!W365&lt;&gt;"",Analysis!W365,Analysis!AI365)</f>
        <v/>
      </c>
      <c r="AV365" s="279" t="str">
        <f>IF(Analysis!X365&lt;&gt;"",Analysis!X365,$AJ365)</f>
        <v/>
      </c>
      <c r="AW365" s="279" t="str">
        <f>IF(Analysis!Y365&lt;&gt;"",Analysis!Y365,Analysis!AO365)</f>
        <v/>
      </c>
      <c r="AX365" s="279" t="str">
        <f>IF(Analysis!Z365&lt;&gt;"",Analysis!Z365,Analysis!AP365)</f>
        <v/>
      </c>
      <c r="AY365" s="279" t="str">
        <f>IF(Analysis!AA365&gt;0,Analysis!AA365,Analysis!AR365)</f>
        <v/>
      </c>
      <c r="AZ365" s="9"/>
      <c r="BA365" s="8">
        <f>SUM((($H365+$O365)*Inputs!$D$14*Inputs!$D$13/Hours_TB),(($I365+$P365)*Inputs!$D$14*Inputs!$D$13/Hours_TB),(($J365+$Q365)*Inputs!$D$14*Inputs!$D$13/Hours_TB),(($K365+$R365)*Inputs!$D$14*Inputs!$D$13/Hours_TB),(($L365+$S365)*Inputs!$D$14*Inputs!$D$13/Hours_TB),(($M365+$T365)*Inputs!$D$14*Inputs!$D$13/Hours_TB))</f>
        <v>0</v>
      </c>
      <c r="BB365" s="8">
        <f>SUM((($H365+$O365)*Inputs!$D$14*Inputs!$D$13/Hours_HIV),(($I365+$P365)*Inputs!$D$14*Inputs!$D$13/Hours_HIV),(($J365+$Q365)*Inputs!$D$14*Inputs!$D$13/Hours_HIV),(($K365+$R365)*Inputs!$D$14*Inputs!$D$13/Hours_HIV),(($L365+$S365)*Inputs!$D$14*Inputs!$D$13/Hours_HIV),(($M365+$T365)*Inputs!$D$14*Inputs!$D$13/Hours_HIV))</f>
        <v>0</v>
      </c>
      <c r="BC365" s="8">
        <f>SUM((($H365+$O365)*Inputs!$D$14*Inputs!$D$13/Hours_HPV),(($I365+$P365)*Inputs!$D$14*Inputs!$D$13/Hours_HPV),(($J365+$Q365)*Inputs!$D$14*Inputs!$D$13/Hours_HPV),(($K365+$R365)*Inputs!$D$14*Inputs!$D$13/Hours_HPV),(($L365+$S365)*Inputs!$D$14*Inputs!$D$13/Hours_HPV),(($M365+$T365)*Inputs!$D$14*Inputs!$D$13/Hours_HPV))</f>
        <v>0</v>
      </c>
      <c r="BD365" s="8">
        <f>SUM((($H365+$O365)*Inputs!$D$14*Inputs!$D$13/Hours_HCV),(($I365+$P365)*Inputs!$D$14*Inputs!$D$13/Hours_HCV),(($J365+$Q365)*Inputs!$D$14*Inputs!$D$13/Hours_HCV),(($K365+$R365)*Inputs!$D$14*Inputs!$D$13/Hours_HCV),(($L365+$S365)*Inputs!$D$14*Inputs!$D$13/Hours_HCV),(($M365+$T365)*Inputs!$D$14*Inputs!$D$13/Hours_HCV))</f>
        <v>0</v>
      </c>
      <c r="BE365" s="9"/>
      <c r="BF365" s="10" t="str">
        <f t="shared" si="591"/>
        <v/>
      </c>
      <c r="BG365" s="18" t="str">
        <f t="shared" si="592"/>
        <v>N/A</v>
      </c>
      <c r="BH365" s="10" t="str">
        <f t="shared" si="593"/>
        <v/>
      </c>
      <c r="BI365" s="10" t="str">
        <f t="shared" si="594"/>
        <v/>
      </c>
      <c r="BJ365" s="10" t="str">
        <f t="shared" si="513"/>
        <v/>
      </c>
      <c r="BK365" s="18" t="str">
        <f t="shared" si="595"/>
        <v>N/A</v>
      </c>
      <c r="BL365" s="367"/>
      <c r="BM365" s="10">
        <f t="shared" si="596"/>
        <v>0</v>
      </c>
      <c r="BN365" s="18" t="str">
        <f t="shared" si="597"/>
        <v>N/A</v>
      </c>
      <c r="BO365" s="10" t="str">
        <f t="shared" si="514"/>
        <v/>
      </c>
      <c r="BP365" s="10" t="str">
        <f t="shared" si="515"/>
        <v/>
      </c>
      <c r="BQ365" s="10" t="str">
        <f t="shared" si="516"/>
        <v/>
      </c>
      <c r="BR365" s="18" t="str">
        <f t="shared" si="517"/>
        <v>N/A</v>
      </c>
      <c r="BS365" s="367"/>
      <c r="BT365" s="10">
        <f t="shared" si="598"/>
        <v>0</v>
      </c>
      <c r="BU365" s="18" t="str">
        <f t="shared" si="599"/>
        <v>N/A</v>
      </c>
      <c r="BV365" s="10" t="str">
        <f t="shared" si="518"/>
        <v/>
      </c>
      <c r="BW365" s="10" t="str">
        <f t="shared" si="600"/>
        <v/>
      </c>
      <c r="BX365" s="10" t="str">
        <f t="shared" si="519"/>
        <v/>
      </c>
      <c r="BY365" s="18" t="str">
        <f t="shared" si="601"/>
        <v>N/A</v>
      </c>
      <c r="BZ365" s="367"/>
      <c r="CA365" s="10">
        <f t="shared" si="612"/>
        <v>0</v>
      </c>
      <c r="CB365" s="18" t="str">
        <f t="shared" si="603"/>
        <v>N/A</v>
      </c>
      <c r="CC365" s="10" t="str">
        <f t="shared" si="520"/>
        <v/>
      </c>
      <c r="CD365" s="10" t="str">
        <f t="shared" si="521"/>
        <v/>
      </c>
      <c r="CE365" s="10" t="str">
        <f t="shared" si="522"/>
        <v/>
      </c>
      <c r="CF365" s="18" t="str">
        <f t="shared" si="604"/>
        <v>N/A</v>
      </c>
      <c r="CG365" s="365"/>
      <c r="CH365" s="10">
        <f t="shared" si="605"/>
        <v>0</v>
      </c>
      <c r="CI365" s="18" t="str">
        <f t="shared" si="606"/>
        <v>N/A</v>
      </c>
      <c r="CJ365" s="10" t="str">
        <f t="shared" si="523"/>
        <v/>
      </c>
      <c r="CK365" s="10" t="str">
        <f t="shared" si="524"/>
        <v/>
      </c>
      <c r="CL365" s="10" t="str">
        <f t="shared" si="525"/>
        <v/>
      </c>
      <c r="CM365" s="18" t="str">
        <f t="shared" si="526"/>
        <v>N/A</v>
      </c>
      <c r="CN365" s="365"/>
      <c r="CO365" s="10">
        <f t="shared" si="607"/>
        <v>0</v>
      </c>
      <c r="CP365" s="18" t="str">
        <f t="shared" si="608"/>
        <v>N/A</v>
      </c>
      <c r="CQ365" s="10" t="str">
        <f t="shared" si="527"/>
        <v/>
      </c>
      <c r="CR365" s="10" t="str">
        <f t="shared" si="528"/>
        <v/>
      </c>
      <c r="CS365" s="10" t="str">
        <f t="shared" si="529"/>
        <v/>
      </c>
      <c r="CT365" s="18" t="str">
        <f t="shared" si="609"/>
        <v>N/A</v>
      </c>
      <c r="CU365" s="377"/>
      <c r="CV365" s="10">
        <f t="shared" si="610"/>
        <v>0</v>
      </c>
      <c r="CW365" s="18" t="str">
        <f t="shared" si="611"/>
        <v>N/A</v>
      </c>
      <c r="CX365" s="10" t="str">
        <f t="shared" si="530"/>
        <v/>
      </c>
      <c r="CY365" s="10" t="str">
        <f t="shared" si="531"/>
        <v/>
      </c>
      <c r="CZ365" s="10" t="str">
        <f t="shared" si="532"/>
        <v/>
      </c>
      <c r="DA365" s="18" t="str">
        <f t="shared" si="533"/>
        <v>N/A</v>
      </c>
      <c r="DB365" s="367"/>
      <c r="DC365" s="367"/>
      <c r="DD365" s="367"/>
      <c r="DE365" s="367"/>
      <c r="DF365" s="367"/>
      <c r="DG365" s="40" t="b">
        <f t="shared" si="534"/>
        <v>0</v>
      </c>
      <c r="DH365" s="40" t="b">
        <f t="shared" si="535"/>
        <v>0</v>
      </c>
      <c r="DI365" s="40" t="b">
        <f t="shared" si="536"/>
        <v>0</v>
      </c>
      <c r="DJ365" s="40" t="b">
        <f t="shared" si="537"/>
        <v>0</v>
      </c>
      <c r="DK365" s="367"/>
      <c r="DL365" s="40" t="b">
        <f t="shared" si="538"/>
        <v>0</v>
      </c>
      <c r="DM365" s="40" t="b">
        <f t="shared" si="539"/>
        <v>0</v>
      </c>
      <c r="DN365" s="40" t="b">
        <f t="shared" si="540"/>
        <v>0</v>
      </c>
      <c r="DO365" s="40" t="b">
        <f t="shared" si="541"/>
        <v>0</v>
      </c>
      <c r="DP365" s="367"/>
      <c r="DQ365" s="40" t="b">
        <f t="shared" si="542"/>
        <v>0</v>
      </c>
      <c r="DR365" s="40" t="b">
        <f t="shared" si="543"/>
        <v>0</v>
      </c>
      <c r="DS365" s="40" t="b">
        <f t="shared" si="544"/>
        <v>0</v>
      </c>
      <c r="DT365" s="40" t="b">
        <f t="shared" si="545"/>
        <v>0</v>
      </c>
      <c r="DU365" s="367"/>
      <c r="DV365" s="40" t="b">
        <f t="shared" si="546"/>
        <v>0</v>
      </c>
      <c r="DW365" s="40" t="b">
        <f t="shared" si="547"/>
        <v>0</v>
      </c>
      <c r="DX365" s="40" t="b">
        <f t="shared" si="548"/>
        <v>0</v>
      </c>
      <c r="DY365" s="40" t="b">
        <f t="shared" si="549"/>
        <v>0</v>
      </c>
      <c r="DZ365" s="367"/>
      <c r="EA365" s="40" t="b">
        <f t="shared" si="550"/>
        <v>0</v>
      </c>
      <c r="EB365" s="40" t="b">
        <f t="shared" si="551"/>
        <v>0</v>
      </c>
      <c r="EC365" s="40" t="b">
        <f t="shared" si="552"/>
        <v>0</v>
      </c>
      <c r="ED365" s="40" t="b">
        <f t="shared" si="553"/>
        <v>0</v>
      </c>
      <c r="EE365" s="367"/>
      <c r="EF365" s="40" t="b">
        <f t="shared" si="554"/>
        <v>0</v>
      </c>
      <c r="EG365" s="40" t="b">
        <f t="shared" si="555"/>
        <v>0</v>
      </c>
      <c r="EH365" s="40" t="b">
        <f t="shared" si="556"/>
        <v>0</v>
      </c>
      <c r="EI365" s="40" t="b">
        <f t="shared" si="557"/>
        <v>0</v>
      </c>
      <c r="EJ365" s="367"/>
      <c r="EK365" s="40" t="b">
        <f t="shared" si="558"/>
        <v>0</v>
      </c>
      <c r="EL365" s="40" t="b">
        <f t="shared" si="559"/>
        <v>0</v>
      </c>
      <c r="EM365" s="40" t="b">
        <f t="shared" si="560"/>
        <v>0</v>
      </c>
      <c r="EN365" s="40" t="b">
        <f t="shared" si="561"/>
        <v>0</v>
      </c>
      <c r="EO365" s="367"/>
      <c r="EP365" s="40" t="b">
        <f t="shared" si="562"/>
        <v>0</v>
      </c>
      <c r="EQ365" s="40" t="b">
        <f t="shared" si="563"/>
        <v>0</v>
      </c>
      <c r="ER365" s="40" t="b">
        <f t="shared" si="564"/>
        <v>0</v>
      </c>
      <c r="ES365" s="40" t="b">
        <f t="shared" si="565"/>
        <v>0</v>
      </c>
      <c r="ET365" s="367"/>
      <c r="EU365" s="40" t="b">
        <f t="shared" si="566"/>
        <v>0</v>
      </c>
      <c r="EV365" s="40" t="b">
        <f t="shared" si="567"/>
        <v>0</v>
      </c>
      <c r="EW365" s="40" t="b">
        <f t="shared" si="568"/>
        <v>0</v>
      </c>
      <c r="EX365" s="40" t="b">
        <f t="shared" si="569"/>
        <v>0</v>
      </c>
      <c r="EY365" s="365"/>
      <c r="EZ365" s="40" t="b">
        <f t="shared" si="570"/>
        <v>0</v>
      </c>
      <c r="FA365" s="40" t="b">
        <f t="shared" si="571"/>
        <v>0</v>
      </c>
      <c r="FB365" s="40" t="b">
        <f t="shared" si="572"/>
        <v>0</v>
      </c>
      <c r="FC365" s="40" t="b">
        <f t="shared" si="573"/>
        <v>0</v>
      </c>
      <c r="FD365" s="367"/>
      <c r="FE365" s="40" t="b">
        <f t="shared" si="574"/>
        <v>0</v>
      </c>
      <c r="FF365" s="40" t="b">
        <f t="shared" si="575"/>
        <v>0</v>
      </c>
      <c r="FG365" s="40" t="b">
        <f t="shared" si="576"/>
        <v>0</v>
      </c>
      <c r="FH365" s="40" t="b">
        <f t="shared" si="577"/>
        <v>0</v>
      </c>
      <c r="FI365" s="365"/>
      <c r="FJ365" s="40" t="b">
        <f t="shared" si="578"/>
        <v>0</v>
      </c>
      <c r="FK365" s="40" t="b">
        <f t="shared" si="579"/>
        <v>0</v>
      </c>
      <c r="FL365" s="40" t="b">
        <f t="shared" si="580"/>
        <v>0</v>
      </c>
      <c r="FM365" s="40" t="b">
        <f t="shared" si="581"/>
        <v>0</v>
      </c>
      <c r="FN365" s="367"/>
      <c r="FO365" s="40" t="b">
        <f t="shared" si="582"/>
        <v>0</v>
      </c>
      <c r="FP365" s="40" t="b">
        <f t="shared" si="583"/>
        <v>0</v>
      </c>
      <c r="FQ365" s="40" t="b">
        <f t="shared" si="584"/>
        <v>0</v>
      </c>
      <c r="FR365" s="40" t="b">
        <f t="shared" si="585"/>
        <v>0</v>
      </c>
      <c r="FS365" s="365"/>
      <c r="FT365" s="40" t="b">
        <f t="shared" si="586"/>
        <v>0</v>
      </c>
      <c r="FU365" s="40" t="b">
        <f t="shared" si="587"/>
        <v>0</v>
      </c>
      <c r="FV365" s="40" t="b">
        <f t="shared" si="588"/>
        <v>0</v>
      </c>
      <c r="FW365" s="40" t="b">
        <f t="shared" si="589"/>
        <v>0</v>
      </c>
    </row>
    <row r="366" spans="2:179">
      <c r="B366" s="365">
        <v>357</v>
      </c>
      <c r="C366" s="309"/>
      <c r="D366" s="196"/>
      <c r="E366" s="196"/>
      <c r="F366" s="195"/>
      <c r="G366" s="367"/>
      <c r="H366" s="197"/>
      <c r="I366" s="197"/>
      <c r="J366" s="197"/>
      <c r="K366" s="197"/>
      <c r="L366" s="197"/>
      <c r="M366" s="197"/>
      <c r="N366" s="9"/>
      <c r="O366" s="198"/>
      <c r="P366" s="198"/>
      <c r="Q366" s="198"/>
      <c r="R366" s="198"/>
      <c r="S366" s="198"/>
      <c r="T366" s="198"/>
      <c r="U366" s="9"/>
      <c r="V366" s="306"/>
      <c r="W366" s="306"/>
      <c r="X366" s="306"/>
      <c r="Y366" s="306"/>
      <c r="Z366" s="306"/>
      <c r="AA366" s="283">
        <f>IFERROR(Z366*Inputs!$D$59*Inputs!$D$60,"")</f>
        <v>0</v>
      </c>
      <c r="AB366" s="9"/>
      <c r="AC366" s="304"/>
      <c r="AD366" s="304"/>
      <c r="AE366" s="304"/>
      <c r="AF366" s="304"/>
      <c r="AG366" s="9"/>
      <c r="AH366" s="283" t="str">
        <f>IFERROR(IF(Analysis!AC366="","",Analysis!AC366*Inputs!$D$33),"")</f>
        <v/>
      </c>
      <c r="AI366" s="292" t="str">
        <f>IFERROR(IF(Analysis!AD366="","",Analysis!AD366*Inputs!$D$37),"")</f>
        <v/>
      </c>
      <c r="AJ366" s="292" t="str">
        <f>IFERROR(IF(Analysis!AE366="","",Analysis!AE366*Inputs!$D$41),"")</f>
        <v/>
      </c>
      <c r="AK366" s="292" t="str">
        <f>IFERROR(IF(Analysis!AE366="","",Analysis!AE366*Inputs!$D$48),"")</f>
        <v/>
      </c>
      <c r="AL366" s="293" t="str">
        <f>IFERROR(IF(Analysis!AD366="","",Analysis!AD366*Inputs!$D$49*Inputs!$D$48),"")</f>
        <v/>
      </c>
      <c r="AM366" s="292" t="str">
        <f>IFERROR(AK366*Inputs!$D$50,"")</f>
        <v/>
      </c>
      <c r="AN366" s="292" t="str">
        <f t="shared" si="590"/>
        <v/>
      </c>
      <c r="AO366" s="292" t="str">
        <f>IFERROR(IF(AN366="","",AN366*Inputs!$D$52),"")</f>
        <v/>
      </c>
      <c r="AP366" s="283" t="str">
        <f>IFERROR(IF(Analysis!AF366="","",Analysis!AF366*Inputs!$D$58),"")</f>
        <v/>
      </c>
      <c r="AQ366" s="293" t="str">
        <f>IFERROR(AP366*Inputs!$D$59,"")</f>
        <v/>
      </c>
      <c r="AR366" s="283" t="str">
        <f>IFERROR(AQ366*Inputs!$D$60,"")</f>
        <v/>
      </c>
      <c r="AS366" s="9"/>
      <c r="AT366" s="279" t="str">
        <f>IF(Analysis!V366&lt;&gt;"",Analysis!V366,Analysis!$AH366)</f>
        <v/>
      </c>
      <c r="AU366" s="279" t="str">
        <f>IF(Analysis!W366&lt;&gt;"",Analysis!W366,Analysis!AI366)</f>
        <v/>
      </c>
      <c r="AV366" s="279" t="str">
        <f>IF(Analysis!X366&lt;&gt;"",Analysis!X366,$AJ366)</f>
        <v/>
      </c>
      <c r="AW366" s="279" t="str">
        <f>IF(Analysis!Y366&lt;&gt;"",Analysis!Y366,Analysis!AO366)</f>
        <v/>
      </c>
      <c r="AX366" s="279" t="str">
        <f>IF(Analysis!Z366&lt;&gt;"",Analysis!Z366,Analysis!AP366)</f>
        <v/>
      </c>
      <c r="AY366" s="279" t="str">
        <f>IF(Analysis!AA366&gt;0,Analysis!AA366,Analysis!AR366)</f>
        <v/>
      </c>
      <c r="AZ366" s="9"/>
      <c r="BA366" s="8">
        <f>SUM((($H366+$O366)*Inputs!$D$14*Inputs!$D$13/Hours_TB),(($I366+$P366)*Inputs!$D$14*Inputs!$D$13/Hours_TB),(($J366+$Q366)*Inputs!$D$14*Inputs!$D$13/Hours_TB),(($K366+$R366)*Inputs!$D$14*Inputs!$D$13/Hours_TB),(($L366+$S366)*Inputs!$D$14*Inputs!$D$13/Hours_TB),(($M366+$T366)*Inputs!$D$14*Inputs!$D$13/Hours_TB))</f>
        <v>0</v>
      </c>
      <c r="BB366" s="8">
        <f>SUM((($H366+$O366)*Inputs!$D$14*Inputs!$D$13/Hours_HIV),(($I366+$P366)*Inputs!$D$14*Inputs!$D$13/Hours_HIV),(($J366+$Q366)*Inputs!$D$14*Inputs!$D$13/Hours_HIV),(($K366+$R366)*Inputs!$D$14*Inputs!$D$13/Hours_HIV),(($L366+$S366)*Inputs!$D$14*Inputs!$D$13/Hours_HIV),(($M366+$T366)*Inputs!$D$14*Inputs!$D$13/Hours_HIV))</f>
        <v>0</v>
      </c>
      <c r="BC366" s="8">
        <f>SUM((($H366+$O366)*Inputs!$D$14*Inputs!$D$13/Hours_HPV),(($I366+$P366)*Inputs!$D$14*Inputs!$D$13/Hours_HPV),(($J366+$Q366)*Inputs!$D$14*Inputs!$D$13/Hours_HPV),(($K366+$R366)*Inputs!$D$14*Inputs!$D$13/Hours_HPV),(($L366+$S366)*Inputs!$D$14*Inputs!$D$13/Hours_HPV),(($M366+$T366)*Inputs!$D$14*Inputs!$D$13/Hours_HPV))</f>
        <v>0</v>
      </c>
      <c r="BD366" s="8">
        <f>SUM((($H366+$O366)*Inputs!$D$14*Inputs!$D$13/Hours_HCV),(($I366+$P366)*Inputs!$D$14*Inputs!$D$13/Hours_HCV),(($J366+$Q366)*Inputs!$D$14*Inputs!$D$13/Hours_HCV),(($K366+$R366)*Inputs!$D$14*Inputs!$D$13/Hours_HCV),(($L366+$S366)*Inputs!$D$14*Inputs!$D$13/Hours_HCV),(($M366+$T366)*Inputs!$D$14*Inputs!$D$13/Hours_HCV))</f>
        <v>0</v>
      </c>
      <c r="BE366" s="9"/>
      <c r="BF366" s="10" t="str">
        <f t="shared" si="591"/>
        <v/>
      </c>
      <c r="BG366" s="18" t="str">
        <f t="shared" si="592"/>
        <v>N/A</v>
      </c>
      <c r="BH366" s="10" t="str">
        <f t="shared" si="593"/>
        <v/>
      </c>
      <c r="BI366" s="10" t="str">
        <f t="shared" si="594"/>
        <v/>
      </c>
      <c r="BJ366" s="10" t="str">
        <f t="shared" si="513"/>
        <v/>
      </c>
      <c r="BK366" s="18" t="str">
        <f t="shared" si="595"/>
        <v>N/A</v>
      </c>
      <c r="BL366" s="367"/>
      <c r="BM366" s="10">
        <f t="shared" si="596"/>
        <v>0</v>
      </c>
      <c r="BN366" s="18" t="str">
        <f t="shared" si="597"/>
        <v>N/A</v>
      </c>
      <c r="BO366" s="10" t="str">
        <f t="shared" si="514"/>
        <v/>
      </c>
      <c r="BP366" s="10" t="str">
        <f t="shared" si="515"/>
        <v/>
      </c>
      <c r="BQ366" s="10" t="str">
        <f t="shared" si="516"/>
        <v/>
      </c>
      <c r="BR366" s="18" t="str">
        <f t="shared" si="517"/>
        <v>N/A</v>
      </c>
      <c r="BS366" s="367"/>
      <c r="BT366" s="10">
        <f t="shared" si="598"/>
        <v>0</v>
      </c>
      <c r="BU366" s="18" t="str">
        <f t="shared" si="599"/>
        <v>N/A</v>
      </c>
      <c r="BV366" s="10" t="str">
        <f t="shared" si="518"/>
        <v/>
      </c>
      <c r="BW366" s="10" t="str">
        <f t="shared" si="600"/>
        <v/>
      </c>
      <c r="BX366" s="10" t="str">
        <f t="shared" si="519"/>
        <v/>
      </c>
      <c r="BY366" s="18" t="str">
        <f t="shared" si="601"/>
        <v>N/A</v>
      </c>
      <c r="BZ366" s="367"/>
      <c r="CA366" s="10">
        <f t="shared" si="612"/>
        <v>0</v>
      </c>
      <c r="CB366" s="18" t="str">
        <f t="shared" si="603"/>
        <v>N/A</v>
      </c>
      <c r="CC366" s="10" t="str">
        <f t="shared" si="520"/>
        <v/>
      </c>
      <c r="CD366" s="10" t="str">
        <f t="shared" si="521"/>
        <v/>
      </c>
      <c r="CE366" s="10" t="str">
        <f t="shared" si="522"/>
        <v/>
      </c>
      <c r="CF366" s="18" t="str">
        <f t="shared" si="604"/>
        <v>N/A</v>
      </c>
      <c r="CG366" s="365"/>
      <c r="CH366" s="10">
        <f t="shared" si="605"/>
        <v>0</v>
      </c>
      <c r="CI366" s="18" t="str">
        <f t="shared" si="606"/>
        <v>N/A</v>
      </c>
      <c r="CJ366" s="10" t="str">
        <f t="shared" si="523"/>
        <v/>
      </c>
      <c r="CK366" s="10" t="str">
        <f t="shared" si="524"/>
        <v/>
      </c>
      <c r="CL366" s="10" t="str">
        <f t="shared" si="525"/>
        <v/>
      </c>
      <c r="CM366" s="18" t="str">
        <f t="shared" si="526"/>
        <v>N/A</v>
      </c>
      <c r="CN366" s="365"/>
      <c r="CO366" s="10">
        <f t="shared" si="607"/>
        <v>0</v>
      </c>
      <c r="CP366" s="18" t="str">
        <f t="shared" si="608"/>
        <v>N/A</v>
      </c>
      <c r="CQ366" s="10" t="str">
        <f t="shared" si="527"/>
        <v/>
      </c>
      <c r="CR366" s="10" t="str">
        <f t="shared" si="528"/>
        <v/>
      </c>
      <c r="CS366" s="10" t="str">
        <f t="shared" si="529"/>
        <v/>
      </c>
      <c r="CT366" s="18" t="str">
        <f t="shared" si="609"/>
        <v>N/A</v>
      </c>
      <c r="CU366" s="377"/>
      <c r="CV366" s="10">
        <f t="shared" si="610"/>
        <v>0</v>
      </c>
      <c r="CW366" s="18" t="str">
        <f t="shared" si="611"/>
        <v>N/A</v>
      </c>
      <c r="CX366" s="10" t="str">
        <f t="shared" si="530"/>
        <v/>
      </c>
      <c r="CY366" s="10" t="str">
        <f t="shared" si="531"/>
        <v/>
      </c>
      <c r="CZ366" s="10" t="str">
        <f t="shared" si="532"/>
        <v/>
      </c>
      <c r="DA366" s="18" t="str">
        <f t="shared" si="533"/>
        <v>N/A</v>
      </c>
      <c r="DB366" s="367"/>
      <c r="DC366" s="367"/>
      <c r="DD366" s="367"/>
      <c r="DE366" s="367"/>
      <c r="DF366" s="367"/>
      <c r="DG366" s="40" t="b">
        <f t="shared" si="534"/>
        <v>0</v>
      </c>
      <c r="DH366" s="40" t="b">
        <f t="shared" si="535"/>
        <v>0</v>
      </c>
      <c r="DI366" s="40" t="b">
        <f t="shared" si="536"/>
        <v>0</v>
      </c>
      <c r="DJ366" s="40" t="b">
        <f t="shared" si="537"/>
        <v>0</v>
      </c>
      <c r="DK366" s="367"/>
      <c r="DL366" s="40" t="b">
        <f t="shared" si="538"/>
        <v>0</v>
      </c>
      <c r="DM366" s="40" t="b">
        <f t="shared" si="539"/>
        <v>0</v>
      </c>
      <c r="DN366" s="40" t="b">
        <f t="shared" si="540"/>
        <v>0</v>
      </c>
      <c r="DO366" s="40" t="b">
        <f t="shared" si="541"/>
        <v>0</v>
      </c>
      <c r="DP366" s="367"/>
      <c r="DQ366" s="40" t="b">
        <f t="shared" si="542"/>
        <v>0</v>
      </c>
      <c r="DR366" s="40" t="b">
        <f t="shared" si="543"/>
        <v>0</v>
      </c>
      <c r="DS366" s="40" t="b">
        <f t="shared" si="544"/>
        <v>0</v>
      </c>
      <c r="DT366" s="40" t="b">
        <f t="shared" si="545"/>
        <v>0</v>
      </c>
      <c r="DU366" s="367"/>
      <c r="DV366" s="40" t="b">
        <f t="shared" si="546"/>
        <v>0</v>
      </c>
      <c r="DW366" s="40" t="b">
        <f t="shared" si="547"/>
        <v>0</v>
      </c>
      <c r="DX366" s="40" t="b">
        <f t="shared" si="548"/>
        <v>0</v>
      </c>
      <c r="DY366" s="40" t="b">
        <f t="shared" si="549"/>
        <v>0</v>
      </c>
      <c r="DZ366" s="367"/>
      <c r="EA366" s="40" t="b">
        <f t="shared" si="550"/>
        <v>0</v>
      </c>
      <c r="EB366" s="40" t="b">
        <f t="shared" si="551"/>
        <v>0</v>
      </c>
      <c r="EC366" s="40" t="b">
        <f t="shared" si="552"/>
        <v>0</v>
      </c>
      <c r="ED366" s="40" t="b">
        <f t="shared" si="553"/>
        <v>0</v>
      </c>
      <c r="EE366" s="367"/>
      <c r="EF366" s="40" t="b">
        <f t="shared" si="554"/>
        <v>0</v>
      </c>
      <c r="EG366" s="40" t="b">
        <f t="shared" si="555"/>
        <v>0</v>
      </c>
      <c r="EH366" s="40" t="b">
        <f t="shared" si="556"/>
        <v>0</v>
      </c>
      <c r="EI366" s="40" t="b">
        <f t="shared" si="557"/>
        <v>0</v>
      </c>
      <c r="EJ366" s="367"/>
      <c r="EK366" s="40" t="b">
        <f t="shared" si="558"/>
        <v>0</v>
      </c>
      <c r="EL366" s="40" t="b">
        <f t="shared" si="559"/>
        <v>0</v>
      </c>
      <c r="EM366" s="40" t="b">
        <f t="shared" si="560"/>
        <v>0</v>
      </c>
      <c r="EN366" s="40" t="b">
        <f t="shared" si="561"/>
        <v>0</v>
      </c>
      <c r="EO366" s="367"/>
      <c r="EP366" s="40" t="b">
        <f t="shared" si="562"/>
        <v>0</v>
      </c>
      <c r="EQ366" s="40" t="b">
        <f t="shared" si="563"/>
        <v>0</v>
      </c>
      <c r="ER366" s="40" t="b">
        <f t="shared" si="564"/>
        <v>0</v>
      </c>
      <c r="ES366" s="40" t="b">
        <f t="shared" si="565"/>
        <v>0</v>
      </c>
      <c r="ET366" s="367"/>
      <c r="EU366" s="40" t="b">
        <f t="shared" si="566"/>
        <v>0</v>
      </c>
      <c r="EV366" s="40" t="b">
        <f t="shared" si="567"/>
        <v>0</v>
      </c>
      <c r="EW366" s="40" t="b">
        <f t="shared" si="568"/>
        <v>0</v>
      </c>
      <c r="EX366" s="40" t="b">
        <f t="shared" si="569"/>
        <v>0</v>
      </c>
      <c r="EY366" s="365"/>
      <c r="EZ366" s="40" t="b">
        <f t="shared" si="570"/>
        <v>0</v>
      </c>
      <c r="FA366" s="40" t="b">
        <f t="shared" si="571"/>
        <v>0</v>
      </c>
      <c r="FB366" s="40" t="b">
        <f t="shared" si="572"/>
        <v>0</v>
      </c>
      <c r="FC366" s="40" t="b">
        <f t="shared" si="573"/>
        <v>0</v>
      </c>
      <c r="FD366" s="367"/>
      <c r="FE366" s="40" t="b">
        <f t="shared" si="574"/>
        <v>0</v>
      </c>
      <c r="FF366" s="40" t="b">
        <f t="shared" si="575"/>
        <v>0</v>
      </c>
      <c r="FG366" s="40" t="b">
        <f t="shared" si="576"/>
        <v>0</v>
      </c>
      <c r="FH366" s="40" t="b">
        <f t="shared" si="577"/>
        <v>0</v>
      </c>
      <c r="FI366" s="365"/>
      <c r="FJ366" s="40" t="b">
        <f t="shared" si="578"/>
        <v>0</v>
      </c>
      <c r="FK366" s="40" t="b">
        <f t="shared" si="579"/>
        <v>0</v>
      </c>
      <c r="FL366" s="40" t="b">
        <f t="shared" si="580"/>
        <v>0</v>
      </c>
      <c r="FM366" s="40" t="b">
        <f t="shared" si="581"/>
        <v>0</v>
      </c>
      <c r="FN366" s="367"/>
      <c r="FO366" s="40" t="b">
        <f t="shared" si="582"/>
        <v>0</v>
      </c>
      <c r="FP366" s="40" t="b">
        <f t="shared" si="583"/>
        <v>0</v>
      </c>
      <c r="FQ366" s="40" t="b">
        <f t="shared" si="584"/>
        <v>0</v>
      </c>
      <c r="FR366" s="40" t="b">
        <f t="shared" si="585"/>
        <v>0</v>
      </c>
      <c r="FS366" s="365"/>
      <c r="FT366" s="40" t="b">
        <f t="shared" si="586"/>
        <v>0</v>
      </c>
      <c r="FU366" s="40" t="b">
        <f t="shared" si="587"/>
        <v>0</v>
      </c>
      <c r="FV366" s="40" t="b">
        <f t="shared" si="588"/>
        <v>0</v>
      </c>
      <c r="FW366" s="40" t="b">
        <f t="shared" si="589"/>
        <v>0</v>
      </c>
    </row>
    <row r="367" spans="2:179">
      <c r="B367" s="365">
        <v>358</v>
      </c>
      <c r="C367" s="309"/>
      <c r="D367" s="196"/>
      <c r="E367" s="196"/>
      <c r="F367" s="195"/>
      <c r="G367" s="367"/>
      <c r="H367" s="197"/>
      <c r="I367" s="197"/>
      <c r="J367" s="197"/>
      <c r="K367" s="197"/>
      <c r="L367" s="197"/>
      <c r="M367" s="197"/>
      <c r="N367" s="9"/>
      <c r="O367" s="198"/>
      <c r="P367" s="198"/>
      <c r="Q367" s="198"/>
      <c r="R367" s="198"/>
      <c r="S367" s="198"/>
      <c r="T367" s="198"/>
      <c r="U367" s="9"/>
      <c r="V367" s="306"/>
      <c r="W367" s="306"/>
      <c r="X367" s="306"/>
      <c r="Y367" s="306"/>
      <c r="Z367" s="306"/>
      <c r="AA367" s="283">
        <f>IFERROR(Z367*Inputs!$D$59*Inputs!$D$60,"")</f>
        <v>0</v>
      </c>
      <c r="AB367" s="9"/>
      <c r="AC367" s="304"/>
      <c r="AD367" s="304"/>
      <c r="AE367" s="304"/>
      <c r="AF367" s="304"/>
      <c r="AG367" s="9"/>
      <c r="AH367" s="283" t="str">
        <f>IFERROR(IF(Analysis!AC367="","",Analysis!AC367*Inputs!$D$33),"")</f>
        <v/>
      </c>
      <c r="AI367" s="292" t="str">
        <f>IFERROR(IF(Analysis!AD367="","",Analysis!AD367*Inputs!$D$37),"")</f>
        <v/>
      </c>
      <c r="AJ367" s="292" t="str">
        <f>IFERROR(IF(Analysis!AE367="","",Analysis!AE367*Inputs!$D$41),"")</f>
        <v/>
      </c>
      <c r="AK367" s="292" t="str">
        <f>IFERROR(IF(Analysis!AE367="","",Analysis!AE367*Inputs!$D$48),"")</f>
        <v/>
      </c>
      <c r="AL367" s="293" t="str">
        <f>IFERROR(IF(Analysis!AD367="","",Analysis!AD367*Inputs!$D$49*Inputs!$D$48),"")</f>
        <v/>
      </c>
      <c r="AM367" s="292" t="str">
        <f>IFERROR(AK367*Inputs!$D$50,"")</f>
        <v/>
      </c>
      <c r="AN367" s="292" t="str">
        <f t="shared" si="590"/>
        <v/>
      </c>
      <c r="AO367" s="292" t="str">
        <f>IFERROR(IF(AN367="","",AN367*Inputs!$D$52),"")</f>
        <v/>
      </c>
      <c r="AP367" s="283" t="str">
        <f>IFERROR(IF(Analysis!AF367="","",Analysis!AF367*Inputs!$D$58),"")</f>
        <v/>
      </c>
      <c r="AQ367" s="293" t="str">
        <f>IFERROR(AP367*Inputs!$D$59,"")</f>
        <v/>
      </c>
      <c r="AR367" s="283" t="str">
        <f>IFERROR(AQ367*Inputs!$D$60,"")</f>
        <v/>
      </c>
      <c r="AS367" s="9"/>
      <c r="AT367" s="279" t="str">
        <f>IF(Analysis!V367&lt;&gt;"",Analysis!V367,Analysis!$AH367)</f>
        <v/>
      </c>
      <c r="AU367" s="279" t="str">
        <f>IF(Analysis!W367&lt;&gt;"",Analysis!W367,Analysis!AI367)</f>
        <v/>
      </c>
      <c r="AV367" s="279" t="str">
        <f>IF(Analysis!X367&lt;&gt;"",Analysis!X367,$AJ367)</f>
        <v/>
      </c>
      <c r="AW367" s="279" t="str">
        <f>IF(Analysis!Y367&lt;&gt;"",Analysis!Y367,Analysis!AO367)</f>
        <v/>
      </c>
      <c r="AX367" s="279" t="str">
        <f>IF(Analysis!Z367&lt;&gt;"",Analysis!Z367,Analysis!AP367)</f>
        <v/>
      </c>
      <c r="AY367" s="279" t="str">
        <f>IF(Analysis!AA367&gt;0,Analysis!AA367,Analysis!AR367)</f>
        <v/>
      </c>
      <c r="AZ367" s="9"/>
      <c r="BA367" s="8">
        <f>SUM((($H367+$O367)*Inputs!$D$14*Inputs!$D$13/Hours_TB),(($I367+$P367)*Inputs!$D$14*Inputs!$D$13/Hours_TB),(($J367+$Q367)*Inputs!$D$14*Inputs!$D$13/Hours_TB),(($K367+$R367)*Inputs!$D$14*Inputs!$D$13/Hours_TB),(($L367+$S367)*Inputs!$D$14*Inputs!$D$13/Hours_TB),(($M367+$T367)*Inputs!$D$14*Inputs!$D$13/Hours_TB))</f>
        <v>0</v>
      </c>
      <c r="BB367" s="8">
        <f>SUM((($H367+$O367)*Inputs!$D$14*Inputs!$D$13/Hours_HIV),(($I367+$P367)*Inputs!$D$14*Inputs!$D$13/Hours_HIV),(($J367+$Q367)*Inputs!$D$14*Inputs!$D$13/Hours_HIV),(($K367+$R367)*Inputs!$D$14*Inputs!$D$13/Hours_HIV),(($L367+$S367)*Inputs!$D$14*Inputs!$D$13/Hours_HIV),(($M367+$T367)*Inputs!$D$14*Inputs!$D$13/Hours_HIV))</f>
        <v>0</v>
      </c>
      <c r="BC367" s="8">
        <f>SUM((($H367+$O367)*Inputs!$D$14*Inputs!$D$13/Hours_HPV),(($I367+$P367)*Inputs!$D$14*Inputs!$D$13/Hours_HPV),(($J367+$Q367)*Inputs!$D$14*Inputs!$D$13/Hours_HPV),(($K367+$R367)*Inputs!$D$14*Inputs!$D$13/Hours_HPV),(($L367+$S367)*Inputs!$D$14*Inputs!$D$13/Hours_HPV),(($M367+$T367)*Inputs!$D$14*Inputs!$D$13/Hours_HPV))</f>
        <v>0</v>
      </c>
      <c r="BD367" s="8">
        <f>SUM((($H367+$O367)*Inputs!$D$14*Inputs!$D$13/Hours_HCV),(($I367+$P367)*Inputs!$D$14*Inputs!$D$13/Hours_HCV),(($J367+$Q367)*Inputs!$D$14*Inputs!$D$13/Hours_HCV),(($K367+$R367)*Inputs!$D$14*Inputs!$D$13/Hours_HCV),(($L367+$S367)*Inputs!$D$14*Inputs!$D$13/Hours_HCV),(($M367+$T367)*Inputs!$D$14*Inputs!$D$13/Hours_HCV))</f>
        <v>0</v>
      </c>
      <c r="BE367" s="9"/>
      <c r="BF367" s="10" t="str">
        <f t="shared" si="591"/>
        <v/>
      </c>
      <c r="BG367" s="18" t="str">
        <f t="shared" si="592"/>
        <v>N/A</v>
      </c>
      <c r="BH367" s="10" t="str">
        <f t="shared" si="593"/>
        <v/>
      </c>
      <c r="BI367" s="10" t="str">
        <f t="shared" si="594"/>
        <v/>
      </c>
      <c r="BJ367" s="10" t="str">
        <f t="shared" si="513"/>
        <v/>
      </c>
      <c r="BK367" s="18" t="str">
        <f t="shared" si="595"/>
        <v>N/A</v>
      </c>
      <c r="BL367" s="367"/>
      <c r="BM367" s="10">
        <f t="shared" si="596"/>
        <v>0</v>
      </c>
      <c r="BN367" s="18" t="str">
        <f t="shared" si="597"/>
        <v>N/A</v>
      </c>
      <c r="BO367" s="10" t="str">
        <f t="shared" si="514"/>
        <v/>
      </c>
      <c r="BP367" s="10" t="str">
        <f t="shared" si="515"/>
        <v/>
      </c>
      <c r="BQ367" s="10" t="str">
        <f t="shared" si="516"/>
        <v/>
      </c>
      <c r="BR367" s="18" t="str">
        <f t="shared" si="517"/>
        <v>N/A</v>
      </c>
      <c r="BS367" s="367"/>
      <c r="BT367" s="10">
        <f t="shared" si="598"/>
        <v>0</v>
      </c>
      <c r="BU367" s="18" t="str">
        <f t="shared" si="599"/>
        <v>N/A</v>
      </c>
      <c r="BV367" s="10" t="str">
        <f t="shared" si="518"/>
        <v/>
      </c>
      <c r="BW367" s="10" t="str">
        <f t="shared" si="600"/>
        <v/>
      </c>
      <c r="BX367" s="10" t="str">
        <f t="shared" si="519"/>
        <v/>
      </c>
      <c r="BY367" s="18" t="str">
        <f t="shared" si="601"/>
        <v>N/A</v>
      </c>
      <c r="BZ367" s="367"/>
      <c r="CA367" s="10">
        <f t="shared" si="612"/>
        <v>0</v>
      </c>
      <c r="CB367" s="18" t="str">
        <f t="shared" si="603"/>
        <v>N/A</v>
      </c>
      <c r="CC367" s="10" t="str">
        <f t="shared" si="520"/>
        <v/>
      </c>
      <c r="CD367" s="10" t="str">
        <f t="shared" si="521"/>
        <v/>
      </c>
      <c r="CE367" s="10" t="str">
        <f t="shared" si="522"/>
        <v/>
      </c>
      <c r="CF367" s="18" t="str">
        <f t="shared" si="604"/>
        <v>N/A</v>
      </c>
      <c r="CG367" s="365"/>
      <c r="CH367" s="10">
        <f t="shared" si="605"/>
        <v>0</v>
      </c>
      <c r="CI367" s="18" t="str">
        <f t="shared" si="606"/>
        <v>N/A</v>
      </c>
      <c r="CJ367" s="10" t="str">
        <f t="shared" si="523"/>
        <v/>
      </c>
      <c r="CK367" s="10" t="str">
        <f t="shared" si="524"/>
        <v/>
      </c>
      <c r="CL367" s="10" t="str">
        <f t="shared" si="525"/>
        <v/>
      </c>
      <c r="CM367" s="18" t="str">
        <f t="shared" si="526"/>
        <v>N/A</v>
      </c>
      <c r="CN367" s="365"/>
      <c r="CO367" s="10">
        <f t="shared" si="607"/>
        <v>0</v>
      </c>
      <c r="CP367" s="18" t="str">
        <f t="shared" si="608"/>
        <v>N/A</v>
      </c>
      <c r="CQ367" s="10" t="str">
        <f t="shared" si="527"/>
        <v/>
      </c>
      <c r="CR367" s="10" t="str">
        <f t="shared" si="528"/>
        <v/>
      </c>
      <c r="CS367" s="10" t="str">
        <f t="shared" si="529"/>
        <v/>
      </c>
      <c r="CT367" s="18" t="str">
        <f t="shared" si="609"/>
        <v>N/A</v>
      </c>
      <c r="CU367" s="377"/>
      <c r="CV367" s="10">
        <f t="shared" si="610"/>
        <v>0</v>
      </c>
      <c r="CW367" s="18" t="str">
        <f t="shared" si="611"/>
        <v>N/A</v>
      </c>
      <c r="CX367" s="10" t="str">
        <f t="shared" si="530"/>
        <v/>
      </c>
      <c r="CY367" s="10" t="str">
        <f t="shared" si="531"/>
        <v/>
      </c>
      <c r="CZ367" s="10" t="str">
        <f t="shared" si="532"/>
        <v/>
      </c>
      <c r="DA367" s="18" t="str">
        <f t="shared" si="533"/>
        <v>N/A</v>
      </c>
      <c r="DB367" s="367"/>
      <c r="DC367" s="367"/>
      <c r="DD367" s="367"/>
      <c r="DE367" s="367"/>
      <c r="DF367" s="367"/>
      <c r="DG367" s="40" t="b">
        <f t="shared" si="534"/>
        <v>0</v>
      </c>
      <c r="DH367" s="40" t="b">
        <f t="shared" si="535"/>
        <v>0</v>
      </c>
      <c r="DI367" s="40" t="b">
        <f t="shared" si="536"/>
        <v>0</v>
      </c>
      <c r="DJ367" s="40" t="b">
        <f t="shared" si="537"/>
        <v>0</v>
      </c>
      <c r="DK367" s="367"/>
      <c r="DL367" s="40" t="b">
        <f t="shared" si="538"/>
        <v>0</v>
      </c>
      <c r="DM367" s="40" t="b">
        <f t="shared" si="539"/>
        <v>0</v>
      </c>
      <c r="DN367" s="40" t="b">
        <f t="shared" si="540"/>
        <v>0</v>
      </c>
      <c r="DO367" s="40" t="b">
        <f t="shared" si="541"/>
        <v>0</v>
      </c>
      <c r="DP367" s="367"/>
      <c r="DQ367" s="40" t="b">
        <f t="shared" si="542"/>
        <v>0</v>
      </c>
      <c r="DR367" s="40" t="b">
        <f t="shared" si="543"/>
        <v>0</v>
      </c>
      <c r="DS367" s="40" t="b">
        <f t="shared" si="544"/>
        <v>0</v>
      </c>
      <c r="DT367" s="40" t="b">
        <f t="shared" si="545"/>
        <v>0</v>
      </c>
      <c r="DU367" s="367"/>
      <c r="DV367" s="40" t="b">
        <f t="shared" si="546"/>
        <v>0</v>
      </c>
      <c r="DW367" s="40" t="b">
        <f t="shared" si="547"/>
        <v>0</v>
      </c>
      <c r="DX367" s="40" t="b">
        <f t="shared" si="548"/>
        <v>0</v>
      </c>
      <c r="DY367" s="40" t="b">
        <f t="shared" si="549"/>
        <v>0</v>
      </c>
      <c r="DZ367" s="367"/>
      <c r="EA367" s="40" t="b">
        <f t="shared" si="550"/>
        <v>0</v>
      </c>
      <c r="EB367" s="40" t="b">
        <f t="shared" si="551"/>
        <v>0</v>
      </c>
      <c r="EC367" s="40" t="b">
        <f t="shared" si="552"/>
        <v>0</v>
      </c>
      <c r="ED367" s="40" t="b">
        <f t="shared" si="553"/>
        <v>0</v>
      </c>
      <c r="EE367" s="367"/>
      <c r="EF367" s="40" t="b">
        <f t="shared" si="554"/>
        <v>0</v>
      </c>
      <c r="EG367" s="40" t="b">
        <f t="shared" si="555"/>
        <v>0</v>
      </c>
      <c r="EH367" s="40" t="b">
        <f t="shared" si="556"/>
        <v>0</v>
      </c>
      <c r="EI367" s="40" t="b">
        <f t="shared" si="557"/>
        <v>0</v>
      </c>
      <c r="EJ367" s="367"/>
      <c r="EK367" s="40" t="b">
        <f t="shared" si="558"/>
        <v>0</v>
      </c>
      <c r="EL367" s="40" t="b">
        <f t="shared" si="559"/>
        <v>0</v>
      </c>
      <c r="EM367" s="40" t="b">
        <f t="shared" si="560"/>
        <v>0</v>
      </c>
      <c r="EN367" s="40" t="b">
        <f t="shared" si="561"/>
        <v>0</v>
      </c>
      <c r="EO367" s="367"/>
      <c r="EP367" s="40" t="b">
        <f t="shared" si="562"/>
        <v>0</v>
      </c>
      <c r="EQ367" s="40" t="b">
        <f t="shared" si="563"/>
        <v>0</v>
      </c>
      <c r="ER367" s="40" t="b">
        <f t="shared" si="564"/>
        <v>0</v>
      </c>
      <c r="ES367" s="40" t="b">
        <f t="shared" si="565"/>
        <v>0</v>
      </c>
      <c r="ET367" s="367"/>
      <c r="EU367" s="40" t="b">
        <f t="shared" si="566"/>
        <v>0</v>
      </c>
      <c r="EV367" s="40" t="b">
        <f t="shared" si="567"/>
        <v>0</v>
      </c>
      <c r="EW367" s="40" t="b">
        <f t="shared" si="568"/>
        <v>0</v>
      </c>
      <c r="EX367" s="40" t="b">
        <f t="shared" si="569"/>
        <v>0</v>
      </c>
      <c r="EY367" s="365"/>
      <c r="EZ367" s="40" t="b">
        <f t="shared" si="570"/>
        <v>0</v>
      </c>
      <c r="FA367" s="40" t="b">
        <f t="shared" si="571"/>
        <v>0</v>
      </c>
      <c r="FB367" s="40" t="b">
        <f t="shared" si="572"/>
        <v>0</v>
      </c>
      <c r="FC367" s="40" t="b">
        <f t="shared" si="573"/>
        <v>0</v>
      </c>
      <c r="FD367" s="367"/>
      <c r="FE367" s="40" t="b">
        <f t="shared" si="574"/>
        <v>0</v>
      </c>
      <c r="FF367" s="40" t="b">
        <f t="shared" si="575"/>
        <v>0</v>
      </c>
      <c r="FG367" s="40" t="b">
        <f t="shared" si="576"/>
        <v>0</v>
      </c>
      <c r="FH367" s="40" t="b">
        <f t="shared" si="577"/>
        <v>0</v>
      </c>
      <c r="FI367" s="365"/>
      <c r="FJ367" s="40" t="b">
        <f t="shared" si="578"/>
        <v>0</v>
      </c>
      <c r="FK367" s="40" t="b">
        <f t="shared" si="579"/>
        <v>0</v>
      </c>
      <c r="FL367" s="40" t="b">
        <f t="shared" si="580"/>
        <v>0</v>
      </c>
      <c r="FM367" s="40" t="b">
        <f t="shared" si="581"/>
        <v>0</v>
      </c>
      <c r="FN367" s="367"/>
      <c r="FO367" s="40" t="b">
        <f t="shared" si="582"/>
        <v>0</v>
      </c>
      <c r="FP367" s="40" t="b">
        <f t="shared" si="583"/>
        <v>0</v>
      </c>
      <c r="FQ367" s="40" t="b">
        <f t="shared" si="584"/>
        <v>0</v>
      </c>
      <c r="FR367" s="40" t="b">
        <f t="shared" si="585"/>
        <v>0</v>
      </c>
      <c r="FS367" s="365"/>
      <c r="FT367" s="40" t="b">
        <f t="shared" si="586"/>
        <v>0</v>
      </c>
      <c r="FU367" s="40" t="b">
        <f t="shared" si="587"/>
        <v>0</v>
      </c>
      <c r="FV367" s="40" t="b">
        <f t="shared" si="588"/>
        <v>0</v>
      </c>
      <c r="FW367" s="40" t="b">
        <f t="shared" si="589"/>
        <v>0</v>
      </c>
    </row>
    <row r="368" spans="2:179">
      <c r="B368" s="365">
        <v>359</v>
      </c>
      <c r="C368" s="309"/>
      <c r="D368" s="196"/>
      <c r="E368" s="196"/>
      <c r="F368" s="195"/>
      <c r="G368" s="367"/>
      <c r="H368" s="197"/>
      <c r="I368" s="197"/>
      <c r="J368" s="197"/>
      <c r="K368" s="197"/>
      <c r="L368" s="197"/>
      <c r="M368" s="197"/>
      <c r="N368" s="9"/>
      <c r="O368" s="198"/>
      <c r="P368" s="198"/>
      <c r="Q368" s="198"/>
      <c r="R368" s="198"/>
      <c r="S368" s="198"/>
      <c r="T368" s="198"/>
      <c r="U368" s="9"/>
      <c r="V368" s="306"/>
      <c r="W368" s="306"/>
      <c r="X368" s="306"/>
      <c r="Y368" s="306"/>
      <c r="Z368" s="306"/>
      <c r="AA368" s="283">
        <f>IFERROR(Z368*Inputs!$D$59*Inputs!$D$60,"")</f>
        <v>0</v>
      </c>
      <c r="AB368" s="9"/>
      <c r="AC368" s="304"/>
      <c r="AD368" s="304"/>
      <c r="AE368" s="304"/>
      <c r="AF368" s="304"/>
      <c r="AG368" s="9"/>
      <c r="AH368" s="283" t="str">
        <f>IFERROR(IF(Analysis!AC368="","",Analysis!AC368*Inputs!$D$33),"")</f>
        <v/>
      </c>
      <c r="AI368" s="292" t="str">
        <f>IFERROR(IF(Analysis!AD368="","",Analysis!AD368*Inputs!$D$37),"")</f>
        <v/>
      </c>
      <c r="AJ368" s="292" t="str">
        <f>IFERROR(IF(Analysis!AE368="","",Analysis!AE368*Inputs!$D$41),"")</f>
        <v/>
      </c>
      <c r="AK368" s="292" t="str">
        <f>IFERROR(IF(Analysis!AE368="","",Analysis!AE368*Inputs!$D$48),"")</f>
        <v/>
      </c>
      <c r="AL368" s="293" t="str">
        <f>IFERROR(IF(Analysis!AD368="","",Analysis!AD368*Inputs!$D$49*Inputs!$D$48),"")</f>
        <v/>
      </c>
      <c r="AM368" s="292" t="str">
        <f>IFERROR(AK368*Inputs!$D$50,"")</f>
        <v/>
      </c>
      <c r="AN368" s="292" t="str">
        <f t="shared" si="590"/>
        <v/>
      </c>
      <c r="AO368" s="292" t="str">
        <f>IFERROR(IF(AN368="","",AN368*Inputs!$D$52),"")</f>
        <v/>
      </c>
      <c r="AP368" s="283" t="str">
        <f>IFERROR(IF(Analysis!AF368="","",Analysis!AF368*Inputs!$D$58),"")</f>
        <v/>
      </c>
      <c r="AQ368" s="293" t="str">
        <f>IFERROR(AP368*Inputs!$D$59,"")</f>
        <v/>
      </c>
      <c r="AR368" s="283" t="str">
        <f>IFERROR(AQ368*Inputs!$D$60,"")</f>
        <v/>
      </c>
      <c r="AS368" s="9"/>
      <c r="AT368" s="279" t="str">
        <f>IF(Analysis!V368&lt;&gt;"",Analysis!V368,Analysis!$AH368)</f>
        <v/>
      </c>
      <c r="AU368" s="279" t="str">
        <f>IF(Analysis!W368&lt;&gt;"",Analysis!W368,Analysis!AI368)</f>
        <v/>
      </c>
      <c r="AV368" s="279" t="str">
        <f>IF(Analysis!X368&lt;&gt;"",Analysis!X368,$AJ368)</f>
        <v/>
      </c>
      <c r="AW368" s="279" t="str">
        <f>IF(Analysis!Y368&lt;&gt;"",Analysis!Y368,Analysis!AO368)</f>
        <v/>
      </c>
      <c r="AX368" s="279" t="str">
        <f>IF(Analysis!Z368&lt;&gt;"",Analysis!Z368,Analysis!AP368)</f>
        <v/>
      </c>
      <c r="AY368" s="279" t="str">
        <f>IF(Analysis!AA368&gt;0,Analysis!AA368,Analysis!AR368)</f>
        <v/>
      </c>
      <c r="AZ368" s="9"/>
      <c r="BA368" s="8">
        <f>SUM((($H368+$O368)*Inputs!$D$14*Inputs!$D$13/Hours_TB),(($I368+$P368)*Inputs!$D$14*Inputs!$D$13/Hours_TB),(($J368+$Q368)*Inputs!$D$14*Inputs!$D$13/Hours_TB),(($K368+$R368)*Inputs!$D$14*Inputs!$D$13/Hours_TB),(($L368+$S368)*Inputs!$D$14*Inputs!$D$13/Hours_TB),(($M368+$T368)*Inputs!$D$14*Inputs!$D$13/Hours_TB))</f>
        <v>0</v>
      </c>
      <c r="BB368" s="8">
        <f>SUM((($H368+$O368)*Inputs!$D$14*Inputs!$D$13/Hours_HIV),(($I368+$P368)*Inputs!$D$14*Inputs!$D$13/Hours_HIV),(($J368+$Q368)*Inputs!$D$14*Inputs!$D$13/Hours_HIV),(($K368+$R368)*Inputs!$D$14*Inputs!$D$13/Hours_HIV),(($L368+$S368)*Inputs!$D$14*Inputs!$D$13/Hours_HIV),(($M368+$T368)*Inputs!$D$14*Inputs!$D$13/Hours_HIV))</f>
        <v>0</v>
      </c>
      <c r="BC368" s="8">
        <f>SUM((($H368+$O368)*Inputs!$D$14*Inputs!$D$13/Hours_HPV),(($I368+$P368)*Inputs!$D$14*Inputs!$D$13/Hours_HPV),(($J368+$Q368)*Inputs!$D$14*Inputs!$D$13/Hours_HPV),(($K368+$R368)*Inputs!$D$14*Inputs!$D$13/Hours_HPV),(($L368+$S368)*Inputs!$D$14*Inputs!$D$13/Hours_HPV),(($M368+$T368)*Inputs!$D$14*Inputs!$D$13/Hours_HPV))</f>
        <v>0</v>
      </c>
      <c r="BD368" s="8">
        <f>SUM((($H368+$O368)*Inputs!$D$14*Inputs!$D$13/Hours_HCV),(($I368+$P368)*Inputs!$D$14*Inputs!$D$13/Hours_HCV),(($J368+$Q368)*Inputs!$D$14*Inputs!$D$13/Hours_HCV),(($K368+$R368)*Inputs!$D$14*Inputs!$D$13/Hours_HCV),(($L368+$S368)*Inputs!$D$14*Inputs!$D$13/Hours_HCV),(($M368+$T368)*Inputs!$D$14*Inputs!$D$13/Hours_HCV))</f>
        <v>0</v>
      </c>
      <c r="BE368" s="9"/>
      <c r="BF368" s="10" t="str">
        <f t="shared" si="591"/>
        <v/>
      </c>
      <c r="BG368" s="18" t="str">
        <f t="shared" si="592"/>
        <v>N/A</v>
      </c>
      <c r="BH368" s="10" t="str">
        <f t="shared" si="593"/>
        <v/>
      </c>
      <c r="BI368" s="10" t="str">
        <f t="shared" si="594"/>
        <v/>
      </c>
      <c r="BJ368" s="10" t="str">
        <f t="shared" si="513"/>
        <v/>
      </c>
      <c r="BK368" s="18" t="str">
        <f t="shared" si="595"/>
        <v>N/A</v>
      </c>
      <c r="BL368" s="367"/>
      <c r="BM368" s="10">
        <f t="shared" si="596"/>
        <v>0</v>
      </c>
      <c r="BN368" s="18" t="str">
        <f t="shared" si="597"/>
        <v>N/A</v>
      </c>
      <c r="BO368" s="10" t="str">
        <f t="shared" si="514"/>
        <v/>
      </c>
      <c r="BP368" s="10" t="str">
        <f t="shared" si="515"/>
        <v/>
      </c>
      <c r="BQ368" s="10" t="str">
        <f t="shared" si="516"/>
        <v/>
      </c>
      <c r="BR368" s="18" t="str">
        <f t="shared" si="517"/>
        <v>N/A</v>
      </c>
      <c r="BS368" s="367"/>
      <c r="BT368" s="10">
        <f t="shared" si="598"/>
        <v>0</v>
      </c>
      <c r="BU368" s="18" t="str">
        <f t="shared" si="599"/>
        <v>N/A</v>
      </c>
      <c r="BV368" s="10" t="str">
        <f t="shared" si="518"/>
        <v/>
      </c>
      <c r="BW368" s="10" t="str">
        <f t="shared" si="600"/>
        <v/>
      </c>
      <c r="BX368" s="10" t="str">
        <f t="shared" si="519"/>
        <v/>
      </c>
      <c r="BY368" s="18" t="str">
        <f t="shared" si="601"/>
        <v>N/A</v>
      </c>
      <c r="BZ368" s="367"/>
      <c r="CA368" s="10">
        <f t="shared" si="612"/>
        <v>0</v>
      </c>
      <c r="CB368" s="18" t="str">
        <f t="shared" si="603"/>
        <v>N/A</v>
      </c>
      <c r="CC368" s="10" t="str">
        <f t="shared" si="520"/>
        <v/>
      </c>
      <c r="CD368" s="10" t="str">
        <f t="shared" si="521"/>
        <v/>
      </c>
      <c r="CE368" s="10" t="str">
        <f t="shared" si="522"/>
        <v/>
      </c>
      <c r="CF368" s="18" t="str">
        <f t="shared" si="604"/>
        <v>N/A</v>
      </c>
      <c r="CG368" s="365"/>
      <c r="CH368" s="10">
        <f t="shared" si="605"/>
        <v>0</v>
      </c>
      <c r="CI368" s="18" t="str">
        <f t="shared" si="606"/>
        <v>N/A</v>
      </c>
      <c r="CJ368" s="10" t="str">
        <f t="shared" si="523"/>
        <v/>
      </c>
      <c r="CK368" s="10" t="str">
        <f t="shared" si="524"/>
        <v/>
      </c>
      <c r="CL368" s="10" t="str">
        <f t="shared" si="525"/>
        <v/>
      </c>
      <c r="CM368" s="18" t="str">
        <f t="shared" si="526"/>
        <v>N/A</v>
      </c>
      <c r="CN368" s="365"/>
      <c r="CO368" s="10">
        <f t="shared" si="607"/>
        <v>0</v>
      </c>
      <c r="CP368" s="18" t="str">
        <f t="shared" si="608"/>
        <v>N/A</v>
      </c>
      <c r="CQ368" s="10" t="str">
        <f t="shared" si="527"/>
        <v/>
      </c>
      <c r="CR368" s="10" t="str">
        <f t="shared" si="528"/>
        <v/>
      </c>
      <c r="CS368" s="10" t="str">
        <f t="shared" si="529"/>
        <v/>
      </c>
      <c r="CT368" s="18" t="str">
        <f t="shared" si="609"/>
        <v>N/A</v>
      </c>
      <c r="CU368" s="377"/>
      <c r="CV368" s="10">
        <f t="shared" si="610"/>
        <v>0</v>
      </c>
      <c r="CW368" s="18" t="str">
        <f t="shared" si="611"/>
        <v>N/A</v>
      </c>
      <c r="CX368" s="10" t="str">
        <f t="shared" si="530"/>
        <v/>
      </c>
      <c r="CY368" s="10" t="str">
        <f t="shared" si="531"/>
        <v/>
      </c>
      <c r="CZ368" s="10" t="str">
        <f t="shared" si="532"/>
        <v/>
      </c>
      <c r="DA368" s="18" t="str">
        <f t="shared" si="533"/>
        <v>N/A</v>
      </c>
      <c r="DB368" s="367"/>
      <c r="DC368" s="367"/>
      <c r="DD368" s="367"/>
      <c r="DE368" s="367"/>
      <c r="DF368" s="367"/>
      <c r="DG368" s="40" t="b">
        <f t="shared" si="534"/>
        <v>0</v>
      </c>
      <c r="DH368" s="40" t="b">
        <f t="shared" si="535"/>
        <v>0</v>
      </c>
      <c r="DI368" s="40" t="b">
        <f t="shared" si="536"/>
        <v>0</v>
      </c>
      <c r="DJ368" s="40" t="b">
        <f t="shared" si="537"/>
        <v>0</v>
      </c>
      <c r="DK368" s="367"/>
      <c r="DL368" s="40" t="b">
        <f t="shared" si="538"/>
        <v>0</v>
      </c>
      <c r="DM368" s="40" t="b">
        <f t="shared" si="539"/>
        <v>0</v>
      </c>
      <c r="DN368" s="40" t="b">
        <f t="shared" si="540"/>
        <v>0</v>
      </c>
      <c r="DO368" s="40" t="b">
        <f t="shared" si="541"/>
        <v>0</v>
      </c>
      <c r="DP368" s="367"/>
      <c r="DQ368" s="40" t="b">
        <f t="shared" si="542"/>
        <v>0</v>
      </c>
      <c r="DR368" s="40" t="b">
        <f t="shared" si="543"/>
        <v>0</v>
      </c>
      <c r="DS368" s="40" t="b">
        <f t="shared" si="544"/>
        <v>0</v>
      </c>
      <c r="DT368" s="40" t="b">
        <f t="shared" si="545"/>
        <v>0</v>
      </c>
      <c r="DU368" s="367"/>
      <c r="DV368" s="40" t="b">
        <f t="shared" si="546"/>
        <v>0</v>
      </c>
      <c r="DW368" s="40" t="b">
        <f t="shared" si="547"/>
        <v>0</v>
      </c>
      <c r="DX368" s="40" t="b">
        <f t="shared" si="548"/>
        <v>0</v>
      </c>
      <c r="DY368" s="40" t="b">
        <f t="shared" si="549"/>
        <v>0</v>
      </c>
      <c r="DZ368" s="367"/>
      <c r="EA368" s="40" t="b">
        <f t="shared" si="550"/>
        <v>0</v>
      </c>
      <c r="EB368" s="40" t="b">
        <f t="shared" si="551"/>
        <v>0</v>
      </c>
      <c r="EC368" s="40" t="b">
        <f t="shared" si="552"/>
        <v>0</v>
      </c>
      <c r="ED368" s="40" t="b">
        <f t="shared" si="553"/>
        <v>0</v>
      </c>
      <c r="EE368" s="367"/>
      <c r="EF368" s="40" t="b">
        <f t="shared" si="554"/>
        <v>0</v>
      </c>
      <c r="EG368" s="40" t="b">
        <f t="shared" si="555"/>
        <v>0</v>
      </c>
      <c r="EH368" s="40" t="b">
        <f t="shared" si="556"/>
        <v>0</v>
      </c>
      <c r="EI368" s="40" t="b">
        <f t="shared" si="557"/>
        <v>0</v>
      </c>
      <c r="EJ368" s="367"/>
      <c r="EK368" s="40" t="b">
        <f t="shared" si="558"/>
        <v>0</v>
      </c>
      <c r="EL368" s="40" t="b">
        <f t="shared" si="559"/>
        <v>0</v>
      </c>
      <c r="EM368" s="40" t="b">
        <f t="shared" si="560"/>
        <v>0</v>
      </c>
      <c r="EN368" s="40" t="b">
        <f t="shared" si="561"/>
        <v>0</v>
      </c>
      <c r="EO368" s="367"/>
      <c r="EP368" s="40" t="b">
        <f t="shared" si="562"/>
        <v>0</v>
      </c>
      <c r="EQ368" s="40" t="b">
        <f t="shared" si="563"/>
        <v>0</v>
      </c>
      <c r="ER368" s="40" t="b">
        <f t="shared" si="564"/>
        <v>0</v>
      </c>
      <c r="ES368" s="40" t="b">
        <f t="shared" si="565"/>
        <v>0</v>
      </c>
      <c r="ET368" s="367"/>
      <c r="EU368" s="40" t="b">
        <f t="shared" si="566"/>
        <v>0</v>
      </c>
      <c r="EV368" s="40" t="b">
        <f t="shared" si="567"/>
        <v>0</v>
      </c>
      <c r="EW368" s="40" t="b">
        <f t="shared" si="568"/>
        <v>0</v>
      </c>
      <c r="EX368" s="40" t="b">
        <f t="shared" si="569"/>
        <v>0</v>
      </c>
      <c r="EY368" s="365"/>
      <c r="EZ368" s="40" t="b">
        <f t="shared" si="570"/>
        <v>0</v>
      </c>
      <c r="FA368" s="40" t="b">
        <f t="shared" si="571"/>
        <v>0</v>
      </c>
      <c r="FB368" s="40" t="b">
        <f t="shared" si="572"/>
        <v>0</v>
      </c>
      <c r="FC368" s="40" t="b">
        <f t="shared" si="573"/>
        <v>0</v>
      </c>
      <c r="FD368" s="367"/>
      <c r="FE368" s="40" t="b">
        <f t="shared" si="574"/>
        <v>0</v>
      </c>
      <c r="FF368" s="40" t="b">
        <f t="shared" si="575"/>
        <v>0</v>
      </c>
      <c r="FG368" s="40" t="b">
        <f t="shared" si="576"/>
        <v>0</v>
      </c>
      <c r="FH368" s="40" t="b">
        <f t="shared" si="577"/>
        <v>0</v>
      </c>
      <c r="FI368" s="365"/>
      <c r="FJ368" s="40" t="b">
        <f t="shared" si="578"/>
        <v>0</v>
      </c>
      <c r="FK368" s="40" t="b">
        <f t="shared" si="579"/>
        <v>0</v>
      </c>
      <c r="FL368" s="40" t="b">
        <f t="shared" si="580"/>
        <v>0</v>
      </c>
      <c r="FM368" s="40" t="b">
        <f t="shared" si="581"/>
        <v>0</v>
      </c>
      <c r="FN368" s="367"/>
      <c r="FO368" s="40" t="b">
        <f t="shared" si="582"/>
        <v>0</v>
      </c>
      <c r="FP368" s="40" t="b">
        <f t="shared" si="583"/>
        <v>0</v>
      </c>
      <c r="FQ368" s="40" t="b">
        <f t="shared" si="584"/>
        <v>0</v>
      </c>
      <c r="FR368" s="40" t="b">
        <f t="shared" si="585"/>
        <v>0</v>
      </c>
      <c r="FS368" s="365"/>
      <c r="FT368" s="40" t="b">
        <f t="shared" si="586"/>
        <v>0</v>
      </c>
      <c r="FU368" s="40" t="b">
        <f t="shared" si="587"/>
        <v>0</v>
      </c>
      <c r="FV368" s="40" t="b">
        <f t="shared" si="588"/>
        <v>0</v>
      </c>
      <c r="FW368" s="40" t="b">
        <f t="shared" si="589"/>
        <v>0</v>
      </c>
    </row>
    <row r="369" spans="2:179">
      <c r="B369" s="365">
        <v>360</v>
      </c>
      <c r="C369" s="309"/>
      <c r="D369" s="196"/>
      <c r="E369" s="196"/>
      <c r="F369" s="195"/>
      <c r="G369" s="367"/>
      <c r="H369" s="197"/>
      <c r="I369" s="197"/>
      <c r="J369" s="197"/>
      <c r="K369" s="197"/>
      <c r="L369" s="197"/>
      <c r="M369" s="197"/>
      <c r="N369" s="9"/>
      <c r="O369" s="198"/>
      <c r="P369" s="198"/>
      <c r="Q369" s="198"/>
      <c r="R369" s="198"/>
      <c r="S369" s="198"/>
      <c r="T369" s="198"/>
      <c r="U369" s="9"/>
      <c r="V369" s="306"/>
      <c r="W369" s="306"/>
      <c r="X369" s="306"/>
      <c r="Y369" s="306"/>
      <c r="Z369" s="306"/>
      <c r="AA369" s="283">
        <f>IFERROR(Z369*Inputs!$D$59*Inputs!$D$60,"")</f>
        <v>0</v>
      </c>
      <c r="AB369" s="9"/>
      <c r="AC369" s="304"/>
      <c r="AD369" s="304"/>
      <c r="AE369" s="304"/>
      <c r="AF369" s="304"/>
      <c r="AG369" s="9"/>
      <c r="AH369" s="283" t="str">
        <f>IFERROR(IF(Analysis!AC369="","",Analysis!AC369*Inputs!$D$33),"")</f>
        <v/>
      </c>
      <c r="AI369" s="292" t="str">
        <f>IFERROR(IF(Analysis!AD369="","",Analysis!AD369*Inputs!$D$37),"")</f>
        <v/>
      </c>
      <c r="AJ369" s="292" t="str">
        <f>IFERROR(IF(Analysis!AE369="","",Analysis!AE369*Inputs!$D$41),"")</f>
        <v/>
      </c>
      <c r="AK369" s="292" t="str">
        <f>IFERROR(IF(Analysis!AE369="","",Analysis!AE369*Inputs!$D$48),"")</f>
        <v/>
      </c>
      <c r="AL369" s="293" t="str">
        <f>IFERROR(IF(Analysis!AD369="","",Analysis!AD369*Inputs!$D$49*Inputs!$D$48),"")</f>
        <v/>
      </c>
      <c r="AM369" s="292" t="str">
        <f>IFERROR(AK369*Inputs!$D$50,"")</f>
        <v/>
      </c>
      <c r="AN369" s="292" t="str">
        <f t="shared" si="590"/>
        <v/>
      </c>
      <c r="AO369" s="292" t="str">
        <f>IFERROR(IF(AN369="","",AN369*Inputs!$D$52),"")</f>
        <v/>
      </c>
      <c r="AP369" s="283" t="str">
        <f>IFERROR(IF(Analysis!AF369="","",Analysis!AF369*Inputs!$D$58),"")</f>
        <v/>
      </c>
      <c r="AQ369" s="293" t="str">
        <f>IFERROR(AP369*Inputs!$D$59,"")</f>
        <v/>
      </c>
      <c r="AR369" s="283" t="str">
        <f>IFERROR(AQ369*Inputs!$D$60,"")</f>
        <v/>
      </c>
      <c r="AS369" s="9"/>
      <c r="AT369" s="279" t="str">
        <f>IF(Analysis!V369&lt;&gt;"",Analysis!V369,Analysis!$AH369)</f>
        <v/>
      </c>
      <c r="AU369" s="279" t="str">
        <f>IF(Analysis!W369&lt;&gt;"",Analysis!W369,Analysis!AI369)</f>
        <v/>
      </c>
      <c r="AV369" s="279" t="str">
        <f>IF(Analysis!X369&lt;&gt;"",Analysis!X369,$AJ369)</f>
        <v/>
      </c>
      <c r="AW369" s="279" t="str">
        <f>IF(Analysis!Y369&lt;&gt;"",Analysis!Y369,Analysis!AO369)</f>
        <v/>
      </c>
      <c r="AX369" s="279" t="str">
        <f>IF(Analysis!Z369&lt;&gt;"",Analysis!Z369,Analysis!AP369)</f>
        <v/>
      </c>
      <c r="AY369" s="279" t="str">
        <f>IF(Analysis!AA369&gt;0,Analysis!AA369,Analysis!AR369)</f>
        <v/>
      </c>
      <c r="AZ369" s="9"/>
      <c r="BA369" s="8">
        <f>SUM((($H369+$O369)*Inputs!$D$14*Inputs!$D$13/Hours_TB),(($I369+$P369)*Inputs!$D$14*Inputs!$D$13/Hours_TB),(($J369+$Q369)*Inputs!$D$14*Inputs!$D$13/Hours_TB),(($K369+$R369)*Inputs!$D$14*Inputs!$D$13/Hours_TB),(($L369+$S369)*Inputs!$D$14*Inputs!$D$13/Hours_TB),(($M369+$T369)*Inputs!$D$14*Inputs!$D$13/Hours_TB))</f>
        <v>0</v>
      </c>
      <c r="BB369" s="8">
        <f>SUM((($H369+$O369)*Inputs!$D$14*Inputs!$D$13/Hours_HIV),(($I369+$P369)*Inputs!$D$14*Inputs!$D$13/Hours_HIV),(($J369+$Q369)*Inputs!$D$14*Inputs!$D$13/Hours_HIV),(($K369+$R369)*Inputs!$D$14*Inputs!$D$13/Hours_HIV),(($L369+$S369)*Inputs!$D$14*Inputs!$D$13/Hours_HIV),(($M369+$T369)*Inputs!$D$14*Inputs!$D$13/Hours_HIV))</f>
        <v>0</v>
      </c>
      <c r="BC369" s="8">
        <f>SUM((($H369+$O369)*Inputs!$D$14*Inputs!$D$13/Hours_HPV),(($I369+$P369)*Inputs!$D$14*Inputs!$D$13/Hours_HPV),(($J369+$Q369)*Inputs!$D$14*Inputs!$D$13/Hours_HPV),(($K369+$R369)*Inputs!$D$14*Inputs!$D$13/Hours_HPV),(($L369+$S369)*Inputs!$D$14*Inputs!$D$13/Hours_HPV),(($M369+$T369)*Inputs!$D$14*Inputs!$D$13/Hours_HPV))</f>
        <v>0</v>
      </c>
      <c r="BD369" s="8">
        <f>SUM((($H369+$O369)*Inputs!$D$14*Inputs!$D$13/Hours_HCV),(($I369+$P369)*Inputs!$D$14*Inputs!$D$13/Hours_HCV),(($J369+$Q369)*Inputs!$D$14*Inputs!$D$13/Hours_HCV),(($K369+$R369)*Inputs!$D$14*Inputs!$D$13/Hours_HCV),(($L369+$S369)*Inputs!$D$14*Inputs!$D$13/Hours_HCV),(($M369+$T369)*Inputs!$D$14*Inputs!$D$13/Hours_HCV))</f>
        <v>0</v>
      </c>
      <c r="BE369" s="9"/>
      <c r="BF369" s="10" t="str">
        <f t="shared" si="591"/>
        <v/>
      </c>
      <c r="BG369" s="18" t="str">
        <f t="shared" si="592"/>
        <v>N/A</v>
      </c>
      <c r="BH369" s="10" t="str">
        <f t="shared" si="593"/>
        <v/>
      </c>
      <c r="BI369" s="10" t="str">
        <f t="shared" si="594"/>
        <v/>
      </c>
      <c r="BJ369" s="10" t="str">
        <f t="shared" si="513"/>
        <v/>
      </c>
      <c r="BK369" s="18" t="str">
        <f t="shared" si="595"/>
        <v>N/A</v>
      </c>
      <c r="BL369" s="367"/>
      <c r="BM369" s="10">
        <f t="shared" si="596"/>
        <v>0</v>
      </c>
      <c r="BN369" s="18" t="str">
        <f t="shared" si="597"/>
        <v>N/A</v>
      </c>
      <c r="BO369" s="10" t="str">
        <f t="shared" si="514"/>
        <v/>
      </c>
      <c r="BP369" s="10" t="str">
        <f t="shared" si="515"/>
        <v/>
      </c>
      <c r="BQ369" s="10" t="str">
        <f t="shared" si="516"/>
        <v/>
      </c>
      <c r="BR369" s="18" t="str">
        <f t="shared" si="517"/>
        <v>N/A</v>
      </c>
      <c r="BS369" s="367"/>
      <c r="BT369" s="10">
        <f t="shared" si="598"/>
        <v>0</v>
      </c>
      <c r="BU369" s="18" t="str">
        <f t="shared" si="599"/>
        <v>N/A</v>
      </c>
      <c r="BV369" s="10" t="str">
        <f t="shared" si="518"/>
        <v/>
      </c>
      <c r="BW369" s="10" t="str">
        <f t="shared" si="600"/>
        <v/>
      </c>
      <c r="BX369" s="10" t="str">
        <f t="shared" si="519"/>
        <v/>
      </c>
      <c r="BY369" s="18" t="str">
        <f t="shared" si="601"/>
        <v>N/A</v>
      </c>
      <c r="BZ369" s="367"/>
      <c r="CA369" s="10">
        <f t="shared" si="612"/>
        <v>0</v>
      </c>
      <c r="CB369" s="18" t="str">
        <f t="shared" si="603"/>
        <v>N/A</v>
      </c>
      <c r="CC369" s="10" t="str">
        <f t="shared" si="520"/>
        <v/>
      </c>
      <c r="CD369" s="10" t="str">
        <f t="shared" si="521"/>
        <v/>
      </c>
      <c r="CE369" s="10" t="str">
        <f t="shared" si="522"/>
        <v/>
      </c>
      <c r="CF369" s="18" t="str">
        <f t="shared" si="604"/>
        <v>N/A</v>
      </c>
      <c r="CG369" s="365"/>
      <c r="CH369" s="10">
        <f t="shared" si="605"/>
        <v>0</v>
      </c>
      <c r="CI369" s="18" t="str">
        <f t="shared" si="606"/>
        <v>N/A</v>
      </c>
      <c r="CJ369" s="10" t="str">
        <f t="shared" si="523"/>
        <v/>
      </c>
      <c r="CK369" s="10" t="str">
        <f t="shared" si="524"/>
        <v/>
      </c>
      <c r="CL369" s="10" t="str">
        <f t="shared" si="525"/>
        <v/>
      </c>
      <c r="CM369" s="18" t="str">
        <f t="shared" si="526"/>
        <v>N/A</v>
      </c>
      <c r="CN369" s="365"/>
      <c r="CO369" s="10">
        <f t="shared" si="607"/>
        <v>0</v>
      </c>
      <c r="CP369" s="18" t="str">
        <f t="shared" si="608"/>
        <v>N/A</v>
      </c>
      <c r="CQ369" s="10" t="str">
        <f t="shared" si="527"/>
        <v/>
      </c>
      <c r="CR369" s="10" t="str">
        <f t="shared" si="528"/>
        <v/>
      </c>
      <c r="CS369" s="10" t="str">
        <f t="shared" si="529"/>
        <v/>
      </c>
      <c r="CT369" s="18" t="str">
        <f t="shared" si="609"/>
        <v>N/A</v>
      </c>
      <c r="CU369" s="377"/>
      <c r="CV369" s="10">
        <f t="shared" si="610"/>
        <v>0</v>
      </c>
      <c r="CW369" s="18" t="str">
        <f t="shared" si="611"/>
        <v>N/A</v>
      </c>
      <c r="CX369" s="10" t="str">
        <f t="shared" si="530"/>
        <v/>
      </c>
      <c r="CY369" s="10" t="str">
        <f t="shared" si="531"/>
        <v/>
      </c>
      <c r="CZ369" s="10" t="str">
        <f t="shared" si="532"/>
        <v/>
      </c>
      <c r="DA369" s="18" t="str">
        <f t="shared" si="533"/>
        <v>N/A</v>
      </c>
      <c r="DB369" s="367"/>
      <c r="DC369" s="367"/>
      <c r="DD369" s="367"/>
      <c r="DE369" s="367"/>
      <c r="DF369" s="367"/>
      <c r="DG369" s="40" t="b">
        <f t="shared" si="534"/>
        <v>0</v>
      </c>
      <c r="DH369" s="40" t="b">
        <f t="shared" si="535"/>
        <v>0</v>
      </c>
      <c r="DI369" s="40" t="b">
        <f t="shared" si="536"/>
        <v>0</v>
      </c>
      <c r="DJ369" s="40" t="b">
        <f t="shared" si="537"/>
        <v>0</v>
      </c>
      <c r="DK369" s="367"/>
      <c r="DL369" s="40" t="b">
        <f t="shared" si="538"/>
        <v>0</v>
      </c>
      <c r="DM369" s="40" t="b">
        <f t="shared" si="539"/>
        <v>0</v>
      </c>
      <c r="DN369" s="40" t="b">
        <f t="shared" si="540"/>
        <v>0</v>
      </c>
      <c r="DO369" s="40" t="b">
        <f t="shared" si="541"/>
        <v>0</v>
      </c>
      <c r="DP369" s="367"/>
      <c r="DQ369" s="40" t="b">
        <f t="shared" si="542"/>
        <v>0</v>
      </c>
      <c r="DR369" s="40" t="b">
        <f t="shared" si="543"/>
        <v>0</v>
      </c>
      <c r="DS369" s="40" t="b">
        <f t="shared" si="544"/>
        <v>0</v>
      </c>
      <c r="DT369" s="40" t="b">
        <f t="shared" si="545"/>
        <v>0</v>
      </c>
      <c r="DU369" s="367"/>
      <c r="DV369" s="40" t="b">
        <f t="shared" si="546"/>
        <v>0</v>
      </c>
      <c r="DW369" s="40" t="b">
        <f t="shared" si="547"/>
        <v>0</v>
      </c>
      <c r="DX369" s="40" t="b">
        <f t="shared" si="548"/>
        <v>0</v>
      </c>
      <c r="DY369" s="40" t="b">
        <f t="shared" si="549"/>
        <v>0</v>
      </c>
      <c r="DZ369" s="367"/>
      <c r="EA369" s="40" t="b">
        <f t="shared" si="550"/>
        <v>0</v>
      </c>
      <c r="EB369" s="40" t="b">
        <f t="shared" si="551"/>
        <v>0</v>
      </c>
      <c r="EC369" s="40" t="b">
        <f t="shared" si="552"/>
        <v>0</v>
      </c>
      <c r="ED369" s="40" t="b">
        <f t="shared" si="553"/>
        <v>0</v>
      </c>
      <c r="EE369" s="367"/>
      <c r="EF369" s="40" t="b">
        <f t="shared" si="554"/>
        <v>0</v>
      </c>
      <c r="EG369" s="40" t="b">
        <f t="shared" si="555"/>
        <v>0</v>
      </c>
      <c r="EH369" s="40" t="b">
        <f t="shared" si="556"/>
        <v>0</v>
      </c>
      <c r="EI369" s="40" t="b">
        <f t="shared" si="557"/>
        <v>0</v>
      </c>
      <c r="EJ369" s="367"/>
      <c r="EK369" s="40" t="b">
        <f t="shared" si="558"/>
        <v>0</v>
      </c>
      <c r="EL369" s="40" t="b">
        <f t="shared" si="559"/>
        <v>0</v>
      </c>
      <c r="EM369" s="40" t="b">
        <f t="shared" si="560"/>
        <v>0</v>
      </c>
      <c r="EN369" s="40" t="b">
        <f t="shared" si="561"/>
        <v>0</v>
      </c>
      <c r="EO369" s="367"/>
      <c r="EP369" s="40" t="b">
        <f t="shared" si="562"/>
        <v>0</v>
      </c>
      <c r="EQ369" s="40" t="b">
        <f t="shared" si="563"/>
        <v>0</v>
      </c>
      <c r="ER369" s="40" t="b">
        <f t="shared" si="564"/>
        <v>0</v>
      </c>
      <c r="ES369" s="40" t="b">
        <f t="shared" si="565"/>
        <v>0</v>
      </c>
      <c r="ET369" s="367"/>
      <c r="EU369" s="40" t="b">
        <f t="shared" si="566"/>
        <v>0</v>
      </c>
      <c r="EV369" s="40" t="b">
        <f t="shared" si="567"/>
        <v>0</v>
      </c>
      <c r="EW369" s="40" t="b">
        <f t="shared" si="568"/>
        <v>0</v>
      </c>
      <c r="EX369" s="40" t="b">
        <f t="shared" si="569"/>
        <v>0</v>
      </c>
      <c r="EY369" s="365"/>
      <c r="EZ369" s="40" t="b">
        <f t="shared" si="570"/>
        <v>0</v>
      </c>
      <c r="FA369" s="40" t="b">
        <f t="shared" si="571"/>
        <v>0</v>
      </c>
      <c r="FB369" s="40" t="b">
        <f t="shared" si="572"/>
        <v>0</v>
      </c>
      <c r="FC369" s="40" t="b">
        <f t="shared" si="573"/>
        <v>0</v>
      </c>
      <c r="FD369" s="367"/>
      <c r="FE369" s="40" t="b">
        <f t="shared" si="574"/>
        <v>0</v>
      </c>
      <c r="FF369" s="40" t="b">
        <f t="shared" si="575"/>
        <v>0</v>
      </c>
      <c r="FG369" s="40" t="b">
        <f t="shared" si="576"/>
        <v>0</v>
      </c>
      <c r="FH369" s="40" t="b">
        <f t="shared" si="577"/>
        <v>0</v>
      </c>
      <c r="FI369" s="365"/>
      <c r="FJ369" s="40" t="b">
        <f t="shared" si="578"/>
        <v>0</v>
      </c>
      <c r="FK369" s="40" t="b">
        <f t="shared" si="579"/>
        <v>0</v>
      </c>
      <c r="FL369" s="40" t="b">
        <f t="shared" si="580"/>
        <v>0</v>
      </c>
      <c r="FM369" s="40" t="b">
        <f t="shared" si="581"/>
        <v>0</v>
      </c>
      <c r="FN369" s="367"/>
      <c r="FO369" s="40" t="b">
        <f t="shared" si="582"/>
        <v>0</v>
      </c>
      <c r="FP369" s="40" t="b">
        <f t="shared" si="583"/>
        <v>0</v>
      </c>
      <c r="FQ369" s="40" t="b">
        <f t="shared" si="584"/>
        <v>0</v>
      </c>
      <c r="FR369" s="40" t="b">
        <f t="shared" si="585"/>
        <v>0</v>
      </c>
      <c r="FS369" s="365"/>
      <c r="FT369" s="40" t="b">
        <f t="shared" si="586"/>
        <v>0</v>
      </c>
      <c r="FU369" s="40" t="b">
        <f t="shared" si="587"/>
        <v>0</v>
      </c>
      <c r="FV369" s="40" t="b">
        <f t="shared" si="588"/>
        <v>0</v>
      </c>
      <c r="FW369" s="40" t="b">
        <f t="shared" si="589"/>
        <v>0</v>
      </c>
    </row>
    <row r="370" spans="2:179">
      <c r="B370" s="365">
        <v>361</v>
      </c>
      <c r="C370" s="309"/>
      <c r="D370" s="196"/>
      <c r="E370" s="196"/>
      <c r="F370" s="195"/>
      <c r="G370" s="367"/>
      <c r="H370" s="197"/>
      <c r="I370" s="197"/>
      <c r="J370" s="197"/>
      <c r="K370" s="197"/>
      <c r="L370" s="197"/>
      <c r="M370" s="197"/>
      <c r="N370" s="9"/>
      <c r="O370" s="198"/>
      <c r="P370" s="198"/>
      <c r="Q370" s="198"/>
      <c r="R370" s="198"/>
      <c r="S370" s="198"/>
      <c r="T370" s="198"/>
      <c r="U370" s="9"/>
      <c r="V370" s="306"/>
      <c r="W370" s="306"/>
      <c r="X370" s="306"/>
      <c r="Y370" s="306"/>
      <c r="Z370" s="306"/>
      <c r="AA370" s="283">
        <f>IFERROR(Z370*Inputs!$D$59*Inputs!$D$60,"")</f>
        <v>0</v>
      </c>
      <c r="AB370" s="9"/>
      <c r="AC370" s="304"/>
      <c r="AD370" s="304"/>
      <c r="AE370" s="304"/>
      <c r="AF370" s="304"/>
      <c r="AG370" s="9"/>
      <c r="AH370" s="283" t="str">
        <f>IFERROR(IF(Analysis!AC370="","",Analysis!AC370*Inputs!$D$33),"")</f>
        <v/>
      </c>
      <c r="AI370" s="292" t="str">
        <f>IFERROR(IF(Analysis!AD370="","",Analysis!AD370*Inputs!$D$37),"")</f>
        <v/>
      </c>
      <c r="AJ370" s="292" t="str">
        <f>IFERROR(IF(Analysis!AE370="","",Analysis!AE370*Inputs!$D$41),"")</f>
        <v/>
      </c>
      <c r="AK370" s="292" t="str">
        <f>IFERROR(IF(Analysis!AE370="","",Analysis!AE370*Inputs!$D$48),"")</f>
        <v/>
      </c>
      <c r="AL370" s="293" t="str">
        <f>IFERROR(IF(Analysis!AD370="","",Analysis!AD370*Inputs!$D$49*Inputs!$D$48),"")</f>
        <v/>
      </c>
      <c r="AM370" s="292" t="str">
        <f>IFERROR(AK370*Inputs!$D$50,"")</f>
        <v/>
      </c>
      <c r="AN370" s="292" t="str">
        <f t="shared" si="590"/>
        <v/>
      </c>
      <c r="AO370" s="292" t="str">
        <f>IFERROR(IF(AN370="","",AN370*Inputs!$D$52),"")</f>
        <v/>
      </c>
      <c r="AP370" s="283" t="str">
        <f>IFERROR(IF(Analysis!AF370="","",Analysis!AF370*Inputs!$D$58),"")</f>
        <v/>
      </c>
      <c r="AQ370" s="293" t="str">
        <f>IFERROR(AP370*Inputs!$D$59,"")</f>
        <v/>
      </c>
      <c r="AR370" s="283" t="str">
        <f>IFERROR(AQ370*Inputs!$D$60,"")</f>
        <v/>
      </c>
      <c r="AS370" s="9"/>
      <c r="AT370" s="279" t="str">
        <f>IF(Analysis!V370&lt;&gt;"",Analysis!V370,Analysis!$AH370)</f>
        <v/>
      </c>
      <c r="AU370" s="279" t="str">
        <f>IF(Analysis!W370&lt;&gt;"",Analysis!W370,Analysis!AI370)</f>
        <v/>
      </c>
      <c r="AV370" s="279" t="str">
        <f>IF(Analysis!X370&lt;&gt;"",Analysis!X370,$AJ370)</f>
        <v/>
      </c>
      <c r="AW370" s="279" t="str">
        <f>IF(Analysis!Y370&lt;&gt;"",Analysis!Y370,Analysis!AO370)</f>
        <v/>
      </c>
      <c r="AX370" s="279" t="str">
        <f>IF(Analysis!Z370&lt;&gt;"",Analysis!Z370,Analysis!AP370)</f>
        <v/>
      </c>
      <c r="AY370" s="279" t="str">
        <f>IF(Analysis!AA370&gt;0,Analysis!AA370,Analysis!AR370)</f>
        <v/>
      </c>
      <c r="AZ370" s="9"/>
      <c r="BA370" s="8">
        <f>SUM((($H370+$O370)*Inputs!$D$14*Inputs!$D$13/Hours_TB),(($I370+$P370)*Inputs!$D$14*Inputs!$D$13/Hours_TB),(($J370+$Q370)*Inputs!$D$14*Inputs!$D$13/Hours_TB),(($K370+$R370)*Inputs!$D$14*Inputs!$D$13/Hours_TB),(($L370+$S370)*Inputs!$D$14*Inputs!$D$13/Hours_TB),(($M370+$T370)*Inputs!$D$14*Inputs!$D$13/Hours_TB))</f>
        <v>0</v>
      </c>
      <c r="BB370" s="8">
        <f>SUM((($H370+$O370)*Inputs!$D$14*Inputs!$D$13/Hours_HIV),(($I370+$P370)*Inputs!$D$14*Inputs!$D$13/Hours_HIV),(($J370+$Q370)*Inputs!$D$14*Inputs!$D$13/Hours_HIV),(($K370+$R370)*Inputs!$D$14*Inputs!$D$13/Hours_HIV),(($L370+$S370)*Inputs!$D$14*Inputs!$D$13/Hours_HIV),(($M370+$T370)*Inputs!$D$14*Inputs!$D$13/Hours_HIV))</f>
        <v>0</v>
      </c>
      <c r="BC370" s="8">
        <f>SUM((($H370+$O370)*Inputs!$D$14*Inputs!$D$13/Hours_HPV),(($I370+$P370)*Inputs!$D$14*Inputs!$D$13/Hours_HPV),(($J370+$Q370)*Inputs!$D$14*Inputs!$D$13/Hours_HPV),(($K370+$R370)*Inputs!$D$14*Inputs!$D$13/Hours_HPV),(($L370+$S370)*Inputs!$D$14*Inputs!$D$13/Hours_HPV),(($M370+$T370)*Inputs!$D$14*Inputs!$D$13/Hours_HPV))</f>
        <v>0</v>
      </c>
      <c r="BD370" s="8">
        <f>SUM((($H370+$O370)*Inputs!$D$14*Inputs!$D$13/Hours_HCV),(($I370+$P370)*Inputs!$D$14*Inputs!$D$13/Hours_HCV),(($J370+$Q370)*Inputs!$D$14*Inputs!$D$13/Hours_HCV),(($K370+$R370)*Inputs!$D$14*Inputs!$D$13/Hours_HCV),(($L370+$S370)*Inputs!$D$14*Inputs!$D$13/Hours_HCV),(($M370+$T370)*Inputs!$D$14*Inputs!$D$13/Hours_HCV))</f>
        <v>0</v>
      </c>
      <c r="BE370" s="9"/>
      <c r="BF370" s="10" t="str">
        <f t="shared" si="591"/>
        <v/>
      </c>
      <c r="BG370" s="18" t="str">
        <f t="shared" si="592"/>
        <v>N/A</v>
      </c>
      <c r="BH370" s="10" t="str">
        <f t="shared" si="593"/>
        <v/>
      </c>
      <c r="BI370" s="10" t="str">
        <f t="shared" si="594"/>
        <v/>
      </c>
      <c r="BJ370" s="10" t="str">
        <f t="shared" si="513"/>
        <v/>
      </c>
      <c r="BK370" s="18" t="str">
        <f t="shared" si="595"/>
        <v>N/A</v>
      </c>
      <c r="BL370" s="367"/>
      <c r="BM370" s="10">
        <f t="shared" si="596"/>
        <v>0</v>
      </c>
      <c r="BN370" s="18" t="str">
        <f t="shared" si="597"/>
        <v>N/A</v>
      </c>
      <c r="BO370" s="10" t="str">
        <f t="shared" si="514"/>
        <v/>
      </c>
      <c r="BP370" s="10" t="str">
        <f t="shared" si="515"/>
        <v/>
      </c>
      <c r="BQ370" s="10" t="str">
        <f t="shared" si="516"/>
        <v/>
      </c>
      <c r="BR370" s="18" t="str">
        <f t="shared" si="517"/>
        <v>N/A</v>
      </c>
      <c r="BS370" s="367"/>
      <c r="BT370" s="10">
        <f t="shared" si="598"/>
        <v>0</v>
      </c>
      <c r="BU370" s="18" t="str">
        <f t="shared" si="599"/>
        <v>N/A</v>
      </c>
      <c r="BV370" s="10" t="str">
        <f t="shared" si="518"/>
        <v/>
      </c>
      <c r="BW370" s="10" t="str">
        <f t="shared" si="600"/>
        <v/>
      </c>
      <c r="BX370" s="10" t="str">
        <f t="shared" si="519"/>
        <v/>
      </c>
      <c r="BY370" s="18" t="str">
        <f t="shared" si="601"/>
        <v>N/A</v>
      </c>
      <c r="BZ370" s="367"/>
      <c r="CA370" s="10">
        <f t="shared" si="612"/>
        <v>0</v>
      </c>
      <c r="CB370" s="18" t="str">
        <f t="shared" si="603"/>
        <v>N/A</v>
      </c>
      <c r="CC370" s="10" t="str">
        <f t="shared" si="520"/>
        <v/>
      </c>
      <c r="CD370" s="10" t="str">
        <f t="shared" si="521"/>
        <v/>
      </c>
      <c r="CE370" s="10" t="str">
        <f t="shared" si="522"/>
        <v/>
      </c>
      <c r="CF370" s="18" t="str">
        <f t="shared" si="604"/>
        <v>N/A</v>
      </c>
      <c r="CG370" s="365"/>
      <c r="CH370" s="10">
        <f t="shared" si="605"/>
        <v>0</v>
      </c>
      <c r="CI370" s="18" t="str">
        <f t="shared" si="606"/>
        <v>N/A</v>
      </c>
      <c r="CJ370" s="10" t="str">
        <f t="shared" si="523"/>
        <v/>
      </c>
      <c r="CK370" s="10" t="str">
        <f t="shared" si="524"/>
        <v/>
      </c>
      <c r="CL370" s="10" t="str">
        <f t="shared" si="525"/>
        <v/>
      </c>
      <c r="CM370" s="18" t="str">
        <f t="shared" si="526"/>
        <v>N/A</v>
      </c>
      <c r="CN370" s="365"/>
      <c r="CO370" s="10">
        <f t="shared" si="607"/>
        <v>0</v>
      </c>
      <c r="CP370" s="18" t="str">
        <f t="shared" si="608"/>
        <v>N/A</v>
      </c>
      <c r="CQ370" s="10" t="str">
        <f t="shared" si="527"/>
        <v/>
      </c>
      <c r="CR370" s="10" t="str">
        <f t="shared" si="528"/>
        <v/>
      </c>
      <c r="CS370" s="10" t="str">
        <f t="shared" si="529"/>
        <v/>
      </c>
      <c r="CT370" s="18" t="str">
        <f t="shared" si="609"/>
        <v>N/A</v>
      </c>
      <c r="CU370" s="377"/>
      <c r="CV370" s="10">
        <f t="shared" si="610"/>
        <v>0</v>
      </c>
      <c r="CW370" s="18" t="str">
        <f t="shared" si="611"/>
        <v>N/A</v>
      </c>
      <c r="CX370" s="10" t="str">
        <f t="shared" si="530"/>
        <v/>
      </c>
      <c r="CY370" s="10" t="str">
        <f t="shared" si="531"/>
        <v/>
      </c>
      <c r="CZ370" s="10" t="str">
        <f t="shared" si="532"/>
        <v/>
      </c>
      <c r="DA370" s="18" t="str">
        <f t="shared" si="533"/>
        <v>N/A</v>
      </c>
      <c r="DB370" s="367"/>
      <c r="DC370" s="367"/>
      <c r="DD370" s="367"/>
      <c r="DE370" s="367"/>
      <c r="DF370" s="367"/>
      <c r="DG370" s="40" t="b">
        <f t="shared" si="534"/>
        <v>0</v>
      </c>
      <c r="DH370" s="40" t="b">
        <f t="shared" si="535"/>
        <v>0</v>
      </c>
      <c r="DI370" s="40" t="b">
        <f t="shared" si="536"/>
        <v>0</v>
      </c>
      <c r="DJ370" s="40" t="b">
        <f t="shared" si="537"/>
        <v>0</v>
      </c>
      <c r="DK370" s="367"/>
      <c r="DL370" s="40" t="b">
        <f t="shared" si="538"/>
        <v>0</v>
      </c>
      <c r="DM370" s="40" t="b">
        <f t="shared" si="539"/>
        <v>0</v>
      </c>
      <c r="DN370" s="40" t="b">
        <f t="shared" si="540"/>
        <v>0</v>
      </c>
      <c r="DO370" s="40" t="b">
        <f t="shared" si="541"/>
        <v>0</v>
      </c>
      <c r="DP370" s="367"/>
      <c r="DQ370" s="40" t="b">
        <f t="shared" si="542"/>
        <v>0</v>
      </c>
      <c r="DR370" s="40" t="b">
        <f t="shared" si="543"/>
        <v>0</v>
      </c>
      <c r="DS370" s="40" t="b">
        <f t="shared" si="544"/>
        <v>0</v>
      </c>
      <c r="DT370" s="40" t="b">
        <f t="shared" si="545"/>
        <v>0</v>
      </c>
      <c r="DU370" s="367"/>
      <c r="DV370" s="40" t="b">
        <f t="shared" si="546"/>
        <v>0</v>
      </c>
      <c r="DW370" s="40" t="b">
        <f t="shared" si="547"/>
        <v>0</v>
      </c>
      <c r="DX370" s="40" t="b">
        <f t="shared" si="548"/>
        <v>0</v>
      </c>
      <c r="DY370" s="40" t="b">
        <f t="shared" si="549"/>
        <v>0</v>
      </c>
      <c r="DZ370" s="367"/>
      <c r="EA370" s="40" t="b">
        <f t="shared" si="550"/>
        <v>0</v>
      </c>
      <c r="EB370" s="40" t="b">
        <f t="shared" si="551"/>
        <v>0</v>
      </c>
      <c r="EC370" s="40" t="b">
        <f t="shared" si="552"/>
        <v>0</v>
      </c>
      <c r="ED370" s="40" t="b">
        <f t="shared" si="553"/>
        <v>0</v>
      </c>
      <c r="EE370" s="367"/>
      <c r="EF370" s="40" t="b">
        <f t="shared" si="554"/>
        <v>0</v>
      </c>
      <c r="EG370" s="40" t="b">
        <f t="shared" si="555"/>
        <v>0</v>
      </c>
      <c r="EH370" s="40" t="b">
        <f t="shared" si="556"/>
        <v>0</v>
      </c>
      <c r="EI370" s="40" t="b">
        <f t="shared" si="557"/>
        <v>0</v>
      </c>
      <c r="EJ370" s="367"/>
      <c r="EK370" s="40" t="b">
        <f t="shared" si="558"/>
        <v>0</v>
      </c>
      <c r="EL370" s="40" t="b">
        <f t="shared" si="559"/>
        <v>0</v>
      </c>
      <c r="EM370" s="40" t="b">
        <f t="shared" si="560"/>
        <v>0</v>
      </c>
      <c r="EN370" s="40" t="b">
        <f t="shared" si="561"/>
        <v>0</v>
      </c>
      <c r="EO370" s="367"/>
      <c r="EP370" s="40" t="b">
        <f t="shared" si="562"/>
        <v>0</v>
      </c>
      <c r="EQ370" s="40" t="b">
        <f t="shared" si="563"/>
        <v>0</v>
      </c>
      <c r="ER370" s="40" t="b">
        <f t="shared" si="564"/>
        <v>0</v>
      </c>
      <c r="ES370" s="40" t="b">
        <f t="shared" si="565"/>
        <v>0</v>
      </c>
      <c r="ET370" s="367"/>
      <c r="EU370" s="40" t="b">
        <f t="shared" si="566"/>
        <v>0</v>
      </c>
      <c r="EV370" s="40" t="b">
        <f t="shared" si="567"/>
        <v>0</v>
      </c>
      <c r="EW370" s="40" t="b">
        <f t="shared" si="568"/>
        <v>0</v>
      </c>
      <c r="EX370" s="40" t="b">
        <f t="shared" si="569"/>
        <v>0</v>
      </c>
      <c r="EY370" s="365"/>
      <c r="EZ370" s="40" t="b">
        <f t="shared" si="570"/>
        <v>0</v>
      </c>
      <c r="FA370" s="40" t="b">
        <f t="shared" si="571"/>
        <v>0</v>
      </c>
      <c r="FB370" s="40" t="b">
        <f t="shared" si="572"/>
        <v>0</v>
      </c>
      <c r="FC370" s="40" t="b">
        <f t="shared" si="573"/>
        <v>0</v>
      </c>
      <c r="FD370" s="367"/>
      <c r="FE370" s="40" t="b">
        <f t="shared" si="574"/>
        <v>0</v>
      </c>
      <c r="FF370" s="40" t="b">
        <f t="shared" si="575"/>
        <v>0</v>
      </c>
      <c r="FG370" s="40" t="b">
        <f t="shared" si="576"/>
        <v>0</v>
      </c>
      <c r="FH370" s="40" t="b">
        <f t="shared" si="577"/>
        <v>0</v>
      </c>
      <c r="FI370" s="365"/>
      <c r="FJ370" s="40" t="b">
        <f t="shared" si="578"/>
        <v>0</v>
      </c>
      <c r="FK370" s="40" t="b">
        <f t="shared" si="579"/>
        <v>0</v>
      </c>
      <c r="FL370" s="40" t="b">
        <f t="shared" si="580"/>
        <v>0</v>
      </c>
      <c r="FM370" s="40" t="b">
        <f t="shared" si="581"/>
        <v>0</v>
      </c>
      <c r="FN370" s="367"/>
      <c r="FO370" s="40" t="b">
        <f t="shared" si="582"/>
        <v>0</v>
      </c>
      <c r="FP370" s="40" t="b">
        <f t="shared" si="583"/>
        <v>0</v>
      </c>
      <c r="FQ370" s="40" t="b">
        <f t="shared" si="584"/>
        <v>0</v>
      </c>
      <c r="FR370" s="40" t="b">
        <f t="shared" si="585"/>
        <v>0</v>
      </c>
      <c r="FS370" s="365"/>
      <c r="FT370" s="40" t="b">
        <f t="shared" si="586"/>
        <v>0</v>
      </c>
      <c r="FU370" s="40" t="b">
        <f t="shared" si="587"/>
        <v>0</v>
      </c>
      <c r="FV370" s="40" t="b">
        <f t="shared" si="588"/>
        <v>0</v>
      </c>
      <c r="FW370" s="40" t="b">
        <f t="shared" si="589"/>
        <v>0</v>
      </c>
    </row>
    <row r="371" spans="2:179">
      <c r="B371" s="365">
        <v>362</v>
      </c>
      <c r="C371" s="309"/>
      <c r="D371" s="196"/>
      <c r="E371" s="196"/>
      <c r="F371" s="195"/>
      <c r="G371" s="367"/>
      <c r="H371" s="197"/>
      <c r="I371" s="197"/>
      <c r="J371" s="197"/>
      <c r="K371" s="197"/>
      <c r="L371" s="197"/>
      <c r="M371" s="197"/>
      <c r="N371" s="9"/>
      <c r="O371" s="198"/>
      <c r="P371" s="198"/>
      <c r="Q371" s="198"/>
      <c r="R371" s="198"/>
      <c r="S371" s="198"/>
      <c r="T371" s="198"/>
      <c r="U371" s="9"/>
      <c r="V371" s="306"/>
      <c r="W371" s="306"/>
      <c r="X371" s="306"/>
      <c r="Y371" s="306"/>
      <c r="Z371" s="306"/>
      <c r="AA371" s="283">
        <f>IFERROR(Z371*Inputs!$D$59*Inputs!$D$60,"")</f>
        <v>0</v>
      </c>
      <c r="AB371" s="9"/>
      <c r="AC371" s="304"/>
      <c r="AD371" s="304"/>
      <c r="AE371" s="304"/>
      <c r="AF371" s="304"/>
      <c r="AG371" s="9"/>
      <c r="AH371" s="283" t="str">
        <f>IFERROR(IF(Analysis!AC371="","",Analysis!AC371*Inputs!$D$33),"")</f>
        <v/>
      </c>
      <c r="AI371" s="292" t="str">
        <f>IFERROR(IF(Analysis!AD371="","",Analysis!AD371*Inputs!$D$37),"")</f>
        <v/>
      </c>
      <c r="AJ371" s="292" t="str">
        <f>IFERROR(IF(Analysis!AE371="","",Analysis!AE371*Inputs!$D$41),"")</f>
        <v/>
      </c>
      <c r="AK371" s="292" t="str">
        <f>IFERROR(IF(Analysis!AE371="","",Analysis!AE371*Inputs!$D$48),"")</f>
        <v/>
      </c>
      <c r="AL371" s="293" t="str">
        <f>IFERROR(IF(Analysis!AD371="","",Analysis!AD371*Inputs!$D$49*Inputs!$D$48),"")</f>
        <v/>
      </c>
      <c r="AM371" s="292" t="str">
        <f>IFERROR(AK371*Inputs!$D$50,"")</f>
        <v/>
      </c>
      <c r="AN371" s="292" t="str">
        <f t="shared" si="590"/>
        <v/>
      </c>
      <c r="AO371" s="292" t="str">
        <f>IFERROR(IF(AN371="","",AN371*Inputs!$D$52),"")</f>
        <v/>
      </c>
      <c r="AP371" s="283" t="str">
        <f>IFERROR(IF(Analysis!AF371="","",Analysis!AF371*Inputs!$D$58),"")</f>
        <v/>
      </c>
      <c r="AQ371" s="293" t="str">
        <f>IFERROR(AP371*Inputs!$D$59,"")</f>
        <v/>
      </c>
      <c r="AR371" s="283" t="str">
        <f>IFERROR(AQ371*Inputs!$D$60,"")</f>
        <v/>
      </c>
      <c r="AS371" s="9"/>
      <c r="AT371" s="279" t="str">
        <f>IF(Analysis!V371&lt;&gt;"",Analysis!V371,Analysis!$AH371)</f>
        <v/>
      </c>
      <c r="AU371" s="279" t="str">
        <f>IF(Analysis!W371&lt;&gt;"",Analysis!W371,Analysis!AI371)</f>
        <v/>
      </c>
      <c r="AV371" s="279" t="str">
        <f>IF(Analysis!X371&lt;&gt;"",Analysis!X371,$AJ371)</f>
        <v/>
      </c>
      <c r="AW371" s="279" t="str">
        <f>IF(Analysis!Y371&lt;&gt;"",Analysis!Y371,Analysis!AO371)</f>
        <v/>
      </c>
      <c r="AX371" s="279" t="str">
        <f>IF(Analysis!Z371&lt;&gt;"",Analysis!Z371,Analysis!AP371)</f>
        <v/>
      </c>
      <c r="AY371" s="279" t="str">
        <f>IF(Analysis!AA371&gt;0,Analysis!AA371,Analysis!AR371)</f>
        <v/>
      </c>
      <c r="AZ371" s="9"/>
      <c r="BA371" s="8">
        <f>SUM((($H371+$O371)*Inputs!$D$14*Inputs!$D$13/Hours_TB),(($I371+$P371)*Inputs!$D$14*Inputs!$D$13/Hours_TB),(($J371+$Q371)*Inputs!$D$14*Inputs!$D$13/Hours_TB),(($K371+$R371)*Inputs!$D$14*Inputs!$D$13/Hours_TB),(($L371+$S371)*Inputs!$D$14*Inputs!$D$13/Hours_TB),(($M371+$T371)*Inputs!$D$14*Inputs!$D$13/Hours_TB))</f>
        <v>0</v>
      </c>
      <c r="BB371" s="8">
        <f>SUM((($H371+$O371)*Inputs!$D$14*Inputs!$D$13/Hours_HIV),(($I371+$P371)*Inputs!$D$14*Inputs!$D$13/Hours_HIV),(($J371+$Q371)*Inputs!$D$14*Inputs!$D$13/Hours_HIV),(($K371+$R371)*Inputs!$D$14*Inputs!$D$13/Hours_HIV),(($L371+$S371)*Inputs!$D$14*Inputs!$D$13/Hours_HIV),(($M371+$T371)*Inputs!$D$14*Inputs!$D$13/Hours_HIV))</f>
        <v>0</v>
      </c>
      <c r="BC371" s="8">
        <f>SUM((($H371+$O371)*Inputs!$D$14*Inputs!$D$13/Hours_HPV),(($I371+$P371)*Inputs!$D$14*Inputs!$D$13/Hours_HPV),(($J371+$Q371)*Inputs!$D$14*Inputs!$D$13/Hours_HPV),(($K371+$R371)*Inputs!$D$14*Inputs!$D$13/Hours_HPV),(($L371+$S371)*Inputs!$D$14*Inputs!$D$13/Hours_HPV),(($M371+$T371)*Inputs!$D$14*Inputs!$D$13/Hours_HPV))</f>
        <v>0</v>
      </c>
      <c r="BD371" s="8">
        <f>SUM((($H371+$O371)*Inputs!$D$14*Inputs!$D$13/Hours_HCV),(($I371+$P371)*Inputs!$D$14*Inputs!$D$13/Hours_HCV),(($J371+$Q371)*Inputs!$D$14*Inputs!$D$13/Hours_HCV),(($K371+$R371)*Inputs!$D$14*Inputs!$D$13/Hours_HCV),(($L371+$S371)*Inputs!$D$14*Inputs!$D$13/Hours_HCV),(($M371+$T371)*Inputs!$D$14*Inputs!$D$13/Hours_HCV))</f>
        <v>0</v>
      </c>
      <c r="BE371" s="9"/>
      <c r="BF371" s="10" t="str">
        <f t="shared" si="591"/>
        <v/>
      </c>
      <c r="BG371" s="18" t="str">
        <f t="shared" si="592"/>
        <v>N/A</v>
      </c>
      <c r="BH371" s="10" t="str">
        <f t="shared" si="593"/>
        <v/>
      </c>
      <c r="BI371" s="10" t="str">
        <f t="shared" si="594"/>
        <v/>
      </c>
      <c r="BJ371" s="10" t="str">
        <f t="shared" si="513"/>
        <v/>
      </c>
      <c r="BK371" s="18" t="str">
        <f t="shared" si="595"/>
        <v>N/A</v>
      </c>
      <c r="BL371" s="367"/>
      <c r="BM371" s="10">
        <f t="shared" si="596"/>
        <v>0</v>
      </c>
      <c r="BN371" s="18" t="str">
        <f t="shared" si="597"/>
        <v>N/A</v>
      </c>
      <c r="BO371" s="10" t="str">
        <f t="shared" si="514"/>
        <v/>
      </c>
      <c r="BP371" s="10" t="str">
        <f t="shared" si="515"/>
        <v/>
      </c>
      <c r="BQ371" s="10" t="str">
        <f t="shared" si="516"/>
        <v/>
      </c>
      <c r="BR371" s="18" t="str">
        <f t="shared" si="517"/>
        <v>N/A</v>
      </c>
      <c r="BS371" s="367"/>
      <c r="BT371" s="10">
        <f t="shared" si="598"/>
        <v>0</v>
      </c>
      <c r="BU371" s="18" t="str">
        <f t="shared" si="599"/>
        <v>N/A</v>
      </c>
      <c r="BV371" s="10" t="str">
        <f t="shared" si="518"/>
        <v/>
      </c>
      <c r="BW371" s="10" t="str">
        <f t="shared" si="600"/>
        <v/>
      </c>
      <c r="BX371" s="10" t="str">
        <f t="shared" si="519"/>
        <v/>
      </c>
      <c r="BY371" s="18" t="str">
        <f t="shared" si="601"/>
        <v>N/A</v>
      </c>
      <c r="BZ371" s="367"/>
      <c r="CA371" s="10">
        <f t="shared" si="612"/>
        <v>0</v>
      </c>
      <c r="CB371" s="18" t="str">
        <f t="shared" si="603"/>
        <v>N/A</v>
      </c>
      <c r="CC371" s="10" t="str">
        <f t="shared" si="520"/>
        <v/>
      </c>
      <c r="CD371" s="10" t="str">
        <f t="shared" si="521"/>
        <v/>
      </c>
      <c r="CE371" s="10" t="str">
        <f t="shared" si="522"/>
        <v/>
      </c>
      <c r="CF371" s="18" t="str">
        <f t="shared" si="604"/>
        <v>N/A</v>
      </c>
      <c r="CG371" s="365"/>
      <c r="CH371" s="10">
        <f t="shared" si="605"/>
        <v>0</v>
      </c>
      <c r="CI371" s="18" t="str">
        <f t="shared" si="606"/>
        <v>N/A</v>
      </c>
      <c r="CJ371" s="10" t="str">
        <f t="shared" si="523"/>
        <v/>
      </c>
      <c r="CK371" s="10" t="str">
        <f t="shared" si="524"/>
        <v/>
      </c>
      <c r="CL371" s="10" t="str">
        <f t="shared" si="525"/>
        <v/>
      </c>
      <c r="CM371" s="18" t="str">
        <f t="shared" si="526"/>
        <v>N/A</v>
      </c>
      <c r="CN371" s="365"/>
      <c r="CO371" s="10">
        <f t="shared" si="607"/>
        <v>0</v>
      </c>
      <c r="CP371" s="18" t="str">
        <f t="shared" si="608"/>
        <v>N/A</v>
      </c>
      <c r="CQ371" s="10" t="str">
        <f t="shared" si="527"/>
        <v/>
      </c>
      <c r="CR371" s="10" t="str">
        <f t="shared" si="528"/>
        <v/>
      </c>
      <c r="CS371" s="10" t="str">
        <f t="shared" si="529"/>
        <v/>
      </c>
      <c r="CT371" s="18" t="str">
        <f t="shared" si="609"/>
        <v>N/A</v>
      </c>
      <c r="CU371" s="377"/>
      <c r="CV371" s="10">
        <f t="shared" si="610"/>
        <v>0</v>
      </c>
      <c r="CW371" s="18" t="str">
        <f t="shared" si="611"/>
        <v>N/A</v>
      </c>
      <c r="CX371" s="10" t="str">
        <f t="shared" si="530"/>
        <v/>
      </c>
      <c r="CY371" s="10" t="str">
        <f t="shared" si="531"/>
        <v/>
      </c>
      <c r="CZ371" s="10" t="str">
        <f t="shared" si="532"/>
        <v/>
      </c>
      <c r="DA371" s="18" t="str">
        <f t="shared" si="533"/>
        <v>N/A</v>
      </c>
      <c r="DB371" s="367"/>
      <c r="DC371" s="367"/>
      <c r="DD371" s="367"/>
      <c r="DE371" s="367"/>
      <c r="DF371" s="367"/>
      <c r="DG371" s="40" t="b">
        <f t="shared" si="534"/>
        <v>0</v>
      </c>
      <c r="DH371" s="40" t="b">
        <f t="shared" si="535"/>
        <v>0</v>
      </c>
      <c r="DI371" s="40" t="b">
        <f t="shared" si="536"/>
        <v>0</v>
      </c>
      <c r="DJ371" s="40" t="b">
        <f t="shared" si="537"/>
        <v>0</v>
      </c>
      <c r="DK371" s="367"/>
      <c r="DL371" s="40" t="b">
        <f t="shared" si="538"/>
        <v>0</v>
      </c>
      <c r="DM371" s="40" t="b">
        <f t="shared" si="539"/>
        <v>0</v>
      </c>
      <c r="DN371" s="40" t="b">
        <f t="shared" si="540"/>
        <v>0</v>
      </c>
      <c r="DO371" s="40" t="b">
        <f t="shared" si="541"/>
        <v>0</v>
      </c>
      <c r="DP371" s="367"/>
      <c r="DQ371" s="40" t="b">
        <f t="shared" si="542"/>
        <v>0</v>
      </c>
      <c r="DR371" s="40" t="b">
        <f t="shared" si="543"/>
        <v>0</v>
      </c>
      <c r="DS371" s="40" t="b">
        <f t="shared" si="544"/>
        <v>0</v>
      </c>
      <c r="DT371" s="40" t="b">
        <f t="shared" si="545"/>
        <v>0</v>
      </c>
      <c r="DU371" s="367"/>
      <c r="DV371" s="40" t="b">
        <f t="shared" si="546"/>
        <v>0</v>
      </c>
      <c r="DW371" s="40" t="b">
        <f t="shared" si="547"/>
        <v>0</v>
      </c>
      <c r="DX371" s="40" t="b">
        <f t="shared" si="548"/>
        <v>0</v>
      </c>
      <c r="DY371" s="40" t="b">
        <f t="shared" si="549"/>
        <v>0</v>
      </c>
      <c r="DZ371" s="367"/>
      <c r="EA371" s="40" t="b">
        <f t="shared" si="550"/>
        <v>0</v>
      </c>
      <c r="EB371" s="40" t="b">
        <f t="shared" si="551"/>
        <v>0</v>
      </c>
      <c r="EC371" s="40" t="b">
        <f t="shared" si="552"/>
        <v>0</v>
      </c>
      <c r="ED371" s="40" t="b">
        <f t="shared" si="553"/>
        <v>0</v>
      </c>
      <c r="EE371" s="367"/>
      <c r="EF371" s="40" t="b">
        <f t="shared" si="554"/>
        <v>0</v>
      </c>
      <c r="EG371" s="40" t="b">
        <f t="shared" si="555"/>
        <v>0</v>
      </c>
      <c r="EH371" s="40" t="b">
        <f t="shared" si="556"/>
        <v>0</v>
      </c>
      <c r="EI371" s="40" t="b">
        <f t="shared" si="557"/>
        <v>0</v>
      </c>
      <c r="EJ371" s="367"/>
      <c r="EK371" s="40" t="b">
        <f t="shared" si="558"/>
        <v>0</v>
      </c>
      <c r="EL371" s="40" t="b">
        <f t="shared" si="559"/>
        <v>0</v>
      </c>
      <c r="EM371" s="40" t="b">
        <f t="shared" si="560"/>
        <v>0</v>
      </c>
      <c r="EN371" s="40" t="b">
        <f t="shared" si="561"/>
        <v>0</v>
      </c>
      <c r="EO371" s="367"/>
      <c r="EP371" s="40" t="b">
        <f t="shared" si="562"/>
        <v>0</v>
      </c>
      <c r="EQ371" s="40" t="b">
        <f t="shared" si="563"/>
        <v>0</v>
      </c>
      <c r="ER371" s="40" t="b">
        <f t="shared" si="564"/>
        <v>0</v>
      </c>
      <c r="ES371" s="40" t="b">
        <f t="shared" si="565"/>
        <v>0</v>
      </c>
      <c r="ET371" s="367"/>
      <c r="EU371" s="40" t="b">
        <f t="shared" si="566"/>
        <v>0</v>
      </c>
      <c r="EV371" s="40" t="b">
        <f t="shared" si="567"/>
        <v>0</v>
      </c>
      <c r="EW371" s="40" t="b">
        <f t="shared" si="568"/>
        <v>0</v>
      </c>
      <c r="EX371" s="40" t="b">
        <f t="shared" si="569"/>
        <v>0</v>
      </c>
      <c r="EY371" s="365"/>
      <c r="EZ371" s="40" t="b">
        <f t="shared" si="570"/>
        <v>0</v>
      </c>
      <c r="FA371" s="40" t="b">
        <f t="shared" si="571"/>
        <v>0</v>
      </c>
      <c r="FB371" s="40" t="b">
        <f t="shared" si="572"/>
        <v>0</v>
      </c>
      <c r="FC371" s="40" t="b">
        <f t="shared" si="573"/>
        <v>0</v>
      </c>
      <c r="FD371" s="367"/>
      <c r="FE371" s="40" t="b">
        <f t="shared" si="574"/>
        <v>0</v>
      </c>
      <c r="FF371" s="40" t="b">
        <f t="shared" si="575"/>
        <v>0</v>
      </c>
      <c r="FG371" s="40" t="b">
        <f t="shared" si="576"/>
        <v>0</v>
      </c>
      <c r="FH371" s="40" t="b">
        <f t="shared" si="577"/>
        <v>0</v>
      </c>
      <c r="FI371" s="365"/>
      <c r="FJ371" s="40" t="b">
        <f t="shared" si="578"/>
        <v>0</v>
      </c>
      <c r="FK371" s="40" t="b">
        <f t="shared" si="579"/>
        <v>0</v>
      </c>
      <c r="FL371" s="40" t="b">
        <f t="shared" si="580"/>
        <v>0</v>
      </c>
      <c r="FM371" s="40" t="b">
        <f t="shared" si="581"/>
        <v>0</v>
      </c>
      <c r="FN371" s="367"/>
      <c r="FO371" s="40" t="b">
        <f t="shared" si="582"/>
        <v>0</v>
      </c>
      <c r="FP371" s="40" t="b">
        <f t="shared" si="583"/>
        <v>0</v>
      </c>
      <c r="FQ371" s="40" t="b">
        <f t="shared" si="584"/>
        <v>0</v>
      </c>
      <c r="FR371" s="40" t="b">
        <f t="shared" si="585"/>
        <v>0</v>
      </c>
      <c r="FS371" s="365"/>
      <c r="FT371" s="40" t="b">
        <f t="shared" si="586"/>
        <v>0</v>
      </c>
      <c r="FU371" s="40" t="b">
        <f t="shared" si="587"/>
        <v>0</v>
      </c>
      <c r="FV371" s="40" t="b">
        <f t="shared" si="588"/>
        <v>0</v>
      </c>
      <c r="FW371" s="40" t="b">
        <f t="shared" si="589"/>
        <v>0</v>
      </c>
    </row>
    <row r="372" spans="2:179">
      <c r="B372" s="365">
        <v>363</v>
      </c>
      <c r="C372" s="309"/>
      <c r="D372" s="196"/>
      <c r="E372" s="196"/>
      <c r="F372" s="195"/>
      <c r="G372" s="367"/>
      <c r="H372" s="197"/>
      <c r="I372" s="197"/>
      <c r="J372" s="197"/>
      <c r="K372" s="197"/>
      <c r="L372" s="197"/>
      <c r="M372" s="197"/>
      <c r="N372" s="9"/>
      <c r="O372" s="198"/>
      <c r="P372" s="198"/>
      <c r="Q372" s="198"/>
      <c r="R372" s="198"/>
      <c r="S372" s="198"/>
      <c r="T372" s="198"/>
      <c r="U372" s="9"/>
      <c r="V372" s="306"/>
      <c r="W372" s="306"/>
      <c r="X372" s="306"/>
      <c r="Y372" s="306"/>
      <c r="Z372" s="306"/>
      <c r="AA372" s="283">
        <f>IFERROR(Z372*Inputs!$D$59*Inputs!$D$60,"")</f>
        <v>0</v>
      </c>
      <c r="AB372" s="9"/>
      <c r="AC372" s="304"/>
      <c r="AD372" s="304"/>
      <c r="AE372" s="304"/>
      <c r="AF372" s="304"/>
      <c r="AG372" s="9"/>
      <c r="AH372" s="283" t="str">
        <f>IFERROR(IF(Analysis!AC372="","",Analysis!AC372*Inputs!$D$33),"")</f>
        <v/>
      </c>
      <c r="AI372" s="292" t="str">
        <f>IFERROR(IF(Analysis!AD372="","",Analysis!AD372*Inputs!$D$37),"")</f>
        <v/>
      </c>
      <c r="AJ372" s="292" t="str">
        <f>IFERROR(IF(Analysis!AE372="","",Analysis!AE372*Inputs!$D$41),"")</f>
        <v/>
      </c>
      <c r="AK372" s="292" t="str">
        <f>IFERROR(IF(Analysis!AE372="","",Analysis!AE372*Inputs!$D$48),"")</f>
        <v/>
      </c>
      <c r="AL372" s="293" t="str">
        <f>IFERROR(IF(Analysis!AD372="","",Analysis!AD372*Inputs!$D$49*Inputs!$D$48),"")</f>
        <v/>
      </c>
      <c r="AM372" s="292" t="str">
        <f>IFERROR(AK372*Inputs!$D$50,"")</f>
        <v/>
      </c>
      <c r="AN372" s="292" t="str">
        <f t="shared" si="590"/>
        <v/>
      </c>
      <c r="AO372" s="292" t="str">
        <f>IFERROR(IF(AN372="","",AN372*Inputs!$D$52),"")</f>
        <v/>
      </c>
      <c r="AP372" s="283" t="str">
        <f>IFERROR(IF(Analysis!AF372="","",Analysis!AF372*Inputs!$D$58),"")</f>
        <v/>
      </c>
      <c r="AQ372" s="293" t="str">
        <f>IFERROR(AP372*Inputs!$D$59,"")</f>
        <v/>
      </c>
      <c r="AR372" s="283" t="str">
        <f>IFERROR(AQ372*Inputs!$D$60,"")</f>
        <v/>
      </c>
      <c r="AS372" s="9"/>
      <c r="AT372" s="279" t="str">
        <f>IF(Analysis!V372&lt;&gt;"",Analysis!V372,Analysis!$AH372)</f>
        <v/>
      </c>
      <c r="AU372" s="279" t="str">
        <f>IF(Analysis!W372&lt;&gt;"",Analysis!W372,Analysis!AI372)</f>
        <v/>
      </c>
      <c r="AV372" s="279" t="str">
        <f>IF(Analysis!X372&lt;&gt;"",Analysis!X372,$AJ372)</f>
        <v/>
      </c>
      <c r="AW372" s="279" t="str">
        <f>IF(Analysis!Y372&lt;&gt;"",Analysis!Y372,Analysis!AO372)</f>
        <v/>
      </c>
      <c r="AX372" s="279" t="str">
        <f>IF(Analysis!Z372&lt;&gt;"",Analysis!Z372,Analysis!AP372)</f>
        <v/>
      </c>
      <c r="AY372" s="279" t="str">
        <f>IF(Analysis!AA372&gt;0,Analysis!AA372,Analysis!AR372)</f>
        <v/>
      </c>
      <c r="AZ372" s="9"/>
      <c r="BA372" s="8">
        <f>SUM((($H372+$O372)*Inputs!$D$14*Inputs!$D$13/Hours_TB),(($I372+$P372)*Inputs!$D$14*Inputs!$D$13/Hours_TB),(($J372+$Q372)*Inputs!$D$14*Inputs!$D$13/Hours_TB),(($K372+$R372)*Inputs!$D$14*Inputs!$D$13/Hours_TB),(($L372+$S372)*Inputs!$D$14*Inputs!$D$13/Hours_TB),(($M372+$T372)*Inputs!$D$14*Inputs!$D$13/Hours_TB))</f>
        <v>0</v>
      </c>
      <c r="BB372" s="8">
        <f>SUM((($H372+$O372)*Inputs!$D$14*Inputs!$D$13/Hours_HIV),(($I372+$P372)*Inputs!$D$14*Inputs!$D$13/Hours_HIV),(($J372+$Q372)*Inputs!$D$14*Inputs!$D$13/Hours_HIV),(($K372+$R372)*Inputs!$D$14*Inputs!$D$13/Hours_HIV),(($L372+$S372)*Inputs!$D$14*Inputs!$D$13/Hours_HIV),(($M372+$T372)*Inputs!$D$14*Inputs!$D$13/Hours_HIV))</f>
        <v>0</v>
      </c>
      <c r="BC372" s="8">
        <f>SUM((($H372+$O372)*Inputs!$D$14*Inputs!$D$13/Hours_HPV),(($I372+$P372)*Inputs!$D$14*Inputs!$D$13/Hours_HPV),(($J372+$Q372)*Inputs!$D$14*Inputs!$D$13/Hours_HPV),(($K372+$R372)*Inputs!$D$14*Inputs!$D$13/Hours_HPV),(($L372+$S372)*Inputs!$D$14*Inputs!$D$13/Hours_HPV),(($M372+$T372)*Inputs!$D$14*Inputs!$D$13/Hours_HPV))</f>
        <v>0</v>
      </c>
      <c r="BD372" s="8">
        <f>SUM((($H372+$O372)*Inputs!$D$14*Inputs!$D$13/Hours_HCV),(($I372+$P372)*Inputs!$D$14*Inputs!$D$13/Hours_HCV),(($J372+$Q372)*Inputs!$D$14*Inputs!$D$13/Hours_HCV),(($K372+$R372)*Inputs!$D$14*Inputs!$D$13/Hours_HCV),(($L372+$S372)*Inputs!$D$14*Inputs!$D$13/Hours_HCV),(($M372+$T372)*Inputs!$D$14*Inputs!$D$13/Hours_HCV))</f>
        <v>0</v>
      </c>
      <c r="BE372" s="9"/>
      <c r="BF372" s="10" t="str">
        <f t="shared" si="591"/>
        <v/>
      </c>
      <c r="BG372" s="18" t="str">
        <f t="shared" si="592"/>
        <v>N/A</v>
      </c>
      <c r="BH372" s="10" t="str">
        <f t="shared" si="593"/>
        <v/>
      </c>
      <c r="BI372" s="10" t="str">
        <f t="shared" si="594"/>
        <v/>
      </c>
      <c r="BJ372" s="10" t="str">
        <f t="shared" si="513"/>
        <v/>
      </c>
      <c r="BK372" s="18" t="str">
        <f t="shared" si="595"/>
        <v>N/A</v>
      </c>
      <c r="BL372" s="367"/>
      <c r="BM372" s="10">
        <f t="shared" si="596"/>
        <v>0</v>
      </c>
      <c r="BN372" s="18" t="str">
        <f t="shared" si="597"/>
        <v>N/A</v>
      </c>
      <c r="BO372" s="10" t="str">
        <f t="shared" si="514"/>
        <v/>
      </c>
      <c r="BP372" s="10" t="str">
        <f t="shared" si="515"/>
        <v/>
      </c>
      <c r="BQ372" s="10" t="str">
        <f t="shared" si="516"/>
        <v/>
      </c>
      <c r="BR372" s="18" t="str">
        <f t="shared" si="517"/>
        <v>N/A</v>
      </c>
      <c r="BS372" s="367"/>
      <c r="BT372" s="10">
        <f t="shared" si="598"/>
        <v>0</v>
      </c>
      <c r="BU372" s="18" t="str">
        <f t="shared" si="599"/>
        <v>N/A</v>
      </c>
      <c r="BV372" s="10" t="str">
        <f t="shared" si="518"/>
        <v/>
      </c>
      <c r="BW372" s="10" t="str">
        <f t="shared" si="600"/>
        <v/>
      </c>
      <c r="BX372" s="10" t="str">
        <f t="shared" si="519"/>
        <v/>
      </c>
      <c r="BY372" s="18" t="str">
        <f t="shared" si="601"/>
        <v>N/A</v>
      </c>
      <c r="BZ372" s="367"/>
      <c r="CA372" s="10">
        <f t="shared" si="612"/>
        <v>0</v>
      </c>
      <c r="CB372" s="18" t="str">
        <f t="shared" si="603"/>
        <v>N/A</v>
      </c>
      <c r="CC372" s="10" t="str">
        <f t="shared" si="520"/>
        <v/>
      </c>
      <c r="CD372" s="10" t="str">
        <f t="shared" si="521"/>
        <v/>
      </c>
      <c r="CE372" s="10" t="str">
        <f t="shared" si="522"/>
        <v/>
      </c>
      <c r="CF372" s="18" t="str">
        <f t="shared" si="604"/>
        <v>N/A</v>
      </c>
      <c r="CG372" s="365"/>
      <c r="CH372" s="10">
        <f t="shared" si="605"/>
        <v>0</v>
      </c>
      <c r="CI372" s="18" t="str">
        <f t="shared" si="606"/>
        <v>N/A</v>
      </c>
      <c r="CJ372" s="10" t="str">
        <f t="shared" si="523"/>
        <v/>
      </c>
      <c r="CK372" s="10" t="str">
        <f t="shared" si="524"/>
        <v/>
      </c>
      <c r="CL372" s="10" t="str">
        <f t="shared" si="525"/>
        <v/>
      </c>
      <c r="CM372" s="18" t="str">
        <f t="shared" si="526"/>
        <v>N/A</v>
      </c>
      <c r="CN372" s="365"/>
      <c r="CO372" s="10">
        <f t="shared" si="607"/>
        <v>0</v>
      </c>
      <c r="CP372" s="18" t="str">
        <f t="shared" si="608"/>
        <v>N/A</v>
      </c>
      <c r="CQ372" s="10" t="str">
        <f t="shared" si="527"/>
        <v/>
      </c>
      <c r="CR372" s="10" t="str">
        <f t="shared" si="528"/>
        <v/>
      </c>
      <c r="CS372" s="10" t="str">
        <f t="shared" si="529"/>
        <v/>
      </c>
      <c r="CT372" s="18" t="str">
        <f t="shared" si="609"/>
        <v>N/A</v>
      </c>
      <c r="CU372" s="377"/>
      <c r="CV372" s="10">
        <f t="shared" si="610"/>
        <v>0</v>
      </c>
      <c r="CW372" s="18" t="str">
        <f t="shared" si="611"/>
        <v>N/A</v>
      </c>
      <c r="CX372" s="10" t="str">
        <f t="shared" si="530"/>
        <v/>
      </c>
      <c r="CY372" s="10" t="str">
        <f t="shared" si="531"/>
        <v/>
      </c>
      <c r="CZ372" s="10" t="str">
        <f t="shared" si="532"/>
        <v/>
      </c>
      <c r="DA372" s="18" t="str">
        <f t="shared" si="533"/>
        <v>N/A</v>
      </c>
      <c r="DB372" s="367"/>
      <c r="DC372" s="367"/>
      <c r="DD372" s="367"/>
      <c r="DE372" s="367"/>
      <c r="DF372" s="367"/>
      <c r="DG372" s="40" t="b">
        <f t="shared" si="534"/>
        <v>0</v>
      </c>
      <c r="DH372" s="40" t="b">
        <f t="shared" si="535"/>
        <v>0</v>
      </c>
      <c r="DI372" s="40" t="b">
        <f t="shared" si="536"/>
        <v>0</v>
      </c>
      <c r="DJ372" s="40" t="b">
        <f t="shared" si="537"/>
        <v>0</v>
      </c>
      <c r="DK372" s="367"/>
      <c r="DL372" s="40" t="b">
        <f t="shared" si="538"/>
        <v>0</v>
      </c>
      <c r="DM372" s="40" t="b">
        <f t="shared" si="539"/>
        <v>0</v>
      </c>
      <c r="DN372" s="40" t="b">
        <f t="shared" si="540"/>
        <v>0</v>
      </c>
      <c r="DO372" s="40" t="b">
        <f t="shared" si="541"/>
        <v>0</v>
      </c>
      <c r="DP372" s="367"/>
      <c r="DQ372" s="40" t="b">
        <f t="shared" si="542"/>
        <v>0</v>
      </c>
      <c r="DR372" s="40" t="b">
        <f t="shared" si="543"/>
        <v>0</v>
      </c>
      <c r="DS372" s="40" t="b">
        <f t="shared" si="544"/>
        <v>0</v>
      </c>
      <c r="DT372" s="40" t="b">
        <f t="shared" si="545"/>
        <v>0</v>
      </c>
      <c r="DU372" s="367"/>
      <c r="DV372" s="40" t="b">
        <f t="shared" si="546"/>
        <v>0</v>
      </c>
      <c r="DW372" s="40" t="b">
        <f t="shared" si="547"/>
        <v>0</v>
      </c>
      <c r="DX372" s="40" t="b">
        <f t="shared" si="548"/>
        <v>0</v>
      </c>
      <c r="DY372" s="40" t="b">
        <f t="shared" si="549"/>
        <v>0</v>
      </c>
      <c r="DZ372" s="367"/>
      <c r="EA372" s="40" t="b">
        <f t="shared" si="550"/>
        <v>0</v>
      </c>
      <c r="EB372" s="40" t="b">
        <f t="shared" si="551"/>
        <v>0</v>
      </c>
      <c r="EC372" s="40" t="b">
        <f t="shared" si="552"/>
        <v>0</v>
      </c>
      <c r="ED372" s="40" t="b">
        <f t="shared" si="553"/>
        <v>0</v>
      </c>
      <c r="EE372" s="367"/>
      <c r="EF372" s="40" t="b">
        <f t="shared" si="554"/>
        <v>0</v>
      </c>
      <c r="EG372" s="40" t="b">
        <f t="shared" si="555"/>
        <v>0</v>
      </c>
      <c r="EH372" s="40" t="b">
        <f t="shared" si="556"/>
        <v>0</v>
      </c>
      <c r="EI372" s="40" t="b">
        <f t="shared" si="557"/>
        <v>0</v>
      </c>
      <c r="EJ372" s="367"/>
      <c r="EK372" s="40" t="b">
        <f t="shared" si="558"/>
        <v>0</v>
      </c>
      <c r="EL372" s="40" t="b">
        <f t="shared" si="559"/>
        <v>0</v>
      </c>
      <c r="EM372" s="40" t="b">
        <f t="shared" si="560"/>
        <v>0</v>
      </c>
      <c r="EN372" s="40" t="b">
        <f t="shared" si="561"/>
        <v>0</v>
      </c>
      <c r="EO372" s="367"/>
      <c r="EP372" s="40" t="b">
        <f t="shared" si="562"/>
        <v>0</v>
      </c>
      <c r="EQ372" s="40" t="b">
        <f t="shared" si="563"/>
        <v>0</v>
      </c>
      <c r="ER372" s="40" t="b">
        <f t="shared" si="564"/>
        <v>0</v>
      </c>
      <c r="ES372" s="40" t="b">
        <f t="shared" si="565"/>
        <v>0</v>
      </c>
      <c r="ET372" s="367"/>
      <c r="EU372" s="40" t="b">
        <f t="shared" si="566"/>
        <v>0</v>
      </c>
      <c r="EV372" s="40" t="b">
        <f t="shared" si="567"/>
        <v>0</v>
      </c>
      <c r="EW372" s="40" t="b">
        <f t="shared" si="568"/>
        <v>0</v>
      </c>
      <c r="EX372" s="40" t="b">
        <f t="shared" si="569"/>
        <v>0</v>
      </c>
      <c r="EY372" s="365"/>
      <c r="EZ372" s="40" t="b">
        <f t="shared" si="570"/>
        <v>0</v>
      </c>
      <c r="FA372" s="40" t="b">
        <f t="shared" si="571"/>
        <v>0</v>
      </c>
      <c r="FB372" s="40" t="b">
        <f t="shared" si="572"/>
        <v>0</v>
      </c>
      <c r="FC372" s="40" t="b">
        <f t="shared" si="573"/>
        <v>0</v>
      </c>
      <c r="FD372" s="367"/>
      <c r="FE372" s="40" t="b">
        <f t="shared" si="574"/>
        <v>0</v>
      </c>
      <c r="FF372" s="40" t="b">
        <f t="shared" si="575"/>
        <v>0</v>
      </c>
      <c r="FG372" s="40" t="b">
        <f t="shared" si="576"/>
        <v>0</v>
      </c>
      <c r="FH372" s="40" t="b">
        <f t="shared" si="577"/>
        <v>0</v>
      </c>
      <c r="FI372" s="365"/>
      <c r="FJ372" s="40" t="b">
        <f t="shared" si="578"/>
        <v>0</v>
      </c>
      <c r="FK372" s="40" t="b">
        <f t="shared" si="579"/>
        <v>0</v>
      </c>
      <c r="FL372" s="40" t="b">
        <f t="shared" si="580"/>
        <v>0</v>
      </c>
      <c r="FM372" s="40" t="b">
        <f t="shared" si="581"/>
        <v>0</v>
      </c>
      <c r="FN372" s="367"/>
      <c r="FO372" s="40" t="b">
        <f t="shared" si="582"/>
        <v>0</v>
      </c>
      <c r="FP372" s="40" t="b">
        <f t="shared" si="583"/>
        <v>0</v>
      </c>
      <c r="FQ372" s="40" t="b">
        <f t="shared" si="584"/>
        <v>0</v>
      </c>
      <c r="FR372" s="40" t="b">
        <f t="shared" si="585"/>
        <v>0</v>
      </c>
      <c r="FS372" s="365"/>
      <c r="FT372" s="40" t="b">
        <f t="shared" si="586"/>
        <v>0</v>
      </c>
      <c r="FU372" s="40" t="b">
        <f t="shared" si="587"/>
        <v>0</v>
      </c>
      <c r="FV372" s="40" t="b">
        <f t="shared" si="588"/>
        <v>0</v>
      </c>
      <c r="FW372" s="40" t="b">
        <f t="shared" si="589"/>
        <v>0</v>
      </c>
    </row>
    <row r="373" spans="2:179">
      <c r="B373" s="365">
        <v>364</v>
      </c>
      <c r="C373" s="309"/>
      <c r="D373" s="196"/>
      <c r="E373" s="196"/>
      <c r="F373" s="195"/>
      <c r="G373" s="367"/>
      <c r="H373" s="197"/>
      <c r="I373" s="197"/>
      <c r="J373" s="197"/>
      <c r="K373" s="197"/>
      <c r="L373" s="197"/>
      <c r="M373" s="197"/>
      <c r="N373" s="9"/>
      <c r="O373" s="198"/>
      <c r="P373" s="198"/>
      <c r="Q373" s="198"/>
      <c r="R373" s="198"/>
      <c r="S373" s="198"/>
      <c r="T373" s="198"/>
      <c r="U373" s="9"/>
      <c r="V373" s="306"/>
      <c r="W373" s="306"/>
      <c r="X373" s="306"/>
      <c r="Y373" s="306"/>
      <c r="Z373" s="306"/>
      <c r="AA373" s="283">
        <f>IFERROR(Z373*Inputs!$D$59*Inputs!$D$60,"")</f>
        <v>0</v>
      </c>
      <c r="AB373" s="9"/>
      <c r="AC373" s="304"/>
      <c r="AD373" s="304"/>
      <c r="AE373" s="304"/>
      <c r="AF373" s="304"/>
      <c r="AG373" s="9"/>
      <c r="AH373" s="283" t="str">
        <f>IFERROR(IF(Analysis!AC373="","",Analysis!AC373*Inputs!$D$33),"")</f>
        <v/>
      </c>
      <c r="AI373" s="292" t="str">
        <f>IFERROR(IF(Analysis!AD373="","",Analysis!AD373*Inputs!$D$37),"")</f>
        <v/>
      </c>
      <c r="AJ373" s="292" t="str">
        <f>IFERROR(IF(Analysis!AE373="","",Analysis!AE373*Inputs!$D$41),"")</f>
        <v/>
      </c>
      <c r="AK373" s="292" t="str">
        <f>IFERROR(IF(Analysis!AE373="","",Analysis!AE373*Inputs!$D$48),"")</f>
        <v/>
      </c>
      <c r="AL373" s="293" t="str">
        <f>IFERROR(IF(Analysis!AD373="","",Analysis!AD373*Inputs!$D$49*Inputs!$D$48),"")</f>
        <v/>
      </c>
      <c r="AM373" s="292" t="str">
        <f>IFERROR(AK373*Inputs!$D$50,"")</f>
        <v/>
      </c>
      <c r="AN373" s="292" t="str">
        <f t="shared" si="590"/>
        <v/>
      </c>
      <c r="AO373" s="292" t="str">
        <f>IFERROR(IF(AN373="","",AN373*Inputs!$D$52),"")</f>
        <v/>
      </c>
      <c r="AP373" s="283" t="str">
        <f>IFERROR(IF(Analysis!AF373="","",Analysis!AF373*Inputs!$D$58),"")</f>
        <v/>
      </c>
      <c r="AQ373" s="293" t="str">
        <f>IFERROR(AP373*Inputs!$D$59,"")</f>
        <v/>
      </c>
      <c r="AR373" s="283" t="str">
        <f>IFERROR(AQ373*Inputs!$D$60,"")</f>
        <v/>
      </c>
      <c r="AS373" s="9"/>
      <c r="AT373" s="279" t="str">
        <f>IF(Analysis!V373&lt;&gt;"",Analysis!V373,Analysis!$AH373)</f>
        <v/>
      </c>
      <c r="AU373" s="279" t="str">
        <f>IF(Analysis!W373&lt;&gt;"",Analysis!W373,Analysis!AI373)</f>
        <v/>
      </c>
      <c r="AV373" s="279" t="str">
        <f>IF(Analysis!X373&lt;&gt;"",Analysis!X373,$AJ373)</f>
        <v/>
      </c>
      <c r="AW373" s="279" t="str">
        <f>IF(Analysis!Y373&lt;&gt;"",Analysis!Y373,Analysis!AO373)</f>
        <v/>
      </c>
      <c r="AX373" s="279" t="str">
        <f>IF(Analysis!Z373&lt;&gt;"",Analysis!Z373,Analysis!AP373)</f>
        <v/>
      </c>
      <c r="AY373" s="279" t="str">
        <f>IF(Analysis!AA373&gt;0,Analysis!AA373,Analysis!AR373)</f>
        <v/>
      </c>
      <c r="AZ373" s="9"/>
      <c r="BA373" s="8">
        <f>SUM((($H373+$O373)*Inputs!$D$14*Inputs!$D$13/Hours_TB),(($I373+$P373)*Inputs!$D$14*Inputs!$D$13/Hours_TB),(($J373+$Q373)*Inputs!$D$14*Inputs!$D$13/Hours_TB),(($K373+$R373)*Inputs!$D$14*Inputs!$D$13/Hours_TB),(($L373+$S373)*Inputs!$D$14*Inputs!$D$13/Hours_TB),(($M373+$T373)*Inputs!$D$14*Inputs!$D$13/Hours_TB))</f>
        <v>0</v>
      </c>
      <c r="BB373" s="8">
        <f>SUM((($H373+$O373)*Inputs!$D$14*Inputs!$D$13/Hours_HIV),(($I373+$P373)*Inputs!$D$14*Inputs!$D$13/Hours_HIV),(($J373+$Q373)*Inputs!$D$14*Inputs!$D$13/Hours_HIV),(($K373+$R373)*Inputs!$D$14*Inputs!$D$13/Hours_HIV),(($L373+$S373)*Inputs!$D$14*Inputs!$D$13/Hours_HIV),(($M373+$T373)*Inputs!$D$14*Inputs!$D$13/Hours_HIV))</f>
        <v>0</v>
      </c>
      <c r="BC373" s="8">
        <f>SUM((($H373+$O373)*Inputs!$D$14*Inputs!$D$13/Hours_HPV),(($I373+$P373)*Inputs!$D$14*Inputs!$D$13/Hours_HPV),(($J373+$Q373)*Inputs!$D$14*Inputs!$D$13/Hours_HPV),(($K373+$R373)*Inputs!$D$14*Inputs!$D$13/Hours_HPV),(($L373+$S373)*Inputs!$D$14*Inputs!$D$13/Hours_HPV),(($M373+$T373)*Inputs!$D$14*Inputs!$D$13/Hours_HPV))</f>
        <v>0</v>
      </c>
      <c r="BD373" s="8">
        <f>SUM((($H373+$O373)*Inputs!$D$14*Inputs!$D$13/Hours_HCV),(($I373+$P373)*Inputs!$D$14*Inputs!$D$13/Hours_HCV),(($J373+$Q373)*Inputs!$D$14*Inputs!$D$13/Hours_HCV),(($K373+$R373)*Inputs!$D$14*Inputs!$D$13/Hours_HCV),(($L373+$S373)*Inputs!$D$14*Inputs!$D$13/Hours_HCV),(($M373+$T373)*Inputs!$D$14*Inputs!$D$13/Hours_HCV))</f>
        <v>0</v>
      </c>
      <c r="BE373" s="9"/>
      <c r="BF373" s="10" t="str">
        <f t="shared" si="591"/>
        <v/>
      </c>
      <c r="BG373" s="18" t="str">
        <f t="shared" si="592"/>
        <v>N/A</v>
      </c>
      <c r="BH373" s="10" t="str">
        <f t="shared" si="593"/>
        <v/>
      </c>
      <c r="BI373" s="10" t="str">
        <f t="shared" si="594"/>
        <v/>
      </c>
      <c r="BJ373" s="10" t="str">
        <f t="shared" si="513"/>
        <v/>
      </c>
      <c r="BK373" s="18" t="str">
        <f t="shared" si="595"/>
        <v>N/A</v>
      </c>
      <c r="BL373" s="367"/>
      <c r="BM373" s="10">
        <f t="shared" si="596"/>
        <v>0</v>
      </c>
      <c r="BN373" s="18" t="str">
        <f t="shared" si="597"/>
        <v>N/A</v>
      </c>
      <c r="BO373" s="10" t="str">
        <f t="shared" si="514"/>
        <v/>
      </c>
      <c r="BP373" s="10" t="str">
        <f t="shared" si="515"/>
        <v/>
      </c>
      <c r="BQ373" s="10" t="str">
        <f t="shared" si="516"/>
        <v/>
      </c>
      <c r="BR373" s="18" t="str">
        <f t="shared" si="517"/>
        <v>N/A</v>
      </c>
      <c r="BS373" s="367"/>
      <c r="BT373" s="10">
        <f t="shared" si="598"/>
        <v>0</v>
      </c>
      <c r="BU373" s="18" t="str">
        <f t="shared" si="599"/>
        <v>N/A</v>
      </c>
      <c r="BV373" s="10" t="str">
        <f t="shared" si="518"/>
        <v/>
      </c>
      <c r="BW373" s="10" t="str">
        <f t="shared" si="600"/>
        <v/>
      </c>
      <c r="BX373" s="10" t="str">
        <f t="shared" si="519"/>
        <v/>
      </c>
      <c r="BY373" s="18" t="str">
        <f t="shared" si="601"/>
        <v>N/A</v>
      </c>
      <c r="BZ373" s="367"/>
      <c r="CA373" s="10">
        <f t="shared" si="612"/>
        <v>0</v>
      </c>
      <c r="CB373" s="18" t="str">
        <f t="shared" si="603"/>
        <v>N/A</v>
      </c>
      <c r="CC373" s="10" t="str">
        <f t="shared" si="520"/>
        <v/>
      </c>
      <c r="CD373" s="10" t="str">
        <f t="shared" si="521"/>
        <v/>
      </c>
      <c r="CE373" s="10" t="str">
        <f t="shared" si="522"/>
        <v/>
      </c>
      <c r="CF373" s="18" t="str">
        <f t="shared" si="604"/>
        <v>N/A</v>
      </c>
      <c r="CG373" s="365"/>
      <c r="CH373" s="10">
        <f t="shared" si="605"/>
        <v>0</v>
      </c>
      <c r="CI373" s="18" t="str">
        <f t="shared" si="606"/>
        <v>N/A</v>
      </c>
      <c r="CJ373" s="10" t="str">
        <f t="shared" si="523"/>
        <v/>
      </c>
      <c r="CK373" s="10" t="str">
        <f t="shared" si="524"/>
        <v/>
      </c>
      <c r="CL373" s="10" t="str">
        <f t="shared" si="525"/>
        <v/>
      </c>
      <c r="CM373" s="18" t="str">
        <f t="shared" si="526"/>
        <v>N/A</v>
      </c>
      <c r="CN373" s="365"/>
      <c r="CO373" s="10">
        <f t="shared" si="607"/>
        <v>0</v>
      </c>
      <c r="CP373" s="18" t="str">
        <f t="shared" si="608"/>
        <v>N/A</v>
      </c>
      <c r="CQ373" s="10" t="str">
        <f t="shared" si="527"/>
        <v/>
      </c>
      <c r="CR373" s="10" t="str">
        <f t="shared" si="528"/>
        <v/>
      </c>
      <c r="CS373" s="10" t="str">
        <f t="shared" si="529"/>
        <v/>
      </c>
      <c r="CT373" s="18" t="str">
        <f t="shared" si="609"/>
        <v>N/A</v>
      </c>
      <c r="CU373" s="377"/>
      <c r="CV373" s="10">
        <f t="shared" si="610"/>
        <v>0</v>
      </c>
      <c r="CW373" s="18" t="str">
        <f t="shared" si="611"/>
        <v>N/A</v>
      </c>
      <c r="CX373" s="10" t="str">
        <f t="shared" si="530"/>
        <v/>
      </c>
      <c r="CY373" s="10" t="str">
        <f t="shared" si="531"/>
        <v/>
      </c>
      <c r="CZ373" s="10" t="str">
        <f t="shared" si="532"/>
        <v/>
      </c>
      <c r="DA373" s="18" t="str">
        <f t="shared" si="533"/>
        <v>N/A</v>
      </c>
      <c r="DB373" s="367"/>
      <c r="DC373" s="367"/>
      <c r="DD373" s="367"/>
      <c r="DE373" s="367"/>
      <c r="DF373" s="367"/>
      <c r="DG373" s="40" t="b">
        <f t="shared" si="534"/>
        <v>0</v>
      </c>
      <c r="DH373" s="40" t="b">
        <f t="shared" si="535"/>
        <v>0</v>
      </c>
      <c r="DI373" s="40" t="b">
        <f t="shared" si="536"/>
        <v>0</v>
      </c>
      <c r="DJ373" s="40" t="b">
        <f t="shared" si="537"/>
        <v>0</v>
      </c>
      <c r="DK373" s="367"/>
      <c r="DL373" s="40" t="b">
        <f t="shared" si="538"/>
        <v>0</v>
      </c>
      <c r="DM373" s="40" t="b">
        <f t="shared" si="539"/>
        <v>0</v>
      </c>
      <c r="DN373" s="40" t="b">
        <f t="shared" si="540"/>
        <v>0</v>
      </c>
      <c r="DO373" s="40" t="b">
        <f t="shared" si="541"/>
        <v>0</v>
      </c>
      <c r="DP373" s="367"/>
      <c r="DQ373" s="40" t="b">
        <f t="shared" si="542"/>
        <v>0</v>
      </c>
      <c r="DR373" s="40" t="b">
        <f t="shared" si="543"/>
        <v>0</v>
      </c>
      <c r="DS373" s="40" t="b">
        <f t="shared" si="544"/>
        <v>0</v>
      </c>
      <c r="DT373" s="40" t="b">
        <f t="shared" si="545"/>
        <v>0</v>
      </c>
      <c r="DU373" s="367"/>
      <c r="DV373" s="40" t="b">
        <f t="shared" si="546"/>
        <v>0</v>
      </c>
      <c r="DW373" s="40" t="b">
        <f t="shared" si="547"/>
        <v>0</v>
      </c>
      <c r="DX373" s="40" t="b">
        <f t="shared" si="548"/>
        <v>0</v>
      </c>
      <c r="DY373" s="40" t="b">
        <f t="shared" si="549"/>
        <v>0</v>
      </c>
      <c r="DZ373" s="367"/>
      <c r="EA373" s="40" t="b">
        <f t="shared" si="550"/>
        <v>0</v>
      </c>
      <c r="EB373" s="40" t="b">
        <f t="shared" si="551"/>
        <v>0</v>
      </c>
      <c r="EC373" s="40" t="b">
        <f t="shared" si="552"/>
        <v>0</v>
      </c>
      <c r="ED373" s="40" t="b">
        <f t="shared" si="553"/>
        <v>0</v>
      </c>
      <c r="EE373" s="367"/>
      <c r="EF373" s="40" t="b">
        <f t="shared" si="554"/>
        <v>0</v>
      </c>
      <c r="EG373" s="40" t="b">
        <f t="shared" si="555"/>
        <v>0</v>
      </c>
      <c r="EH373" s="40" t="b">
        <f t="shared" si="556"/>
        <v>0</v>
      </c>
      <c r="EI373" s="40" t="b">
        <f t="shared" si="557"/>
        <v>0</v>
      </c>
      <c r="EJ373" s="367"/>
      <c r="EK373" s="40" t="b">
        <f t="shared" si="558"/>
        <v>0</v>
      </c>
      <c r="EL373" s="40" t="b">
        <f t="shared" si="559"/>
        <v>0</v>
      </c>
      <c r="EM373" s="40" t="b">
        <f t="shared" si="560"/>
        <v>0</v>
      </c>
      <c r="EN373" s="40" t="b">
        <f t="shared" si="561"/>
        <v>0</v>
      </c>
      <c r="EO373" s="367"/>
      <c r="EP373" s="40" t="b">
        <f t="shared" si="562"/>
        <v>0</v>
      </c>
      <c r="EQ373" s="40" t="b">
        <f t="shared" si="563"/>
        <v>0</v>
      </c>
      <c r="ER373" s="40" t="b">
        <f t="shared" si="564"/>
        <v>0</v>
      </c>
      <c r="ES373" s="40" t="b">
        <f t="shared" si="565"/>
        <v>0</v>
      </c>
      <c r="ET373" s="367"/>
      <c r="EU373" s="40" t="b">
        <f t="shared" si="566"/>
        <v>0</v>
      </c>
      <c r="EV373" s="40" t="b">
        <f t="shared" si="567"/>
        <v>0</v>
      </c>
      <c r="EW373" s="40" t="b">
        <f t="shared" si="568"/>
        <v>0</v>
      </c>
      <c r="EX373" s="40" t="b">
        <f t="shared" si="569"/>
        <v>0</v>
      </c>
      <c r="EY373" s="365"/>
      <c r="EZ373" s="40" t="b">
        <f t="shared" si="570"/>
        <v>0</v>
      </c>
      <c r="FA373" s="40" t="b">
        <f t="shared" si="571"/>
        <v>0</v>
      </c>
      <c r="FB373" s="40" t="b">
        <f t="shared" si="572"/>
        <v>0</v>
      </c>
      <c r="FC373" s="40" t="b">
        <f t="shared" si="573"/>
        <v>0</v>
      </c>
      <c r="FD373" s="367"/>
      <c r="FE373" s="40" t="b">
        <f t="shared" si="574"/>
        <v>0</v>
      </c>
      <c r="FF373" s="40" t="b">
        <f t="shared" si="575"/>
        <v>0</v>
      </c>
      <c r="FG373" s="40" t="b">
        <f t="shared" si="576"/>
        <v>0</v>
      </c>
      <c r="FH373" s="40" t="b">
        <f t="shared" si="577"/>
        <v>0</v>
      </c>
      <c r="FI373" s="365"/>
      <c r="FJ373" s="40" t="b">
        <f t="shared" si="578"/>
        <v>0</v>
      </c>
      <c r="FK373" s="40" t="b">
        <f t="shared" si="579"/>
        <v>0</v>
      </c>
      <c r="FL373" s="40" t="b">
        <f t="shared" si="580"/>
        <v>0</v>
      </c>
      <c r="FM373" s="40" t="b">
        <f t="shared" si="581"/>
        <v>0</v>
      </c>
      <c r="FN373" s="367"/>
      <c r="FO373" s="40" t="b">
        <f t="shared" si="582"/>
        <v>0</v>
      </c>
      <c r="FP373" s="40" t="b">
        <f t="shared" si="583"/>
        <v>0</v>
      </c>
      <c r="FQ373" s="40" t="b">
        <f t="shared" si="584"/>
        <v>0</v>
      </c>
      <c r="FR373" s="40" t="b">
        <f t="shared" si="585"/>
        <v>0</v>
      </c>
      <c r="FS373" s="365"/>
      <c r="FT373" s="40" t="b">
        <f t="shared" si="586"/>
        <v>0</v>
      </c>
      <c r="FU373" s="40" t="b">
        <f t="shared" si="587"/>
        <v>0</v>
      </c>
      <c r="FV373" s="40" t="b">
        <f t="shared" si="588"/>
        <v>0</v>
      </c>
      <c r="FW373" s="40" t="b">
        <f t="shared" si="589"/>
        <v>0</v>
      </c>
    </row>
    <row r="374" spans="2:179">
      <c r="B374" s="365">
        <v>365</v>
      </c>
      <c r="C374" s="309"/>
      <c r="D374" s="196"/>
      <c r="E374" s="196"/>
      <c r="F374" s="195"/>
      <c r="G374" s="367"/>
      <c r="H374" s="197"/>
      <c r="I374" s="197"/>
      <c r="J374" s="197"/>
      <c r="K374" s="197"/>
      <c r="L374" s="197"/>
      <c r="M374" s="197"/>
      <c r="N374" s="9"/>
      <c r="O374" s="198"/>
      <c r="P374" s="198"/>
      <c r="Q374" s="198"/>
      <c r="R374" s="198"/>
      <c r="S374" s="198"/>
      <c r="T374" s="198"/>
      <c r="U374" s="9"/>
      <c r="V374" s="306"/>
      <c r="W374" s="306"/>
      <c r="X374" s="306"/>
      <c r="Y374" s="306"/>
      <c r="Z374" s="306"/>
      <c r="AA374" s="283">
        <f>IFERROR(Z374*Inputs!$D$59*Inputs!$D$60,"")</f>
        <v>0</v>
      </c>
      <c r="AB374" s="9"/>
      <c r="AC374" s="304"/>
      <c r="AD374" s="304"/>
      <c r="AE374" s="304"/>
      <c r="AF374" s="304"/>
      <c r="AG374" s="9"/>
      <c r="AH374" s="283" t="str">
        <f>IFERROR(IF(Analysis!AC374="","",Analysis!AC374*Inputs!$D$33),"")</f>
        <v/>
      </c>
      <c r="AI374" s="292" t="str">
        <f>IFERROR(IF(Analysis!AD374="","",Analysis!AD374*Inputs!$D$37),"")</f>
        <v/>
      </c>
      <c r="AJ374" s="292" t="str">
        <f>IFERROR(IF(Analysis!AE374="","",Analysis!AE374*Inputs!$D$41),"")</f>
        <v/>
      </c>
      <c r="AK374" s="292" t="str">
        <f>IFERROR(IF(Analysis!AE374="","",Analysis!AE374*Inputs!$D$48),"")</f>
        <v/>
      </c>
      <c r="AL374" s="293" t="str">
        <f>IFERROR(IF(Analysis!AD374="","",Analysis!AD374*Inputs!$D$49*Inputs!$D$48),"")</f>
        <v/>
      </c>
      <c r="AM374" s="292" t="str">
        <f>IFERROR(AK374*Inputs!$D$50,"")</f>
        <v/>
      </c>
      <c r="AN374" s="292" t="str">
        <f t="shared" si="590"/>
        <v/>
      </c>
      <c r="AO374" s="292" t="str">
        <f>IFERROR(IF(AN374="","",AN374*Inputs!$D$52),"")</f>
        <v/>
      </c>
      <c r="AP374" s="283" t="str">
        <f>IFERROR(IF(Analysis!AF374="","",Analysis!AF374*Inputs!$D$58),"")</f>
        <v/>
      </c>
      <c r="AQ374" s="293" t="str">
        <f>IFERROR(AP374*Inputs!$D$59,"")</f>
        <v/>
      </c>
      <c r="AR374" s="283" t="str">
        <f>IFERROR(AQ374*Inputs!$D$60,"")</f>
        <v/>
      </c>
      <c r="AS374" s="9"/>
      <c r="AT374" s="279" t="str">
        <f>IF(Analysis!V374&lt;&gt;"",Analysis!V374,Analysis!$AH374)</f>
        <v/>
      </c>
      <c r="AU374" s="279" t="str">
        <f>IF(Analysis!W374&lt;&gt;"",Analysis!W374,Analysis!AI374)</f>
        <v/>
      </c>
      <c r="AV374" s="279" t="str">
        <f>IF(Analysis!X374&lt;&gt;"",Analysis!X374,$AJ374)</f>
        <v/>
      </c>
      <c r="AW374" s="279" t="str">
        <f>IF(Analysis!Y374&lt;&gt;"",Analysis!Y374,Analysis!AO374)</f>
        <v/>
      </c>
      <c r="AX374" s="279" t="str">
        <f>IF(Analysis!Z374&lt;&gt;"",Analysis!Z374,Analysis!AP374)</f>
        <v/>
      </c>
      <c r="AY374" s="279" t="str">
        <f>IF(Analysis!AA374&gt;0,Analysis!AA374,Analysis!AR374)</f>
        <v/>
      </c>
      <c r="AZ374" s="9"/>
      <c r="BA374" s="8">
        <f>SUM((($H374+$O374)*Inputs!$D$14*Inputs!$D$13/Hours_TB),(($I374+$P374)*Inputs!$D$14*Inputs!$D$13/Hours_TB),(($J374+$Q374)*Inputs!$D$14*Inputs!$D$13/Hours_TB),(($K374+$R374)*Inputs!$D$14*Inputs!$D$13/Hours_TB),(($L374+$S374)*Inputs!$D$14*Inputs!$D$13/Hours_TB),(($M374+$T374)*Inputs!$D$14*Inputs!$D$13/Hours_TB))</f>
        <v>0</v>
      </c>
      <c r="BB374" s="8">
        <f>SUM((($H374+$O374)*Inputs!$D$14*Inputs!$D$13/Hours_HIV),(($I374+$P374)*Inputs!$D$14*Inputs!$D$13/Hours_HIV),(($J374+$Q374)*Inputs!$D$14*Inputs!$D$13/Hours_HIV),(($K374+$R374)*Inputs!$D$14*Inputs!$D$13/Hours_HIV),(($L374+$S374)*Inputs!$D$14*Inputs!$D$13/Hours_HIV),(($M374+$T374)*Inputs!$D$14*Inputs!$D$13/Hours_HIV))</f>
        <v>0</v>
      </c>
      <c r="BC374" s="8">
        <f>SUM((($H374+$O374)*Inputs!$D$14*Inputs!$D$13/Hours_HPV),(($I374+$P374)*Inputs!$D$14*Inputs!$D$13/Hours_HPV),(($J374+$Q374)*Inputs!$D$14*Inputs!$D$13/Hours_HPV),(($K374+$R374)*Inputs!$D$14*Inputs!$D$13/Hours_HPV),(($L374+$S374)*Inputs!$D$14*Inputs!$D$13/Hours_HPV),(($M374+$T374)*Inputs!$D$14*Inputs!$D$13/Hours_HPV))</f>
        <v>0</v>
      </c>
      <c r="BD374" s="8">
        <f>SUM((($H374+$O374)*Inputs!$D$14*Inputs!$D$13/Hours_HCV),(($I374+$P374)*Inputs!$D$14*Inputs!$D$13/Hours_HCV),(($J374+$Q374)*Inputs!$D$14*Inputs!$D$13/Hours_HCV),(($K374+$R374)*Inputs!$D$14*Inputs!$D$13/Hours_HCV),(($L374+$S374)*Inputs!$D$14*Inputs!$D$13/Hours_HCV),(($M374+$T374)*Inputs!$D$14*Inputs!$D$13/Hours_HCV))</f>
        <v>0</v>
      </c>
      <c r="BE374" s="9"/>
      <c r="BF374" s="10" t="str">
        <f t="shared" si="591"/>
        <v/>
      </c>
      <c r="BG374" s="18" t="str">
        <f t="shared" si="592"/>
        <v>N/A</v>
      </c>
      <c r="BH374" s="10" t="str">
        <f t="shared" si="593"/>
        <v/>
      </c>
      <c r="BI374" s="10" t="str">
        <f t="shared" si="594"/>
        <v/>
      </c>
      <c r="BJ374" s="10" t="str">
        <f t="shared" si="513"/>
        <v/>
      </c>
      <c r="BK374" s="18" t="str">
        <f t="shared" si="595"/>
        <v>N/A</v>
      </c>
      <c r="BL374" s="367"/>
      <c r="BM374" s="10">
        <f t="shared" si="596"/>
        <v>0</v>
      </c>
      <c r="BN374" s="18" t="str">
        <f t="shared" si="597"/>
        <v>N/A</v>
      </c>
      <c r="BO374" s="10" t="str">
        <f t="shared" si="514"/>
        <v/>
      </c>
      <c r="BP374" s="10" t="str">
        <f t="shared" si="515"/>
        <v/>
      </c>
      <c r="BQ374" s="10" t="str">
        <f t="shared" si="516"/>
        <v/>
      </c>
      <c r="BR374" s="18" t="str">
        <f t="shared" si="517"/>
        <v>N/A</v>
      </c>
      <c r="BS374" s="367"/>
      <c r="BT374" s="10">
        <f t="shared" si="598"/>
        <v>0</v>
      </c>
      <c r="BU374" s="18" t="str">
        <f t="shared" si="599"/>
        <v>N/A</v>
      </c>
      <c r="BV374" s="10" t="str">
        <f t="shared" si="518"/>
        <v/>
      </c>
      <c r="BW374" s="10" t="str">
        <f t="shared" si="600"/>
        <v/>
      </c>
      <c r="BX374" s="10" t="str">
        <f t="shared" si="519"/>
        <v/>
      </c>
      <c r="BY374" s="18" t="str">
        <f t="shared" si="601"/>
        <v>N/A</v>
      </c>
      <c r="BZ374" s="367"/>
      <c r="CA374" s="10">
        <f t="shared" si="612"/>
        <v>0</v>
      </c>
      <c r="CB374" s="18" t="str">
        <f t="shared" si="603"/>
        <v>N/A</v>
      </c>
      <c r="CC374" s="10" t="str">
        <f t="shared" si="520"/>
        <v/>
      </c>
      <c r="CD374" s="10" t="str">
        <f t="shared" si="521"/>
        <v/>
      </c>
      <c r="CE374" s="10" t="str">
        <f t="shared" si="522"/>
        <v/>
      </c>
      <c r="CF374" s="18" t="str">
        <f t="shared" si="604"/>
        <v>N/A</v>
      </c>
      <c r="CG374" s="365"/>
      <c r="CH374" s="10">
        <f t="shared" si="605"/>
        <v>0</v>
      </c>
      <c r="CI374" s="18" t="str">
        <f t="shared" si="606"/>
        <v>N/A</v>
      </c>
      <c r="CJ374" s="10" t="str">
        <f t="shared" si="523"/>
        <v/>
      </c>
      <c r="CK374" s="10" t="str">
        <f t="shared" si="524"/>
        <v/>
      </c>
      <c r="CL374" s="10" t="str">
        <f t="shared" si="525"/>
        <v/>
      </c>
      <c r="CM374" s="18" t="str">
        <f t="shared" si="526"/>
        <v>N/A</v>
      </c>
      <c r="CN374" s="365"/>
      <c r="CO374" s="10">
        <f t="shared" si="607"/>
        <v>0</v>
      </c>
      <c r="CP374" s="18" t="str">
        <f t="shared" si="608"/>
        <v>N/A</v>
      </c>
      <c r="CQ374" s="10" t="str">
        <f t="shared" si="527"/>
        <v/>
      </c>
      <c r="CR374" s="10" t="str">
        <f t="shared" si="528"/>
        <v/>
      </c>
      <c r="CS374" s="10" t="str">
        <f t="shared" si="529"/>
        <v/>
      </c>
      <c r="CT374" s="18" t="str">
        <f t="shared" si="609"/>
        <v>N/A</v>
      </c>
      <c r="CU374" s="377"/>
      <c r="CV374" s="10">
        <f t="shared" si="610"/>
        <v>0</v>
      </c>
      <c r="CW374" s="18" t="str">
        <f t="shared" si="611"/>
        <v>N/A</v>
      </c>
      <c r="CX374" s="10" t="str">
        <f t="shared" si="530"/>
        <v/>
      </c>
      <c r="CY374" s="10" t="str">
        <f t="shared" si="531"/>
        <v/>
      </c>
      <c r="CZ374" s="10" t="str">
        <f t="shared" si="532"/>
        <v/>
      </c>
      <c r="DA374" s="18" t="str">
        <f t="shared" si="533"/>
        <v>N/A</v>
      </c>
      <c r="DB374" s="367"/>
      <c r="DC374" s="367"/>
      <c r="DD374" s="367"/>
      <c r="DE374" s="367"/>
      <c r="DF374" s="367"/>
      <c r="DG374" s="40" t="b">
        <f t="shared" si="534"/>
        <v>0</v>
      </c>
      <c r="DH374" s="40" t="b">
        <f t="shared" si="535"/>
        <v>0</v>
      </c>
      <c r="DI374" s="40" t="b">
        <f t="shared" si="536"/>
        <v>0</v>
      </c>
      <c r="DJ374" s="40" t="b">
        <f t="shared" si="537"/>
        <v>0</v>
      </c>
      <c r="DK374" s="367"/>
      <c r="DL374" s="40" t="b">
        <f t="shared" si="538"/>
        <v>0</v>
      </c>
      <c r="DM374" s="40" t="b">
        <f t="shared" si="539"/>
        <v>0</v>
      </c>
      <c r="DN374" s="40" t="b">
        <f t="shared" si="540"/>
        <v>0</v>
      </c>
      <c r="DO374" s="40" t="b">
        <f t="shared" si="541"/>
        <v>0</v>
      </c>
      <c r="DP374" s="367"/>
      <c r="DQ374" s="40" t="b">
        <f t="shared" si="542"/>
        <v>0</v>
      </c>
      <c r="DR374" s="40" t="b">
        <f t="shared" si="543"/>
        <v>0</v>
      </c>
      <c r="DS374" s="40" t="b">
        <f t="shared" si="544"/>
        <v>0</v>
      </c>
      <c r="DT374" s="40" t="b">
        <f t="shared" si="545"/>
        <v>0</v>
      </c>
      <c r="DU374" s="367"/>
      <c r="DV374" s="40" t="b">
        <f t="shared" si="546"/>
        <v>0</v>
      </c>
      <c r="DW374" s="40" t="b">
        <f t="shared" si="547"/>
        <v>0</v>
      </c>
      <c r="DX374" s="40" t="b">
        <f t="shared" si="548"/>
        <v>0</v>
      </c>
      <c r="DY374" s="40" t="b">
        <f t="shared" si="549"/>
        <v>0</v>
      </c>
      <c r="DZ374" s="367"/>
      <c r="EA374" s="40" t="b">
        <f t="shared" si="550"/>
        <v>0</v>
      </c>
      <c r="EB374" s="40" t="b">
        <f t="shared" si="551"/>
        <v>0</v>
      </c>
      <c r="EC374" s="40" t="b">
        <f t="shared" si="552"/>
        <v>0</v>
      </c>
      <c r="ED374" s="40" t="b">
        <f t="shared" si="553"/>
        <v>0</v>
      </c>
      <c r="EE374" s="367"/>
      <c r="EF374" s="40" t="b">
        <f t="shared" si="554"/>
        <v>0</v>
      </c>
      <c r="EG374" s="40" t="b">
        <f t="shared" si="555"/>
        <v>0</v>
      </c>
      <c r="EH374" s="40" t="b">
        <f t="shared" si="556"/>
        <v>0</v>
      </c>
      <c r="EI374" s="40" t="b">
        <f t="shared" si="557"/>
        <v>0</v>
      </c>
      <c r="EJ374" s="367"/>
      <c r="EK374" s="40" t="b">
        <f t="shared" si="558"/>
        <v>0</v>
      </c>
      <c r="EL374" s="40" t="b">
        <f t="shared" si="559"/>
        <v>0</v>
      </c>
      <c r="EM374" s="40" t="b">
        <f t="shared" si="560"/>
        <v>0</v>
      </c>
      <c r="EN374" s="40" t="b">
        <f t="shared" si="561"/>
        <v>0</v>
      </c>
      <c r="EO374" s="367"/>
      <c r="EP374" s="40" t="b">
        <f t="shared" si="562"/>
        <v>0</v>
      </c>
      <c r="EQ374" s="40" t="b">
        <f t="shared" si="563"/>
        <v>0</v>
      </c>
      <c r="ER374" s="40" t="b">
        <f t="shared" si="564"/>
        <v>0</v>
      </c>
      <c r="ES374" s="40" t="b">
        <f t="shared" si="565"/>
        <v>0</v>
      </c>
      <c r="ET374" s="367"/>
      <c r="EU374" s="40" t="b">
        <f t="shared" si="566"/>
        <v>0</v>
      </c>
      <c r="EV374" s="40" t="b">
        <f t="shared" si="567"/>
        <v>0</v>
      </c>
      <c r="EW374" s="40" t="b">
        <f t="shared" si="568"/>
        <v>0</v>
      </c>
      <c r="EX374" s="40" t="b">
        <f t="shared" si="569"/>
        <v>0</v>
      </c>
      <c r="EY374" s="365"/>
      <c r="EZ374" s="40" t="b">
        <f t="shared" si="570"/>
        <v>0</v>
      </c>
      <c r="FA374" s="40" t="b">
        <f t="shared" si="571"/>
        <v>0</v>
      </c>
      <c r="FB374" s="40" t="b">
        <f t="shared" si="572"/>
        <v>0</v>
      </c>
      <c r="FC374" s="40" t="b">
        <f t="shared" si="573"/>
        <v>0</v>
      </c>
      <c r="FD374" s="367"/>
      <c r="FE374" s="40" t="b">
        <f t="shared" si="574"/>
        <v>0</v>
      </c>
      <c r="FF374" s="40" t="b">
        <f t="shared" si="575"/>
        <v>0</v>
      </c>
      <c r="FG374" s="40" t="b">
        <f t="shared" si="576"/>
        <v>0</v>
      </c>
      <c r="FH374" s="40" t="b">
        <f t="shared" si="577"/>
        <v>0</v>
      </c>
      <c r="FI374" s="365"/>
      <c r="FJ374" s="40" t="b">
        <f t="shared" si="578"/>
        <v>0</v>
      </c>
      <c r="FK374" s="40" t="b">
        <f t="shared" si="579"/>
        <v>0</v>
      </c>
      <c r="FL374" s="40" t="b">
        <f t="shared" si="580"/>
        <v>0</v>
      </c>
      <c r="FM374" s="40" t="b">
        <f t="shared" si="581"/>
        <v>0</v>
      </c>
      <c r="FN374" s="367"/>
      <c r="FO374" s="40" t="b">
        <f t="shared" si="582"/>
        <v>0</v>
      </c>
      <c r="FP374" s="40" t="b">
        <f t="shared" si="583"/>
        <v>0</v>
      </c>
      <c r="FQ374" s="40" t="b">
        <f t="shared" si="584"/>
        <v>0</v>
      </c>
      <c r="FR374" s="40" t="b">
        <f t="shared" si="585"/>
        <v>0</v>
      </c>
      <c r="FS374" s="365"/>
      <c r="FT374" s="40" t="b">
        <f t="shared" si="586"/>
        <v>0</v>
      </c>
      <c r="FU374" s="40" t="b">
        <f t="shared" si="587"/>
        <v>0</v>
      </c>
      <c r="FV374" s="40" t="b">
        <f t="shared" si="588"/>
        <v>0</v>
      </c>
      <c r="FW374" s="40" t="b">
        <f t="shared" si="589"/>
        <v>0</v>
      </c>
    </row>
    <row r="375" spans="2:179">
      <c r="B375" s="365">
        <v>366</v>
      </c>
      <c r="C375" s="309"/>
      <c r="D375" s="196"/>
      <c r="E375" s="196"/>
      <c r="F375" s="195"/>
      <c r="G375" s="367"/>
      <c r="H375" s="197"/>
      <c r="I375" s="197"/>
      <c r="J375" s="197"/>
      <c r="K375" s="197"/>
      <c r="L375" s="197"/>
      <c r="M375" s="197"/>
      <c r="N375" s="9"/>
      <c r="O375" s="198"/>
      <c r="P375" s="198"/>
      <c r="Q375" s="198"/>
      <c r="R375" s="198"/>
      <c r="S375" s="198"/>
      <c r="T375" s="198"/>
      <c r="U375" s="9"/>
      <c r="V375" s="306"/>
      <c r="W375" s="306"/>
      <c r="X375" s="306"/>
      <c r="Y375" s="306"/>
      <c r="Z375" s="306"/>
      <c r="AA375" s="283">
        <f>IFERROR(Z375*Inputs!$D$59*Inputs!$D$60,"")</f>
        <v>0</v>
      </c>
      <c r="AB375" s="9"/>
      <c r="AC375" s="304"/>
      <c r="AD375" s="304"/>
      <c r="AE375" s="304"/>
      <c r="AF375" s="304"/>
      <c r="AG375" s="9"/>
      <c r="AH375" s="283" t="str">
        <f>IFERROR(IF(Analysis!AC375="","",Analysis!AC375*Inputs!$D$33),"")</f>
        <v/>
      </c>
      <c r="AI375" s="292" t="str">
        <f>IFERROR(IF(Analysis!AD375="","",Analysis!AD375*Inputs!$D$37),"")</f>
        <v/>
      </c>
      <c r="AJ375" s="292" t="str">
        <f>IFERROR(IF(Analysis!AE375="","",Analysis!AE375*Inputs!$D$41),"")</f>
        <v/>
      </c>
      <c r="AK375" s="292" t="str">
        <f>IFERROR(IF(Analysis!AE375="","",Analysis!AE375*Inputs!$D$48),"")</f>
        <v/>
      </c>
      <c r="AL375" s="293" t="str">
        <f>IFERROR(IF(Analysis!AD375="","",Analysis!AD375*Inputs!$D$49*Inputs!$D$48),"")</f>
        <v/>
      </c>
      <c r="AM375" s="292" t="str">
        <f>IFERROR(AK375*Inputs!$D$50,"")</f>
        <v/>
      </c>
      <c r="AN375" s="292" t="str">
        <f t="shared" si="590"/>
        <v/>
      </c>
      <c r="AO375" s="292" t="str">
        <f>IFERROR(IF(AN375="","",AN375*Inputs!$D$52),"")</f>
        <v/>
      </c>
      <c r="AP375" s="283" t="str">
        <f>IFERROR(IF(Analysis!AF375="","",Analysis!AF375*Inputs!$D$58),"")</f>
        <v/>
      </c>
      <c r="AQ375" s="293" t="str">
        <f>IFERROR(AP375*Inputs!$D$59,"")</f>
        <v/>
      </c>
      <c r="AR375" s="283" t="str">
        <f>IFERROR(AQ375*Inputs!$D$60,"")</f>
        <v/>
      </c>
      <c r="AS375" s="9"/>
      <c r="AT375" s="279" t="str">
        <f>IF(Analysis!V375&lt;&gt;"",Analysis!V375,Analysis!$AH375)</f>
        <v/>
      </c>
      <c r="AU375" s="279" t="str">
        <f>IF(Analysis!W375&lt;&gt;"",Analysis!W375,Analysis!AI375)</f>
        <v/>
      </c>
      <c r="AV375" s="279" t="str">
        <f>IF(Analysis!X375&lt;&gt;"",Analysis!X375,$AJ375)</f>
        <v/>
      </c>
      <c r="AW375" s="279" t="str">
        <f>IF(Analysis!Y375&lt;&gt;"",Analysis!Y375,Analysis!AO375)</f>
        <v/>
      </c>
      <c r="AX375" s="279" t="str">
        <f>IF(Analysis!Z375&lt;&gt;"",Analysis!Z375,Analysis!AP375)</f>
        <v/>
      </c>
      <c r="AY375" s="279" t="str">
        <f>IF(Analysis!AA375&gt;0,Analysis!AA375,Analysis!AR375)</f>
        <v/>
      </c>
      <c r="AZ375" s="9"/>
      <c r="BA375" s="8">
        <f>SUM((($H375+$O375)*Inputs!$D$14*Inputs!$D$13/Hours_TB),(($I375+$P375)*Inputs!$D$14*Inputs!$D$13/Hours_TB),(($J375+$Q375)*Inputs!$D$14*Inputs!$D$13/Hours_TB),(($K375+$R375)*Inputs!$D$14*Inputs!$D$13/Hours_TB),(($L375+$S375)*Inputs!$D$14*Inputs!$D$13/Hours_TB),(($M375+$T375)*Inputs!$D$14*Inputs!$D$13/Hours_TB))</f>
        <v>0</v>
      </c>
      <c r="BB375" s="8">
        <f>SUM((($H375+$O375)*Inputs!$D$14*Inputs!$D$13/Hours_HIV),(($I375+$P375)*Inputs!$D$14*Inputs!$D$13/Hours_HIV),(($J375+$Q375)*Inputs!$D$14*Inputs!$D$13/Hours_HIV),(($K375+$R375)*Inputs!$D$14*Inputs!$D$13/Hours_HIV),(($L375+$S375)*Inputs!$D$14*Inputs!$D$13/Hours_HIV),(($M375+$T375)*Inputs!$D$14*Inputs!$D$13/Hours_HIV))</f>
        <v>0</v>
      </c>
      <c r="BC375" s="8">
        <f>SUM((($H375+$O375)*Inputs!$D$14*Inputs!$D$13/Hours_HPV),(($I375+$P375)*Inputs!$D$14*Inputs!$D$13/Hours_HPV),(($J375+$Q375)*Inputs!$D$14*Inputs!$D$13/Hours_HPV),(($K375+$R375)*Inputs!$D$14*Inputs!$D$13/Hours_HPV),(($L375+$S375)*Inputs!$D$14*Inputs!$D$13/Hours_HPV),(($M375+$T375)*Inputs!$D$14*Inputs!$D$13/Hours_HPV))</f>
        <v>0</v>
      </c>
      <c r="BD375" s="8">
        <f>SUM((($H375+$O375)*Inputs!$D$14*Inputs!$D$13/Hours_HCV),(($I375+$P375)*Inputs!$D$14*Inputs!$D$13/Hours_HCV),(($J375+$Q375)*Inputs!$D$14*Inputs!$D$13/Hours_HCV),(($K375+$R375)*Inputs!$D$14*Inputs!$D$13/Hours_HCV),(($L375+$S375)*Inputs!$D$14*Inputs!$D$13/Hours_HCV),(($M375+$T375)*Inputs!$D$14*Inputs!$D$13/Hours_HCV))</f>
        <v>0</v>
      </c>
      <c r="BE375" s="9"/>
      <c r="BF375" s="10" t="str">
        <f t="shared" si="591"/>
        <v/>
      </c>
      <c r="BG375" s="18" t="str">
        <f t="shared" si="592"/>
        <v>N/A</v>
      </c>
      <c r="BH375" s="10" t="str">
        <f t="shared" si="593"/>
        <v/>
      </c>
      <c r="BI375" s="10" t="str">
        <f t="shared" si="594"/>
        <v/>
      </c>
      <c r="BJ375" s="10" t="str">
        <f t="shared" si="513"/>
        <v/>
      </c>
      <c r="BK375" s="18" t="str">
        <f t="shared" si="595"/>
        <v>N/A</v>
      </c>
      <c r="BL375" s="367"/>
      <c r="BM375" s="10">
        <f t="shared" si="596"/>
        <v>0</v>
      </c>
      <c r="BN375" s="18" t="str">
        <f t="shared" si="597"/>
        <v>N/A</v>
      </c>
      <c r="BO375" s="10" t="str">
        <f t="shared" si="514"/>
        <v/>
      </c>
      <c r="BP375" s="10" t="str">
        <f t="shared" si="515"/>
        <v/>
      </c>
      <c r="BQ375" s="10" t="str">
        <f t="shared" si="516"/>
        <v/>
      </c>
      <c r="BR375" s="18" t="str">
        <f t="shared" si="517"/>
        <v>N/A</v>
      </c>
      <c r="BS375" s="367"/>
      <c r="BT375" s="10">
        <f t="shared" si="598"/>
        <v>0</v>
      </c>
      <c r="BU375" s="18" t="str">
        <f t="shared" si="599"/>
        <v>N/A</v>
      </c>
      <c r="BV375" s="10" t="str">
        <f t="shared" si="518"/>
        <v/>
      </c>
      <c r="BW375" s="10" t="str">
        <f t="shared" si="600"/>
        <v/>
      </c>
      <c r="BX375" s="10" t="str">
        <f t="shared" si="519"/>
        <v/>
      </c>
      <c r="BY375" s="18" t="str">
        <f t="shared" si="601"/>
        <v>N/A</v>
      </c>
      <c r="BZ375" s="367"/>
      <c r="CA375" s="10">
        <f t="shared" si="612"/>
        <v>0</v>
      </c>
      <c r="CB375" s="18" t="str">
        <f t="shared" si="603"/>
        <v>N/A</v>
      </c>
      <c r="CC375" s="10" t="str">
        <f t="shared" si="520"/>
        <v/>
      </c>
      <c r="CD375" s="10" t="str">
        <f t="shared" si="521"/>
        <v/>
      </c>
      <c r="CE375" s="10" t="str">
        <f t="shared" si="522"/>
        <v/>
      </c>
      <c r="CF375" s="18" t="str">
        <f t="shared" si="604"/>
        <v>N/A</v>
      </c>
      <c r="CG375" s="365"/>
      <c r="CH375" s="10">
        <f t="shared" si="605"/>
        <v>0</v>
      </c>
      <c r="CI375" s="18" t="str">
        <f t="shared" si="606"/>
        <v>N/A</v>
      </c>
      <c r="CJ375" s="10" t="str">
        <f t="shared" si="523"/>
        <v/>
      </c>
      <c r="CK375" s="10" t="str">
        <f t="shared" si="524"/>
        <v/>
      </c>
      <c r="CL375" s="10" t="str">
        <f t="shared" si="525"/>
        <v/>
      </c>
      <c r="CM375" s="18" t="str">
        <f t="shared" si="526"/>
        <v>N/A</v>
      </c>
      <c r="CN375" s="365"/>
      <c r="CO375" s="10">
        <f t="shared" si="607"/>
        <v>0</v>
      </c>
      <c r="CP375" s="18" t="str">
        <f t="shared" si="608"/>
        <v>N/A</v>
      </c>
      <c r="CQ375" s="10" t="str">
        <f t="shared" si="527"/>
        <v/>
      </c>
      <c r="CR375" s="10" t="str">
        <f t="shared" si="528"/>
        <v/>
      </c>
      <c r="CS375" s="10" t="str">
        <f t="shared" si="529"/>
        <v/>
      </c>
      <c r="CT375" s="18" t="str">
        <f t="shared" si="609"/>
        <v>N/A</v>
      </c>
      <c r="CU375" s="377"/>
      <c r="CV375" s="10">
        <f t="shared" si="610"/>
        <v>0</v>
      </c>
      <c r="CW375" s="18" t="str">
        <f t="shared" si="611"/>
        <v>N/A</v>
      </c>
      <c r="CX375" s="10" t="str">
        <f t="shared" si="530"/>
        <v/>
      </c>
      <c r="CY375" s="10" t="str">
        <f t="shared" si="531"/>
        <v/>
      </c>
      <c r="CZ375" s="10" t="str">
        <f t="shared" si="532"/>
        <v/>
      </c>
      <c r="DA375" s="18" t="str">
        <f t="shared" si="533"/>
        <v>N/A</v>
      </c>
      <c r="DB375" s="367"/>
      <c r="DC375" s="367"/>
      <c r="DD375" s="367"/>
      <c r="DE375" s="367"/>
      <c r="DF375" s="367"/>
      <c r="DG375" s="40" t="b">
        <f t="shared" si="534"/>
        <v>0</v>
      </c>
      <c r="DH375" s="40" t="b">
        <f t="shared" si="535"/>
        <v>0</v>
      </c>
      <c r="DI375" s="40" t="b">
        <f t="shared" si="536"/>
        <v>0</v>
      </c>
      <c r="DJ375" s="40" t="b">
        <f t="shared" si="537"/>
        <v>0</v>
      </c>
      <c r="DK375" s="367"/>
      <c r="DL375" s="40" t="b">
        <f t="shared" si="538"/>
        <v>0</v>
      </c>
      <c r="DM375" s="40" t="b">
        <f t="shared" si="539"/>
        <v>0</v>
      </c>
      <c r="DN375" s="40" t="b">
        <f t="shared" si="540"/>
        <v>0</v>
      </c>
      <c r="DO375" s="40" t="b">
        <f t="shared" si="541"/>
        <v>0</v>
      </c>
      <c r="DP375" s="367"/>
      <c r="DQ375" s="40" t="b">
        <f t="shared" si="542"/>
        <v>0</v>
      </c>
      <c r="DR375" s="40" t="b">
        <f t="shared" si="543"/>
        <v>0</v>
      </c>
      <c r="DS375" s="40" t="b">
        <f t="shared" si="544"/>
        <v>0</v>
      </c>
      <c r="DT375" s="40" t="b">
        <f t="shared" si="545"/>
        <v>0</v>
      </c>
      <c r="DU375" s="367"/>
      <c r="DV375" s="40" t="b">
        <f t="shared" si="546"/>
        <v>0</v>
      </c>
      <c r="DW375" s="40" t="b">
        <f t="shared" si="547"/>
        <v>0</v>
      </c>
      <c r="DX375" s="40" t="b">
        <f t="shared" si="548"/>
        <v>0</v>
      </c>
      <c r="DY375" s="40" t="b">
        <f t="shared" si="549"/>
        <v>0</v>
      </c>
      <c r="DZ375" s="367"/>
      <c r="EA375" s="40" t="b">
        <f t="shared" si="550"/>
        <v>0</v>
      </c>
      <c r="EB375" s="40" t="b">
        <f t="shared" si="551"/>
        <v>0</v>
      </c>
      <c r="EC375" s="40" t="b">
        <f t="shared" si="552"/>
        <v>0</v>
      </c>
      <c r="ED375" s="40" t="b">
        <f t="shared" si="553"/>
        <v>0</v>
      </c>
      <c r="EE375" s="367"/>
      <c r="EF375" s="40" t="b">
        <f t="shared" si="554"/>
        <v>0</v>
      </c>
      <c r="EG375" s="40" t="b">
        <f t="shared" si="555"/>
        <v>0</v>
      </c>
      <c r="EH375" s="40" t="b">
        <f t="shared" si="556"/>
        <v>0</v>
      </c>
      <c r="EI375" s="40" t="b">
        <f t="shared" si="557"/>
        <v>0</v>
      </c>
      <c r="EJ375" s="367"/>
      <c r="EK375" s="40" t="b">
        <f t="shared" si="558"/>
        <v>0</v>
      </c>
      <c r="EL375" s="40" t="b">
        <f t="shared" si="559"/>
        <v>0</v>
      </c>
      <c r="EM375" s="40" t="b">
        <f t="shared" si="560"/>
        <v>0</v>
      </c>
      <c r="EN375" s="40" t="b">
        <f t="shared" si="561"/>
        <v>0</v>
      </c>
      <c r="EO375" s="367"/>
      <c r="EP375" s="40" t="b">
        <f t="shared" si="562"/>
        <v>0</v>
      </c>
      <c r="EQ375" s="40" t="b">
        <f t="shared" si="563"/>
        <v>0</v>
      </c>
      <c r="ER375" s="40" t="b">
        <f t="shared" si="564"/>
        <v>0</v>
      </c>
      <c r="ES375" s="40" t="b">
        <f t="shared" si="565"/>
        <v>0</v>
      </c>
      <c r="ET375" s="367"/>
      <c r="EU375" s="40" t="b">
        <f t="shared" si="566"/>
        <v>0</v>
      </c>
      <c r="EV375" s="40" t="b">
        <f t="shared" si="567"/>
        <v>0</v>
      </c>
      <c r="EW375" s="40" t="b">
        <f t="shared" si="568"/>
        <v>0</v>
      </c>
      <c r="EX375" s="40" t="b">
        <f t="shared" si="569"/>
        <v>0</v>
      </c>
      <c r="EY375" s="365"/>
      <c r="EZ375" s="40" t="b">
        <f t="shared" si="570"/>
        <v>0</v>
      </c>
      <c r="FA375" s="40" t="b">
        <f t="shared" si="571"/>
        <v>0</v>
      </c>
      <c r="FB375" s="40" t="b">
        <f t="shared" si="572"/>
        <v>0</v>
      </c>
      <c r="FC375" s="40" t="b">
        <f t="shared" si="573"/>
        <v>0</v>
      </c>
      <c r="FD375" s="367"/>
      <c r="FE375" s="40" t="b">
        <f t="shared" si="574"/>
        <v>0</v>
      </c>
      <c r="FF375" s="40" t="b">
        <f t="shared" si="575"/>
        <v>0</v>
      </c>
      <c r="FG375" s="40" t="b">
        <f t="shared" si="576"/>
        <v>0</v>
      </c>
      <c r="FH375" s="40" t="b">
        <f t="shared" si="577"/>
        <v>0</v>
      </c>
      <c r="FI375" s="365"/>
      <c r="FJ375" s="40" t="b">
        <f t="shared" si="578"/>
        <v>0</v>
      </c>
      <c r="FK375" s="40" t="b">
        <f t="shared" si="579"/>
        <v>0</v>
      </c>
      <c r="FL375" s="40" t="b">
        <f t="shared" si="580"/>
        <v>0</v>
      </c>
      <c r="FM375" s="40" t="b">
        <f t="shared" si="581"/>
        <v>0</v>
      </c>
      <c r="FN375" s="367"/>
      <c r="FO375" s="40" t="b">
        <f t="shared" si="582"/>
        <v>0</v>
      </c>
      <c r="FP375" s="40" t="b">
        <f t="shared" si="583"/>
        <v>0</v>
      </c>
      <c r="FQ375" s="40" t="b">
        <f t="shared" si="584"/>
        <v>0</v>
      </c>
      <c r="FR375" s="40" t="b">
        <f t="shared" si="585"/>
        <v>0</v>
      </c>
      <c r="FS375" s="365"/>
      <c r="FT375" s="40" t="b">
        <f t="shared" si="586"/>
        <v>0</v>
      </c>
      <c r="FU375" s="40" t="b">
        <f t="shared" si="587"/>
        <v>0</v>
      </c>
      <c r="FV375" s="40" t="b">
        <f t="shared" si="588"/>
        <v>0</v>
      </c>
      <c r="FW375" s="40" t="b">
        <f t="shared" si="589"/>
        <v>0</v>
      </c>
    </row>
    <row r="376" spans="2:179">
      <c r="B376" s="365">
        <v>367</v>
      </c>
      <c r="C376" s="309"/>
      <c r="D376" s="196"/>
      <c r="E376" s="196"/>
      <c r="F376" s="195"/>
      <c r="G376" s="367"/>
      <c r="H376" s="197"/>
      <c r="I376" s="197"/>
      <c r="J376" s="197"/>
      <c r="K376" s="197"/>
      <c r="L376" s="197"/>
      <c r="M376" s="197"/>
      <c r="N376" s="9"/>
      <c r="O376" s="198"/>
      <c r="P376" s="198"/>
      <c r="Q376" s="198"/>
      <c r="R376" s="198"/>
      <c r="S376" s="198"/>
      <c r="T376" s="198"/>
      <c r="U376" s="9"/>
      <c r="V376" s="306"/>
      <c r="W376" s="306"/>
      <c r="X376" s="306"/>
      <c r="Y376" s="306"/>
      <c r="Z376" s="306"/>
      <c r="AA376" s="283">
        <f>IFERROR(Z376*Inputs!$D$59*Inputs!$D$60,"")</f>
        <v>0</v>
      </c>
      <c r="AB376" s="9"/>
      <c r="AC376" s="304"/>
      <c r="AD376" s="304"/>
      <c r="AE376" s="304"/>
      <c r="AF376" s="304"/>
      <c r="AG376" s="9"/>
      <c r="AH376" s="283" t="str">
        <f>IFERROR(IF(Analysis!AC376="","",Analysis!AC376*Inputs!$D$33),"")</f>
        <v/>
      </c>
      <c r="AI376" s="292" t="str">
        <f>IFERROR(IF(Analysis!AD376="","",Analysis!AD376*Inputs!$D$37),"")</f>
        <v/>
      </c>
      <c r="AJ376" s="292" t="str">
        <f>IFERROR(IF(Analysis!AE376="","",Analysis!AE376*Inputs!$D$41),"")</f>
        <v/>
      </c>
      <c r="AK376" s="292" t="str">
        <f>IFERROR(IF(Analysis!AE376="","",Analysis!AE376*Inputs!$D$48),"")</f>
        <v/>
      </c>
      <c r="AL376" s="293" t="str">
        <f>IFERROR(IF(Analysis!AD376="","",Analysis!AD376*Inputs!$D$49*Inputs!$D$48),"")</f>
        <v/>
      </c>
      <c r="AM376" s="292" t="str">
        <f>IFERROR(AK376*Inputs!$D$50,"")</f>
        <v/>
      </c>
      <c r="AN376" s="292" t="str">
        <f t="shared" si="590"/>
        <v/>
      </c>
      <c r="AO376" s="292" t="str">
        <f>IFERROR(IF(AN376="","",AN376*Inputs!$D$52),"")</f>
        <v/>
      </c>
      <c r="AP376" s="283" t="str">
        <f>IFERROR(IF(Analysis!AF376="","",Analysis!AF376*Inputs!$D$58),"")</f>
        <v/>
      </c>
      <c r="AQ376" s="293" t="str">
        <f>IFERROR(AP376*Inputs!$D$59,"")</f>
        <v/>
      </c>
      <c r="AR376" s="283" t="str">
        <f>IFERROR(AQ376*Inputs!$D$60,"")</f>
        <v/>
      </c>
      <c r="AS376" s="9"/>
      <c r="AT376" s="279" t="str">
        <f>IF(Analysis!V376&lt;&gt;"",Analysis!V376,Analysis!$AH376)</f>
        <v/>
      </c>
      <c r="AU376" s="279" t="str">
        <f>IF(Analysis!W376&lt;&gt;"",Analysis!W376,Analysis!AI376)</f>
        <v/>
      </c>
      <c r="AV376" s="279" t="str">
        <f>IF(Analysis!X376&lt;&gt;"",Analysis!X376,$AJ376)</f>
        <v/>
      </c>
      <c r="AW376" s="279" t="str">
        <f>IF(Analysis!Y376&lt;&gt;"",Analysis!Y376,Analysis!AO376)</f>
        <v/>
      </c>
      <c r="AX376" s="279" t="str">
        <f>IF(Analysis!Z376&lt;&gt;"",Analysis!Z376,Analysis!AP376)</f>
        <v/>
      </c>
      <c r="AY376" s="279" t="str">
        <f>IF(Analysis!AA376&gt;0,Analysis!AA376,Analysis!AR376)</f>
        <v/>
      </c>
      <c r="AZ376" s="9"/>
      <c r="BA376" s="8">
        <f>SUM((($H376+$O376)*Inputs!$D$14*Inputs!$D$13/Hours_TB),(($I376+$P376)*Inputs!$D$14*Inputs!$D$13/Hours_TB),(($J376+$Q376)*Inputs!$D$14*Inputs!$D$13/Hours_TB),(($K376+$R376)*Inputs!$D$14*Inputs!$D$13/Hours_TB),(($L376+$S376)*Inputs!$D$14*Inputs!$D$13/Hours_TB),(($M376+$T376)*Inputs!$D$14*Inputs!$D$13/Hours_TB))</f>
        <v>0</v>
      </c>
      <c r="BB376" s="8">
        <f>SUM((($H376+$O376)*Inputs!$D$14*Inputs!$D$13/Hours_HIV),(($I376+$P376)*Inputs!$D$14*Inputs!$D$13/Hours_HIV),(($J376+$Q376)*Inputs!$D$14*Inputs!$D$13/Hours_HIV),(($K376+$R376)*Inputs!$D$14*Inputs!$D$13/Hours_HIV),(($L376+$S376)*Inputs!$D$14*Inputs!$D$13/Hours_HIV),(($M376+$T376)*Inputs!$D$14*Inputs!$D$13/Hours_HIV))</f>
        <v>0</v>
      </c>
      <c r="BC376" s="8">
        <f>SUM((($H376+$O376)*Inputs!$D$14*Inputs!$D$13/Hours_HPV),(($I376+$P376)*Inputs!$D$14*Inputs!$D$13/Hours_HPV),(($J376+$Q376)*Inputs!$D$14*Inputs!$D$13/Hours_HPV),(($K376+$R376)*Inputs!$D$14*Inputs!$D$13/Hours_HPV),(($L376+$S376)*Inputs!$D$14*Inputs!$D$13/Hours_HPV),(($M376+$T376)*Inputs!$D$14*Inputs!$D$13/Hours_HPV))</f>
        <v>0</v>
      </c>
      <c r="BD376" s="8">
        <f>SUM((($H376+$O376)*Inputs!$D$14*Inputs!$D$13/Hours_HCV),(($I376+$P376)*Inputs!$D$14*Inputs!$D$13/Hours_HCV),(($J376+$Q376)*Inputs!$D$14*Inputs!$D$13/Hours_HCV),(($K376+$R376)*Inputs!$D$14*Inputs!$D$13/Hours_HCV),(($L376+$S376)*Inputs!$D$14*Inputs!$D$13/Hours_HCV),(($M376+$T376)*Inputs!$D$14*Inputs!$D$13/Hours_HCV))</f>
        <v>0</v>
      </c>
      <c r="BE376" s="9"/>
      <c r="BF376" s="10" t="str">
        <f t="shared" si="591"/>
        <v/>
      </c>
      <c r="BG376" s="18" t="str">
        <f t="shared" si="592"/>
        <v>N/A</v>
      </c>
      <c r="BH376" s="10" t="str">
        <f t="shared" si="593"/>
        <v/>
      </c>
      <c r="BI376" s="10" t="str">
        <f t="shared" si="594"/>
        <v/>
      </c>
      <c r="BJ376" s="10" t="str">
        <f t="shared" si="513"/>
        <v/>
      </c>
      <c r="BK376" s="18" t="str">
        <f t="shared" si="595"/>
        <v>N/A</v>
      </c>
      <c r="BL376" s="367"/>
      <c r="BM376" s="10">
        <f t="shared" si="596"/>
        <v>0</v>
      </c>
      <c r="BN376" s="18" t="str">
        <f t="shared" si="597"/>
        <v>N/A</v>
      </c>
      <c r="BO376" s="10" t="str">
        <f t="shared" si="514"/>
        <v/>
      </c>
      <c r="BP376" s="10" t="str">
        <f t="shared" si="515"/>
        <v/>
      </c>
      <c r="BQ376" s="10" t="str">
        <f t="shared" si="516"/>
        <v/>
      </c>
      <c r="BR376" s="18" t="str">
        <f t="shared" si="517"/>
        <v>N/A</v>
      </c>
      <c r="BS376" s="367"/>
      <c r="BT376" s="10">
        <f t="shared" si="598"/>
        <v>0</v>
      </c>
      <c r="BU376" s="18" t="str">
        <f t="shared" si="599"/>
        <v>N/A</v>
      </c>
      <c r="BV376" s="10" t="str">
        <f t="shared" si="518"/>
        <v/>
      </c>
      <c r="BW376" s="10" t="str">
        <f t="shared" si="600"/>
        <v/>
      </c>
      <c r="BX376" s="10" t="str">
        <f t="shared" si="519"/>
        <v/>
      </c>
      <c r="BY376" s="18" t="str">
        <f t="shared" si="601"/>
        <v>N/A</v>
      </c>
      <c r="BZ376" s="367"/>
      <c r="CA376" s="10">
        <f t="shared" si="612"/>
        <v>0</v>
      </c>
      <c r="CB376" s="18" t="str">
        <f t="shared" si="603"/>
        <v>N/A</v>
      </c>
      <c r="CC376" s="10" t="str">
        <f t="shared" si="520"/>
        <v/>
      </c>
      <c r="CD376" s="10" t="str">
        <f t="shared" si="521"/>
        <v/>
      </c>
      <c r="CE376" s="10" t="str">
        <f t="shared" si="522"/>
        <v/>
      </c>
      <c r="CF376" s="18" t="str">
        <f t="shared" si="604"/>
        <v>N/A</v>
      </c>
      <c r="CG376" s="365"/>
      <c r="CH376" s="10">
        <f t="shared" si="605"/>
        <v>0</v>
      </c>
      <c r="CI376" s="18" t="str">
        <f t="shared" si="606"/>
        <v>N/A</v>
      </c>
      <c r="CJ376" s="10" t="str">
        <f t="shared" si="523"/>
        <v/>
      </c>
      <c r="CK376" s="10" t="str">
        <f t="shared" si="524"/>
        <v/>
      </c>
      <c r="CL376" s="10" t="str">
        <f t="shared" si="525"/>
        <v/>
      </c>
      <c r="CM376" s="18" t="str">
        <f t="shared" si="526"/>
        <v>N/A</v>
      </c>
      <c r="CN376" s="365"/>
      <c r="CO376" s="10">
        <f t="shared" si="607"/>
        <v>0</v>
      </c>
      <c r="CP376" s="18" t="str">
        <f t="shared" si="608"/>
        <v>N/A</v>
      </c>
      <c r="CQ376" s="10" t="str">
        <f t="shared" si="527"/>
        <v/>
      </c>
      <c r="CR376" s="10" t="str">
        <f t="shared" si="528"/>
        <v/>
      </c>
      <c r="CS376" s="10" t="str">
        <f t="shared" si="529"/>
        <v/>
      </c>
      <c r="CT376" s="18" t="str">
        <f t="shared" si="609"/>
        <v>N/A</v>
      </c>
      <c r="CU376" s="377"/>
      <c r="CV376" s="10">
        <f t="shared" si="610"/>
        <v>0</v>
      </c>
      <c r="CW376" s="18" t="str">
        <f t="shared" si="611"/>
        <v>N/A</v>
      </c>
      <c r="CX376" s="10" t="str">
        <f t="shared" si="530"/>
        <v/>
      </c>
      <c r="CY376" s="10" t="str">
        <f t="shared" si="531"/>
        <v/>
      </c>
      <c r="CZ376" s="10" t="str">
        <f t="shared" si="532"/>
        <v/>
      </c>
      <c r="DA376" s="18" t="str">
        <f t="shared" si="533"/>
        <v>N/A</v>
      </c>
      <c r="DB376" s="367"/>
      <c r="DC376" s="367"/>
      <c r="DD376" s="367"/>
      <c r="DE376" s="367"/>
      <c r="DF376" s="367"/>
      <c r="DG376" s="40" t="b">
        <f t="shared" si="534"/>
        <v>0</v>
      </c>
      <c r="DH376" s="40" t="b">
        <f t="shared" si="535"/>
        <v>0</v>
      </c>
      <c r="DI376" s="40" t="b">
        <f t="shared" si="536"/>
        <v>0</v>
      </c>
      <c r="DJ376" s="40" t="b">
        <f t="shared" si="537"/>
        <v>0</v>
      </c>
      <c r="DK376" s="367"/>
      <c r="DL376" s="40" t="b">
        <f t="shared" si="538"/>
        <v>0</v>
      </c>
      <c r="DM376" s="40" t="b">
        <f t="shared" si="539"/>
        <v>0</v>
      </c>
      <c r="DN376" s="40" t="b">
        <f t="shared" si="540"/>
        <v>0</v>
      </c>
      <c r="DO376" s="40" t="b">
        <f t="shared" si="541"/>
        <v>0</v>
      </c>
      <c r="DP376" s="367"/>
      <c r="DQ376" s="40" t="b">
        <f t="shared" si="542"/>
        <v>0</v>
      </c>
      <c r="DR376" s="40" t="b">
        <f t="shared" si="543"/>
        <v>0</v>
      </c>
      <c r="DS376" s="40" t="b">
        <f t="shared" si="544"/>
        <v>0</v>
      </c>
      <c r="DT376" s="40" t="b">
        <f t="shared" si="545"/>
        <v>0</v>
      </c>
      <c r="DU376" s="367"/>
      <c r="DV376" s="40" t="b">
        <f t="shared" si="546"/>
        <v>0</v>
      </c>
      <c r="DW376" s="40" t="b">
        <f t="shared" si="547"/>
        <v>0</v>
      </c>
      <c r="DX376" s="40" t="b">
        <f t="shared" si="548"/>
        <v>0</v>
      </c>
      <c r="DY376" s="40" t="b">
        <f t="shared" si="549"/>
        <v>0</v>
      </c>
      <c r="DZ376" s="367"/>
      <c r="EA376" s="40" t="b">
        <f t="shared" si="550"/>
        <v>0</v>
      </c>
      <c r="EB376" s="40" t="b">
        <f t="shared" si="551"/>
        <v>0</v>
      </c>
      <c r="EC376" s="40" t="b">
        <f t="shared" si="552"/>
        <v>0</v>
      </c>
      <c r="ED376" s="40" t="b">
        <f t="shared" si="553"/>
        <v>0</v>
      </c>
      <c r="EE376" s="367"/>
      <c r="EF376" s="40" t="b">
        <f t="shared" si="554"/>
        <v>0</v>
      </c>
      <c r="EG376" s="40" t="b">
        <f t="shared" si="555"/>
        <v>0</v>
      </c>
      <c r="EH376" s="40" t="b">
        <f t="shared" si="556"/>
        <v>0</v>
      </c>
      <c r="EI376" s="40" t="b">
        <f t="shared" si="557"/>
        <v>0</v>
      </c>
      <c r="EJ376" s="367"/>
      <c r="EK376" s="40" t="b">
        <f t="shared" si="558"/>
        <v>0</v>
      </c>
      <c r="EL376" s="40" t="b">
        <f t="shared" si="559"/>
        <v>0</v>
      </c>
      <c r="EM376" s="40" t="b">
        <f t="shared" si="560"/>
        <v>0</v>
      </c>
      <c r="EN376" s="40" t="b">
        <f t="shared" si="561"/>
        <v>0</v>
      </c>
      <c r="EO376" s="367"/>
      <c r="EP376" s="40" t="b">
        <f t="shared" si="562"/>
        <v>0</v>
      </c>
      <c r="EQ376" s="40" t="b">
        <f t="shared" si="563"/>
        <v>0</v>
      </c>
      <c r="ER376" s="40" t="b">
        <f t="shared" si="564"/>
        <v>0</v>
      </c>
      <c r="ES376" s="40" t="b">
        <f t="shared" si="565"/>
        <v>0</v>
      </c>
      <c r="ET376" s="367"/>
      <c r="EU376" s="40" t="b">
        <f t="shared" si="566"/>
        <v>0</v>
      </c>
      <c r="EV376" s="40" t="b">
        <f t="shared" si="567"/>
        <v>0</v>
      </c>
      <c r="EW376" s="40" t="b">
        <f t="shared" si="568"/>
        <v>0</v>
      </c>
      <c r="EX376" s="40" t="b">
        <f t="shared" si="569"/>
        <v>0</v>
      </c>
      <c r="EY376" s="365"/>
      <c r="EZ376" s="40" t="b">
        <f t="shared" si="570"/>
        <v>0</v>
      </c>
      <c r="FA376" s="40" t="b">
        <f t="shared" si="571"/>
        <v>0</v>
      </c>
      <c r="FB376" s="40" t="b">
        <f t="shared" si="572"/>
        <v>0</v>
      </c>
      <c r="FC376" s="40" t="b">
        <f t="shared" si="573"/>
        <v>0</v>
      </c>
      <c r="FD376" s="367"/>
      <c r="FE376" s="40" t="b">
        <f t="shared" si="574"/>
        <v>0</v>
      </c>
      <c r="FF376" s="40" t="b">
        <f t="shared" si="575"/>
        <v>0</v>
      </c>
      <c r="FG376" s="40" t="b">
        <f t="shared" si="576"/>
        <v>0</v>
      </c>
      <c r="FH376" s="40" t="b">
        <f t="shared" si="577"/>
        <v>0</v>
      </c>
      <c r="FI376" s="365"/>
      <c r="FJ376" s="40" t="b">
        <f t="shared" si="578"/>
        <v>0</v>
      </c>
      <c r="FK376" s="40" t="b">
        <f t="shared" si="579"/>
        <v>0</v>
      </c>
      <c r="FL376" s="40" t="b">
        <f t="shared" si="580"/>
        <v>0</v>
      </c>
      <c r="FM376" s="40" t="b">
        <f t="shared" si="581"/>
        <v>0</v>
      </c>
      <c r="FN376" s="367"/>
      <c r="FO376" s="40" t="b">
        <f t="shared" si="582"/>
        <v>0</v>
      </c>
      <c r="FP376" s="40" t="b">
        <f t="shared" si="583"/>
        <v>0</v>
      </c>
      <c r="FQ376" s="40" t="b">
        <f t="shared" si="584"/>
        <v>0</v>
      </c>
      <c r="FR376" s="40" t="b">
        <f t="shared" si="585"/>
        <v>0</v>
      </c>
      <c r="FS376" s="365"/>
      <c r="FT376" s="40" t="b">
        <f t="shared" si="586"/>
        <v>0</v>
      </c>
      <c r="FU376" s="40" t="b">
        <f t="shared" si="587"/>
        <v>0</v>
      </c>
      <c r="FV376" s="40" t="b">
        <f t="shared" si="588"/>
        <v>0</v>
      </c>
      <c r="FW376" s="40" t="b">
        <f t="shared" si="589"/>
        <v>0</v>
      </c>
    </row>
    <row r="377" spans="2:179">
      <c r="B377" s="365">
        <v>368</v>
      </c>
      <c r="C377" s="309"/>
      <c r="D377" s="196"/>
      <c r="E377" s="196"/>
      <c r="F377" s="195"/>
      <c r="G377" s="367"/>
      <c r="H377" s="197"/>
      <c r="I377" s="197"/>
      <c r="J377" s="197"/>
      <c r="K377" s="197"/>
      <c r="L377" s="197"/>
      <c r="M377" s="197"/>
      <c r="N377" s="9"/>
      <c r="O377" s="198"/>
      <c r="P377" s="198"/>
      <c r="Q377" s="198"/>
      <c r="R377" s="198"/>
      <c r="S377" s="198"/>
      <c r="T377" s="198"/>
      <c r="U377" s="9"/>
      <c r="V377" s="306"/>
      <c r="W377" s="306"/>
      <c r="X377" s="306"/>
      <c r="Y377" s="306"/>
      <c r="Z377" s="306"/>
      <c r="AA377" s="283">
        <f>IFERROR(Z377*Inputs!$D$59*Inputs!$D$60,"")</f>
        <v>0</v>
      </c>
      <c r="AB377" s="9"/>
      <c r="AC377" s="304"/>
      <c r="AD377" s="304"/>
      <c r="AE377" s="304"/>
      <c r="AF377" s="304"/>
      <c r="AG377" s="9"/>
      <c r="AH377" s="283" t="str">
        <f>IFERROR(IF(Analysis!AC377="","",Analysis!AC377*Inputs!$D$33),"")</f>
        <v/>
      </c>
      <c r="AI377" s="292" t="str">
        <f>IFERROR(IF(Analysis!AD377="","",Analysis!AD377*Inputs!$D$37),"")</f>
        <v/>
      </c>
      <c r="AJ377" s="292" t="str">
        <f>IFERROR(IF(Analysis!AE377="","",Analysis!AE377*Inputs!$D$41),"")</f>
        <v/>
      </c>
      <c r="AK377" s="292" t="str">
        <f>IFERROR(IF(Analysis!AE377="","",Analysis!AE377*Inputs!$D$48),"")</f>
        <v/>
      </c>
      <c r="AL377" s="293" t="str">
        <f>IFERROR(IF(Analysis!AD377="","",Analysis!AD377*Inputs!$D$49*Inputs!$D$48),"")</f>
        <v/>
      </c>
      <c r="AM377" s="292" t="str">
        <f>IFERROR(AK377*Inputs!$D$50,"")</f>
        <v/>
      </c>
      <c r="AN377" s="292" t="str">
        <f t="shared" si="590"/>
        <v/>
      </c>
      <c r="AO377" s="292" t="str">
        <f>IFERROR(IF(AN377="","",AN377*Inputs!$D$52),"")</f>
        <v/>
      </c>
      <c r="AP377" s="283" t="str">
        <f>IFERROR(IF(Analysis!AF377="","",Analysis!AF377*Inputs!$D$58),"")</f>
        <v/>
      </c>
      <c r="AQ377" s="293" t="str">
        <f>IFERROR(AP377*Inputs!$D$59,"")</f>
        <v/>
      </c>
      <c r="AR377" s="283" t="str">
        <f>IFERROR(AQ377*Inputs!$D$60,"")</f>
        <v/>
      </c>
      <c r="AS377" s="9"/>
      <c r="AT377" s="279" t="str">
        <f>IF(Analysis!V377&lt;&gt;"",Analysis!V377,Analysis!$AH377)</f>
        <v/>
      </c>
      <c r="AU377" s="279" t="str">
        <f>IF(Analysis!W377&lt;&gt;"",Analysis!W377,Analysis!AI377)</f>
        <v/>
      </c>
      <c r="AV377" s="279" t="str">
        <f>IF(Analysis!X377&lt;&gt;"",Analysis!X377,$AJ377)</f>
        <v/>
      </c>
      <c r="AW377" s="279" t="str">
        <f>IF(Analysis!Y377&lt;&gt;"",Analysis!Y377,Analysis!AO377)</f>
        <v/>
      </c>
      <c r="AX377" s="279" t="str">
        <f>IF(Analysis!Z377&lt;&gt;"",Analysis!Z377,Analysis!AP377)</f>
        <v/>
      </c>
      <c r="AY377" s="279" t="str">
        <f>IF(Analysis!AA377&gt;0,Analysis!AA377,Analysis!AR377)</f>
        <v/>
      </c>
      <c r="AZ377" s="9"/>
      <c r="BA377" s="8">
        <f>SUM((($H377+$O377)*Inputs!$D$14*Inputs!$D$13/Hours_TB),(($I377+$P377)*Inputs!$D$14*Inputs!$D$13/Hours_TB),(($J377+$Q377)*Inputs!$D$14*Inputs!$D$13/Hours_TB),(($K377+$R377)*Inputs!$D$14*Inputs!$D$13/Hours_TB),(($L377+$S377)*Inputs!$D$14*Inputs!$D$13/Hours_TB),(($M377+$T377)*Inputs!$D$14*Inputs!$D$13/Hours_TB))</f>
        <v>0</v>
      </c>
      <c r="BB377" s="8">
        <f>SUM((($H377+$O377)*Inputs!$D$14*Inputs!$D$13/Hours_HIV),(($I377+$P377)*Inputs!$D$14*Inputs!$D$13/Hours_HIV),(($J377+$Q377)*Inputs!$D$14*Inputs!$D$13/Hours_HIV),(($K377+$R377)*Inputs!$D$14*Inputs!$D$13/Hours_HIV),(($L377+$S377)*Inputs!$D$14*Inputs!$D$13/Hours_HIV),(($M377+$T377)*Inputs!$D$14*Inputs!$D$13/Hours_HIV))</f>
        <v>0</v>
      </c>
      <c r="BC377" s="8">
        <f>SUM((($H377+$O377)*Inputs!$D$14*Inputs!$D$13/Hours_HPV),(($I377+$P377)*Inputs!$D$14*Inputs!$D$13/Hours_HPV),(($J377+$Q377)*Inputs!$D$14*Inputs!$D$13/Hours_HPV),(($K377+$R377)*Inputs!$D$14*Inputs!$D$13/Hours_HPV),(($L377+$S377)*Inputs!$D$14*Inputs!$D$13/Hours_HPV),(($M377+$T377)*Inputs!$D$14*Inputs!$D$13/Hours_HPV))</f>
        <v>0</v>
      </c>
      <c r="BD377" s="8">
        <f>SUM((($H377+$O377)*Inputs!$D$14*Inputs!$D$13/Hours_HCV),(($I377+$P377)*Inputs!$D$14*Inputs!$D$13/Hours_HCV),(($J377+$Q377)*Inputs!$D$14*Inputs!$D$13/Hours_HCV),(($K377+$R377)*Inputs!$D$14*Inputs!$D$13/Hours_HCV),(($L377+$S377)*Inputs!$D$14*Inputs!$D$13/Hours_HCV),(($M377+$T377)*Inputs!$D$14*Inputs!$D$13/Hours_HCV))</f>
        <v>0</v>
      </c>
      <c r="BE377" s="9"/>
      <c r="BF377" s="10" t="str">
        <f t="shared" si="591"/>
        <v/>
      </c>
      <c r="BG377" s="18" t="str">
        <f t="shared" si="592"/>
        <v>N/A</v>
      </c>
      <c r="BH377" s="10" t="str">
        <f t="shared" si="593"/>
        <v/>
      </c>
      <c r="BI377" s="10" t="str">
        <f t="shared" si="594"/>
        <v/>
      </c>
      <c r="BJ377" s="10" t="str">
        <f t="shared" si="513"/>
        <v/>
      </c>
      <c r="BK377" s="18" t="str">
        <f t="shared" si="595"/>
        <v>N/A</v>
      </c>
      <c r="BL377" s="367"/>
      <c r="BM377" s="10">
        <f t="shared" si="596"/>
        <v>0</v>
      </c>
      <c r="BN377" s="18" t="str">
        <f t="shared" si="597"/>
        <v>N/A</v>
      </c>
      <c r="BO377" s="10" t="str">
        <f t="shared" si="514"/>
        <v/>
      </c>
      <c r="BP377" s="10" t="str">
        <f t="shared" si="515"/>
        <v/>
      </c>
      <c r="BQ377" s="10" t="str">
        <f t="shared" si="516"/>
        <v/>
      </c>
      <c r="BR377" s="18" t="str">
        <f t="shared" si="517"/>
        <v>N/A</v>
      </c>
      <c r="BS377" s="367"/>
      <c r="BT377" s="10">
        <f t="shared" si="598"/>
        <v>0</v>
      </c>
      <c r="BU377" s="18" t="str">
        <f t="shared" si="599"/>
        <v>N/A</v>
      </c>
      <c r="BV377" s="10" t="str">
        <f t="shared" si="518"/>
        <v/>
      </c>
      <c r="BW377" s="10" t="str">
        <f t="shared" si="600"/>
        <v/>
      </c>
      <c r="BX377" s="10" t="str">
        <f t="shared" si="519"/>
        <v/>
      </c>
      <c r="BY377" s="18" t="str">
        <f t="shared" si="601"/>
        <v>N/A</v>
      </c>
      <c r="BZ377" s="367"/>
      <c r="CA377" s="10">
        <f t="shared" si="612"/>
        <v>0</v>
      </c>
      <c r="CB377" s="18" t="str">
        <f t="shared" si="603"/>
        <v>N/A</v>
      </c>
      <c r="CC377" s="10" t="str">
        <f t="shared" si="520"/>
        <v/>
      </c>
      <c r="CD377" s="10" t="str">
        <f t="shared" si="521"/>
        <v/>
      </c>
      <c r="CE377" s="10" t="str">
        <f t="shared" si="522"/>
        <v/>
      </c>
      <c r="CF377" s="18" t="str">
        <f t="shared" si="604"/>
        <v>N/A</v>
      </c>
      <c r="CG377" s="365"/>
      <c r="CH377" s="10">
        <f t="shared" si="605"/>
        <v>0</v>
      </c>
      <c r="CI377" s="18" t="str">
        <f t="shared" si="606"/>
        <v>N/A</v>
      </c>
      <c r="CJ377" s="10" t="str">
        <f t="shared" si="523"/>
        <v/>
      </c>
      <c r="CK377" s="10" t="str">
        <f t="shared" si="524"/>
        <v/>
      </c>
      <c r="CL377" s="10" t="str">
        <f t="shared" si="525"/>
        <v/>
      </c>
      <c r="CM377" s="18" t="str">
        <f t="shared" si="526"/>
        <v>N/A</v>
      </c>
      <c r="CN377" s="365"/>
      <c r="CO377" s="10">
        <f t="shared" si="607"/>
        <v>0</v>
      </c>
      <c r="CP377" s="18" t="str">
        <f t="shared" si="608"/>
        <v>N/A</v>
      </c>
      <c r="CQ377" s="10" t="str">
        <f t="shared" si="527"/>
        <v/>
      </c>
      <c r="CR377" s="10" t="str">
        <f t="shared" si="528"/>
        <v/>
      </c>
      <c r="CS377" s="10" t="str">
        <f t="shared" si="529"/>
        <v/>
      </c>
      <c r="CT377" s="18" t="str">
        <f t="shared" si="609"/>
        <v>N/A</v>
      </c>
      <c r="CU377" s="377"/>
      <c r="CV377" s="10">
        <f t="shared" si="610"/>
        <v>0</v>
      </c>
      <c r="CW377" s="18" t="str">
        <f t="shared" si="611"/>
        <v>N/A</v>
      </c>
      <c r="CX377" s="10" t="str">
        <f t="shared" si="530"/>
        <v/>
      </c>
      <c r="CY377" s="10" t="str">
        <f t="shared" si="531"/>
        <v/>
      </c>
      <c r="CZ377" s="10" t="str">
        <f t="shared" si="532"/>
        <v/>
      </c>
      <c r="DA377" s="18" t="str">
        <f t="shared" si="533"/>
        <v>N/A</v>
      </c>
      <c r="DB377" s="367"/>
      <c r="DC377" s="367"/>
      <c r="DD377" s="367"/>
      <c r="DE377" s="367"/>
      <c r="DF377" s="367"/>
      <c r="DG377" s="40" t="b">
        <f t="shared" si="534"/>
        <v>0</v>
      </c>
      <c r="DH377" s="40" t="b">
        <f t="shared" si="535"/>
        <v>0</v>
      </c>
      <c r="DI377" s="40" t="b">
        <f t="shared" si="536"/>
        <v>0</v>
      </c>
      <c r="DJ377" s="40" t="b">
        <f t="shared" si="537"/>
        <v>0</v>
      </c>
      <c r="DK377" s="367"/>
      <c r="DL377" s="40" t="b">
        <f t="shared" si="538"/>
        <v>0</v>
      </c>
      <c r="DM377" s="40" t="b">
        <f t="shared" si="539"/>
        <v>0</v>
      </c>
      <c r="DN377" s="40" t="b">
        <f t="shared" si="540"/>
        <v>0</v>
      </c>
      <c r="DO377" s="40" t="b">
        <f t="shared" si="541"/>
        <v>0</v>
      </c>
      <c r="DP377" s="367"/>
      <c r="DQ377" s="40" t="b">
        <f t="shared" si="542"/>
        <v>0</v>
      </c>
      <c r="DR377" s="40" t="b">
        <f t="shared" si="543"/>
        <v>0</v>
      </c>
      <c r="DS377" s="40" t="b">
        <f t="shared" si="544"/>
        <v>0</v>
      </c>
      <c r="DT377" s="40" t="b">
        <f t="shared" si="545"/>
        <v>0</v>
      </c>
      <c r="DU377" s="367"/>
      <c r="DV377" s="40" t="b">
        <f t="shared" si="546"/>
        <v>0</v>
      </c>
      <c r="DW377" s="40" t="b">
        <f t="shared" si="547"/>
        <v>0</v>
      </c>
      <c r="DX377" s="40" t="b">
        <f t="shared" si="548"/>
        <v>0</v>
      </c>
      <c r="DY377" s="40" t="b">
        <f t="shared" si="549"/>
        <v>0</v>
      </c>
      <c r="DZ377" s="367"/>
      <c r="EA377" s="40" t="b">
        <f t="shared" si="550"/>
        <v>0</v>
      </c>
      <c r="EB377" s="40" t="b">
        <f t="shared" si="551"/>
        <v>0</v>
      </c>
      <c r="EC377" s="40" t="b">
        <f t="shared" si="552"/>
        <v>0</v>
      </c>
      <c r="ED377" s="40" t="b">
        <f t="shared" si="553"/>
        <v>0</v>
      </c>
      <c r="EE377" s="367"/>
      <c r="EF377" s="40" t="b">
        <f t="shared" si="554"/>
        <v>0</v>
      </c>
      <c r="EG377" s="40" t="b">
        <f t="shared" si="555"/>
        <v>0</v>
      </c>
      <c r="EH377" s="40" t="b">
        <f t="shared" si="556"/>
        <v>0</v>
      </c>
      <c r="EI377" s="40" t="b">
        <f t="shared" si="557"/>
        <v>0</v>
      </c>
      <c r="EJ377" s="367"/>
      <c r="EK377" s="40" t="b">
        <f t="shared" si="558"/>
        <v>0</v>
      </c>
      <c r="EL377" s="40" t="b">
        <f t="shared" si="559"/>
        <v>0</v>
      </c>
      <c r="EM377" s="40" t="b">
        <f t="shared" si="560"/>
        <v>0</v>
      </c>
      <c r="EN377" s="40" t="b">
        <f t="shared" si="561"/>
        <v>0</v>
      </c>
      <c r="EO377" s="367"/>
      <c r="EP377" s="40" t="b">
        <f t="shared" si="562"/>
        <v>0</v>
      </c>
      <c r="EQ377" s="40" t="b">
        <f t="shared" si="563"/>
        <v>0</v>
      </c>
      <c r="ER377" s="40" t="b">
        <f t="shared" si="564"/>
        <v>0</v>
      </c>
      <c r="ES377" s="40" t="b">
        <f t="shared" si="565"/>
        <v>0</v>
      </c>
      <c r="ET377" s="367"/>
      <c r="EU377" s="40" t="b">
        <f t="shared" si="566"/>
        <v>0</v>
      </c>
      <c r="EV377" s="40" t="b">
        <f t="shared" si="567"/>
        <v>0</v>
      </c>
      <c r="EW377" s="40" t="b">
        <f t="shared" si="568"/>
        <v>0</v>
      </c>
      <c r="EX377" s="40" t="b">
        <f t="shared" si="569"/>
        <v>0</v>
      </c>
      <c r="EY377" s="365"/>
      <c r="EZ377" s="40" t="b">
        <f t="shared" si="570"/>
        <v>0</v>
      </c>
      <c r="FA377" s="40" t="b">
        <f t="shared" si="571"/>
        <v>0</v>
      </c>
      <c r="FB377" s="40" t="b">
        <f t="shared" si="572"/>
        <v>0</v>
      </c>
      <c r="FC377" s="40" t="b">
        <f t="shared" si="573"/>
        <v>0</v>
      </c>
      <c r="FD377" s="367"/>
      <c r="FE377" s="40" t="b">
        <f t="shared" si="574"/>
        <v>0</v>
      </c>
      <c r="FF377" s="40" t="b">
        <f t="shared" si="575"/>
        <v>0</v>
      </c>
      <c r="FG377" s="40" t="b">
        <f t="shared" si="576"/>
        <v>0</v>
      </c>
      <c r="FH377" s="40" t="b">
        <f t="shared" si="577"/>
        <v>0</v>
      </c>
      <c r="FI377" s="365"/>
      <c r="FJ377" s="40" t="b">
        <f t="shared" si="578"/>
        <v>0</v>
      </c>
      <c r="FK377" s="40" t="b">
        <f t="shared" si="579"/>
        <v>0</v>
      </c>
      <c r="FL377" s="40" t="b">
        <f t="shared" si="580"/>
        <v>0</v>
      </c>
      <c r="FM377" s="40" t="b">
        <f t="shared" si="581"/>
        <v>0</v>
      </c>
      <c r="FN377" s="367"/>
      <c r="FO377" s="40" t="b">
        <f t="shared" si="582"/>
        <v>0</v>
      </c>
      <c r="FP377" s="40" t="b">
        <f t="shared" si="583"/>
        <v>0</v>
      </c>
      <c r="FQ377" s="40" t="b">
        <f t="shared" si="584"/>
        <v>0</v>
      </c>
      <c r="FR377" s="40" t="b">
        <f t="shared" si="585"/>
        <v>0</v>
      </c>
      <c r="FS377" s="365"/>
      <c r="FT377" s="40" t="b">
        <f t="shared" si="586"/>
        <v>0</v>
      </c>
      <c r="FU377" s="40" t="b">
        <f t="shared" si="587"/>
        <v>0</v>
      </c>
      <c r="FV377" s="40" t="b">
        <f t="shared" si="588"/>
        <v>0</v>
      </c>
      <c r="FW377" s="40" t="b">
        <f t="shared" si="589"/>
        <v>0</v>
      </c>
    </row>
    <row r="378" spans="2:179">
      <c r="B378" s="365">
        <v>369</v>
      </c>
      <c r="C378" s="309"/>
      <c r="D378" s="196"/>
      <c r="E378" s="196"/>
      <c r="F378" s="195"/>
      <c r="G378" s="367"/>
      <c r="H378" s="197"/>
      <c r="I378" s="197"/>
      <c r="J378" s="197"/>
      <c r="K378" s="197"/>
      <c r="L378" s="197"/>
      <c r="M378" s="197"/>
      <c r="N378" s="9"/>
      <c r="O378" s="198"/>
      <c r="P378" s="198"/>
      <c r="Q378" s="198"/>
      <c r="R378" s="198"/>
      <c r="S378" s="198"/>
      <c r="T378" s="198"/>
      <c r="U378" s="9"/>
      <c r="V378" s="306"/>
      <c r="W378" s="306"/>
      <c r="X378" s="306"/>
      <c r="Y378" s="306"/>
      <c r="Z378" s="306"/>
      <c r="AA378" s="283">
        <f>IFERROR(Z378*Inputs!$D$59*Inputs!$D$60,"")</f>
        <v>0</v>
      </c>
      <c r="AB378" s="9"/>
      <c r="AC378" s="304"/>
      <c r="AD378" s="304"/>
      <c r="AE378" s="304"/>
      <c r="AF378" s="304"/>
      <c r="AG378" s="9"/>
      <c r="AH378" s="283" t="str">
        <f>IFERROR(IF(Analysis!AC378="","",Analysis!AC378*Inputs!$D$33),"")</f>
        <v/>
      </c>
      <c r="AI378" s="292" t="str">
        <f>IFERROR(IF(Analysis!AD378="","",Analysis!AD378*Inputs!$D$37),"")</f>
        <v/>
      </c>
      <c r="AJ378" s="292" t="str">
        <f>IFERROR(IF(Analysis!AE378="","",Analysis!AE378*Inputs!$D$41),"")</f>
        <v/>
      </c>
      <c r="AK378" s="292" t="str">
        <f>IFERROR(IF(Analysis!AE378="","",Analysis!AE378*Inputs!$D$48),"")</f>
        <v/>
      </c>
      <c r="AL378" s="293" t="str">
        <f>IFERROR(IF(Analysis!AD378="","",Analysis!AD378*Inputs!$D$49*Inputs!$D$48),"")</f>
        <v/>
      </c>
      <c r="AM378" s="292" t="str">
        <f>IFERROR(AK378*Inputs!$D$50,"")</f>
        <v/>
      </c>
      <c r="AN378" s="292" t="str">
        <f t="shared" si="590"/>
        <v/>
      </c>
      <c r="AO378" s="292" t="str">
        <f>IFERROR(IF(AN378="","",AN378*Inputs!$D$52),"")</f>
        <v/>
      </c>
      <c r="AP378" s="283" t="str">
        <f>IFERROR(IF(Analysis!AF378="","",Analysis!AF378*Inputs!$D$58),"")</f>
        <v/>
      </c>
      <c r="AQ378" s="293" t="str">
        <f>IFERROR(AP378*Inputs!$D$59,"")</f>
        <v/>
      </c>
      <c r="AR378" s="283" t="str">
        <f>IFERROR(AQ378*Inputs!$D$60,"")</f>
        <v/>
      </c>
      <c r="AS378" s="9"/>
      <c r="AT378" s="279" t="str">
        <f>IF(Analysis!V378&lt;&gt;"",Analysis!V378,Analysis!$AH378)</f>
        <v/>
      </c>
      <c r="AU378" s="279" t="str">
        <f>IF(Analysis!W378&lt;&gt;"",Analysis!W378,Analysis!AI378)</f>
        <v/>
      </c>
      <c r="AV378" s="279" t="str">
        <f>IF(Analysis!X378&lt;&gt;"",Analysis!X378,$AJ378)</f>
        <v/>
      </c>
      <c r="AW378" s="279" t="str">
        <f>IF(Analysis!Y378&lt;&gt;"",Analysis!Y378,Analysis!AO378)</f>
        <v/>
      </c>
      <c r="AX378" s="279" t="str">
        <f>IF(Analysis!Z378&lt;&gt;"",Analysis!Z378,Analysis!AP378)</f>
        <v/>
      </c>
      <c r="AY378" s="279" t="str">
        <f>IF(Analysis!AA378&gt;0,Analysis!AA378,Analysis!AR378)</f>
        <v/>
      </c>
      <c r="AZ378" s="9"/>
      <c r="BA378" s="8">
        <f>SUM((($H378+$O378)*Inputs!$D$14*Inputs!$D$13/Hours_TB),(($I378+$P378)*Inputs!$D$14*Inputs!$D$13/Hours_TB),(($J378+$Q378)*Inputs!$D$14*Inputs!$D$13/Hours_TB),(($K378+$R378)*Inputs!$D$14*Inputs!$D$13/Hours_TB),(($L378+$S378)*Inputs!$D$14*Inputs!$D$13/Hours_TB),(($M378+$T378)*Inputs!$D$14*Inputs!$D$13/Hours_TB))</f>
        <v>0</v>
      </c>
      <c r="BB378" s="8">
        <f>SUM((($H378+$O378)*Inputs!$D$14*Inputs!$D$13/Hours_HIV),(($I378+$P378)*Inputs!$D$14*Inputs!$D$13/Hours_HIV),(($J378+$Q378)*Inputs!$D$14*Inputs!$D$13/Hours_HIV),(($K378+$R378)*Inputs!$D$14*Inputs!$D$13/Hours_HIV),(($L378+$S378)*Inputs!$D$14*Inputs!$D$13/Hours_HIV),(($M378+$T378)*Inputs!$D$14*Inputs!$D$13/Hours_HIV))</f>
        <v>0</v>
      </c>
      <c r="BC378" s="8">
        <f>SUM((($H378+$O378)*Inputs!$D$14*Inputs!$D$13/Hours_HPV),(($I378+$P378)*Inputs!$D$14*Inputs!$D$13/Hours_HPV),(($J378+$Q378)*Inputs!$D$14*Inputs!$D$13/Hours_HPV),(($K378+$R378)*Inputs!$D$14*Inputs!$D$13/Hours_HPV),(($L378+$S378)*Inputs!$D$14*Inputs!$D$13/Hours_HPV),(($M378+$T378)*Inputs!$D$14*Inputs!$D$13/Hours_HPV))</f>
        <v>0</v>
      </c>
      <c r="BD378" s="8">
        <f>SUM((($H378+$O378)*Inputs!$D$14*Inputs!$D$13/Hours_HCV),(($I378+$P378)*Inputs!$D$14*Inputs!$D$13/Hours_HCV),(($J378+$Q378)*Inputs!$D$14*Inputs!$D$13/Hours_HCV),(($K378+$R378)*Inputs!$D$14*Inputs!$D$13/Hours_HCV),(($L378+$S378)*Inputs!$D$14*Inputs!$D$13/Hours_HCV),(($M378+$T378)*Inputs!$D$14*Inputs!$D$13/Hours_HCV))</f>
        <v>0</v>
      </c>
      <c r="BE378" s="9"/>
      <c r="BF378" s="10" t="str">
        <f t="shared" si="591"/>
        <v/>
      </c>
      <c r="BG378" s="18" t="str">
        <f t="shared" si="592"/>
        <v>N/A</v>
      </c>
      <c r="BH378" s="10" t="str">
        <f t="shared" si="593"/>
        <v/>
      </c>
      <c r="BI378" s="10" t="str">
        <f t="shared" si="594"/>
        <v/>
      </c>
      <c r="BJ378" s="10" t="str">
        <f t="shared" si="513"/>
        <v/>
      </c>
      <c r="BK378" s="18" t="str">
        <f t="shared" si="595"/>
        <v>N/A</v>
      </c>
      <c r="BL378" s="367"/>
      <c r="BM378" s="10">
        <f t="shared" si="596"/>
        <v>0</v>
      </c>
      <c r="BN378" s="18" t="str">
        <f t="shared" si="597"/>
        <v>N/A</v>
      </c>
      <c r="BO378" s="10" t="str">
        <f t="shared" si="514"/>
        <v/>
      </c>
      <c r="BP378" s="10" t="str">
        <f t="shared" si="515"/>
        <v/>
      </c>
      <c r="BQ378" s="10" t="str">
        <f t="shared" si="516"/>
        <v/>
      </c>
      <c r="BR378" s="18" t="str">
        <f t="shared" si="517"/>
        <v>N/A</v>
      </c>
      <c r="BS378" s="367"/>
      <c r="BT378" s="10">
        <f t="shared" si="598"/>
        <v>0</v>
      </c>
      <c r="BU378" s="18" t="str">
        <f t="shared" si="599"/>
        <v>N/A</v>
      </c>
      <c r="BV378" s="10" t="str">
        <f t="shared" si="518"/>
        <v/>
      </c>
      <c r="BW378" s="10" t="str">
        <f t="shared" si="600"/>
        <v/>
      </c>
      <c r="BX378" s="10" t="str">
        <f t="shared" si="519"/>
        <v/>
      </c>
      <c r="BY378" s="18" t="str">
        <f t="shared" si="601"/>
        <v>N/A</v>
      </c>
      <c r="BZ378" s="367"/>
      <c r="CA378" s="10">
        <f t="shared" si="612"/>
        <v>0</v>
      </c>
      <c r="CB378" s="18" t="str">
        <f t="shared" si="603"/>
        <v>N/A</v>
      </c>
      <c r="CC378" s="10" t="str">
        <f t="shared" si="520"/>
        <v/>
      </c>
      <c r="CD378" s="10" t="str">
        <f t="shared" si="521"/>
        <v/>
      </c>
      <c r="CE378" s="10" t="str">
        <f t="shared" si="522"/>
        <v/>
      </c>
      <c r="CF378" s="18" t="str">
        <f t="shared" si="604"/>
        <v>N/A</v>
      </c>
      <c r="CG378" s="365"/>
      <c r="CH378" s="10">
        <f t="shared" si="605"/>
        <v>0</v>
      </c>
      <c r="CI378" s="18" t="str">
        <f t="shared" si="606"/>
        <v>N/A</v>
      </c>
      <c r="CJ378" s="10" t="str">
        <f t="shared" si="523"/>
        <v/>
      </c>
      <c r="CK378" s="10" t="str">
        <f t="shared" si="524"/>
        <v/>
      </c>
      <c r="CL378" s="10" t="str">
        <f t="shared" si="525"/>
        <v/>
      </c>
      <c r="CM378" s="18" t="str">
        <f t="shared" si="526"/>
        <v>N/A</v>
      </c>
      <c r="CN378" s="365"/>
      <c r="CO378" s="10">
        <f t="shared" si="607"/>
        <v>0</v>
      </c>
      <c r="CP378" s="18" t="str">
        <f t="shared" si="608"/>
        <v>N/A</v>
      </c>
      <c r="CQ378" s="10" t="str">
        <f t="shared" si="527"/>
        <v/>
      </c>
      <c r="CR378" s="10" t="str">
        <f t="shared" si="528"/>
        <v/>
      </c>
      <c r="CS378" s="10" t="str">
        <f t="shared" si="529"/>
        <v/>
      </c>
      <c r="CT378" s="18" t="str">
        <f t="shared" si="609"/>
        <v>N/A</v>
      </c>
      <c r="CU378" s="377"/>
      <c r="CV378" s="10">
        <f t="shared" si="610"/>
        <v>0</v>
      </c>
      <c r="CW378" s="18" t="str">
        <f t="shared" si="611"/>
        <v>N/A</v>
      </c>
      <c r="CX378" s="10" t="str">
        <f t="shared" si="530"/>
        <v/>
      </c>
      <c r="CY378" s="10" t="str">
        <f t="shared" si="531"/>
        <v/>
      </c>
      <c r="CZ378" s="10" t="str">
        <f t="shared" si="532"/>
        <v/>
      </c>
      <c r="DA378" s="18" t="str">
        <f t="shared" si="533"/>
        <v>N/A</v>
      </c>
      <c r="DB378" s="367"/>
      <c r="DC378" s="367"/>
      <c r="DD378" s="367"/>
      <c r="DE378" s="367"/>
      <c r="DF378" s="367"/>
      <c r="DG378" s="40" t="b">
        <f t="shared" si="534"/>
        <v>0</v>
      </c>
      <c r="DH378" s="40" t="b">
        <f t="shared" si="535"/>
        <v>0</v>
      </c>
      <c r="DI378" s="40" t="b">
        <f t="shared" si="536"/>
        <v>0</v>
      </c>
      <c r="DJ378" s="40" t="b">
        <f t="shared" si="537"/>
        <v>0</v>
      </c>
      <c r="DK378" s="367"/>
      <c r="DL378" s="40" t="b">
        <f t="shared" si="538"/>
        <v>0</v>
      </c>
      <c r="DM378" s="40" t="b">
        <f t="shared" si="539"/>
        <v>0</v>
      </c>
      <c r="DN378" s="40" t="b">
        <f t="shared" si="540"/>
        <v>0</v>
      </c>
      <c r="DO378" s="40" t="b">
        <f t="shared" si="541"/>
        <v>0</v>
      </c>
      <c r="DP378" s="367"/>
      <c r="DQ378" s="40" t="b">
        <f t="shared" si="542"/>
        <v>0</v>
      </c>
      <c r="DR378" s="40" t="b">
        <f t="shared" si="543"/>
        <v>0</v>
      </c>
      <c r="DS378" s="40" t="b">
        <f t="shared" si="544"/>
        <v>0</v>
      </c>
      <c r="DT378" s="40" t="b">
        <f t="shared" si="545"/>
        <v>0</v>
      </c>
      <c r="DU378" s="367"/>
      <c r="DV378" s="40" t="b">
        <f t="shared" si="546"/>
        <v>0</v>
      </c>
      <c r="DW378" s="40" t="b">
        <f t="shared" si="547"/>
        <v>0</v>
      </c>
      <c r="DX378" s="40" t="b">
        <f t="shared" si="548"/>
        <v>0</v>
      </c>
      <c r="DY378" s="40" t="b">
        <f t="shared" si="549"/>
        <v>0</v>
      </c>
      <c r="DZ378" s="367"/>
      <c r="EA378" s="40" t="b">
        <f t="shared" si="550"/>
        <v>0</v>
      </c>
      <c r="EB378" s="40" t="b">
        <f t="shared" si="551"/>
        <v>0</v>
      </c>
      <c r="EC378" s="40" t="b">
        <f t="shared" si="552"/>
        <v>0</v>
      </c>
      <c r="ED378" s="40" t="b">
        <f t="shared" si="553"/>
        <v>0</v>
      </c>
      <c r="EE378" s="367"/>
      <c r="EF378" s="40" t="b">
        <f t="shared" si="554"/>
        <v>0</v>
      </c>
      <c r="EG378" s="40" t="b">
        <f t="shared" si="555"/>
        <v>0</v>
      </c>
      <c r="EH378" s="40" t="b">
        <f t="shared" si="556"/>
        <v>0</v>
      </c>
      <c r="EI378" s="40" t="b">
        <f t="shared" si="557"/>
        <v>0</v>
      </c>
      <c r="EJ378" s="367"/>
      <c r="EK378" s="40" t="b">
        <f t="shared" si="558"/>
        <v>0</v>
      </c>
      <c r="EL378" s="40" t="b">
        <f t="shared" si="559"/>
        <v>0</v>
      </c>
      <c r="EM378" s="40" t="b">
        <f t="shared" si="560"/>
        <v>0</v>
      </c>
      <c r="EN378" s="40" t="b">
        <f t="shared" si="561"/>
        <v>0</v>
      </c>
      <c r="EO378" s="367"/>
      <c r="EP378" s="40" t="b">
        <f t="shared" si="562"/>
        <v>0</v>
      </c>
      <c r="EQ378" s="40" t="b">
        <f t="shared" si="563"/>
        <v>0</v>
      </c>
      <c r="ER378" s="40" t="b">
        <f t="shared" si="564"/>
        <v>0</v>
      </c>
      <c r="ES378" s="40" t="b">
        <f t="shared" si="565"/>
        <v>0</v>
      </c>
      <c r="ET378" s="367"/>
      <c r="EU378" s="40" t="b">
        <f t="shared" si="566"/>
        <v>0</v>
      </c>
      <c r="EV378" s="40" t="b">
        <f t="shared" si="567"/>
        <v>0</v>
      </c>
      <c r="EW378" s="40" t="b">
        <f t="shared" si="568"/>
        <v>0</v>
      </c>
      <c r="EX378" s="40" t="b">
        <f t="shared" si="569"/>
        <v>0</v>
      </c>
      <c r="EY378" s="365"/>
      <c r="EZ378" s="40" t="b">
        <f t="shared" si="570"/>
        <v>0</v>
      </c>
      <c r="FA378" s="40" t="b">
        <f t="shared" si="571"/>
        <v>0</v>
      </c>
      <c r="FB378" s="40" t="b">
        <f t="shared" si="572"/>
        <v>0</v>
      </c>
      <c r="FC378" s="40" t="b">
        <f t="shared" si="573"/>
        <v>0</v>
      </c>
      <c r="FD378" s="367"/>
      <c r="FE378" s="40" t="b">
        <f t="shared" si="574"/>
        <v>0</v>
      </c>
      <c r="FF378" s="40" t="b">
        <f t="shared" si="575"/>
        <v>0</v>
      </c>
      <c r="FG378" s="40" t="b">
        <f t="shared" si="576"/>
        <v>0</v>
      </c>
      <c r="FH378" s="40" t="b">
        <f t="shared" si="577"/>
        <v>0</v>
      </c>
      <c r="FI378" s="365"/>
      <c r="FJ378" s="40" t="b">
        <f t="shared" si="578"/>
        <v>0</v>
      </c>
      <c r="FK378" s="40" t="b">
        <f t="shared" si="579"/>
        <v>0</v>
      </c>
      <c r="FL378" s="40" t="b">
        <f t="shared" si="580"/>
        <v>0</v>
      </c>
      <c r="FM378" s="40" t="b">
        <f t="shared" si="581"/>
        <v>0</v>
      </c>
      <c r="FN378" s="367"/>
      <c r="FO378" s="40" t="b">
        <f t="shared" si="582"/>
        <v>0</v>
      </c>
      <c r="FP378" s="40" t="b">
        <f t="shared" si="583"/>
        <v>0</v>
      </c>
      <c r="FQ378" s="40" t="b">
        <f t="shared" si="584"/>
        <v>0</v>
      </c>
      <c r="FR378" s="40" t="b">
        <f t="shared" si="585"/>
        <v>0</v>
      </c>
      <c r="FS378" s="365"/>
      <c r="FT378" s="40" t="b">
        <f t="shared" si="586"/>
        <v>0</v>
      </c>
      <c r="FU378" s="40" t="b">
        <f t="shared" si="587"/>
        <v>0</v>
      </c>
      <c r="FV378" s="40" t="b">
        <f t="shared" si="588"/>
        <v>0</v>
      </c>
      <c r="FW378" s="40" t="b">
        <f t="shared" si="589"/>
        <v>0</v>
      </c>
    </row>
    <row r="379" spans="2:179">
      <c r="B379" s="365">
        <v>370</v>
      </c>
      <c r="C379" s="309"/>
      <c r="D379" s="196"/>
      <c r="E379" s="196"/>
      <c r="F379" s="195"/>
      <c r="G379" s="367"/>
      <c r="H379" s="197"/>
      <c r="I379" s="197"/>
      <c r="J379" s="197"/>
      <c r="K379" s="197"/>
      <c r="L379" s="197"/>
      <c r="M379" s="197"/>
      <c r="N379" s="9"/>
      <c r="O379" s="198"/>
      <c r="P379" s="198"/>
      <c r="Q379" s="198"/>
      <c r="R379" s="198"/>
      <c r="S379" s="198"/>
      <c r="T379" s="198"/>
      <c r="U379" s="9"/>
      <c r="V379" s="306"/>
      <c r="W379" s="306"/>
      <c r="X379" s="306"/>
      <c r="Y379" s="306"/>
      <c r="Z379" s="306"/>
      <c r="AA379" s="283">
        <f>IFERROR(Z379*Inputs!$D$59*Inputs!$D$60,"")</f>
        <v>0</v>
      </c>
      <c r="AB379" s="9"/>
      <c r="AC379" s="304"/>
      <c r="AD379" s="304"/>
      <c r="AE379" s="304"/>
      <c r="AF379" s="304"/>
      <c r="AG379" s="9"/>
      <c r="AH379" s="283" t="str">
        <f>IFERROR(IF(Analysis!AC379="","",Analysis!AC379*Inputs!$D$33),"")</f>
        <v/>
      </c>
      <c r="AI379" s="292" t="str">
        <f>IFERROR(IF(Analysis!AD379="","",Analysis!AD379*Inputs!$D$37),"")</f>
        <v/>
      </c>
      <c r="AJ379" s="292" t="str">
        <f>IFERROR(IF(Analysis!AE379="","",Analysis!AE379*Inputs!$D$41),"")</f>
        <v/>
      </c>
      <c r="AK379" s="292" t="str">
        <f>IFERROR(IF(Analysis!AE379="","",Analysis!AE379*Inputs!$D$48),"")</f>
        <v/>
      </c>
      <c r="AL379" s="293" t="str">
        <f>IFERROR(IF(Analysis!AD379="","",Analysis!AD379*Inputs!$D$49*Inputs!$D$48),"")</f>
        <v/>
      </c>
      <c r="AM379" s="292" t="str">
        <f>IFERROR(AK379*Inputs!$D$50,"")</f>
        <v/>
      </c>
      <c r="AN379" s="292" t="str">
        <f t="shared" si="590"/>
        <v/>
      </c>
      <c r="AO379" s="292" t="str">
        <f>IFERROR(IF(AN379="","",AN379*Inputs!$D$52),"")</f>
        <v/>
      </c>
      <c r="AP379" s="283" t="str">
        <f>IFERROR(IF(Analysis!AF379="","",Analysis!AF379*Inputs!$D$58),"")</f>
        <v/>
      </c>
      <c r="AQ379" s="293" t="str">
        <f>IFERROR(AP379*Inputs!$D$59,"")</f>
        <v/>
      </c>
      <c r="AR379" s="283" t="str">
        <f>IFERROR(AQ379*Inputs!$D$60,"")</f>
        <v/>
      </c>
      <c r="AS379" s="9"/>
      <c r="AT379" s="279" t="str">
        <f>IF(Analysis!V379&lt;&gt;"",Analysis!V379,Analysis!$AH379)</f>
        <v/>
      </c>
      <c r="AU379" s="279" t="str">
        <f>IF(Analysis!W379&lt;&gt;"",Analysis!W379,Analysis!AI379)</f>
        <v/>
      </c>
      <c r="AV379" s="279" t="str">
        <f>IF(Analysis!X379&lt;&gt;"",Analysis!X379,$AJ379)</f>
        <v/>
      </c>
      <c r="AW379" s="279" t="str">
        <f>IF(Analysis!Y379&lt;&gt;"",Analysis!Y379,Analysis!AO379)</f>
        <v/>
      </c>
      <c r="AX379" s="279" t="str">
        <f>IF(Analysis!Z379&lt;&gt;"",Analysis!Z379,Analysis!AP379)</f>
        <v/>
      </c>
      <c r="AY379" s="279" t="str">
        <f>IF(Analysis!AA379&gt;0,Analysis!AA379,Analysis!AR379)</f>
        <v/>
      </c>
      <c r="AZ379" s="9"/>
      <c r="BA379" s="8">
        <f>SUM((($H379+$O379)*Inputs!$D$14*Inputs!$D$13/Hours_TB),(($I379+$P379)*Inputs!$D$14*Inputs!$D$13/Hours_TB),(($J379+$Q379)*Inputs!$D$14*Inputs!$D$13/Hours_TB),(($K379+$R379)*Inputs!$D$14*Inputs!$D$13/Hours_TB),(($L379+$S379)*Inputs!$D$14*Inputs!$D$13/Hours_TB),(($M379+$T379)*Inputs!$D$14*Inputs!$D$13/Hours_TB))</f>
        <v>0</v>
      </c>
      <c r="BB379" s="8">
        <f>SUM((($H379+$O379)*Inputs!$D$14*Inputs!$D$13/Hours_HIV),(($I379+$P379)*Inputs!$D$14*Inputs!$D$13/Hours_HIV),(($J379+$Q379)*Inputs!$D$14*Inputs!$D$13/Hours_HIV),(($K379+$R379)*Inputs!$D$14*Inputs!$D$13/Hours_HIV),(($L379+$S379)*Inputs!$D$14*Inputs!$D$13/Hours_HIV),(($M379+$T379)*Inputs!$D$14*Inputs!$D$13/Hours_HIV))</f>
        <v>0</v>
      </c>
      <c r="BC379" s="8">
        <f>SUM((($H379+$O379)*Inputs!$D$14*Inputs!$D$13/Hours_HPV),(($I379+$P379)*Inputs!$D$14*Inputs!$D$13/Hours_HPV),(($J379+$Q379)*Inputs!$D$14*Inputs!$D$13/Hours_HPV),(($K379+$R379)*Inputs!$D$14*Inputs!$D$13/Hours_HPV),(($L379+$S379)*Inputs!$D$14*Inputs!$D$13/Hours_HPV),(($M379+$T379)*Inputs!$D$14*Inputs!$D$13/Hours_HPV))</f>
        <v>0</v>
      </c>
      <c r="BD379" s="8">
        <f>SUM((($H379+$O379)*Inputs!$D$14*Inputs!$D$13/Hours_HCV),(($I379+$P379)*Inputs!$D$14*Inputs!$D$13/Hours_HCV),(($J379+$Q379)*Inputs!$D$14*Inputs!$D$13/Hours_HCV),(($K379+$R379)*Inputs!$D$14*Inputs!$D$13/Hours_HCV),(($L379+$S379)*Inputs!$D$14*Inputs!$D$13/Hours_HCV),(($M379+$T379)*Inputs!$D$14*Inputs!$D$13/Hours_HCV))</f>
        <v>0</v>
      </c>
      <c r="BE379" s="9"/>
      <c r="BF379" s="10" t="str">
        <f t="shared" si="591"/>
        <v/>
      </c>
      <c r="BG379" s="18" t="str">
        <f t="shared" si="592"/>
        <v>N/A</v>
      </c>
      <c r="BH379" s="10" t="str">
        <f t="shared" si="593"/>
        <v/>
      </c>
      <c r="BI379" s="10" t="str">
        <f t="shared" si="594"/>
        <v/>
      </c>
      <c r="BJ379" s="10" t="str">
        <f t="shared" si="513"/>
        <v/>
      </c>
      <c r="BK379" s="18" t="str">
        <f t="shared" si="595"/>
        <v>N/A</v>
      </c>
      <c r="BL379" s="367"/>
      <c r="BM379" s="10">
        <f t="shared" si="596"/>
        <v>0</v>
      </c>
      <c r="BN379" s="18" t="str">
        <f t="shared" si="597"/>
        <v>N/A</v>
      </c>
      <c r="BO379" s="10" t="str">
        <f t="shared" si="514"/>
        <v/>
      </c>
      <c r="BP379" s="10" t="str">
        <f t="shared" si="515"/>
        <v/>
      </c>
      <c r="BQ379" s="10" t="str">
        <f t="shared" si="516"/>
        <v/>
      </c>
      <c r="BR379" s="18" t="str">
        <f t="shared" si="517"/>
        <v>N/A</v>
      </c>
      <c r="BS379" s="367"/>
      <c r="BT379" s="10">
        <f t="shared" si="598"/>
        <v>0</v>
      </c>
      <c r="BU379" s="18" t="str">
        <f t="shared" si="599"/>
        <v>N/A</v>
      </c>
      <c r="BV379" s="10" t="str">
        <f t="shared" si="518"/>
        <v/>
      </c>
      <c r="BW379" s="10" t="str">
        <f t="shared" si="600"/>
        <v/>
      </c>
      <c r="BX379" s="10" t="str">
        <f t="shared" si="519"/>
        <v/>
      </c>
      <c r="BY379" s="18" t="str">
        <f t="shared" si="601"/>
        <v>N/A</v>
      </c>
      <c r="BZ379" s="367"/>
      <c r="CA379" s="10">
        <f t="shared" si="612"/>
        <v>0</v>
      </c>
      <c r="CB379" s="18" t="str">
        <f t="shared" si="603"/>
        <v>N/A</v>
      </c>
      <c r="CC379" s="10" t="str">
        <f t="shared" si="520"/>
        <v/>
      </c>
      <c r="CD379" s="10" t="str">
        <f t="shared" si="521"/>
        <v/>
      </c>
      <c r="CE379" s="10" t="str">
        <f t="shared" si="522"/>
        <v/>
      </c>
      <c r="CF379" s="18" t="str">
        <f t="shared" si="604"/>
        <v>N/A</v>
      </c>
      <c r="CG379" s="365"/>
      <c r="CH379" s="10">
        <f t="shared" si="605"/>
        <v>0</v>
      </c>
      <c r="CI379" s="18" t="str">
        <f t="shared" si="606"/>
        <v>N/A</v>
      </c>
      <c r="CJ379" s="10" t="str">
        <f t="shared" si="523"/>
        <v/>
      </c>
      <c r="CK379" s="10" t="str">
        <f t="shared" si="524"/>
        <v/>
      </c>
      <c r="CL379" s="10" t="str">
        <f t="shared" si="525"/>
        <v/>
      </c>
      <c r="CM379" s="18" t="str">
        <f t="shared" si="526"/>
        <v>N/A</v>
      </c>
      <c r="CN379" s="365"/>
      <c r="CO379" s="10">
        <f t="shared" si="607"/>
        <v>0</v>
      </c>
      <c r="CP379" s="18" t="str">
        <f t="shared" si="608"/>
        <v>N/A</v>
      </c>
      <c r="CQ379" s="10" t="str">
        <f t="shared" si="527"/>
        <v/>
      </c>
      <c r="CR379" s="10" t="str">
        <f t="shared" si="528"/>
        <v/>
      </c>
      <c r="CS379" s="10" t="str">
        <f t="shared" si="529"/>
        <v/>
      </c>
      <c r="CT379" s="18" t="str">
        <f t="shared" si="609"/>
        <v>N/A</v>
      </c>
      <c r="CU379" s="377"/>
      <c r="CV379" s="10">
        <f t="shared" si="610"/>
        <v>0</v>
      </c>
      <c r="CW379" s="18" t="str">
        <f t="shared" si="611"/>
        <v>N/A</v>
      </c>
      <c r="CX379" s="10" t="str">
        <f t="shared" si="530"/>
        <v/>
      </c>
      <c r="CY379" s="10" t="str">
        <f t="shared" si="531"/>
        <v/>
      </c>
      <c r="CZ379" s="10" t="str">
        <f t="shared" si="532"/>
        <v/>
      </c>
      <c r="DA379" s="18" t="str">
        <f t="shared" si="533"/>
        <v>N/A</v>
      </c>
      <c r="DB379" s="367"/>
      <c r="DC379" s="367"/>
      <c r="DD379" s="367"/>
      <c r="DE379" s="367"/>
      <c r="DF379" s="367"/>
      <c r="DG379" s="40" t="b">
        <f t="shared" si="534"/>
        <v>0</v>
      </c>
      <c r="DH379" s="40" t="b">
        <f t="shared" si="535"/>
        <v>0</v>
      </c>
      <c r="DI379" s="40" t="b">
        <f t="shared" si="536"/>
        <v>0</v>
      </c>
      <c r="DJ379" s="40" t="b">
        <f t="shared" si="537"/>
        <v>0</v>
      </c>
      <c r="DK379" s="367"/>
      <c r="DL379" s="40" t="b">
        <f t="shared" si="538"/>
        <v>0</v>
      </c>
      <c r="DM379" s="40" t="b">
        <f t="shared" si="539"/>
        <v>0</v>
      </c>
      <c r="DN379" s="40" t="b">
        <f t="shared" si="540"/>
        <v>0</v>
      </c>
      <c r="DO379" s="40" t="b">
        <f t="shared" si="541"/>
        <v>0</v>
      </c>
      <c r="DP379" s="367"/>
      <c r="DQ379" s="40" t="b">
        <f t="shared" si="542"/>
        <v>0</v>
      </c>
      <c r="DR379" s="40" t="b">
        <f t="shared" si="543"/>
        <v>0</v>
      </c>
      <c r="DS379" s="40" t="b">
        <f t="shared" si="544"/>
        <v>0</v>
      </c>
      <c r="DT379" s="40" t="b">
        <f t="shared" si="545"/>
        <v>0</v>
      </c>
      <c r="DU379" s="367"/>
      <c r="DV379" s="40" t="b">
        <f t="shared" si="546"/>
        <v>0</v>
      </c>
      <c r="DW379" s="40" t="b">
        <f t="shared" si="547"/>
        <v>0</v>
      </c>
      <c r="DX379" s="40" t="b">
        <f t="shared" si="548"/>
        <v>0</v>
      </c>
      <c r="DY379" s="40" t="b">
        <f t="shared" si="549"/>
        <v>0</v>
      </c>
      <c r="DZ379" s="367"/>
      <c r="EA379" s="40" t="b">
        <f t="shared" si="550"/>
        <v>0</v>
      </c>
      <c r="EB379" s="40" t="b">
        <f t="shared" si="551"/>
        <v>0</v>
      </c>
      <c r="EC379" s="40" t="b">
        <f t="shared" si="552"/>
        <v>0</v>
      </c>
      <c r="ED379" s="40" t="b">
        <f t="shared" si="553"/>
        <v>0</v>
      </c>
      <c r="EE379" s="367"/>
      <c r="EF379" s="40" t="b">
        <f t="shared" si="554"/>
        <v>0</v>
      </c>
      <c r="EG379" s="40" t="b">
        <f t="shared" si="555"/>
        <v>0</v>
      </c>
      <c r="EH379" s="40" t="b">
        <f t="shared" si="556"/>
        <v>0</v>
      </c>
      <c r="EI379" s="40" t="b">
        <f t="shared" si="557"/>
        <v>0</v>
      </c>
      <c r="EJ379" s="367"/>
      <c r="EK379" s="40" t="b">
        <f t="shared" si="558"/>
        <v>0</v>
      </c>
      <c r="EL379" s="40" t="b">
        <f t="shared" si="559"/>
        <v>0</v>
      </c>
      <c r="EM379" s="40" t="b">
        <f t="shared" si="560"/>
        <v>0</v>
      </c>
      <c r="EN379" s="40" t="b">
        <f t="shared" si="561"/>
        <v>0</v>
      </c>
      <c r="EO379" s="367"/>
      <c r="EP379" s="40" t="b">
        <f t="shared" si="562"/>
        <v>0</v>
      </c>
      <c r="EQ379" s="40" t="b">
        <f t="shared" si="563"/>
        <v>0</v>
      </c>
      <c r="ER379" s="40" t="b">
        <f t="shared" si="564"/>
        <v>0</v>
      </c>
      <c r="ES379" s="40" t="b">
        <f t="shared" si="565"/>
        <v>0</v>
      </c>
      <c r="ET379" s="367"/>
      <c r="EU379" s="40" t="b">
        <f t="shared" si="566"/>
        <v>0</v>
      </c>
      <c r="EV379" s="40" t="b">
        <f t="shared" si="567"/>
        <v>0</v>
      </c>
      <c r="EW379" s="40" t="b">
        <f t="shared" si="568"/>
        <v>0</v>
      </c>
      <c r="EX379" s="40" t="b">
        <f t="shared" si="569"/>
        <v>0</v>
      </c>
      <c r="EY379" s="365"/>
      <c r="EZ379" s="40" t="b">
        <f t="shared" si="570"/>
        <v>0</v>
      </c>
      <c r="FA379" s="40" t="b">
        <f t="shared" si="571"/>
        <v>0</v>
      </c>
      <c r="FB379" s="40" t="b">
        <f t="shared" si="572"/>
        <v>0</v>
      </c>
      <c r="FC379" s="40" t="b">
        <f t="shared" si="573"/>
        <v>0</v>
      </c>
      <c r="FD379" s="367"/>
      <c r="FE379" s="40" t="b">
        <f t="shared" si="574"/>
        <v>0</v>
      </c>
      <c r="FF379" s="40" t="b">
        <f t="shared" si="575"/>
        <v>0</v>
      </c>
      <c r="FG379" s="40" t="b">
        <f t="shared" si="576"/>
        <v>0</v>
      </c>
      <c r="FH379" s="40" t="b">
        <f t="shared" si="577"/>
        <v>0</v>
      </c>
      <c r="FI379" s="365"/>
      <c r="FJ379" s="40" t="b">
        <f t="shared" si="578"/>
        <v>0</v>
      </c>
      <c r="FK379" s="40" t="b">
        <f t="shared" si="579"/>
        <v>0</v>
      </c>
      <c r="FL379" s="40" t="b">
        <f t="shared" si="580"/>
        <v>0</v>
      </c>
      <c r="FM379" s="40" t="b">
        <f t="shared" si="581"/>
        <v>0</v>
      </c>
      <c r="FN379" s="367"/>
      <c r="FO379" s="40" t="b">
        <f t="shared" si="582"/>
        <v>0</v>
      </c>
      <c r="FP379" s="40" t="b">
        <f t="shared" si="583"/>
        <v>0</v>
      </c>
      <c r="FQ379" s="40" t="b">
        <f t="shared" si="584"/>
        <v>0</v>
      </c>
      <c r="FR379" s="40" t="b">
        <f t="shared" si="585"/>
        <v>0</v>
      </c>
      <c r="FS379" s="365"/>
      <c r="FT379" s="40" t="b">
        <f t="shared" si="586"/>
        <v>0</v>
      </c>
      <c r="FU379" s="40" t="b">
        <f t="shared" si="587"/>
        <v>0</v>
      </c>
      <c r="FV379" s="40" t="b">
        <f t="shared" si="588"/>
        <v>0</v>
      </c>
      <c r="FW379" s="40" t="b">
        <f t="shared" si="589"/>
        <v>0</v>
      </c>
    </row>
    <row r="380" spans="2:179">
      <c r="B380" s="365">
        <v>371</v>
      </c>
      <c r="C380" s="309"/>
      <c r="D380" s="196"/>
      <c r="E380" s="196"/>
      <c r="F380" s="195"/>
      <c r="G380" s="367"/>
      <c r="H380" s="197"/>
      <c r="I380" s="197"/>
      <c r="J380" s="197"/>
      <c r="K380" s="197"/>
      <c r="L380" s="197"/>
      <c r="M380" s="197"/>
      <c r="N380" s="9"/>
      <c r="O380" s="198"/>
      <c r="P380" s="198"/>
      <c r="Q380" s="198"/>
      <c r="R380" s="198"/>
      <c r="S380" s="198"/>
      <c r="T380" s="198"/>
      <c r="U380" s="9"/>
      <c r="V380" s="306"/>
      <c r="W380" s="306"/>
      <c r="X380" s="306"/>
      <c r="Y380" s="306"/>
      <c r="Z380" s="306"/>
      <c r="AA380" s="283">
        <f>IFERROR(Z380*Inputs!$D$59*Inputs!$D$60,"")</f>
        <v>0</v>
      </c>
      <c r="AB380" s="9"/>
      <c r="AC380" s="304"/>
      <c r="AD380" s="304"/>
      <c r="AE380" s="304"/>
      <c r="AF380" s="304"/>
      <c r="AG380" s="9"/>
      <c r="AH380" s="283" t="str">
        <f>IFERROR(IF(Analysis!AC380="","",Analysis!AC380*Inputs!$D$33),"")</f>
        <v/>
      </c>
      <c r="AI380" s="292" t="str">
        <f>IFERROR(IF(Analysis!AD380="","",Analysis!AD380*Inputs!$D$37),"")</f>
        <v/>
      </c>
      <c r="AJ380" s="292" t="str">
        <f>IFERROR(IF(Analysis!AE380="","",Analysis!AE380*Inputs!$D$41),"")</f>
        <v/>
      </c>
      <c r="AK380" s="292" t="str">
        <f>IFERROR(IF(Analysis!AE380="","",Analysis!AE380*Inputs!$D$48),"")</f>
        <v/>
      </c>
      <c r="AL380" s="293" t="str">
        <f>IFERROR(IF(Analysis!AD380="","",Analysis!AD380*Inputs!$D$49*Inputs!$D$48),"")</f>
        <v/>
      </c>
      <c r="AM380" s="292" t="str">
        <f>IFERROR(AK380*Inputs!$D$50,"")</f>
        <v/>
      </c>
      <c r="AN380" s="292" t="str">
        <f t="shared" si="590"/>
        <v/>
      </c>
      <c r="AO380" s="292" t="str">
        <f>IFERROR(IF(AN380="","",AN380*Inputs!$D$52),"")</f>
        <v/>
      </c>
      <c r="AP380" s="283" t="str">
        <f>IFERROR(IF(Analysis!AF380="","",Analysis!AF380*Inputs!$D$58),"")</f>
        <v/>
      </c>
      <c r="AQ380" s="293" t="str">
        <f>IFERROR(AP380*Inputs!$D$59,"")</f>
        <v/>
      </c>
      <c r="AR380" s="283" t="str">
        <f>IFERROR(AQ380*Inputs!$D$60,"")</f>
        <v/>
      </c>
      <c r="AS380" s="9"/>
      <c r="AT380" s="279" t="str">
        <f>IF(Analysis!V380&lt;&gt;"",Analysis!V380,Analysis!$AH380)</f>
        <v/>
      </c>
      <c r="AU380" s="279" t="str">
        <f>IF(Analysis!W380&lt;&gt;"",Analysis!W380,Analysis!AI380)</f>
        <v/>
      </c>
      <c r="AV380" s="279" t="str">
        <f>IF(Analysis!X380&lt;&gt;"",Analysis!X380,$AJ380)</f>
        <v/>
      </c>
      <c r="AW380" s="279" t="str">
        <f>IF(Analysis!Y380&lt;&gt;"",Analysis!Y380,Analysis!AO380)</f>
        <v/>
      </c>
      <c r="AX380" s="279" t="str">
        <f>IF(Analysis!Z380&lt;&gt;"",Analysis!Z380,Analysis!AP380)</f>
        <v/>
      </c>
      <c r="AY380" s="279" t="str">
        <f>IF(Analysis!AA380&gt;0,Analysis!AA380,Analysis!AR380)</f>
        <v/>
      </c>
      <c r="AZ380" s="9"/>
      <c r="BA380" s="8">
        <f>SUM((($H380+$O380)*Inputs!$D$14*Inputs!$D$13/Hours_TB),(($I380+$P380)*Inputs!$D$14*Inputs!$D$13/Hours_TB),(($J380+$Q380)*Inputs!$D$14*Inputs!$D$13/Hours_TB),(($K380+$R380)*Inputs!$D$14*Inputs!$D$13/Hours_TB),(($L380+$S380)*Inputs!$D$14*Inputs!$D$13/Hours_TB),(($M380+$T380)*Inputs!$D$14*Inputs!$D$13/Hours_TB))</f>
        <v>0</v>
      </c>
      <c r="BB380" s="8">
        <f>SUM((($H380+$O380)*Inputs!$D$14*Inputs!$D$13/Hours_HIV),(($I380+$P380)*Inputs!$D$14*Inputs!$D$13/Hours_HIV),(($J380+$Q380)*Inputs!$D$14*Inputs!$D$13/Hours_HIV),(($K380+$R380)*Inputs!$D$14*Inputs!$D$13/Hours_HIV),(($L380+$S380)*Inputs!$D$14*Inputs!$D$13/Hours_HIV),(($M380+$T380)*Inputs!$D$14*Inputs!$D$13/Hours_HIV))</f>
        <v>0</v>
      </c>
      <c r="BC380" s="8">
        <f>SUM((($H380+$O380)*Inputs!$D$14*Inputs!$D$13/Hours_HPV),(($I380+$P380)*Inputs!$D$14*Inputs!$D$13/Hours_HPV),(($J380+$Q380)*Inputs!$D$14*Inputs!$D$13/Hours_HPV),(($K380+$R380)*Inputs!$D$14*Inputs!$D$13/Hours_HPV),(($L380+$S380)*Inputs!$D$14*Inputs!$D$13/Hours_HPV),(($M380+$T380)*Inputs!$D$14*Inputs!$D$13/Hours_HPV))</f>
        <v>0</v>
      </c>
      <c r="BD380" s="8">
        <f>SUM((($H380+$O380)*Inputs!$D$14*Inputs!$D$13/Hours_HCV),(($I380+$P380)*Inputs!$D$14*Inputs!$D$13/Hours_HCV),(($J380+$Q380)*Inputs!$D$14*Inputs!$D$13/Hours_HCV),(($K380+$R380)*Inputs!$D$14*Inputs!$D$13/Hours_HCV),(($L380+$S380)*Inputs!$D$14*Inputs!$D$13/Hours_HCV),(($M380+$T380)*Inputs!$D$14*Inputs!$D$13/Hours_HCV))</f>
        <v>0</v>
      </c>
      <c r="BE380" s="9"/>
      <c r="BF380" s="10" t="str">
        <f t="shared" si="591"/>
        <v/>
      </c>
      <c r="BG380" s="18" t="str">
        <f t="shared" si="592"/>
        <v>N/A</v>
      </c>
      <c r="BH380" s="10" t="str">
        <f t="shared" si="593"/>
        <v/>
      </c>
      <c r="BI380" s="10" t="str">
        <f t="shared" si="594"/>
        <v/>
      </c>
      <c r="BJ380" s="10" t="str">
        <f t="shared" si="513"/>
        <v/>
      </c>
      <c r="BK380" s="18" t="str">
        <f t="shared" si="595"/>
        <v>N/A</v>
      </c>
      <c r="BL380" s="367"/>
      <c r="BM380" s="10">
        <f t="shared" si="596"/>
        <v>0</v>
      </c>
      <c r="BN380" s="18" t="str">
        <f t="shared" si="597"/>
        <v>N/A</v>
      </c>
      <c r="BO380" s="10" t="str">
        <f t="shared" si="514"/>
        <v/>
      </c>
      <c r="BP380" s="10" t="str">
        <f t="shared" si="515"/>
        <v/>
      </c>
      <c r="BQ380" s="10" t="str">
        <f t="shared" si="516"/>
        <v/>
      </c>
      <c r="BR380" s="18" t="str">
        <f t="shared" si="517"/>
        <v>N/A</v>
      </c>
      <c r="BS380" s="367"/>
      <c r="BT380" s="10">
        <f t="shared" si="598"/>
        <v>0</v>
      </c>
      <c r="BU380" s="18" t="str">
        <f t="shared" si="599"/>
        <v>N/A</v>
      </c>
      <c r="BV380" s="10" t="str">
        <f t="shared" si="518"/>
        <v/>
      </c>
      <c r="BW380" s="10" t="str">
        <f t="shared" si="600"/>
        <v/>
      </c>
      <c r="BX380" s="10" t="str">
        <f t="shared" si="519"/>
        <v/>
      </c>
      <c r="BY380" s="18" t="str">
        <f t="shared" si="601"/>
        <v>N/A</v>
      </c>
      <c r="BZ380" s="367"/>
      <c r="CA380" s="10">
        <f t="shared" si="612"/>
        <v>0</v>
      </c>
      <c r="CB380" s="18" t="str">
        <f t="shared" si="603"/>
        <v>N/A</v>
      </c>
      <c r="CC380" s="10" t="str">
        <f t="shared" si="520"/>
        <v/>
      </c>
      <c r="CD380" s="10" t="str">
        <f t="shared" si="521"/>
        <v/>
      </c>
      <c r="CE380" s="10" t="str">
        <f t="shared" si="522"/>
        <v/>
      </c>
      <c r="CF380" s="18" t="str">
        <f t="shared" si="604"/>
        <v>N/A</v>
      </c>
      <c r="CG380" s="365"/>
      <c r="CH380" s="10">
        <f t="shared" si="605"/>
        <v>0</v>
      </c>
      <c r="CI380" s="18" t="str">
        <f t="shared" si="606"/>
        <v>N/A</v>
      </c>
      <c r="CJ380" s="10" t="str">
        <f t="shared" si="523"/>
        <v/>
      </c>
      <c r="CK380" s="10" t="str">
        <f t="shared" si="524"/>
        <v/>
      </c>
      <c r="CL380" s="10" t="str">
        <f t="shared" si="525"/>
        <v/>
      </c>
      <c r="CM380" s="18" t="str">
        <f t="shared" si="526"/>
        <v>N/A</v>
      </c>
      <c r="CN380" s="365"/>
      <c r="CO380" s="10">
        <f t="shared" si="607"/>
        <v>0</v>
      </c>
      <c r="CP380" s="18" t="str">
        <f t="shared" si="608"/>
        <v>N/A</v>
      </c>
      <c r="CQ380" s="10" t="str">
        <f t="shared" si="527"/>
        <v/>
      </c>
      <c r="CR380" s="10" t="str">
        <f t="shared" si="528"/>
        <v/>
      </c>
      <c r="CS380" s="10" t="str">
        <f t="shared" si="529"/>
        <v/>
      </c>
      <c r="CT380" s="18" t="str">
        <f t="shared" si="609"/>
        <v>N/A</v>
      </c>
      <c r="CU380" s="377"/>
      <c r="CV380" s="10">
        <f t="shared" si="610"/>
        <v>0</v>
      </c>
      <c r="CW380" s="18" t="str">
        <f t="shared" si="611"/>
        <v>N/A</v>
      </c>
      <c r="CX380" s="10" t="str">
        <f t="shared" si="530"/>
        <v/>
      </c>
      <c r="CY380" s="10" t="str">
        <f t="shared" si="531"/>
        <v/>
      </c>
      <c r="CZ380" s="10" t="str">
        <f t="shared" si="532"/>
        <v/>
      </c>
      <c r="DA380" s="18" t="str">
        <f t="shared" si="533"/>
        <v>N/A</v>
      </c>
      <c r="DB380" s="367"/>
      <c r="DC380" s="367"/>
      <c r="DD380" s="367"/>
      <c r="DE380" s="367"/>
      <c r="DF380" s="367"/>
      <c r="DG380" s="40" t="b">
        <f t="shared" si="534"/>
        <v>0</v>
      </c>
      <c r="DH380" s="40" t="b">
        <f t="shared" si="535"/>
        <v>0</v>
      </c>
      <c r="DI380" s="40" t="b">
        <f t="shared" si="536"/>
        <v>0</v>
      </c>
      <c r="DJ380" s="40" t="b">
        <f t="shared" si="537"/>
        <v>0</v>
      </c>
      <c r="DK380" s="367"/>
      <c r="DL380" s="40" t="b">
        <f t="shared" si="538"/>
        <v>0</v>
      </c>
      <c r="DM380" s="40" t="b">
        <f t="shared" si="539"/>
        <v>0</v>
      </c>
      <c r="DN380" s="40" t="b">
        <f t="shared" si="540"/>
        <v>0</v>
      </c>
      <c r="DO380" s="40" t="b">
        <f t="shared" si="541"/>
        <v>0</v>
      </c>
      <c r="DP380" s="367"/>
      <c r="DQ380" s="40" t="b">
        <f t="shared" si="542"/>
        <v>0</v>
      </c>
      <c r="DR380" s="40" t="b">
        <f t="shared" si="543"/>
        <v>0</v>
      </c>
      <c r="DS380" s="40" t="b">
        <f t="shared" si="544"/>
        <v>0</v>
      </c>
      <c r="DT380" s="40" t="b">
        <f t="shared" si="545"/>
        <v>0</v>
      </c>
      <c r="DU380" s="367"/>
      <c r="DV380" s="40" t="b">
        <f t="shared" si="546"/>
        <v>0</v>
      </c>
      <c r="DW380" s="40" t="b">
        <f t="shared" si="547"/>
        <v>0</v>
      </c>
      <c r="DX380" s="40" t="b">
        <f t="shared" si="548"/>
        <v>0</v>
      </c>
      <c r="DY380" s="40" t="b">
        <f t="shared" si="549"/>
        <v>0</v>
      </c>
      <c r="DZ380" s="367"/>
      <c r="EA380" s="40" t="b">
        <f t="shared" si="550"/>
        <v>0</v>
      </c>
      <c r="EB380" s="40" t="b">
        <f t="shared" si="551"/>
        <v>0</v>
      </c>
      <c r="EC380" s="40" t="b">
        <f t="shared" si="552"/>
        <v>0</v>
      </c>
      <c r="ED380" s="40" t="b">
        <f t="shared" si="553"/>
        <v>0</v>
      </c>
      <c r="EE380" s="367"/>
      <c r="EF380" s="40" t="b">
        <f t="shared" si="554"/>
        <v>0</v>
      </c>
      <c r="EG380" s="40" t="b">
        <f t="shared" si="555"/>
        <v>0</v>
      </c>
      <c r="EH380" s="40" t="b">
        <f t="shared" si="556"/>
        <v>0</v>
      </c>
      <c r="EI380" s="40" t="b">
        <f t="shared" si="557"/>
        <v>0</v>
      </c>
      <c r="EJ380" s="367"/>
      <c r="EK380" s="40" t="b">
        <f t="shared" si="558"/>
        <v>0</v>
      </c>
      <c r="EL380" s="40" t="b">
        <f t="shared" si="559"/>
        <v>0</v>
      </c>
      <c r="EM380" s="40" t="b">
        <f t="shared" si="560"/>
        <v>0</v>
      </c>
      <c r="EN380" s="40" t="b">
        <f t="shared" si="561"/>
        <v>0</v>
      </c>
      <c r="EO380" s="367"/>
      <c r="EP380" s="40" t="b">
        <f t="shared" si="562"/>
        <v>0</v>
      </c>
      <c r="EQ380" s="40" t="b">
        <f t="shared" si="563"/>
        <v>0</v>
      </c>
      <c r="ER380" s="40" t="b">
        <f t="shared" si="564"/>
        <v>0</v>
      </c>
      <c r="ES380" s="40" t="b">
        <f t="shared" si="565"/>
        <v>0</v>
      </c>
      <c r="ET380" s="367"/>
      <c r="EU380" s="40" t="b">
        <f t="shared" si="566"/>
        <v>0</v>
      </c>
      <c r="EV380" s="40" t="b">
        <f t="shared" si="567"/>
        <v>0</v>
      </c>
      <c r="EW380" s="40" t="b">
        <f t="shared" si="568"/>
        <v>0</v>
      </c>
      <c r="EX380" s="40" t="b">
        <f t="shared" si="569"/>
        <v>0</v>
      </c>
      <c r="EY380" s="365"/>
      <c r="EZ380" s="40" t="b">
        <f t="shared" si="570"/>
        <v>0</v>
      </c>
      <c r="FA380" s="40" t="b">
        <f t="shared" si="571"/>
        <v>0</v>
      </c>
      <c r="FB380" s="40" t="b">
        <f t="shared" si="572"/>
        <v>0</v>
      </c>
      <c r="FC380" s="40" t="b">
        <f t="shared" si="573"/>
        <v>0</v>
      </c>
      <c r="FD380" s="367"/>
      <c r="FE380" s="40" t="b">
        <f t="shared" si="574"/>
        <v>0</v>
      </c>
      <c r="FF380" s="40" t="b">
        <f t="shared" si="575"/>
        <v>0</v>
      </c>
      <c r="FG380" s="40" t="b">
        <f t="shared" si="576"/>
        <v>0</v>
      </c>
      <c r="FH380" s="40" t="b">
        <f t="shared" si="577"/>
        <v>0</v>
      </c>
      <c r="FI380" s="365"/>
      <c r="FJ380" s="40" t="b">
        <f t="shared" si="578"/>
        <v>0</v>
      </c>
      <c r="FK380" s="40" t="b">
        <f t="shared" si="579"/>
        <v>0</v>
      </c>
      <c r="FL380" s="40" t="b">
        <f t="shared" si="580"/>
        <v>0</v>
      </c>
      <c r="FM380" s="40" t="b">
        <f t="shared" si="581"/>
        <v>0</v>
      </c>
      <c r="FN380" s="367"/>
      <c r="FO380" s="40" t="b">
        <f t="shared" si="582"/>
        <v>0</v>
      </c>
      <c r="FP380" s="40" t="b">
        <f t="shared" si="583"/>
        <v>0</v>
      </c>
      <c r="FQ380" s="40" t="b">
        <f t="shared" si="584"/>
        <v>0</v>
      </c>
      <c r="FR380" s="40" t="b">
        <f t="shared" si="585"/>
        <v>0</v>
      </c>
      <c r="FS380" s="365"/>
      <c r="FT380" s="40" t="b">
        <f t="shared" si="586"/>
        <v>0</v>
      </c>
      <c r="FU380" s="40" t="b">
        <f t="shared" si="587"/>
        <v>0</v>
      </c>
      <c r="FV380" s="40" t="b">
        <f t="shared" si="588"/>
        <v>0</v>
      </c>
      <c r="FW380" s="40" t="b">
        <f t="shared" si="589"/>
        <v>0</v>
      </c>
    </row>
    <row r="381" spans="2:179">
      <c r="B381" s="365">
        <v>372</v>
      </c>
      <c r="C381" s="309"/>
      <c r="D381" s="196"/>
      <c r="E381" s="196"/>
      <c r="F381" s="195"/>
      <c r="G381" s="367"/>
      <c r="H381" s="197"/>
      <c r="I381" s="197"/>
      <c r="J381" s="197"/>
      <c r="K381" s="197"/>
      <c r="L381" s="197"/>
      <c r="M381" s="197"/>
      <c r="N381" s="9"/>
      <c r="O381" s="198"/>
      <c r="P381" s="198"/>
      <c r="Q381" s="198"/>
      <c r="R381" s="198"/>
      <c r="S381" s="198"/>
      <c r="T381" s="198"/>
      <c r="U381" s="9"/>
      <c r="V381" s="306"/>
      <c r="W381" s="306"/>
      <c r="X381" s="306"/>
      <c r="Y381" s="306"/>
      <c r="Z381" s="306"/>
      <c r="AA381" s="283">
        <f>IFERROR(Z381*Inputs!$D$59*Inputs!$D$60,"")</f>
        <v>0</v>
      </c>
      <c r="AB381" s="9"/>
      <c r="AC381" s="304"/>
      <c r="AD381" s="304"/>
      <c r="AE381" s="304"/>
      <c r="AF381" s="304"/>
      <c r="AG381" s="9"/>
      <c r="AH381" s="283" t="str">
        <f>IFERROR(IF(Analysis!AC381="","",Analysis!AC381*Inputs!$D$33),"")</f>
        <v/>
      </c>
      <c r="AI381" s="292" t="str">
        <f>IFERROR(IF(Analysis!AD381="","",Analysis!AD381*Inputs!$D$37),"")</f>
        <v/>
      </c>
      <c r="AJ381" s="292" t="str">
        <f>IFERROR(IF(Analysis!AE381="","",Analysis!AE381*Inputs!$D$41),"")</f>
        <v/>
      </c>
      <c r="AK381" s="292" t="str">
        <f>IFERROR(IF(Analysis!AE381="","",Analysis!AE381*Inputs!$D$48),"")</f>
        <v/>
      </c>
      <c r="AL381" s="293" t="str">
        <f>IFERROR(IF(Analysis!AD381="","",Analysis!AD381*Inputs!$D$49*Inputs!$D$48),"")</f>
        <v/>
      </c>
      <c r="AM381" s="292" t="str">
        <f>IFERROR(AK381*Inputs!$D$50,"")</f>
        <v/>
      </c>
      <c r="AN381" s="292" t="str">
        <f t="shared" si="590"/>
        <v/>
      </c>
      <c r="AO381" s="292" t="str">
        <f>IFERROR(IF(AN381="","",AN381*Inputs!$D$52),"")</f>
        <v/>
      </c>
      <c r="AP381" s="283" t="str">
        <f>IFERROR(IF(Analysis!AF381="","",Analysis!AF381*Inputs!$D$58),"")</f>
        <v/>
      </c>
      <c r="AQ381" s="293" t="str">
        <f>IFERROR(AP381*Inputs!$D$59,"")</f>
        <v/>
      </c>
      <c r="AR381" s="283" t="str">
        <f>IFERROR(AQ381*Inputs!$D$60,"")</f>
        <v/>
      </c>
      <c r="AS381" s="9"/>
      <c r="AT381" s="279" t="str">
        <f>IF(Analysis!V381&lt;&gt;"",Analysis!V381,Analysis!$AH381)</f>
        <v/>
      </c>
      <c r="AU381" s="279" t="str">
        <f>IF(Analysis!W381&lt;&gt;"",Analysis!W381,Analysis!AI381)</f>
        <v/>
      </c>
      <c r="AV381" s="279" t="str">
        <f>IF(Analysis!X381&lt;&gt;"",Analysis!X381,$AJ381)</f>
        <v/>
      </c>
      <c r="AW381" s="279" t="str">
        <f>IF(Analysis!Y381&lt;&gt;"",Analysis!Y381,Analysis!AO381)</f>
        <v/>
      </c>
      <c r="AX381" s="279" t="str">
        <f>IF(Analysis!Z381&lt;&gt;"",Analysis!Z381,Analysis!AP381)</f>
        <v/>
      </c>
      <c r="AY381" s="279" t="str">
        <f>IF(Analysis!AA381&gt;0,Analysis!AA381,Analysis!AR381)</f>
        <v/>
      </c>
      <c r="AZ381" s="9"/>
      <c r="BA381" s="8">
        <f>SUM((($H381+$O381)*Inputs!$D$14*Inputs!$D$13/Hours_TB),(($I381+$P381)*Inputs!$D$14*Inputs!$D$13/Hours_TB),(($J381+$Q381)*Inputs!$D$14*Inputs!$D$13/Hours_TB),(($K381+$R381)*Inputs!$D$14*Inputs!$D$13/Hours_TB),(($L381+$S381)*Inputs!$D$14*Inputs!$D$13/Hours_TB),(($M381+$T381)*Inputs!$D$14*Inputs!$D$13/Hours_TB))</f>
        <v>0</v>
      </c>
      <c r="BB381" s="8">
        <f>SUM((($H381+$O381)*Inputs!$D$14*Inputs!$D$13/Hours_HIV),(($I381+$P381)*Inputs!$D$14*Inputs!$D$13/Hours_HIV),(($J381+$Q381)*Inputs!$D$14*Inputs!$D$13/Hours_HIV),(($K381+$R381)*Inputs!$D$14*Inputs!$D$13/Hours_HIV),(($L381+$S381)*Inputs!$D$14*Inputs!$D$13/Hours_HIV),(($M381+$T381)*Inputs!$D$14*Inputs!$D$13/Hours_HIV))</f>
        <v>0</v>
      </c>
      <c r="BC381" s="8">
        <f>SUM((($H381+$O381)*Inputs!$D$14*Inputs!$D$13/Hours_HPV),(($I381+$P381)*Inputs!$D$14*Inputs!$D$13/Hours_HPV),(($J381+$Q381)*Inputs!$D$14*Inputs!$D$13/Hours_HPV),(($K381+$R381)*Inputs!$D$14*Inputs!$D$13/Hours_HPV),(($L381+$S381)*Inputs!$D$14*Inputs!$D$13/Hours_HPV),(($M381+$T381)*Inputs!$D$14*Inputs!$D$13/Hours_HPV))</f>
        <v>0</v>
      </c>
      <c r="BD381" s="8">
        <f>SUM((($H381+$O381)*Inputs!$D$14*Inputs!$D$13/Hours_HCV),(($I381+$P381)*Inputs!$D$14*Inputs!$D$13/Hours_HCV),(($J381+$Q381)*Inputs!$D$14*Inputs!$D$13/Hours_HCV),(($K381+$R381)*Inputs!$D$14*Inputs!$D$13/Hours_HCV),(($L381+$S381)*Inputs!$D$14*Inputs!$D$13/Hours_HCV),(($M381+$T381)*Inputs!$D$14*Inputs!$D$13/Hours_HCV))</f>
        <v>0</v>
      </c>
      <c r="BE381" s="9"/>
      <c r="BF381" s="10" t="str">
        <f t="shared" si="591"/>
        <v/>
      </c>
      <c r="BG381" s="18" t="str">
        <f t="shared" si="592"/>
        <v>N/A</v>
      </c>
      <c r="BH381" s="10" t="str">
        <f t="shared" si="593"/>
        <v/>
      </c>
      <c r="BI381" s="10" t="str">
        <f t="shared" si="594"/>
        <v/>
      </c>
      <c r="BJ381" s="10" t="str">
        <f t="shared" si="513"/>
        <v/>
      </c>
      <c r="BK381" s="18" t="str">
        <f t="shared" si="595"/>
        <v>N/A</v>
      </c>
      <c r="BL381" s="367"/>
      <c r="BM381" s="10">
        <f t="shared" si="596"/>
        <v>0</v>
      </c>
      <c r="BN381" s="18" t="str">
        <f t="shared" si="597"/>
        <v>N/A</v>
      </c>
      <c r="BO381" s="10" t="str">
        <f t="shared" si="514"/>
        <v/>
      </c>
      <c r="BP381" s="10" t="str">
        <f t="shared" si="515"/>
        <v/>
      </c>
      <c r="BQ381" s="10" t="str">
        <f t="shared" si="516"/>
        <v/>
      </c>
      <c r="BR381" s="18" t="str">
        <f t="shared" si="517"/>
        <v>N/A</v>
      </c>
      <c r="BS381" s="367"/>
      <c r="BT381" s="10">
        <f t="shared" si="598"/>
        <v>0</v>
      </c>
      <c r="BU381" s="18" t="str">
        <f t="shared" si="599"/>
        <v>N/A</v>
      </c>
      <c r="BV381" s="10" t="str">
        <f t="shared" si="518"/>
        <v/>
      </c>
      <c r="BW381" s="10" t="str">
        <f t="shared" si="600"/>
        <v/>
      </c>
      <c r="BX381" s="10" t="str">
        <f t="shared" si="519"/>
        <v/>
      </c>
      <c r="BY381" s="18" t="str">
        <f t="shared" si="601"/>
        <v>N/A</v>
      </c>
      <c r="BZ381" s="367"/>
      <c r="CA381" s="10">
        <f t="shared" si="612"/>
        <v>0</v>
      </c>
      <c r="CB381" s="18" t="str">
        <f t="shared" si="603"/>
        <v>N/A</v>
      </c>
      <c r="CC381" s="10" t="str">
        <f t="shared" si="520"/>
        <v/>
      </c>
      <c r="CD381" s="10" t="str">
        <f t="shared" si="521"/>
        <v/>
      </c>
      <c r="CE381" s="10" t="str">
        <f t="shared" si="522"/>
        <v/>
      </c>
      <c r="CF381" s="18" t="str">
        <f t="shared" si="604"/>
        <v>N/A</v>
      </c>
      <c r="CG381" s="365"/>
      <c r="CH381" s="10">
        <f t="shared" si="605"/>
        <v>0</v>
      </c>
      <c r="CI381" s="18" t="str">
        <f t="shared" si="606"/>
        <v>N/A</v>
      </c>
      <c r="CJ381" s="10" t="str">
        <f t="shared" si="523"/>
        <v/>
      </c>
      <c r="CK381" s="10" t="str">
        <f t="shared" si="524"/>
        <v/>
      </c>
      <c r="CL381" s="10" t="str">
        <f t="shared" si="525"/>
        <v/>
      </c>
      <c r="CM381" s="18" t="str">
        <f t="shared" si="526"/>
        <v>N/A</v>
      </c>
      <c r="CN381" s="365"/>
      <c r="CO381" s="10">
        <f t="shared" si="607"/>
        <v>0</v>
      </c>
      <c r="CP381" s="18" t="str">
        <f t="shared" si="608"/>
        <v>N/A</v>
      </c>
      <c r="CQ381" s="10" t="str">
        <f t="shared" si="527"/>
        <v/>
      </c>
      <c r="CR381" s="10" t="str">
        <f t="shared" si="528"/>
        <v/>
      </c>
      <c r="CS381" s="10" t="str">
        <f t="shared" si="529"/>
        <v/>
      </c>
      <c r="CT381" s="18" t="str">
        <f t="shared" si="609"/>
        <v>N/A</v>
      </c>
      <c r="CU381" s="377"/>
      <c r="CV381" s="10">
        <f t="shared" si="610"/>
        <v>0</v>
      </c>
      <c r="CW381" s="18" t="str">
        <f t="shared" si="611"/>
        <v>N/A</v>
      </c>
      <c r="CX381" s="10" t="str">
        <f t="shared" si="530"/>
        <v/>
      </c>
      <c r="CY381" s="10" t="str">
        <f t="shared" si="531"/>
        <v/>
      </c>
      <c r="CZ381" s="10" t="str">
        <f t="shared" si="532"/>
        <v/>
      </c>
      <c r="DA381" s="18" t="str">
        <f t="shared" si="533"/>
        <v>N/A</v>
      </c>
      <c r="DB381" s="367"/>
      <c r="DC381" s="367"/>
      <c r="DD381" s="367"/>
      <c r="DE381" s="367"/>
      <c r="DF381" s="367"/>
      <c r="DG381" s="40" t="b">
        <f t="shared" si="534"/>
        <v>0</v>
      </c>
      <c r="DH381" s="40" t="b">
        <f t="shared" si="535"/>
        <v>0</v>
      </c>
      <c r="DI381" s="40" t="b">
        <f t="shared" si="536"/>
        <v>0</v>
      </c>
      <c r="DJ381" s="40" t="b">
        <f t="shared" si="537"/>
        <v>0</v>
      </c>
      <c r="DK381" s="367"/>
      <c r="DL381" s="40" t="b">
        <f t="shared" si="538"/>
        <v>0</v>
      </c>
      <c r="DM381" s="40" t="b">
        <f t="shared" si="539"/>
        <v>0</v>
      </c>
      <c r="DN381" s="40" t="b">
        <f t="shared" si="540"/>
        <v>0</v>
      </c>
      <c r="DO381" s="40" t="b">
        <f t="shared" si="541"/>
        <v>0</v>
      </c>
      <c r="DP381" s="367"/>
      <c r="DQ381" s="40" t="b">
        <f t="shared" si="542"/>
        <v>0</v>
      </c>
      <c r="DR381" s="40" t="b">
        <f t="shared" si="543"/>
        <v>0</v>
      </c>
      <c r="DS381" s="40" t="b">
        <f t="shared" si="544"/>
        <v>0</v>
      </c>
      <c r="DT381" s="40" t="b">
        <f t="shared" si="545"/>
        <v>0</v>
      </c>
      <c r="DU381" s="367"/>
      <c r="DV381" s="40" t="b">
        <f t="shared" si="546"/>
        <v>0</v>
      </c>
      <c r="DW381" s="40" t="b">
        <f t="shared" si="547"/>
        <v>0</v>
      </c>
      <c r="DX381" s="40" t="b">
        <f t="shared" si="548"/>
        <v>0</v>
      </c>
      <c r="DY381" s="40" t="b">
        <f t="shared" si="549"/>
        <v>0</v>
      </c>
      <c r="DZ381" s="367"/>
      <c r="EA381" s="40" t="b">
        <f t="shared" si="550"/>
        <v>0</v>
      </c>
      <c r="EB381" s="40" t="b">
        <f t="shared" si="551"/>
        <v>0</v>
      </c>
      <c r="EC381" s="40" t="b">
        <f t="shared" si="552"/>
        <v>0</v>
      </c>
      <c r="ED381" s="40" t="b">
        <f t="shared" si="553"/>
        <v>0</v>
      </c>
      <c r="EE381" s="367"/>
      <c r="EF381" s="40" t="b">
        <f t="shared" si="554"/>
        <v>0</v>
      </c>
      <c r="EG381" s="40" t="b">
        <f t="shared" si="555"/>
        <v>0</v>
      </c>
      <c r="EH381" s="40" t="b">
        <f t="shared" si="556"/>
        <v>0</v>
      </c>
      <c r="EI381" s="40" t="b">
        <f t="shared" si="557"/>
        <v>0</v>
      </c>
      <c r="EJ381" s="367"/>
      <c r="EK381" s="40" t="b">
        <f t="shared" si="558"/>
        <v>0</v>
      </c>
      <c r="EL381" s="40" t="b">
        <f t="shared" si="559"/>
        <v>0</v>
      </c>
      <c r="EM381" s="40" t="b">
        <f t="shared" si="560"/>
        <v>0</v>
      </c>
      <c r="EN381" s="40" t="b">
        <f t="shared" si="561"/>
        <v>0</v>
      </c>
      <c r="EO381" s="367"/>
      <c r="EP381" s="40" t="b">
        <f t="shared" si="562"/>
        <v>0</v>
      </c>
      <c r="EQ381" s="40" t="b">
        <f t="shared" si="563"/>
        <v>0</v>
      </c>
      <c r="ER381" s="40" t="b">
        <f t="shared" si="564"/>
        <v>0</v>
      </c>
      <c r="ES381" s="40" t="b">
        <f t="shared" si="565"/>
        <v>0</v>
      </c>
      <c r="ET381" s="367"/>
      <c r="EU381" s="40" t="b">
        <f t="shared" si="566"/>
        <v>0</v>
      </c>
      <c r="EV381" s="40" t="b">
        <f t="shared" si="567"/>
        <v>0</v>
      </c>
      <c r="EW381" s="40" t="b">
        <f t="shared" si="568"/>
        <v>0</v>
      </c>
      <c r="EX381" s="40" t="b">
        <f t="shared" si="569"/>
        <v>0</v>
      </c>
      <c r="EY381" s="365"/>
      <c r="EZ381" s="40" t="b">
        <f t="shared" si="570"/>
        <v>0</v>
      </c>
      <c r="FA381" s="40" t="b">
        <f t="shared" si="571"/>
        <v>0</v>
      </c>
      <c r="FB381" s="40" t="b">
        <f t="shared" si="572"/>
        <v>0</v>
      </c>
      <c r="FC381" s="40" t="b">
        <f t="shared" si="573"/>
        <v>0</v>
      </c>
      <c r="FD381" s="367"/>
      <c r="FE381" s="40" t="b">
        <f t="shared" si="574"/>
        <v>0</v>
      </c>
      <c r="FF381" s="40" t="b">
        <f t="shared" si="575"/>
        <v>0</v>
      </c>
      <c r="FG381" s="40" t="b">
        <f t="shared" si="576"/>
        <v>0</v>
      </c>
      <c r="FH381" s="40" t="b">
        <f t="shared" si="577"/>
        <v>0</v>
      </c>
      <c r="FI381" s="365"/>
      <c r="FJ381" s="40" t="b">
        <f t="shared" si="578"/>
        <v>0</v>
      </c>
      <c r="FK381" s="40" t="b">
        <f t="shared" si="579"/>
        <v>0</v>
      </c>
      <c r="FL381" s="40" t="b">
        <f t="shared" si="580"/>
        <v>0</v>
      </c>
      <c r="FM381" s="40" t="b">
        <f t="shared" si="581"/>
        <v>0</v>
      </c>
      <c r="FN381" s="367"/>
      <c r="FO381" s="40" t="b">
        <f t="shared" si="582"/>
        <v>0</v>
      </c>
      <c r="FP381" s="40" t="b">
        <f t="shared" si="583"/>
        <v>0</v>
      </c>
      <c r="FQ381" s="40" t="b">
        <f t="shared" si="584"/>
        <v>0</v>
      </c>
      <c r="FR381" s="40" t="b">
        <f t="shared" si="585"/>
        <v>0</v>
      </c>
      <c r="FS381" s="365"/>
      <c r="FT381" s="40" t="b">
        <f t="shared" si="586"/>
        <v>0</v>
      </c>
      <c r="FU381" s="40" t="b">
        <f t="shared" si="587"/>
        <v>0</v>
      </c>
      <c r="FV381" s="40" t="b">
        <f t="shared" si="588"/>
        <v>0</v>
      </c>
      <c r="FW381" s="40" t="b">
        <f t="shared" si="589"/>
        <v>0</v>
      </c>
    </row>
    <row r="382" spans="2:179">
      <c r="B382" s="365">
        <v>373</v>
      </c>
      <c r="C382" s="309"/>
      <c r="D382" s="196"/>
      <c r="E382" s="196"/>
      <c r="F382" s="195"/>
      <c r="G382" s="367"/>
      <c r="H382" s="197"/>
      <c r="I382" s="197"/>
      <c r="J382" s="197"/>
      <c r="K382" s="197"/>
      <c r="L382" s="197"/>
      <c r="M382" s="197"/>
      <c r="N382" s="9"/>
      <c r="O382" s="198"/>
      <c r="P382" s="198"/>
      <c r="Q382" s="198"/>
      <c r="R382" s="198"/>
      <c r="S382" s="198"/>
      <c r="T382" s="198"/>
      <c r="U382" s="9"/>
      <c r="V382" s="306"/>
      <c r="W382" s="306"/>
      <c r="X382" s="306"/>
      <c r="Y382" s="306"/>
      <c r="Z382" s="306"/>
      <c r="AA382" s="283">
        <f>IFERROR(Z382*Inputs!$D$59*Inputs!$D$60,"")</f>
        <v>0</v>
      </c>
      <c r="AB382" s="9"/>
      <c r="AC382" s="304"/>
      <c r="AD382" s="304"/>
      <c r="AE382" s="304"/>
      <c r="AF382" s="304"/>
      <c r="AG382" s="9"/>
      <c r="AH382" s="283" t="str">
        <f>IFERROR(IF(Analysis!AC382="","",Analysis!AC382*Inputs!$D$33),"")</f>
        <v/>
      </c>
      <c r="AI382" s="292" t="str">
        <f>IFERROR(IF(Analysis!AD382="","",Analysis!AD382*Inputs!$D$37),"")</f>
        <v/>
      </c>
      <c r="AJ382" s="292" t="str">
        <f>IFERROR(IF(Analysis!AE382="","",Analysis!AE382*Inputs!$D$41),"")</f>
        <v/>
      </c>
      <c r="AK382" s="292" t="str">
        <f>IFERROR(IF(Analysis!AE382="","",Analysis!AE382*Inputs!$D$48),"")</f>
        <v/>
      </c>
      <c r="AL382" s="293" t="str">
        <f>IFERROR(IF(Analysis!AD382="","",Analysis!AD382*Inputs!$D$49*Inputs!$D$48),"")</f>
        <v/>
      </c>
      <c r="AM382" s="292" t="str">
        <f>IFERROR(AK382*Inputs!$D$50,"")</f>
        <v/>
      </c>
      <c r="AN382" s="292" t="str">
        <f t="shared" si="590"/>
        <v/>
      </c>
      <c r="AO382" s="292" t="str">
        <f>IFERROR(IF(AN382="","",AN382*Inputs!$D$52),"")</f>
        <v/>
      </c>
      <c r="AP382" s="283" t="str">
        <f>IFERROR(IF(Analysis!AF382="","",Analysis!AF382*Inputs!$D$58),"")</f>
        <v/>
      </c>
      <c r="AQ382" s="293" t="str">
        <f>IFERROR(AP382*Inputs!$D$59,"")</f>
        <v/>
      </c>
      <c r="AR382" s="283" t="str">
        <f>IFERROR(AQ382*Inputs!$D$60,"")</f>
        <v/>
      </c>
      <c r="AS382" s="9"/>
      <c r="AT382" s="279" t="str">
        <f>IF(Analysis!V382&lt;&gt;"",Analysis!V382,Analysis!$AH382)</f>
        <v/>
      </c>
      <c r="AU382" s="279" t="str">
        <f>IF(Analysis!W382&lt;&gt;"",Analysis!W382,Analysis!AI382)</f>
        <v/>
      </c>
      <c r="AV382" s="279" t="str">
        <f>IF(Analysis!X382&lt;&gt;"",Analysis!X382,$AJ382)</f>
        <v/>
      </c>
      <c r="AW382" s="279" t="str">
        <f>IF(Analysis!Y382&lt;&gt;"",Analysis!Y382,Analysis!AO382)</f>
        <v/>
      </c>
      <c r="AX382" s="279" t="str">
        <f>IF(Analysis!Z382&lt;&gt;"",Analysis!Z382,Analysis!AP382)</f>
        <v/>
      </c>
      <c r="AY382" s="279" t="str">
        <f>IF(Analysis!AA382&gt;0,Analysis!AA382,Analysis!AR382)</f>
        <v/>
      </c>
      <c r="AZ382" s="9"/>
      <c r="BA382" s="8">
        <f>SUM((($H382+$O382)*Inputs!$D$14*Inputs!$D$13/Hours_TB),(($I382+$P382)*Inputs!$D$14*Inputs!$D$13/Hours_TB),(($J382+$Q382)*Inputs!$D$14*Inputs!$D$13/Hours_TB),(($K382+$R382)*Inputs!$D$14*Inputs!$D$13/Hours_TB),(($L382+$S382)*Inputs!$D$14*Inputs!$D$13/Hours_TB),(($M382+$T382)*Inputs!$D$14*Inputs!$D$13/Hours_TB))</f>
        <v>0</v>
      </c>
      <c r="BB382" s="8">
        <f>SUM((($H382+$O382)*Inputs!$D$14*Inputs!$D$13/Hours_HIV),(($I382+$P382)*Inputs!$D$14*Inputs!$D$13/Hours_HIV),(($J382+$Q382)*Inputs!$D$14*Inputs!$D$13/Hours_HIV),(($K382+$R382)*Inputs!$D$14*Inputs!$D$13/Hours_HIV),(($L382+$S382)*Inputs!$D$14*Inputs!$D$13/Hours_HIV),(($M382+$T382)*Inputs!$D$14*Inputs!$D$13/Hours_HIV))</f>
        <v>0</v>
      </c>
      <c r="BC382" s="8">
        <f>SUM((($H382+$O382)*Inputs!$D$14*Inputs!$D$13/Hours_HPV),(($I382+$P382)*Inputs!$D$14*Inputs!$D$13/Hours_HPV),(($J382+$Q382)*Inputs!$D$14*Inputs!$D$13/Hours_HPV),(($K382+$R382)*Inputs!$D$14*Inputs!$D$13/Hours_HPV),(($L382+$S382)*Inputs!$D$14*Inputs!$D$13/Hours_HPV),(($M382+$T382)*Inputs!$D$14*Inputs!$D$13/Hours_HPV))</f>
        <v>0</v>
      </c>
      <c r="BD382" s="8">
        <f>SUM((($H382+$O382)*Inputs!$D$14*Inputs!$D$13/Hours_HCV),(($I382+$P382)*Inputs!$D$14*Inputs!$D$13/Hours_HCV),(($J382+$Q382)*Inputs!$D$14*Inputs!$D$13/Hours_HCV),(($K382+$R382)*Inputs!$D$14*Inputs!$D$13/Hours_HCV),(($L382+$S382)*Inputs!$D$14*Inputs!$D$13/Hours_HCV),(($M382+$T382)*Inputs!$D$14*Inputs!$D$13/Hours_HCV))</f>
        <v>0</v>
      </c>
      <c r="BE382" s="9"/>
      <c r="BF382" s="10" t="str">
        <f t="shared" si="591"/>
        <v/>
      </c>
      <c r="BG382" s="18" t="str">
        <f t="shared" si="592"/>
        <v>N/A</v>
      </c>
      <c r="BH382" s="10" t="str">
        <f t="shared" si="593"/>
        <v/>
      </c>
      <c r="BI382" s="10" t="str">
        <f t="shared" si="594"/>
        <v/>
      </c>
      <c r="BJ382" s="10" t="str">
        <f t="shared" si="513"/>
        <v/>
      </c>
      <c r="BK382" s="18" t="str">
        <f t="shared" si="595"/>
        <v>N/A</v>
      </c>
      <c r="BL382" s="367"/>
      <c r="BM382" s="10">
        <f t="shared" si="596"/>
        <v>0</v>
      </c>
      <c r="BN382" s="18" t="str">
        <f t="shared" si="597"/>
        <v>N/A</v>
      </c>
      <c r="BO382" s="10" t="str">
        <f t="shared" si="514"/>
        <v/>
      </c>
      <c r="BP382" s="10" t="str">
        <f t="shared" si="515"/>
        <v/>
      </c>
      <c r="BQ382" s="10" t="str">
        <f t="shared" si="516"/>
        <v/>
      </c>
      <c r="BR382" s="18" t="str">
        <f t="shared" si="517"/>
        <v>N/A</v>
      </c>
      <c r="BS382" s="367"/>
      <c r="BT382" s="10">
        <f t="shared" si="598"/>
        <v>0</v>
      </c>
      <c r="BU382" s="18" t="str">
        <f t="shared" si="599"/>
        <v>N/A</v>
      </c>
      <c r="BV382" s="10" t="str">
        <f t="shared" si="518"/>
        <v/>
      </c>
      <c r="BW382" s="10" t="str">
        <f t="shared" si="600"/>
        <v/>
      </c>
      <c r="BX382" s="10" t="str">
        <f t="shared" si="519"/>
        <v/>
      </c>
      <c r="BY382" s="18" t="str">
        <f t="shared" si="601"/>
        <v>N/A</v>
      </c>
      <c r="BZ382" s="367"/>
      <c r="CA382" s="10">
        <f t="shared" si="612"/>
        <v>0</v>
      </c>
      <c r="CB382" s="18" t="str">
        <f t="shared" si="603"/>
        <v>N/A</v>
      </c>
      <c r="CC382" s="10" t="str">
        <f t="shared" si="520"/>
        <v/>
      </c>
      <c r="CD382" s="10" t="str">
        <f t="shared" si="521"/>
        <v/>
      </c>
      <c r="CE382" s="10" t="str">
        <f t="shared" si="522"/>
        <v/>
      </c>
      <c r="CF382" s="18" t="str">
        <f t="shared" si="604"/>
        <v>N/A</v>
      </c>
      <c r="CG382" s="365"/>
      <c r="CH382" s="10">
        <f t="shared" si="605"/>
        <v>0</v>
      </c>
      <c r="CI382" s="18" t="str">
        <f t="shared" si="606"/>
        <v>N/A</v>
      </c>
      <c r="CJ382" s="10" t="str">
        <f t="shared" si="523"/>
        <v/>
      </c>
      <c r="CK382" s="10" t="str">
        <f t="shared" si="524"/>
        <v/>
      </c>
      <c r="CL382" s="10" t="str">
        <f t="shared" si="525"/>
        <v/>
      </c>
      <c r="CM382" s="18" t="str">
        <f t="shared" si="526"/>
        <v>N/A</v>
      </c>
      <c r="CN382" s="365"/>
      <c r="CO382" s="10">
        <f t="shared" si="607"/>
        <v>0</v>
      </c>
      <c r="CP382" s="18" t="str">
        <f t="shared" si="608"/>
        <v>N/A</v>
      </c>
      <c r="CQ382" s="10" t="str">
        <f t="shared" si="527"/>
        <v/>
      </c>
      <c r="CR382" s="10" t="str">
        <f t="shared" si="528"/>
        <v/>
      </c>
      <c r="CS382" s="10" t="str">
        <f t="shared" si="529"/>
        <v/>
      </c>
      <c r="CT382" s="18" t="str">
        <f t="shared" si="609"/>
        <v>N/A</v>
      </c>
      <c r="CU382" s="377"/>
      <c r="CV382" s="10">
        <f t="shared" si="610"/>
        <v>0</v>
      </c>
      <c r="CW382" s="18" t="str">
        <f t="shared" si="611"/>
        <v>N/A</v>
      </c>
      <c r="CX382" s="10" t="str">
        <f t="shared" si="530"/>
        <v/>
      </c>
      <c r="CY382" s="10" t="str">
        <f t="shared" si="531"/>
        <v/>
      </c>
      <c r="CZ382" s="10" t="str">
        <f t="shared" si="532"/>
        <v/>
      </c>
      <c r="DA382" s="18" t="str">
        <f t="shared" si="533"/>
        <v>N/A</v>
      </c>
      <c r="DB382" s="367"/>
      <c r="DC382" s="367"/>
      <c r="DD382" s="367"/>
      <c r="DE382" s="367"/>
      <c r="DF382" s="367"/>
      <c r="DG382" s="40" t="b">
        <f t="shared" si="534"/>
        <v>0</v>
      </c>
      <c r="DH382" s="40" t="b">
        <f t="shared" si="535"/>
        <v>0</v>
      </c>
      <c r="DI382" s="40" t="b">
        <f t="shared" si="536"/>
        <v>0</v>
      </c>
      <c r="DJ382" s="40" t="b">
        <f t="shared" si="537"/>
        <v>0</v>
      </c>
      <c r="DK382" s="367"/>
      <c r="DL382" s="40" t="b">
        <f t="shared" si="538"/>
        <v>0</v>
      </c>
      <c r="DM382" s="40" t="b">
        <f t="shared" si="539"/>
        <v>0</v>
      </c>
      <c r="DN382" s="40" t="b">
        <f t="shared" si="540"/>
        <v>0</v>
      </c>
      <c r="DO382" s="40" t="b">
        <f t="shared" si="541"/>
        <v>0</v>
      </c>
      <c r="DP382" s="367"/>
      <c r="DQ382" s="40" t="b">
        <f t="shared" si="542"/>
        <v>0</v>
      </c>
      <c r="DR382" s="40" t="b">
        <f t="shared" si="543"/>
        <v>0</v>
      </c>
      <c r="DS382" s="40" t="b">
        <f t="shared" si="544"/>
        <v>0</v>
      </c>
      <c r="DT382" s="40" t="b">
        <f t="shared" si="545"/>
        <v>0</v>
      </c>
      <c r="DU382" s="367"/>
      <c r="DV382" s="40" t="b">
        <f t="shared" si="546"/>
        <v>0</v>
      </c>
      <c r="DW382" s="40" t="b">
        <f t="shared" si="547"/>
        <v>0</v>
      </c>
      <c r="DX382" s="40" t="b">
        <f t="shared" si="548"/>
        <v>0</v>
      </c>
      <c r="DY382" s="40" t="b">
        <f t="shared" si="549"/>
        <v>0</v>
      </c>
      <c r="DZ382" s="367"/>
      <c r="EA382" s="40" t="b">
        <f t="shared" si="550"/>
        <v>0</v>
      </c>
      <c r="EB382" s="40" t="b">
        <f t="shared" si="551"/>
        <v>0</v>
      </c>
      <c r="EC382" s="40" t="b">
        <f t="shared" si="552"/>
        <v>0</v>
      </c>
      <c r="ED382" s="40" t="b">
        <f t="shared" si="553"/>
        <v>0</v>
      </c>
      <c r="EE382" s="367"/>
      <c r="EF382" s="40" t="b">
        <f t="shared" si="554"/>
        <v>0</v>
      </c>
      <c r="EG382" s="40" t="b">
        <f t="shared" si="555"/>
        <v>0</v>
      </c>
      <c r="EH382" s="40" t="b">
        <f t="shared" si="556"/>
        <v>0</v>
      </c>
      <c r="EI382" s="40" t="b">
        <f t="shared" si="557"/>
        <v>0</v>
      </c>
      <c r="EJ382" s="367"/>
      <c r="EK382" s="40" t="b">
        <f t="shared" si="558"/>
        <v>0</v>
      </c>
      <c r="EL382" s="40" t="b">
        <f t="shared" si="559"/>
        <v>0</v>
      </c>
      <c r="EM382" s="40" t="b">
        <f t="shared" si="560"/>
        <v>0</v>
      </c>
      <c r="EN382" s="40" t="b">
        <f t="shared" si="561"/>
        <v>0</v>
      </c>
      <c r="EO382" s="367"/>
      <c r="EP382" s="40" t="b">
        <f t="shared" si="562"/>
        <v>0</v>
      </c>
      <c r="EQ382" s="40" t="b">
        <f t="shared" si="563"/>
        <v>0</v>
      </c>
      <c r="ER382" s="40" t="b">
        <f t="shared" si="564"/>
        <v>0</v>
      </c>
      <c r="ES382" s="40" t="b">
        <f t="shared" si="565"/>
        <v>0</v>
      </c>
      <c r="ET382" s="367"/>
      <c r="EU382" s="40" t="b">
        <f t="shared" si="566"/>
        <v>0</v>
      </c>
      <c r="EV382" s="40" t="b">
        <f t="shared" si="567"/>
        <v>0</v>
      </c>
      <c r="EW382" s="40" t="b">
        <f t="shared" si="568"/>
        <v>0</v>
      </c>
      <c r="EX382" s="40" t="b">
        <f t="shared" si="569"/>
        <v>0</v>
      </c>
      <c r="EY382" s="365"/>
      <c r="EZ382" s="40" t="b">
        <f t="shared" si="570"/>
        <v>0</v>
      </c>
      <c r="FA382" s="40" t="b">
        <f t="shared" si="571"/>
        <v>0</v>
      </c>
      <c r="FB382" s="40" t="b">
        <f t="shared" si="572"/>
        <v>0</v>
      </c>
      <c r="FC382" s="40" t="b">
        <f t="shared" si="573"/>
        <v>0</v>
      </c>
      <c r="FD382" s="367"/>
      <c r="FE382" s="40" t="b">
        <f t="shared" si="574"/>
        <v>0</v>
      </c>
      <c r="FF382" s="40" t="b">
        <f t="shared" si="575"/>
        <v>0</v>
      </c>
      <c r="FG382" s="40" t="b">
        <f t="shared" si="576"/>
        <v>0</v>
      </c>
      <c r="FH382" s="40" t="b">
        <f t="shared" si="577"/>
        <v>0</v>
      </c>
      <c r="FI382" s="365"/>
      <c r="FJ382" s="40" t="b">
        <f t="shared" si="578"/>
        <v>0</v>
      </c>
      <c r="FK382" s="40" t="b">
        <f t="shared" si="579"/>
        <v>0</v>
      </c>
      <c r="FL382" s="40" t="b">
        <f t="shared" si="580"/>
        <v>0</v>
      </c>
      <c r="FM382" s="40" t="b">
        <f t="shared" si="581"/>
        <v>0</v>
      </c>
      <c r="FN382" s="367"/>
      <c r="FO382" s="40" t="b">
        <f t="shared" si="582"/>
        <v>0</v>
      </c>
      <c r="FP382" s="40" t="b">
        <f t="shared" si="583"/>
        <v>0</v>
      </c>
      <c r="FQ382" s="40" t="b">
        <f t="shared" si="584"/>
        <v>0</v>
      </c>
      <c r="FR382" s="40" t="b">
        <f t="shared" si="585"/>
        <v>0</v>
      </c>
      <c r="FS382" s="365"/>
      <c r="FT382" s="40" t="b">
        <f t="shared" si="586"/>
        <v>0</v>
      </c>
      <c r="FU382" s="40" t="b">
        <f t="shared" si="587"/>
        <v>0</v>
      </c>
      <c r="FV382" s="40" t="b">
        <f t="shared" si="588"/>
        <v>0</v>
      </c>
      <c r="FW382" s="40" t="b">
        <f t="shared" si="589"/>
        <v>0</v>
      </c>
    </row>
    <row r="383" spans="2:179">
      <c r="B383" s="365">
        <v>374</v>
      </c>
      <c r="C383" s="309"/>
      <c r="D383" s="196"/>
      <c r="E383" s="196"/>
      <c r="F383" s="195"/>
      <c r="G383" s="367"/>
      <c r="H383" s="197"/>
      <c r="I383" s="197"/>
      <c r="J383" s="197"/>
      <c r="K383" s="197"/>
      <c r="L383" s="197"/>
      <c r="M383" s="197"/>
      <c r="N383" s="9"/>
      <c r="O383" s="198"/>
      <c r="P383" s="198"/>
      <c r="Q383" s="198"/>
      <c r="R383" s="198"/>
      <c r="S383" s="198"/>
      <c r="T383" s="198"/>
      <c r="U383" s="9"/>
      <c r="V383" s="306"/>
      <c r="W383" s="306"/>
      <c r="X383" s="306"/>
      <c r="Y383" s="306"/>
      <c r="Z383" s="306"/>
      <c r="AA383" s="283">
        <f>IFERROR(Z383*Inputs!$D$59*Inputs!$D$60,"")</f>
        <v>0</v>
      </c>
      <c r="AB383" s="9"/>
      <c r="AC383" s="304"/>
      <c r="AD383" s="304"/>
      <c r="AE383" s="304"/>
      <c r="AF383" s="304"/>
      <c r="AG383" s="9"/>
      <c r="AH383" s="283" t="str">
        <f>IFERROR(IF(Analysis!AC383="","",Analysis!AC383*Inputs!$D$33),"")</f>
        <v/>
      </c>
      <c r="AI383" s="292" t="str">
        <f>IFERROR(IF(Analysis!AD383="","",Analysis!AD383*Inputs!$D$37),"")</f>
        <v/>
      </c>
      <c r="AJ383" s="292" t="str">
        <f>IFERROR(IF(Analysis!AE383="","",Analysis!AE383*Inputs!$D$41),"")</f>
        <v/>
      </c>
      <c r="AK383" s="292" t="str">
        <f>IFERROR(IF(Analysis!AE383="","",Analysis!AE383*Inputs!$D$48),"")</f>
        <v/>
      </c>
      <c r="AL383" s="293" t="str">
        <f>IFERROR(IF(Analysis!AD383="","",Analysis!AD383*Inputs!$D$49*Inputs!$D$48),"")</f>
        <v/>
      </c>
      <c r="AM383" s="292" t="str">
        <f>IFERROR(AK383*Inputs!$D$50,"")</f>
        <v/>
      </c>
      <c r="AN383" s="292" t="str">
        <f t="shared" si="590"/>
        <v/>
      </c>
      <c r="AO383" s="292" t="str">
        <f>IFERROR(IF(AN383="","",AN383*Inputs!$D$52),"")</f>
        <v/>
      </c>
      <c r="AP383" s="283" t="str">
        <f>IFERROR(IF(Analysis!AF383="","",Analysis!AF383*Inputs!$D$58),"")</f>
        <v/>
      </c>
      <c r="AQ383" s="293" t="str">
        <f>IFERROR(AP383*Inputs!$D$59,"")</f>
        <v/>
      </c>
      <c r="AR383" s="283" t="str">
        <f>IFERROR(AQ383*Inputs!$D$60,"")</f>
        <v/>
      </c>
      <c r="AS383" s="9"/>
      <c r="AT383" s="279" t="str">
        <f>IF(Analysis!V383&lt;&gt;"",Analysis!V383,Analysis!$AH383)</f>
        <v/>
      </c>
      <c r="AU383" s="279" t="str">
        <f>IF(Analysis!W383&lt;&gt;"",Analysis!W383,Analysis!AI383)</f>
        <v/>
      </c>
      <c r="AV383" s="279" t="str">
        <f>IF(Analysis!X383&lt;&gt;"",Analysis!X383,$AJ383)</f>
        <v/>
      </c>
      <c r="AW383" s="279" t="str">
        <f>IF(Analysis!Y383&lt;&gt;"",Analysis!Y383,Analysis!AO383)</f>
        <v/>
      </c>
      <c r="AX383" s="279" t="str">
        <f>IF(Analysis!Z383&lt;&gt;"",Analysis!Z383,Analysis!AP383)</f>
        <v/>
      </c>
      <c r="AY383" s="279" t="str">
        <f>IF(Analysis!AA383&gt;0,Analysis!AA383,Analysis!AR383)</f>
        <v/>
      </c>
      <c r="AZ383" s="9"/>
      <c r="BA383" s="8">
        <f>SUM((($H383+$O383)*Inputs!$D$14*Inputs!$D$13/Hours_TB),(($I383+$P383)*Inputs!$D$14*Inputs!$D$13/Hours_TB),(($J383+$Q383)*Inputs!$D$14*Inputs!$D$13/Hours_TB),(($K383+$R383)*Inputs!$D$14*Inputs!$D$13/Hours_TB),(($L383+$S383)*Inputs!$D$14*Inputs!$D$13/Hours_TB),(($M383+$T383)*Inputs!$D$14*Inputs!$D$13/Hours_TB))</f>
        <v>0</v>
      </c>
      <c r="BB383" s="8">
        <f>SUM((($H383+$O383)*Inputs!$D$14*Inputs!$D$13/Hours_HIV),(($I383+$P383)*Inputs!$D$14*Inputs!$D$13/Hours_HIV),(($J383+$Q383)*Inputs!$D$14*Inputs!$D$13/Hours_HIV),(($K383+$R383)*Inputs!$D$14*Inputs!$D$13/Hours_HIV),(($L383+$S383)*Inputs!$D$14*Inputs!$D$13/Hours_HIV),(($M383+$T383)*Inputs!$D$14*Inputs!$D$13/Hours_HIV))</f>
        <v>0</v>
      </c>
      <c r="BC383" s="8">
        <f>SUM((($H383+$O383)*Inputs!$D$14*Inputs!$D$13/Hours_HPV),(($I383+$P383)*Inputs!$D$14*Inputs!$D$13/Hours_HPV),(($J383+$Q383)*Inputs!$D$14*Inputs!$D$13/Hours_HPV),(($K383+$R383)*Inputs!$D$14*Inputs!$D$13/Hours_HPV),(($L383+$S383)*Inputs!$D$14*Inputs!$D$13/Hours_HPV),(($M383+$T383)*Inputs!$D$14*Inputs!$D$13/Hours_HPV))</f>
        <v>0</v>
      </c>
      <c r="BD383" s="8">
        <f>SUM((($H383+$O383)*Inputs!$D$14*Inputs!$D$13/Hours_HCV),(($I383+$P383)*Inputs!$D$14*Inputs!$D$13/Hours_HCV),(($J383+$Q383)*Inputs!$D$14*Inputs!$D$13/Hours_HCV),(($K383+$R383)*Inputs!$D$14*Inputs!$D$13/Hours_HCV),(($L383+$S383)*Inputs!$D$14*Inputs!$D$13/Hours_HCV),(($M383+$T383)*Inputs!$D$14*Inputs!$D$13/Hours_HCV))</f>
        <v>0</v>
      </c>
      <c r="BE383" s="9"/>
      <c r="BF383" s="10" t="str">
        <f t="shared" si="591"/>
        <v/>
      </c>
      <c r="BG383" s="18" t="str">
        <f t="shared" si="592"/>
        <v>N/A</v>
      </c>
      <c r="BH383" s="10" t="str">
        <f t="shared" si="593"/>
        <v/>
      </c>
      <c r="BI383" s="10" t="str">
        <f t="shared" si="594"/>
        <v/>
      </c>
      <c r="BJ383" s="10" t="str">
        <f t="shared" si="513"/>
        <v/>
      </c>
      <c r="BK383" s="18" t="str">
        <f t="shared" si="595"/>
        <v>N/A</v>
      </c>
      <c r="BL383" s="367"/>
      <c r="BM383" s="10">
        <f t="shared" si="596"/>
        <v>0</v>
      </c>
      <c r="BN383" s="18" t="str">
        <f t="shared" si="597"/>
        <v>N/A</v>
      </c>
      <c r="BO383" s="10" t="str">
        <f t="shared" si="514"/>
        <v/>
      </c>
      <c r="BP383" s="10" t="str">
        <f t="shared" si="515"/>
        <v/>
      </c>
      <c r="BQ383" s="10" t="str">
        <f t="shared" si="516"/>
        <v/>
      </c>
      <c r="BR383" s="18" t="str">
        <f t="shared" si="517"/>
        <v>N/A</v>
      </c>
      <c r="BS383" s="367"/>
      <c r="BT383" s="10">
        <f t="shared" si="598"/>
        <v>0</v>
      </c>
      <c r="BU383" s="18" t="str">
        <f t="shared" si="599"/>
        <v>N/A</v>
      </c>
      <c r="BV383" s="10" t="str">
        <f t="shared" si="518"/>
        <v/>
      </c>
      <c r="BW383" s="10" t="str">
        <f t="shared" si="600"/>
        <v/>
      </c>
      <c r="BX383" s="10" t="str">
        <f t="shared" si="519"/>
        <v/>
      </c>
      <c r="BY383" s="18" t="str">
        <f t="shared" si="601"/>
        <v>N/A</v>
      </c>
      <c r="BZ383" s="367"/>
      <c r="CA383" s="10">
        <f t="shared" si="612"/>
        <v>0</v>
      </c>
      <c r="CB383" s="18" t="str">
        <f t="shared" si="603"/>
        <v>N/A</v>
      </c>
      <c r="CC383" s="10" t="str">
        <f t="shared" si="520"/>
        <v/>
      </c>
      <c r="CD383" s="10" t="str">
        <f t="shared" si="521"/>
        <v/>
      </c>
      <c r="CE383" s="10" t="str">
        <f t="shared" si="522"/>
        <v/>
      </c>
      <c r="CF383" s="18" t="str">
        <f t="shared" si="604"/>
        <v>N/A</v>
      </c>
      <c r="CG383" s="365"/>
      <c r="CH383" s="10">
        <f t="shared" si="605"/>
        <v>0</v>
      </c>
      <c r="CI383" s="18" t="str">
        <f t="shared" si="606"/>
        <v>N/A</v>
      </c>
      <c r="CJ383" s="10" t="str">
        <f t="shared" si="523"/>
        <v/>
      </c>
      <c r="CK383" s="10" t="str">
        <f t="shared" si="524"/>
        <v/>
      </c>
      <c r="CL383" s="10" t="str">
        <f t="shared" si="525"/>
        <v/>
      </c>
      <c r="CM383" s="18" t="str">
        <f t="shared" si="526"/>
        <v>N/A</v>
      </c>
      <c r="CN383" s="365"/>
      <c r="CO383" s="10">
        <f t="shared" si="607"/>
        <v>0</v>
      </c>
      <c r="CP383" s="18" t="str">
        <f t="shared" si="608"/>
        <v>N/A</v>
      </c>
      <c r="CQ383" s="10" t="str">
        <f t="shared" si="527"/>
        <v/>
      </c>
      <c r="CR383" s="10" t="str">
        <f t="shared" si="528"/>
        <v/>
      </c>
      <c r="CS383" s="10" t="str">
        <f t="shared" si="529"/>
        <v/>
      </c>
      <c r="CT383" s="18" t="str">
        <f t="shared" si="609"/>
        <v>N/A</v>
      </c>
      <c r="CU383" s="377"/>
      <c r="CV383" s="10">
        <f t="shared" si="610"/>
        <v>0</v>
      </c>
      <c r="CW383" s="18" t="str">
        <f t="shared" si="611"/>
        <v>N/A</v>
      </c>
      <c r="CX383" s="10" t="str">
        <f t="shared" si="530"/>
        <v/>
      </c>
      <c r="CY383" s="10" t="str">
        <f t="shared" si="531"/>
        <v/>
      </c>
      <c r="CZ383" s="10" t="str">
        <f t="shared" si="532"/>
        <v/>
      </c>
      <c r="DA383" s="18" t="str">
        <f t="shared" si="533"/>
        <v>N/A</v>
      </c>
      <c r="DB383" s="367"/>
      <c r="DC383" s="367"/>
      <c r="DD383" s="367"/>
      <c r="DE383" s="367"/>
      <c r="DF383" s="367"/>
      <c r="DG383" s="40" t="b">
        <f t="shared" si="534"/>
        <v>0</v>
      </c>
      <c r="DH383" s="40" t="b">
        <f t="shared" si="535"/>
        <v>0</v>
      </c>
      <c r="DI383" s="40" t="b">
        <f t="shared" si="536"/>
        <v>0</v>
      </c>
      <c r="DJ383" s="40" t="b">
        <f t="shared" si="537"/>
        <v>0</v>
      </c>
      <c r="DK383" s="367"/>
      <c r="DL383" s="40" t="b">
        <f t="shared" si="538"/>
        <v>0</v>
      </c>
      <c r="DM383" s="40" t="b">
        <f t="shared" si="539"/>
        <v>0</v>
      </c>
      <c r="DN383" s="40" t="b">
        <f t="shared" si="540"/>
        <v>0</v>
      </c>
      <c r="DO383" s="40" t="b">
        <f t="shared" si="541"/>
        <v>0</v>
      </c>
      <c r="DP383" s="367"/>
      <c r="DQ383" s="40" t="b">
        <f t="shared" si="542"/>
        <v>0</v>
      </c>
      <c r="DR383" s="40" t="b">
        <f t="shared" si="543"/>
        <v>0</v>
      </c>
      <c r="DS383" s="40" t="b">
        <f t="shared" si="544"/>
        <v>0</v>
      </c>
      <c r="DT383" s="40" t="b">
        <f t="shared" si="545"/>
        <v>0</v>
      </c>
      <c r="DU383" s="367"/>
      <c r="DV383" s="40" t="b">
        <f t="shared" si="546"/>
        <v>0</v>
      </c>
      <c r="DW383" s="40" t="b">
        <f t="shared" si="547"/>
        <v>0</v>
      </c>
      <c r="DX383" s="40" t="b">
        <f t="shared" si="548"/>
        <v>0</v>
      </c>
      <c r="DY383" s="40" t="b">
        <f t="shared" si="549"/>
        <v>0</v>
      </c>
      <c r="DZ383" s="367"/>
      <c r="EA383" s="40" t="b">
        <f t="shared" si="550"/>
        <v>0</v>
      </c>
      <c r="EB383" s="40" t="b">
        <f t="shared" si="551"/>
        <v>0</v>
      </c>
      <c r="EC383" s="40" t="b">
        <f t="shared" si="552"/>
        <v>0</v>
      </c>
      <c r="ED383" s="40" t="b">
        <f t="shared" si="553"/>
        <v>0</v>
      </c>
      <c r="EE383" s="367"/>
      <c r="EF383" s="40" t="b">
        <f t="shared" si="554"/>
        <v>0</v>
      </c>
      <c r="EG383" s="40" t="b">
        <f t="shared" si="555"/>
        <v>0</v>
      </c>
      <c r="EH383" s="40" t="b">
        <f t="shared" si="556"/>
        <v>0</v>
      </c>
      <c r="EI383" s="40" t="b">
        <f t="shared" si="557"/>
        <v>0</v>
      </c>
      <c r="EJ383" s="367"/>
      <c r="EK383" s="40" t="b">
        <f t="shared" si="558"/>
        <v>0</v>
      </c>
      <c r="EL383" s="40" t="b">
        <f t="shared" si="559"/>
        <v>0</v>
      </c>
      <c r="EM383" s="40" t="b">
        <f t="shared" si="560"/>
        <v>0</v>
      </c>
      <c r="EN383" s="40" t="b">
        <f t="shared" si="561"/>
        <v>0</v>
      </c>
      <c r="EO383" s="367"/>
      <c r="EP383" s="40" t="b">
        <f t="shared" si="562"/>
        <v>0</v>
      </c>
      <c r="EQ383" s="40" t="b">
        <f t="shared" si="563"/>
        <v>0</v>
      </c>
      <c r="ER383" s="40" t="b">
        <f t="shared" si="564"/>
        <v>0</v>
      </c>
      <c r="ES383" s="40" t="b">
        <f t="shared" si="565"/>
        <v>0</v>
      </c>
      <c r="ET383" s="367"/>
      <c r="EU383" s="40" t="b">
        <f t="shared" si="566"/>
        <v>0</v>
      </c>
      <c r="EV383" s="40" t="b">
        <f t="shared" si="567"/>
        <v>0</v>
      </c>
      <c r="EW383" s="40" t="b">
        <f t="shared" si="568"/>
        <v>0</v>
      </c>
      <c r="EX383" s="40" t="b">
        <f t="shared" si="569"/>
        <v>0</v>
      </c>
      <c r="EY383" s="365"/>
      <c r="EZ383" s="40" t="b">
        <f t="shared" si="570"/>
        <v>0</v>
      </c>
      <c r="FA383" s="40" t="b">
        <f t="shared" si="571"/>
        <v>0</v>
      </c>
      <c r="FB383" s="40" t="b">
        <f t="shared" si="572"/>
        <v>0</v>
      </c>
      <c r="FC383" s="40" t="b">
        <f t="shared" si="573"/>
        <v>0</v>
      </c>
      <c r="FD383" s="367"/>
      <c r="FE383" s="40" t="b">
        <f t="shared" si="574"/>
        <v>0</v>
      </c>
      <c r="FF383" s="40" t="b">
        <f t="shared" si="575"/>
        <v>0</v>
      </c>
      <c r="FG383" s="40" t="b">
        <f t="shared" si="576"/>
        <v>0</v>
      </c>
      <c r="FH383" s="40" t="b">
        <f t="shared" si="577"/>
        <v>0</v>
      </c>
      <c r="FI383" s="365"/>
      <c r="FJ383" s="40" t="b">
        <f t="shared" si="578"/>
        <v>0</v>
      </c>
      <c r="FK383" s="40" t="b">
        <f t="shared" si="579"/>
        <v>0</v>
      </c>
      <c r="FL383" s="40" t="b">
        <f t="shared" si="580"/>
        <v>0</v>
      </c>
      <c r="FM383" s="40" t="b">
        <f t="shared" si="581"/>
        <v>0</v>
      </c>
      <c r="FN383" s="367"/>
      <c r="FO383" s="40" t="b">
        <f t="shared" si="582"/>
        <v>0</v>
      </c>
      <c r="FP383" s="40" t="b">
        <f t="shared" si="583"/>
        <v>0</v>
      </c>
      <c r="FQ383" s="40" t="b">
        <f t="shared" si="584"/>
        <v>0</v>
      </c>
      <c r="FR383" s="40" t="b">
        <f t="shared" si="585"/>
        <v>0</v>
      </c>
      <c r="FS383" s="365"/>
      <c r="FT383" s="40" t="b">
        <f t="shared" si="586"/>
        <v>0</v>
      </c>
      <c r="FU383" s="40" t="b">
        <f t="shared" si="587"/>
        <v>0</v>
      </c>
      <c r="FV383" s="40" t="b">
        <f t="shared" si="588"/>
        <v>0</v>
      </c>
      <c r="FW383" s="40" t="b">
        <f t="shared" si="589"/>
        <v>0</v>
      </c>
    </row>
    <row r="384" spans="2:179">
      <c r="B384" s="365">
        <v>375</v>
      </c>
      <c r="C384" s="309"/>
      <c r="D384" s="196"/>
      <c r="E384" s="196"/>
      <c r="F384" s="195"/>
      <c r="G384" s="367"/>
      <c r="H384" s="197"/>
      <c r="I384" s="197"/>
      <c r="J384" s="197"/>
      <c r="K384" s="197"/>
      <c r="L384" s="197"/>
      <c r="M384" s="197"/>
      <c r="N384" s="9"/>
      <c r="O384" s="198"/>
      <c r="P384" s="198"/>
      <c r="Q384" s="198"/>
      <c r="R384" s="198"/>
      <c r="S384" s="198"/>
      <c r="T384" s="198"/>
      <c r="U384" s="9"/>
      <c r="V384" s="306"/>
      <c r="W384" s="306"/>
      <c r="X384" s="306"/>
      <c r="Y384" s="306"/>
      <c r="Z384" s="306"/>
      <c r="AA384" s="283">
        <f>IFERROR(Z384*Inputs!$D$59*Inputs!$D$60,"")</f>
        <v>0</v>
      </c>
      <c r="AB384" s="9"/>
      <c r="AC384" s="304"/>
      <c r="AD384" s="304"/>
      <c r="AE384" s="304"/>
      <c r="AF384" s="304"/>
      <c r="AG384" s="9"/>
      <c r="AH384" s="283" t="str">
        <f>IFERROR(IF(Analysis!AC384="","",Analysis!AC384*Inputs!$D$33),"")</f>
        <v/>
      </c>
      <c r="AI384" s="292" t="str">
        <f>IFERROR(IF(Analysis!AD384="","",Analysis!AD384*Inputs!$D$37),"")</f>
        <v/>
      </c>
      <c r="AJ384" s="292" t="str">
        <f>IFERROR(IF(Analysis!AE384="","",Analysis!AE384*Inputs!$D$41),"")</f>
        <v/>
      </c>
      <c r="AK384" s="292" t="str">
        <f>IFERROR(IF(Analysis!AE384="","",Analysis!AE384*Inputs!$D$48),"")</f>
        <v/>
      </c>
      <c r="AL384" s="293" t="str">
        <f>IFERROR(IF(Analysis!AD384="","",Analysis!AD384*Inputs!$D$49*Inputs!$D$48),"")</f>
        <v/>
      </c>
      <c r="AM384" s="292" t="str">
        <f>IFERROR(AK384*Inputs!$D$50,"")</f>
        <v/>
      </c>
      <c r="AN384" s="292" t="str">
        <f t="shared" si="590"/>
        <v/>
      </c>
      <c r="AO384" s="292" t="str">
        <f>IFERROR(IF(AN384="","",AN384*Inputs!$D$52),"")</f>
        <v/>
      </c>
      <c r="AP384" s="283" t="str">
        <f>IFERROR(IF(Analysis!AF384="","",Analysis!AF384*Inputs!$D$58),"")</f>
        <v/>
      </c>
      <c r="AQ384" s="293" t="str">
        <f>IFERROR(AP384*Inputs!$D$59,"")</f>
        <v/>
      </c>
      <c r="AR384" s="283" t="str">
        <f>IFERROR(AQ384*Inputs!$D$60,"")</f>
        <v/>
      </c>
      <c r="AS384" s="9"/>
      <c r="AT384" s="279" t="str">
        <f>IF(Analysis!V384&lt;&gt;"",Analysis!V384,Analysis!$AH384)</f>
        <v/>
      </c>
      <c r="AU384" s="279" t="str">
        <f>IF(Analysis!W384&lt;&gt;"",Analysis!W384,Analysis!AI384)</f>
        <v/>
      </c>
      <c r="AV384" s="279" t="str">
        <f>IF(Analysis!X384&lt;&gt;"",Analysis!X384,$AJ384)</f>
        <v/>
      </c>
      <c r="AW384" s="279" t="str">
        <f>IF(Analysis!Y384&lt;&gt;"",Analysis!Y384,Analysis!AO384)</f>
        <v/>
      </c>
      <c r="AX384" s="279" t="str">
        <f>IF(Analysis!Z384&lt;&gt;"",Analysis!Z384,Analysis!AP384)</f>
        <v/>
      </c>
      <c r="AY384" s="279" t="str">
        <f>IF(Analysis!AA384&gt;0,Analysis!AA384,Analysis!AR384)</f>
        <v/>
      </c>
      <c r="AZ384" s="9"/>
      <c r="BA384" s="8">
        <f>SUM((($H384+$O384)*Inputs!$D$14*Inputs!$D$13/Hours_TB),(($I384+$P384)*Inputs!$D$14*Inputs!$D$13/Hours_TB),(($J384+$Q384)*Inputs!$D$14*Inputs!$D$13/Hours_TB),(($K384+$R384)*Inputs!$D$14*Inputs!$D$13/Hours_TB),(($L384+$S384)*Inputs!$D$14*Inputs!$D$13/Hours_TB),(($M384+$T384)*Inputs!$D$14*Inputs!$D$13/Hours_TB))</f>
        <v>0</v>
      </c>
      <c r="BB384" s="8">
        <f>SUM((($H384+$O384)*Inputs!$D$14*Inputs!$D$13/Hours_HIV),(($I384+$P384)*Inputs!$D$14*Inputs!$D$13/Hours_HIV),(($J384+$Q384)*Inputs!$D$14*Inputs!$D$13/Hours_HIV),(($K384+$R384)*Inputs!$D$14*Inputs!$D$13/Hours_HIV),(($L384+$S384)*Inputs!$D$14*Inputs!$D$13/Hours_HIV),(($M384+$T384)*Inputs!$D$14*Inputs!$D$13/Hours_HIV))</f>
        <v>0</v>
      </c>
      <c r="BC384" s="8">
        <f>SUM((($H384+$O384)*Inputs!$D$14*Inputs!$D$13/Hours_HPV),(($I384+$P384)*Inputs!$D$14*Inputs!$D$13/Hours_HPV),(($J384+$Q384)*Inputs!$D$14*Inputs!$D$13/Hours_HPV),(($K384+$R384)*Inputs!$D$14*Inputs!$D$13/Hours_HPV),(($L384+$S384)*Inputs!$D$14*Inputs!$D$13/Hours_HPV),(($M384+$T384)*Inputs!$D$14*Inputs!$D$13/Hours_HPV))</f>
        <v>0</v>
      </c>
      <c r="BD384" s="8">
        <f>SUM((($H384+$O384)*Inputs!$D$14*Inputs!$D$13/Hours_HCV),(($I384+$P384)*Inputs!$D$14*Inputs!$D$13/Hours_HCV),(($J384+$Q384)*Inputs!$D$14*Inputs!$D$13/Hours_HCV),(($K384+$R384)*Inputs!$D$14*Inputs!$D$13/Hours_HCV),(($L384+$S384)*Inputs!$D$14*Inputs!$D$13/Hours_HCV),(($M384+$T384)*Inputs!$D$14*Inputs!$D$13/Hours_HCV))</f>
        <v>0</v>
      </c>
      <c r="BE384" s="9"/>
      <c r="BF384" s="10" t="str">
        <f t="shared" si="591"/>
        <v/>
      </c>
      <c r="BG384" s="18" t="str">
        <f t="shared" si="592"/>
        <v>N/A</v>
      </c>
      <c r="BH384" s="10" t="str">
        <f t="shared" si="593"/>
        <v/>
      </c>
      <c r="BI384" s="10" t="str">
        <f t="shared" si="594"/>
        <v/>
      </c>
      <c r="BJ384" s="10" t="str">
        <f t="shared" si="513"/>
        <v/>
      </c>
      <c r="BK384" s="18" t="str">
        <f t="shared" si="595"/>
        <v>N/A</v>
      </c>
      <c r="BL384" s="367"/>
      <c r="BM384" s="10">
        <f t="shared" si="596"/>
        <v>0</v>
      </c>
      <c r="BN384" s="18" t="str">
        <f t="shared" si="597"/>
        <v>N/A</v>
      </c>
      <c r="BO384" s="10" t="str">
        <f t="shared" si="514"/>
        <v/>
      </c>
      <c r="BP384" s="10" t="str">
        <f t="shared" si="515"/>
        <v/>
      </c>
      <c r="BQ384" s="10" t="str">
        <f t="shared" si="516"/>
        <v/>
      </c>
      <c r="BR384" s="18" t="str">
        <f t="shared" si="517"/>
        <v>N/A</v>
      </c>
      <c r="BS384" s="367"/>
      <c r="BT384" s="10">
        <f t="shared" si="598"/>
        <v>0</v>
      </c>
      <c r="BU384" s="18" t="str">
        <f t="shared" si="599"/>
        <v>N/A</v>
      </c>
      <c r="BV384" s="10" t="str">
        <f t="shared" si="518"/>
        <v/>
      </c>
      <c r="BW384" s="10" t="str">
        <f t="shared" si="600"/>
        <v/>
      </c>
      <c r="BX384" s="10" t="str">
        <f t="shared" si="519"/>
        <v/>
      </c>
      <c r="BY384" s="18" t="str">
        <f t="shared" si="601"/>
        <v>N/A</v>
      </c>
      <c r="BZ384" s="367"/>
      <c r="CA384" s="10">
        <f t="shared" si="612"/>
        <v>0</v>
      </c>
      <c r="CB384" s="18" t="str">
        <f t="shared" si="603"/>
        <v>N/A</v>
      </c>
      <c r="CC384" s="10" t="str">
        <f t="shared" si="520"/>
        <v/>
      </c>
      <c r="CD384" s="10" t="str">
        <f t="shared" si="521"/>
        <v/>
      </c>
      <c r="CE384" s="10" t="str">
        <f t="shared" si="522"/>
        <v/>
      </c>
      <c r="CF384" s="18" t="str">
        <f t="shared" si="604"/>
        <v>N/A</v>
      </c>
      <c r="CG384" s="365"/>
      <c r="CH384" s="10">
        <f t="shared" si="605"/>
        <v>0</v>
      </c>
      <c r="CI384" s="18" t="str">
        <f t="shared" si="606"/>
        <v>N/A</v>
      </c>
      <c r="CJ384" s="10" t="str">
        <f t="shared" si="523"/>
        <v/>
      </c>
      <c r="CK384" s="10" t="str">
        <f t="shared" si="524"/>
        <v/>
      </c>
      <c r="CL384" s="10" t="str">
        <f t="shared" si="525"/>
        <v/>
      </c>
      <c r="CM384" s="18" t="str">
        <f t="shared" si="526"/>
        <v>N/A</v>
      </c>
      <c r="CN384" s="365"/>
      <c r="CO384" s="10">
        <f t="shared" si="607"/>
        <v>0</v>
      </c>
      <c r="CP384" s="18" t="str">
        <f t="shared" si="608"/>
        <v>N/A</v>
      </c>
      <c r="CQ384" s="10" t="str">
        <f t="shared" si="527"/>
        <v/>
      </c>
      <c r="CR384" s="10" t="str">
        <f t="shared" si="528"/>
        <v/>
      </c>
      <c r="CS384" s="10" t="str">
        <f t="shared" si="529"/>
        <v/>
      </c>
      <c r="CT384" s="18" t="str">
        <f t="shared" si="609"/>
        <v>N/A</v>
      </c>
      <c r="CU384" s="377"/>
      <c r="CV384" s="10">
        <f t="shared" si="610"/>
        <v>0</v>
      </c>
      <c r="CW384" s="18" t="str">
        <f t="shared" si="611"/>
        <v>N/A</v>
      </c>
      <c r="CX384" s="10" t="str">
        <f t="shared" si="530"/>
        <v/>
      </c>
      <c r="CY384" s="10" t="str">
        <f t="shared" si="531"/>
        <v/>
      </c>
      <c r="CZ384" s="10" t="str">
        <f t="shared" si="532"/>
        <v/>
      </c>
      <c r="DA384" s="18" t="str">
        <f t="shared" si="533"/>
        <v>N/A</v>
      </c>
      <c r="DB384" s="367"/>
      <c r="DC384" s="367"/>
      <c r="DD384" s="367"/>
      <c r="DE384" s="367"/>
      <c r="DF384" s="367"/>
      <c r="DG384" s="40" t="b">
        <f t="shared" si="534"/>
        <v>0</v>
      </c>
      <c r="DH384" s="40" t="b">
        <f t="shared" si="535"/>
        <v>0</v>
      </c>
      <c r="DI384" s="40" t="b">
        <f t="shared" si="536"/>
        <v>0</v>
      </c>
      <c r="DJ384" s="40" t="b">
        <f t="shared" si="537"/>
        <v>0</v>
      </c>
      <c r="DK384" s="367"/>
      <c r="DL384" s="40" t="b">
        <f t="shared" si="538"/>
        <v>0</v>
      </c>
      <c r="DM384" s="40" t="b">
        <f t="shared" si="539"/>
        <v>0</v>
      </c>
      <c r="DN384" s="40" t="b">
        <f t="shared" si="540"/>
        <v>0</v>
      </c>
      <c r="DO384" s="40" t="b">
        <f t="shared" si="541"/>
        <v>0</v>
      </c>
      <c r="DP384" s="367"/>
      <c r="DQ384" s="40" t="b">
        <f t="shared" si="542"/>
        <v>0</v>
      </c>
      <c r="DR384" s="40" t="b">
        <f t="shared" si="543"/>
        <v>0</v>
      </c>
      <c r="DS384" s="40" t="b">
        <f t="shared" si="544"/>
        <v>0</v>
      </c>
      <c r="DT384" s="40" t="b">
        <f t="shared" si="545"/>
        <v>0</v>
      </c>
      <c r="DU384" s="367"/>
      <c r="DV384" s="40" t="b">
        <f t="shared" si="546"/>
        <v>0</v>
      </c>
      <c r="DW384" s="40" t="b">
        <f t="shared" si="547"/>
        <v>0</v>
      </c>
      <c r="DX384" s="40" t="b">
        <f t="shared" si="548"/>
        <v>0</v>
      </c>
      <c r="DY384" s="40" t="b">
        <f t="shared" si="549"/>
        <v>0</v>
      </c>
      <c r="DZ384" s="367"/>
      <c r="EA384" s="40" t="b">
        <f t="shared" si="550"/>
        <v>0</v>
      </c>
      <c r="EB384" s="40" t="b">
        <f t="shared" si="551"/>
        <v>0</v>
      </c>
      <c r="EC384" s="40" t="b">
        <f t="shared" si="552"/>
        <v>0</v>
      </c>
      <c r="ED384" s="40" t="b">
        <f t="shared" si="553"/>
        <v>0</v>
      </c>
      <c r="EE384" s="367"/>
      <c r="EF384" s="40" t="b">
        <f t="shared" si="554"/>
        <v>0</v>
      </c>
      <c r="EG384" s="40" t="b">
        <f t="shared" si="555"/>
        <v>0</v>
      </c>
      <c r="EH384" s="40" t="b">
        <f t="shared" si="556"/>
        <v>0</v>
      </c>
      <c r="EI384" s="40" t="b">
        <f t="shared" si="557"/>
        <v>0</v>
      </c>
      <c r="EJ384" s="367"/>
      <c r="EK384" s="40" t="b">
        <f t="shared" si="558"/>
        <v>0</v>
      </c>
      <c r="EL384" s="40" t="b">
        <f t="shared" si="559"/>
        <v>0</v>
      </c>
      <c r="EM384" s="40" t="b">
        <f t="shared" si="560"/>
        <v>0</v>
      </c>
      <c r="EN384" s="40" t="b">
        <f t="shared" si="561"/>
        <v>0</v>
      </c>
      <c r="EO384" s="367"/>
      <c r="EP384" s="40" t="b">
        <f t="shared" si="562"/>
        <v>0</v>
      </c>
      <c r="EQ384" s="40" t="b">
        <f t="shared" si="563"/>
        <v>0</v>
      </c>
      <c r="ER384" s="40" t="b">
        <f t="shared" si="564"/>
        <v>0</v>
      </c>
      <c r="ES384" s="40" t="b">
        <f t="shared" si="565"/>
        <v>0</v>
      </c>
      <c r="ET384" s="367"/>
      <c r="EU384" s="40" t="b">
        <f t="shared" si="566"/>
        <v>0</v>
      </c>
      <c r="EV384" s="40" t="b">
        <f t="shared" si="567"/>
        <v>0</v>
      </c>
      <c r="EW384" s="40" t="b">
        <f t="shared" si="568"/>
        <v>0</v>
      </c>
      <c r="EX384" s="40" t="b">
        <f t="shared" si="569"/>
        <v>0</v>
      </c>
      <c r="EY384" s="365"/>
      <c r="EZ384" s="40" t="b">
        <f t="shared" si="570"/>
        <v>0</v>
      </c>
      <c r="FA384" s="40" t="b">
        <f t="shared" si="571"/>
        <v>0</v>
      </c>
      <c r="FB384" s="40" t="b">
        <f t="shared" si="572"/>
        <v>0</v>
      </c>
      <c r="FC384" s="40" t="b">
        <f t="shared" si="573"/>
        <v>0</v>
      </c>
      <c r="FD384" s="367"/>
      <c r="FE384" s="40" t="b">
        <f t="shared" si="574"/>
        <v>0</v>
      </c>
      <c r="FF384" s="40" t="b">
        <f t="shared" si="575"/>
        <v>0</v>
      </c>
      <c r="FG384" s="40" t="b">
        <f t="shared" si="576"/>
        <v>0</v>
      </c>
      <c r="FH384" s="40" t="b">
        <f t="shared" si="577"/>
        <v>0</v>
      </c>
      <c r="FI384" s="365"/>
      <c r="FJ384" s="40" t="b">
        <f t="shared" si="578"/>
        <v>0</v>
      </c>
      <c r="FK384" s="40" t="b">
        <f t="shared" si="579"/>
        <v>0</v>
      </c>
      <c r="FL384" s="40" t="b">
        <f t="shared" si="580"/>
        <v>0</v>
      </c>
      <c r="FM384" s="40" t="b">
        <f t="shared" si="581"/>
        <v>0</v>
      </c>
      <c r="FN384" s="367"/>
      <c r="FO384" s="40" t="b">
        <f t="shared" si="582"/>
        <v>0</v>
      </c>
      <c r="FP384" s="40" t="b">
        <f t="shared" si="583"/>
        <v>0</v>
      </c>
      <c r="FQ384" s="40" t="b">
        <f t="shared" si="584"/>
        <v>0</v>
      </c>
      <c r="FR384" s="40" t="b">
        <f t="shared" si="585"/>
        <v>0</v>
      </c>
      <c r="FS384" s="365"/>
      <c r="FT384" s="40" t="b">
        <f t="shared" si="586"/>
        <v>0</v>
      </c>
      <c r="FU384" s="40" t="b">
        <f t="shared" si="587"/>
        <v>0</v>
      </c>
      <c r="FV384" s="40" t="b">
        <f t="shared" si="588"/>
        <v>0</v>
      </c>
      <c r="FW384" s="40" t="b">
        <f t="shared" si="589"/>
        <v>0</v>
      </c>
    </row>
    <row r="385" spans="2:179">
      <c r="B385" s="365">
        <v>376</v>
      </c>
      <c r="C385" s="309"/>
      <c r="D385" s="196"/>
      <c r="E385" s="196"/>
      <c r="F385" s="195"/>
      <c r="G385" s="367"/>
      <c r="H385" s="197"/>
      <c r="I385" s="197"/>
      <c r="J385" s="197"/>
      <c r="K385" s="197"/>
      <c r="L385" s="197"/>
      <c r="M385" s="197"/>
      <c r="N385" s="9"/>
      <c r="O385" s="198"/>
      <c r="P385" s="198"/>
      <c r="Q385" s="198"/>
      <c r="R385" s="198"/>
      <c r="S385" s="198"/>
      <c r="T385" s="198"/>
      <c r="U385" s="9"/>
      <c r="V385" s="306"/>
      <c r="W385" s="306"/>
      <c r="X385" s="306"/>
      <c r="Y385" s="306"/>
      <c r="Z385" s="306"/>
      <c r="AA385" s="283">
        <f>IFERROR(Z385*Inputs!$D$59*Inputs!$D$60,"")</f>
        <v>0</v>
      </c>
      <c r="AB385" s="9"/>
      <c r="AC385" s="304"/>
      <c r="AD385" s="304"/>
      <c r="AE385" s="304"/>
      <c r="AF385" s="304"/>
      <c r="AG385" s="9"/>
      <c r="AH385" s="283" t="str">
        <f>IFERROR(IF(Analysis!AC385="","",Analysis!AC385*Inputs!$D$33),"")</f>
        <v/>
      </c>
      <c r="AI385" s="292" t="str">
        <f>IFERROR(IF(Analysis!AD385="","",Analysis!AD385*Inputs!$D$37),"")</f>
        <v/>
      </c>
      <c r="AJ385" s="292" t="str">
        <f>IFERROR(IF(Analysis!AE385="","",Analysis!AE385*Inputs!$D$41),"")</f>
        <v/>
      </c>
      <c r="AK385" s="292" t="str">
        <f>IFERROR(IF(Analysis!AE385="","",Analysis!AE385*Inputs!$D$48),"")</f>
        <v/>
      </c>
      <c r="AL385" s="293" t="str">
        <f>IFERROR(IF(Analysis!AD385="","",Analysis!AD385*Inputs!$D$49*Inputs!$D$48),"")</f>
        <v/>
      </c>
      <c r="AM385" s="292" t="str">
        <f>IFERROR(AK385*Inputs!$D$50,"")</f>
        <v/>
      </c>
      <c r="AN385" s="292" t="str">
        <f t="shared" si="590"/>
        <v/>
      </c>
      <c r="AO385" s="292" t="str">
        <f>IFERROR(IF(AN385="","",AN385*Inputs!$D$52),"")</f>
        <v/>
      </c>
      <c r="AP385" s="283" t="str">
        <f>IFERROR(IF(Analysis!AF385="","",Analysis!AF385*Inputs!$D$58),"")</f>
        <v/>
      </c>
      <c r="AQ385" s="293" t="str">
        <f>IFERROR(AP385*Inputs!$D$59,"")</f>
        <v/>
      </c>
      <c r="AR385" s="283" t="str">
        <f>IFERROR(AQ385*Inputs!$D$60,"")</f>
        <v/>
      </c>
      <c r="AS385" s="9"/>
      <c r="AT385" s="279" t="str">
        <f>IF(Analysis!V385&lt;&gt;"",Analysis!V385,Analysis!$AH385)</f>
        <v/>
      </c>
      <c r="AU385" s="279" t="str">
        <f>IF(Analysis!W385&lt;&gt;"",Analysis!W385,Analysis!AI385)</f>
        <v/>
      </c>
      <c r="AV385" s="279" t="str">
        <f>IF(Analysis!X385&lt;&gt;"",Analysis!X385,$AJ385)</f>
        <v/>
      </c>
      <c r="AW385" s="279" t="str">
        <f>IF(Analysis!Y385&lt;&gt;"",Analysis!Y385,Analysis!AO385)</f>
        <v/>
      </c>
      <c r="AX385" s="279" t="str">
        <f>IF(Analysis!Z385&lt;&gt;"",Analysis!Z385,Analysis!AP385)</f>
        <v/>
      </c>
      <c r="AY385" s="279" t="str">
        <f>IF(Analysis!AA385&gt;0,Analysis!AA385,Analysis!AR385)</f>
        <v/>
      </c>
      <c r="AZ385" s="9"/>
      <c r="BA385" s="8">
        <f>SUM((($H385+$O385)*Inputs!$D$14*Inputs!$D$13/Hours_TB),(($I385+$P385)*Inputs!$D$14*Inputs!$D$13/Hours_TB),(($J385+$Q385)*Inputs!$D$14*Inputs!$D$13/Hours_TB),(($K385+$R385)*Inputs!$D$14*Inputs!$D$13/Hours_TB),(($L385+$S385)*Inputs!$D$14*Inputs!$D$13/Hours_TB),(($M385+$T385)*Inputs!$D$14*Inputs!$D$13/Hours_TB))</f>
        <v>0</v>
      </c>
      <c r="BB385" s="8">
        <f>SUM((($H385+$O385)*Inputs!$D$14*Inputs!$D$13/Hours_HIV),(($I385+$P385)*Inputs!$D$14*Inputs!$D$13/Hours_HIV),(($J385+$Q385)*Inputs!$D$14*Inputs!$D$13/Hours_HIV),(($K385+$R385)*Inputs!$D$14*Inputs!$D$13/Hours_HIV),(($L385+$S385)*Inputs!$D$14*Inputs!$D$13/Hours_HIV),(($M385+$T385)*Inputs!$D$14*Inputs!$D$13/Hours_HIV))</f>
        <v>0</v>
      </c>
      <c r="BC385" s="8">
        <f>SUM((($H385+$O385)*Inputs!$D$14*Inputs!$D$13/Hours_HPV),(($I385+$P385)*Inputs!$D$14*Inputs!$D$13/Hours_HPV),(($J385+$Q385)*Inputs!$D$14*Inputs!$D$13/Hours_HPV),(($K385+$R385)*Inputs!$D$14*Inputs!$D$13/Hours_HPV),(($L385+$S385)*Inputs!$D$14*Inputs!$D$13/Hours_HPV),(($M385+$T385)*Inputs!$D$14*Inputs!$D$13/Hours_HPV))</f>
        <v>0</v>
      </c>
      <c r="BD385" s="8">
        <f>SUM((($H385+$O385)*Inputs!$D$14*Inputs!$D$13/Hours_HCV),(($I385+$P385)*Inputs!$D$14*Inputs!$D$13/Hours_HCV),(($J385+$Q385)*Inputs!$D$14*Inputs!$D$13/Hours_HCV),(($K385+$R385)*Inputs!$D$14*Inputs!$D$13/Hours_HCV),(($L385+$S385)*Inputs!$D$14*Inputs!$D$13/Hours_HCV),(($M385+$T385)*Inputs!$D$14*Inputs!$D$13/Hours_HCV))</f>
        <v>0</v>
      </c>
      <c r="BE385" s="9"/>
      <c r="BF385" s="10" t="str">
        <f t="shared" si="591"/>
        <v/>
      </c>
      <c r="BG385" s="18" t="str">
        <f t="shared" si="592"/>
        <v>N/A</v>
      </c>
      <c r="BH385" s="10" t="str">
        <f t="shared" si="593"/>
        <v/>
      </c>
      <c r="BI385" s="10" t="str">
        <f t="shared" si="594"/>
        <v/>
      </c>
      <c r="BJ385" s="10" t="str">
        <f t="shared" si="513"/>
        <v/>
      </c>
      <c r="BK385" s="18" t="str">
        <f t="shared" si="595"/>
        <v>N/A</v>
      </c>
      <c r="BL385" s="367"/>
      <c r="BM385" s="10">
        <f t="shared" si="596"/>
        <v>0</v>
      </c>
      <c r="BN385" s="18" t="str">
        <f t="shared" si="597"/>
        <v>N/A</v>
      </c>
      <c r="BO385" s="10" t="str">
        <f t="shared" si="514"/>
        <v/>
      </c>
      <c r="BP385" s="10" t="str">
        <f t="shared" si="515"/>
        <v/>
      </c>
      <c r="BQ385" s="10" t="str">
        <f t="shared" si="516"/>
        <v/>
      </c>
      <c r="BR385" s="18" t="str">
        <f t="shared" si="517"/>
        <v>N/A</v>
      </c>
      <c r="BS385" s="367"/>
      <c r="BT385" s="10">
        <f t="shared" si="598"/>
        <v>0</v>
      </c>
      <c r="BU385" s="18" t="str">
        <f t="shared" si="599"/>
        <v>N/A</v>
      </c>
      <c r="BV385" s="10" t="str">
        <f t="shared" si="518"/>
        <v/>
      </c>
      <c r="BW385" s="10" t="str">
        <f t="shared" si="600"/>
        <v/>
      </c>
      <c r="BX385" s="10" t="str">
        <f t="shared" si="519"/>
        <v/>
      </c>
      <c r="BY385" s="18" t="str">
        <f t="shared" si="601"/>
        <v>N/A</v>
      </c>
      <c r="BZ385" s="367"/>
      <c r="CA385" s="10">
        <f t="shared" si="612"/>
        <v>0</v>
      </c>
      <c r="CB385" s="18" t="str">
        <f t="shared" si="603"/>
        <v>N/A</v>
      </c>
      <c r="CC385" s="10" t="str">
        <f t="shared" si="520"/>
        <v/>
      </c>
      <c r="CD385" s="10" t="str">
        <f t="shared" si="521"/>
        <v/>
      </c>
      <c r="CE385" s="10" t="str">
        <f t="shared" si="522"/>
        <v/>
      </c>
      <c r="CF385" s="18" t="str">
        <f t="shared" si="604"/>
        <v>N/A</v>
      </c>
      <c r="CG385" s="365"/>
      <c r="CH385" s="10">
        <f t="shared" si="605"/>
        <v>0</v>
      </c>
      <c r="CI385" s="18" t="str">
        <f t="shared" si="606"/>
        <v>N/A</v>
      </c>
      <c r="CJ385" s="10" t="str">
        <f t="shared" si="523"/>
        <v/>
      </c>
      <c r="CK385" s="10" t="str">
        <f t="shared" si="524"/>
        <v/>
      </c>
      <c r="CL385" s="10" t="str">
        <f t="shared" si="525"/>
        <v/>
      </c>
      <c r="CM385" s="18" t="str">
        <f t="shared" si="526"/>
        <v>N/A</v>
      </c>
      <c r="CN385" s="365"/>
      <c r="CO385" s="10">
        <f t="shared" si="607"/>
        <v>0</v>
      </c>
      <c r="CP385" s="18" t="str">
        <f t="shared" si="608"/>
        <v>N/A</v>
      </c>
      <c r="CQ385" s="10" t="str">
        <f t="shared" si="527"/>
        <v/>
      </c>
      <c r="CR385" s="10" t="str">
        <f t="shared" si="528"/>
        <v/>
      </c>
      <c r="CS385" s="10" t="str">
        <f t="shared" si="529"/>
        <v/>
      </c>
      <c r="CT385" s="18" t="str">
        <f t="shared" si="609"/>
        <v>N/A</v>
      </c>
      <c r="CU385" s="377"/>
      <c r="CV385" s="10">
        <f t="shared" si="610"/>
        <v>0</v>
      </c>
      <c r="CW385" s="18" t="str">
        <f t="shared" si="611"/>
        <v>N/A</v>
      </c>
      <c r="CX385" s="10" t="str">
        <f t="shared" si="530"/>
        <v/>
      </c>
      <c r="CY385" s="10" t="str">
        <f t="shared" si="531"/>
        <v/>
      </c>
      <c r="CZ385" s="10" t="str">
        <f t="shared" si="532"/>
        <v/>
      </c>
      <c r="DA385" s="18" t="str">
        <f t="shared" si="533"/>
        <v>N/A</v>
      </c>
      <c r="DB385" s="367"/>
      <c r="DC385" s="367"/>
      <c r="DD385" s="367"/>
      <c r="DE385" s="367"/>
      <c r="DF385" s="367"/>
      <c r="DG385" s="40" t="b">
        <f t="shared" si="534"/>
        <v>0</v>
      </c>
      <c r="DH385" s="40" t="b">
        <f t="shared" si="535"/>
        <v>0</v>
      </c>
      <c r="DI385" s="40" t="b">
        <f t="shared" si="536"/>
        <v>0</v>
      </c>
      <c r="DJ385" s="40" t="b">
        <f t="shared" si="537"/>
        <v>0</v>
      </c>
      <c r="DK385" s="367"/>
      <c r="DL385" s="40" t="b">
        <f t="shared" si="538"/>
        <v>0</v>
      </c>
      <c r="DM385" s="40" t="b">
        <f t="shared" si="539"/>
        <v>0</v>
      </c>
      <c r="DN385" s="40" t="b">
        <f t="shared" si="540"/>
        <v>0</v>
      </c>
      <c r="DO385" s="40" t="b">
        <f t="shared" si="541"/>
        <v>0</v>
      </c>
      <c r="DP385" s="367"/>
      <c r="DQ385" s="40" t="b">
        <f t="shared" si="542"/>
        <v>0</v>
      </c>
      <c r="DR385" s="40" t="b">
        <f t="shared" si="543"/>
        <v>0</v>
      </c>
      <c r="DS385" s="40" t="b">
        <f t="shared" si="544"/>
        <v>0</v>
      </c>
      <c r="DT385" s="40" t="b">
        <f t="shared" si="545"/>
        <v>0</v>
      </c>
      <c r="DU385" s="367"/>
      <c r="DV385" s="40" t="b">
        <f t="shared" si="546"/>
        <v>0</v>
      </c>
      <c r="DW385" s="40" t="b">
        <f t="shared" si="547"/>
        <v>0</v>
      </c>
      <c r="DX385" s="40" t="b">
        <f t="shared" si="548"/>
        <v>0</v>
      </c>
      <c r="DY385" s="40" t="b">
        <f t="shared" si="549"/>
        <v>0</v>
      </c>
      <c r="DZ385" s="367"/>
      <c r="EA385" s="40" t="b">
        <f t="shared" si="550"/>
        <v>0</v>
      </c>
      <c r="EB385" s="40" t="b">
        <f t="shared" si="551"/>
        <v>0</v>
      </c>
      <c r="EC385" s="40" t="b">
        <f t="shared" si="552"/>
        <v>0</v>
      </c>
      <c r="ED385" s="40" t="b">
        <f t="shared" si="553"/>
        <v>0</v>
      </c>
      <c r="EE385" s="367"/>
      <c r="EF385" s="40" t="b">
        <f t="shared" si="554"/>
        <v>0</v>
      </c>
      <c r="EG385" s="40" t="b">
        <f t="shared" si="555"/>
        <v>0</v>
      </c>
      <c r="EH385" s="40" t="b">
        <f t="shared" si="556"/>
        <v>0</v>
      </c>
      <c r="EI385" s="40" t="b">
        <f t="shared" si="557"/>
        <v>0</v>
      </c>
      <c r="EJ385" s="367"/>
      <c r="EK385" s="40" t="b">
        <f t="shared" si="558"/>
        <v>0</v>
      </c>
      <c r="EL385" s="40" t="b">
        <f t="shared" si="559"/>
        <v>0</v>
      </c>
      <c r="EM385" s="40" t="b">
        <f t="shared" si="560"/>
        <v>0</v>
      </c>
      <c r="EN385" s="40" t="b">
        <f t="shared" si="561"/>
        <v>0</v>
      </c>
      <c r="EO385" s="367"/>
      <c r="EP385" s="40" t="b">
        <f t="shared" si="562"/>
        <v>0</v>
      </c>
      <c r="EQ385" s="40" t="b">
        <f t="shared" si="563"/>
        <v>0</v>
      </c>
      <c r="ER385" s="40" t="b">
        <f t="shared" si="564"/>
        <v>0</v>
      </c>
      <c r="ES385" s="40" t="b">
        <f t="shared" si="565"/>
        <v>0</v>
      </c>
      <c r="ET385" s="367"/>
      <c r="EU385" s="40" t="b">
        <f t="shared" si="566"/>
        <v>0</v>
      </c>
      <c r="EV385" s="40" t="b">
        <f t="shared" si="567"/>
        <v>0</v>
      </c>
      <c r="EW385" s="40" t="b">
        <f t="shared" si="568"/>
        <v>0</v>
      </c>
      <c r="EX385" s="40" t="b">
        <f t="shared" si="569"/>
        <v>0</v>
      </c>
      <c r="EY385" s="365"/>
      <c r="EZ385" s="40" t="b">
        <f t="shared" si="570"/>
        <v>0</v>
      </c>
      <c r="FA385" s="40" t="b">
        <f t="shared" si="571"/>
        <v>0</v>
      </c>
      <c r="FB385" s="40" t="b">
        <f t="shared" si="572"/>
        <v>0</v>
      </c>
      <c r="FC385" s="40" t="b">
        <f t="shared" si="573"/>
        <v>0</v>
      </c>
      <c r="FD385" s="367"/>
      <c r="FE385" s="40" t="b">
        <f t="shared" si="574"/>
        <v>0</v>
      </c>
      <c r="FF385" s="40" t="b">
        <f t="shared" si="575"/>
        <v>0</v>
      </c>
      <c r="FG385" s="40" t="b">
        <f t="shared" si="576"/>
        <v>0</v>
      </c>
      <c r="FH385" s="40" t="b">
        <f t="shared" si="577"/>
        <v>0</v>
      </c>
      <c r="FI385" s="365"/>
      <c r="FJ385" s="40" t="b">
        <f t="shared" si="578"/>
        <v>0</v>
      </c>
      <c r="FK385" s="40" t="b">
        <f t="shared" si="579"/>
        <v>0</v>
      </c>
      <c r="FL385" s="40" t="b">
        <f t="shared" si="580"/>
        <v>0</v>
      </c>
      <c r="FM385" s="40" t="b">
        <f t="shared" si="581"/>
        <v>0</v>
      </c>
      <c r="FN385" s="367"/>
      <c r="FO385" s="40" t="b">
        <f t="shared" si="582"/>
        <v>0</v>
      </c>
      <c r="FP385" s="40" t="b">
        <f t="shared" si="583"/>
        <v>0</v>
      </c>
      <c r="FQ385" s="40" t="b">
        <f t="shared" si="584"/>
        <v>0</v>
      </c>
      <c r="FR385" s="40" t="b">
        <f t="shared" si="585"/>
        <v>0</v>
      </c>
      <c r="FS385" s="365"/>
      <c r="FT385" s="40" t="b">
        <f t="shared" si="586"/>
        <v>0</v>
      </c>
      <c r="FU385" s="40" t="b">
        <f t="shared" si="587"/>
        <v>0</v>
      </c>
      <c r="FV385" s="40" t="b">
        <f t="shared" si="588"/>
        <v>0</v>
      </c>
      <c r="FW385" s="40" t="b">
        <f t="shared" si="589"/>
        <v>0</v>
      </c>
    </row>
    <row r="386" spans="2:179">
      <c r="B386" s="365">
        <v>377</v>
      </c>
      <c r="C386" s="309"/>
      <c r="D386" s="196"/>
      <c r="E386" s="196"/>
      <c r="F386" s="195"/>
      <c r="G386" s="367"/>
      <c r="H386" s="197"/>
      <c r="I386" s="197"/>
      <c r="J386" s="197"/>
      <c r="K386" s="197"/>
      <c r="L386" s="197"/>
      <c r="M386" s="197"/>
      <c r="N386" s="9"/>
      <c r="O386" s="198"/>
      <c r="P386" s="198"/>
      <c r="Q386" s="198"/>
      <c r="R386" s="198"/>
      <c r="S386" s="198"/>
      <c r="T386" s="198"/>
      <c r="U386" s="9"/>
      <c r="V386" s="306"/>
      <c r="W386" s="306"/>
      <c r="X386" s="306"/>
      <c r="Y386" s="306"/>
      <c r="Z386" s="306"/>
      <c r="AA386" s="283">
        <f>IFERROR(Z386*Inputs!$D$59*Inputs!$D$60,"")</f>
        <v>0</v>
      </c>
      <c r="AB386" s="9"/>
      <c r="AC386" s="304"/>
      <c r="AD386" s="304"/>
      <c r="AE386" s="304"/>
      <c r="AF386" s="304"/>
      <c r="AG386" s="9"/>
      <c r="AH386" s="283" t="str">
        <f>IFERROR(IF(Analysis!AC386="","",Analysis!AC386*Inputs!$D$33),"")</f>
        <v/>
      </c>
      <c r="AI386" s="292" t="str">
        <f>IFERROR(IF(Analysis!AD386="","",Analysis!AD386*Inputs!$D$37),"")</f>
        <v/>
      </c>
      <c r="AJ386" s="292" t="str">
        <f>IFERROR(IF(Analysis!AE386="","",Analysis!AE386*Inputs!$D$41),"")</f>
        <v/>
      </c>
      <c r="AK386" s="292" t="str">
        <f>IFERROR(IF(Analysis!AE386="","",Analysis!AE386*Inputs!$D$48),"")</f>
        <v/>
      </c>
      <c r="AL386" s="293" t="str">
        <f>IFERROR(IF(Analysis!AD386="","",Analysis!AD386*Inputs!$D$49*Inputs!$D$48),"")</f>
        <v/>
      </c>
      <c r="AM386" s="292" t="str">
        <f>IFERROR(AK386*Inputs!$D$50,"")</f>
        <v/>
      </c>
      <c r="AN386" s="292" t="str">
        <f t="shared" si="590"/>
        <v/>
      </c>
      <c r="AO386" s="292" t="str">
        <f>IFERROR(IF(AN386="","",AN386*Inputs!$D$52),"")</f>
        <v/>
      </c>
      <c r="AP386" s="283" t="str">
        <f>IFERROR(IF(Analysis!AF386="","",Analysis!AF386*Inputs!$D$58),"")</f>
        <v/>
      </c>
      <c r="AQ386" s="293" t="str">
        <f>IFERROR(AP386*Inputs!$D$59,"")</f>
        <v/>
      </c>
      <c r="AR386" s="283" t="str">
        <f>IFERROR(AQ386*Inputs!$D$60,"")</f>
        <v/>
      </c>
      <c r="AS386" s="9"/>
      <c r="AT386" s="279" t="str">
        <f>IF(Analysis!V386&lt;&gt;"",Analysis!V386,Analysis!$AH386)</f>
        <v/>
      </c>
      <c r="AU386" s="279" t="str">
        <f>IF(Analysis!W386&lt;&gt;"",Analysis!W386,Analysis!AI386)</f>
        <v/>
      </c>
      <c r="AV386" s="279" t="str">
        <f>IF(Analysis!X386&lt;&gt;"",Analysis!X386,$AJ386)</f>
        <v/>
      </c>
      <c r="AW386" s="279" t="str">
        <f>IF(Analysis!Y386&lt;&gt;"",Analysis!Y386,Analysis!AO386)</f>
        <v/>
      </c>
      <c r="AX386" s="279" t="str">
        <f>IF(Analysis!Z386&lt;&gt;"",Analysis!Z386,Analysis!AP386)</f>
        <v/>
      </c>
      <c r="AY386" s="279" t="str">
        <f>IF(Analysis!AA386&gt;0,Analysis!AA386,Analysis!AR386)</f>
        <v/>
      </c>
      <c r="AZ386" s="9"/>
      <c r="BA386" s="8">
        <f>SUM((($H386+$O386)*Inputs!$D$14*Inputs!$D$13/Hours_TB),(($I386+$P386)*Inputs!$D$14*Inputs!$D$13/Hours_TB),(($J386+$Q386)*Inputs!$D$14*Inputs!$D$13/Hours_TB),(($K386+$R386)*Inputs!$D$14*Inputs!$D$13/Hours_TB),(($L386+$S386)*Inputs!$D$14*Inputs!$D$13/Hours_TB),(($M386+$T386)*Inputs!$D$14*Inputs!$D$13/Hours_TB))</f>
        <v>0</v>
      </c>
      <c r="BB386" s="8">
        <f>SUM((($H386+$O386)*Inputs!$D$14*Inputs!$D$13/Hours_HIV),(($I386+$P386)*Inputs!$D$14*Inputs!$D$13/Hours_HIV),(($J386+$Q386)*Inputs!$D$14*Inputs!$D$13/Hours_HIV),(($K386+$R386)*Inputs!$D$14*Inputs!$D$13/Hours_HIV),(($L386+$S386)*Inputs!$D$14*Inputs!$D$13/Hours_HIV),(($M386+$T386)*Inputs!$D$14*Inputs!$D$13/Hours_HIV))</f>
        <v>0</v>
      </c>
      <c r="BC386" s="8">
        <f>SUM((($H386+$O386)*Inputs!$D$14*Inputs!$D$13/Hours_HPV),(($I386+$P386)*Inputs!$D$14*Inputs!$D$13/Hours_HPV),(($J386+$Q386)*Inputs!$D$14*Inputs!$D$13/Hours_HPV),(($K386+$R386)*Inputs!$D$14*Inputs!$D$13/Hours_HPV),(($L386+$S386)*Inputs!$D$14*Inputs!$D$13/Hours_HPV),(($M386+$T386)*Inputs!$D$14*Inputs!$D$13/Hours_HPV))</f>
        <v>0</v>
      </c>
      <c r="BD386" s="8">
        <f>SUM((($H386+$O386)*Inputs!$D$14*Inputs!$D$13/Hours_HCV),(($I386+$P386)*Inputs!$D$14*Inputs!$D$13/Hours_HCV),(($J386+$Q386)*Inputs!$D$14*Inputs!$D$13/Hours_HCV),(($K386+$R386)*Inputs!$D$14*Inputs!$D$13/Hours_HCV),(($L386+$S386)*Inputs!$D$14*Inputs!$D$13/Hours_HCV),(($M386+$T386)*Inputs!$D$14*Inputs!$D$13/Hours_HCV))</f>
        <v>0</v>
      </c>
      <c r="BE386" s="9"/>
      <c r="BF386" s="10" t="str">
        <f t="shared" si="591"/>
        <v/>
      </c>
      <c r="BG386" s="18" t="str">
        <f t="shared" si="592"/>
        <v>N/A</v>
      </c>
      <c r="BH386" s="10" t="str">
        <f t="shared" si="593"/>
        <v/>
      </c>
      <c r="BI386" s="10" t="str">
        <f t="shared" si="594"/>
        <v/>
      </c>
      <c r="BJ386" s="10" t="str">
        <f t="shared" si="513"/>
        <v/>
      </c>
      <c r="BK386" s="18" t="str">
        <f t="shared" si="595"/>
        <v>N/A</v>
      </c>
      <c r="BL386" s="367"/>
      <c r="BM386" s="10">
        <f t="shared" si="596"/>
        <v>0</v>
      </c>
      <c r="BN386" s="18" t="str">
        <f t="shared" si="597"/>
        <v>N/A</v>
      </c>
      <c r="BO386" s="10" t="str">
        <f t="shared" si="514"/>
        <v/>
      </c>
      <c r="BP386" s="10" t="str">
        <f t="shared" si="515"/>
        <v/>
      </c>
      <c r="BQ386" s="10" t="str">
        <f t="shared" si="516"/>
        <v/>
      </c>
      <c r="BR386" s="18" t="str">
        <f t="shared" si="517"/>
        <v>N/A</v>
      </c>
      <c r="BS386" s="367"/>
      <c r="BT386" s="10">
        <f t="shared" si="598"/>
        <v>0</v>
      </c>
      <c r="BU386" s="18" t="str">
        <f t="shared" si="599"/>
        <v>N/A</v>
      </c>
      <c r="BV386" s="10" t="str">
        <f t="shared" si="518"/>
        <v/>
      </c>
      <c r="BW386" s="10" t="str">
        <f t="shared" si="600"/>
        <v/>
      </c>
      <c r="BX386" s="10" t="str">
        <f t="shared" si="519"/>
        <v/>
      </c>
      <c r="BY386" s="18" t="str">
        <f t="shared" si="601"/>
        <v>N/A</v>
      </c>
      <c r="BZ386" s="367"/>
      <c r="CA386" s="10">
        <f t="shared" si="612"/>
        <v>0</v>
      </c>
      <c r="CB386" s="18" t="str">
        <f t="shared" si="603"/>
        <v>N/A</v>
      </c>
      <c r="CC386" s="10" t="str">
        <f t="shared" si="520"/>
        <v/>
      </c>
      <c r="CD386" s="10" t="str">
        <f t="shared" si="521"/>
        <v/>
      </c>
      <c r="CE386" s="10" t="str">
        <f t="shared" si="522"/>
        <v/>
      </c>
      <c r="CF386" s="18" t="str">
        <f t="shared" si="604"/>
        <v>N/A</v>
      </c>
      <c r="CG386" s="365"/>
      <c r="CH386" s="10">
        <f t="shared" si="605"/>
        <v>0</v>
      </c>
      <c r="CI386" s="18" t="str">
        <f t="shared" si="606"/>
        <v>N/A</v>
      </c>
      <c r="CJ386" s="10" t="str">
        <f t="shared" si="523"/>
        <v/>
      </c>
      <c r="CK386" s="10" t="str">
        <f t="shared" si="524"/>
        <v/>
      </c>
      <c r="CL386" s="10" t="str">
        <f t="shared" si="525"/>
        <v/>
      </c>
      <c r="CM386" s="18" t="str">
        <f t="shared" si="526"/>
        <v>N/A</v>
      </c>
      <c r="CN386" s="365"/>
      <c r="CO386" s="10">
        <f t="shared" si="607"/>
        <v>0</v>
      </c>
      <c r="CP386" s="18" t="str">
        <f t="shared" si="608"/>
        <v>N/A</v>
      </c>
      <c r="CQ386" s="10" t="str">
        <f t="shared" si="527"/>
        <v/>
      </c>
      <c r="CR386" s="10" t="str">
        <f t="shared" si="528"/>
        <v/>
      </c>
      <c r="CS386" s="10" t="str">
        <f t="shared" si="529"/>
        <v/>
      </c>
      <c r="CT386" s="18" t="str">
        <f t="shared" si="609"/>
        <v>N/A</v>
      </c>
      <c r="CU386" s="377"/>
      <c r="CV386" s="10">
        <f t="shared" si="610"/>
        <v>0</v>
      </c>
      <c r="CW386" s="18" t="str">
        <f t="shared" si="611"/>
        <v>N/A</v>
      </c>
      <c r="CX386" s="10" t="str">
        <f t="shared" si="530"/>
        <v/>
      </c>
      <c r="CY386" s="10" t="str">
        <f t="shared" si="531"/>
        <v/>
      </c>
      <c r="CZ386" s="10" t="str">
        <f t="shared" si="532"/>
        <v/>
      </c>
      <c r="DA386" s="18" t="str">
        <f t="shared" si="533"/>
        <v>N/A</v>
      </c>
      <c r="DB386" s="367"/>
      <c r="DC386" s="367"/>
      <c r="DD386" s="367"/>
      <c r="DE386" s="367"/>
      <c r="DF386" s="367"/>
      <c r="DG386" s="40" t="b">
        <f t="shared" si="534"/>
        <v>0</v>
      </c>
      <c r="DH386" s="40" t="b">
        <f t="shared" si="535"/>
        <v>0</v>
      </c>
      <c r="DI386" s="40" t="b">
        <f t="shared" si="536"/>
        <v>0</v>
      </c>
      <c r="DJ386" s="40" t="b">
        <f t="shared" si="537"/>
        <v>0</v>
      </c>
      <c r="DK386" s="367"/>
      <c r="DL386" s="40" t="b">
        <f t="shared" si="538"/>
        <v>0</v>
      </c>
      <c r="DM386" s="40" t="b">
        <f t="shared" si="539"/>
        <v>0</v>
      </c>
      <c r="DN386" s="40" t="b">
        <f t="shared" si="540"/>
        <v>0</v>
      </c>
      <c r="DO386" s="40" t="b">
        <f t="shared" si="541"/>
        <v>0</v>
      </c>
      <c r="DP386" s="367"/>
      <c r="DQ386" s="40" t="b">
        <f t="shared" si="542"/>
        <v>0</v>
      </c>
      <c r="DR386" s="40" t="b">
        <f t="shared" si="543"/>
        <v>0</v>
      </c>
      <c r="DS386" s="40" t="b">
        <f t="shared" si="544"/>
        <v>0</v>
      </c>
      <c r="DT386" s="40" t="b">
        <f t="shared" si="545"/>
        <v>0</v>
      </c>
      <c r="DU386" s="367"/>
      <c r="DV386" s="40" t="b">
        <f t="shared" si="546"/>
        <v>0</v>
      </c>
      <c r="DW386" s="40" t="b">
        <f t="shared" si="547"/>
        <v>0</v>
      </c>
      <c r="DX386" s="40" t="b">
        <f t="shared" si="548"/>
        <v>0</v>
      </c>
      <c r="DY386" s="40" t="b">
        <f t="shared" si="549"/>
        <v>0</v>
      </c>
      <c r="DZ386" s="367"/>
      <c r="EA386" s="40" t="b">
        <f t="shared" si="550"/>
        <v>0</v>
      </c>
      <c r="EB386" s="40" t="b">
        <f t="shared" si="551"/>
        <v>0</v>
      </c>
      <c r="EC386" s="40" t="b">
        <f t="shared" si="552"/>
        <v>0</v>
      </c>
      <c r="ED386" s="40" t="b">
        <f t="shared" si="553"/>
        <v>0</v>
      </c>
      <c r="EE386" s="367"/>
      <c r="EF386" s="40" t="b">
        <f t="shared" si="554"/>
        <v>0</v>
      </c>
      <c r="EG386" s="40" t="b">
        <f t="shared" si="555"/>
        <v>0</v>
      </c>
      <c r="EH386" s="40" t="b">
        <f t="shared" si="556"/>
        <v>0</v>
      </c>
      <c r="EI386" s="40" t="b">
        <f t="shared" si="557"/>
        <v>0</v>
      </c>
      <c r="EJ386" s="367"/>
      <c r="EK386" s="40" t="b">
        <f t="shared" si="558"/>
        <v>0</v>
      </c>
      <c r="EL386" s="40" t="b">
        <f t="shared" si="559"/>
        <v>0</v>
      </c>
      <c r="EM386" s="40" t="b">
        <f t="shared" si="560"/>
        <v>0</v>
      </c>
      <c r="EN386" s="40" t="b">
        <f t="shared" si="561"/>
        <v>0</v>
      </c>
      <c r="EO386" s="367"/>
      <c r="EP386" s="40" t="b">
        <f t="shared" si="562"/>
        <v>0</v>
      </c>
      <c r="EQ386" s="40" t="b">
        <f t="shared" si="563"/>
        <v>0</v>
      </c>
      <c r="ER386" s="40" t="b">
        <f t="shared" si="564"/>
        <v>0</v>
      </c>
      <c r="ES386" s="40" t="b">
        <f t="shared" si="565"/>
        <v>0</v>
      </c>
      <c r="ET386" s="367"/>
      <c r="EU386" s="40" t="b">
        <f t="shared" si="566"/>
        <v>0</v>
      </c>
      <c r="EV386" s="40" t="b">
        <f t="shared" si="567"/>
        <v>0</v>
      </c>
      <c r="EW386" s="40" t="b">
        <f t="shared" si="568"/>
        <v>0</v>
      </c>
      <c r="EX386" s="40" t="b">
        <f t="shared" si="569"/>
        <v>0</v>
      </c>
      <c r="EY386" s="365"/>
      <c r="EZ386" s="40" t="b">
        <f t="shared" si="570"/>
        <v>0</v>
      </c>
      <c r="FA386" s="40" t="b">
        <f t="shared" si="571"/>
        <v>0</v>
      </c>
      <c r="FB386" s="40" t="b">
        <f t="shared" si="572"/>
        <v>0</v>
      </c>
      <c r="FC386" s="40" t="b">
        <f t="shared" si="573"/>
        <v>0</v>
      </c>
      <c r="FD386" s="367"/>
      <c r="FE386" s="40" t="b">
        <f t="shared" si="574"/>
        <v>0</v>
      </c>
      <c r="FF386" s="40" t="b">
        <f t="shared" si="575"/>
        <v>0</v>
      </c>
      <c r="FG386" s="40" t="b">
        <f t="shared" si="576"/>
        <v>0</v>
      </c>
      <c r="FH386" s="40" t="b">
        <f t="shared" si="577"/>
        <v>0</v>
      </c>
      <c r="FI386" s="365"/>
      <c r="FJ386" s="40" t="b">
        <f t="shared" si="578"/>
        <v>0</v>
      </c>
      <c r="FK386" s="40" t="b">
        <f t="shared" si="579"/>
        <v>0</v>
      </c>
      <c r="FL386" s="40" t="b">
        <f t="shared" si="580"/>
        <v>0</v>
      </c>
      <c r="FM386" s="40" t="b">
        <f t="shared" si="581"/>
        <v>0</v>
      </c>
      <c r="FN386" s="367"/>
      <c r="FO386" s="40" t="b">
        <f t="shared" si="582"/>
        <v>0</v>
      </c>
      <c r="FP386" s="40" t="b">
        <f t="shared" si="583"/>
        <v>0</v>
      </c>
      <c r="FQ386" s="40" t="b">
        <f t="shared" si="584"/>
        <v>0</v>
      </c>
      <c r="FR386" s="40" t="b">
        <f t="shared" si="585"/>
        <v>0</v>
      </c>
      <c r="FS386" s="365"/>
      <c r="FT386" s="40" t="b">
        <f t="shared" si="586"/>
        <v>0</v>
      </c>
      <c r="FU386" s="40" t="b">
        <f t="shared" si="587"/>
        <v>0</v>
      </c>
      <c r="FV386" s="40" t="b">
        <f t="shared" si="588"/>
        <v>0</v>
      </c>
      <c r="FW386" s="40" t="b">
        <f t="shared" si="589"/>
        <v>0</v>
      </c>
    </row>
    <row r="387" spans="2:179">
      <c r="B387" s="365">
        <v>378</v>
      </c>
      <c r="C387" s="309"/>
      <c r="D387" s="196"/>
      <c r="E387" s="196"/>
      <c r="F387" s="195"/>
      <c r="G387" s="367"/>
      <c r="H387" s="197"/>
      <c r="I387" s="197"/>
      <c r="J387" s="197"/>
      <c r="K387" s="197"/>
      <c r="L387" s="197"/>
      <c r="M387" s="197"/>
      <c r="N387" s="9"/>
      <c r="O387" s="198"/>
      <c r="P387" s="198"/>
      <c r="Q387" s="198"/>
      <c r="R387" s="198"/>
      <c r="S387" s="198"/>
      <c r="T387" s="198"/>
      <c r="U387" s="9"/>
      <c r="V387" s="306"/>
      <c r="W387" s="306"/>
      <c r="X387" s="306"/>
      <c r="Y387" s="306"/>
      <c r="Z387" s="306"/>
      <c r="AA387" s="283">
        <f>IFERROR(Z387*Inputs!$D$59*Inputs!$D$60,"")</f>
        <v>0</v>
      </c>
      <c r="AB387" s="9"/>
      <c r="AC387" s="304"/>
      <c r="AD387" s="304"/>
      <c r="AE387" s="304"/>
      <c r="AF387" s="304"/>
      <c r="AG387" s="9"/>
      <c r="AH387" s="283" t="str">
        <f>IFERROR(IF(Analysis!AC387="","",Analysis!AC387*Inputs!$D$33),"")</f>
        <v/>
      </c>
      <c r="AI387" s="292" t="str">
        <f>IFERROR(IF(Analysis!AD387="","",Analysis!AD387*Inputs!$D$37),"")</f>
        <v/>
      </c>
      <c r="AJ387" s="292" t="str">
        <f>IFERROR(IF(Analysis!AE387="","",Analysis!AE387*Inputs!$D$41),"")</f>
        <v/>
      </c>
      <c r="AK387" s="292" t="str">
        <f>IFERROR(IF(Analysis!AE387="","",Analysis!AE387*Inputs!$D$48),"")</f>
        <v/>
      </c>
      <c r="AL387" s="293" t="str">
        <f>IFERROR(IF(Analysis!AD387="","",Analysis!AD387*Inputs!$D$49*Inputs!$D$48),"")</f>
        <v/>
      </c>
      <c r="AM387" s="292" t="str">
        <f>IFERROR(AK387*Inputs!$D$50,"")</f>
        <v/>
      </c>
      <c r="AN387" s="292" t="str">
        <f t="shared" si="590"/>
        <v/>
      </c>
      <c r="AO387" s="292" t="str">
        <f>IFERROR(IF(AN387="","",AN387*Inputs!$D$52),"")</f>
        <v/>
      </c>
      <c r="AP387" s="283" t="str">
        <f>IFERROR(IF(Analysis!AF387="","",Analysis!AF387*Inputs!$D$58),"")</f>
        <v/>
      </c>
      <c r="AQ387" s="293" t="str">
        <f>IFERROR(AP387*Inputs!$D$59,"")</f>
        <v/>
      </c>
      <c r="AR387" s="283" t="str">
        <f>IFERROR(AQ387*Inputs!$D$60,"")</f>
        <v/>
      </c>
      <c r="AS387" s="9"/>
      <c r="AT387" s="279" t="str">
        <f>IF(Analysis!V387&lt;&gt;"",Analysis!V387,Analysis!$AH387)</f>
        <v/>
      </c>
      <c r="AU387" s="279" t="str">
        <f>IF(Analysis!W387&lt;&gt;"",Analysis!W387,Analysis!AI387)</f>
        <v/>
      </c>
      <c r="AV387" s="279" t="str">
        <f>IF(Analysis!X387&lt;&gt;"",Analysis!X387,$AJ387)</f>
        <v/>
      </c>
      <c r="AW387" s="279" t="str">
        <f>IF(Analysis!Y387&lt;&gt;"",Analysis!Y387,Analysis!AO387)</f>
        <v/>
      </c>
      <c r="AX387" s="279" t="str">
        <f>IF(Analysis!Z387&lt;&gt;"",Analysis!Z387,Analysis!AP387)</f>
        <v/>
      </c>
      <c r="AY387" s="279" t="str">
        <f>IF(Analysis!AA387&gt;0,Analysis!AA387,Analysis!AR387)</f>
        <v/>
      </c>
      <c r="AZ387" s="9"/>
      <c r="BA387" s="8">
        <f>SUM((($H387+$O387)*Inputs!$D$14*Inputs!$D$13/Hours_TB),(($I387+$P387)*Inputs!$D$14*Inputs!$D$13/Hours_TB),(($J387+$Q387)*Inputs!$D$14*Inputs!$D$13/Hours_TB),(($K387+$R387)*Inputs!$D$14*Inputs!$D$13/Hours_TB),(($L387+$S387)*Inputs!$D$14*Inputs!$D$13/Hours_TB),(($M387+$T387)*Inputs!$D$14*Inputs!$D$13/Hours_TB))</f>
        <v>0</v>
      </c>
      <c r="BB387" s="8">
        <f>SUM((($H387+$O387)*Inputs!$D$14*Inputs!$D$13/Hours_HIV),(($I387+$P387)*Inputs!$D$14*Inputs!$D$13/Hours_HIV),(($J387+$Q387)*Inputs!$D$14*Inputs!$D$13/Hours_HIV),(($K387+$R387)*Inputs!$D$14*Inputs!$D$13/Hours_HIV),(($L387+$S387)*Inputs!$D$14*Inputs!$D$13/Hours_HIV),(($M387+$T387)*Inputs!$D$14*Inputs!$D$13/Hours_HIV))</f>
        <v>0</v>
      </c>
      <c r="BC387" s="8">
        <f>SUM((($H387+$O387)*Inputs!$D$14*Inputs!$D$13/Hours_HPV),(($I387+$P387)*Inputs!$D$14*Inputs!$D$13/Hours_HPV),(($J387+$Q387)*Inputs!$D$14*Inputs!$D$13/Hours_HPV),(($K387+$R387)*Inputs!$D$14*Inputs!$D$13/Hours_HPV),(($L387+$S387)*Inputs!$D$14*Inputs!$D$13/Hours_HPV),(($M387+$T387)*Inputs!$D$14*Inputs!$D$13/Hours_HPV))</f>
        <v>0</v>
      </c>
      <c r="BD387" s="8">
        <f>SUM((($H387+$O387)*Inputs!$D$14*Inputs!$D$13/Hours_HCV),(($I387+$P387)*Inputs!$D$14*Inputs!$D$13/Hours_HCV),(($J387+$Q387)*Inputs!$D$14*Inputs!$D$13/Hours_HCV),(($K387+$R387)*Inputs!$D$14*Inputs!$D$13/Hours_HCV),(($L387+$S387)*Inputs!$D$14*Inputs!$D$13/Hours_HCV),(($M387+$T387)*Inputs!$D$14*Inputs!$D$13/Hours_HCV))</f>
        <v>0</v>
      </c>
      <c r="BE387" s="9"/>
      <c r="BF387" s="10" t="str">
        <f t="shared" si="591"/>
        <v/>
      </c>
      <c r="BG387" s="18" t="str">
        <f t="shared" si="592"/>
        <v>N/A</v>
      </c>
      <c r="BH387" s="10" t="str">
        <f t="shared" si="593"/>
        <v/>
      </c>
      <c r="BI387" s="10" t="str">
        <f t="shared" si="594"/>
        <v/>
      </c>
      <c r="BJ387" s="10" t="str">
        <f t="shared" si="513"/>
        <v/>
      </c>
      <c r="BK387" s="18" t="str">
        <f t="shared" si="595"/>
        <v>N/A</v>
      </c>
      <c r="BL387" s="367"/>
      <c r="BM387" s="10">
        <f t="shared" si="596"/>
        <v>0</v>
      </c>
      <c r="BN387" s="18" t="str">
        <f t="shared" si="597"/>
        <v>N/A</v>
      </c>
      <c r="BO387" s="10" t="str">
        <f t="shared" si="514"/>
        <v/>
      </c>
      <c r="BP387" s="10" t="str">
        <f t="shared" si="515"/>
        <v/>
      </c>
      <c r="BQ387" s="10" t="str">
        <f t="shared" si="516"/>
        <v/>
      </c>
      <c r="BR387" s="18" t="str">
        <f t="shared" si="517"/>
        <v>N/A</v>
      </c>
      <c r="BS387" s="367"/>
      <c r="BT387" s="10">
        <f t="shared" si="598"/>
        <v>0</v>
      </c>
      <c r="BU387" s="18" t="str">
        <f t="shared" si="599"/>
        <v>N/A</v>
      </c>
      <c r="BV387" s="10" t="str">
        <f t="shared" si="518"/>
        <v/>
      </c>
      <c r="BW387" s="10" t="str">
        <f t="shared" si="600"/>
        <v/>
      </c>
      <c r="BX387" s="10" t="str">
        <f t="shared" si="519"/>
        <v/>
      </c>
      <c r="BY387" s="18" t="str">
        <f t="shared" si="601"/>
        <v>N/A</v>
      </c>
      <c r="BZ387" s="367"/>
      <c r="CA387" s="10">
        <f t="shared" si="612"/>
        <v>0</v>
      </c>
      <c r="CB387" s="18" t="str">
        <f t="shared" si="603"/>
        <v>N/A</v>
      </c>
      <c r="CC387" s="10" t="str">
        <f t="shared" si="520"/>
        <v/>
      </c>
      <c r="CD387" s="10" t="str">
        <f t="shared" si="521"/>
        <v/>
      </c>
      <c r="CE387" s="10" t="str">
        <f t="shared" si="522"/>
        <v/>
      </c>
      <c r="CF387" s="18" t="str">
        <f t="shared" si="604"/>
        <v>N/A</v>
      </c>
      <c r="CG387" s="365"/>
      <c r="CH387" s="10">
        <f t="shared" si="605"/>
        <v>0</v>
      </c>
      <c r="CI387" s="18" t="str">
        <f t="shared" si="606"/>
        <v>N/A</v>
      </c>
      <c r="CJ387" s="10" t="str">
        <f t="shared" si="523"/>
        <v/>
      </c>
      <c r="CK387" s="10" t="str">
        <f t="shared" si="524"/>
        <v/>
      </c>
      <c r="CL387" s="10" t="str">
        <f t="shared" si="525"/>
        <v/>
      </c>
      <c r="CM387" s="18" t="str">
        <f t="shared" si="526"/>
        <v>N/A</v>
      </c>
      <c r="CN387" s="365"/>
      <c r="CO387" s="10">
        <f t="shared" si="607"/>
        <v>0</v>
      </c>
      <c r="CP387" s="18" t="str">
        <f t="shared" si="608"/>
        <v>N/A</v>
      </c>
      <c r="CQ387" s="10" t="str">
        <f t="shared" si="527"/>
        <v/>
      </c>
      <c r="CR387" s="10" t="str">
        <f t="shared" si="528"/>
        <v/>
      </c>
      <c r="CS387" s="10" t="str">
        <f t="shared" si="529"/>
        <v/>
      </c>
      <c r="CT387" s="18" t="str">
        <f t="shared" si="609"/>
        <v>N/A</v>
      </c>
      <c r="CU387" s="377"/>
      <c r="CV387" s="10">
        <f t="shared" si="610"/>
        <v>0</v>
      </c>
      <c r="CW387" s="18" t="str">
        <f t="shared" si="611"/>
        <v>N/A</v>
      </c>
      <c r="CX387" s="10" t="str">
        <f t="shared" si="530"/>
        <v/>
      </c>
      <c r="CY387" s="10" t="str">
        <f t="shared" si="531"/>
        <v/>
      </c>
      <c r="CZ387" s="10" t="str">
        <f t="shared" si="532"/>
        <v/>
      </c>
      <c r="DA387" s="18" t="str">
        <f t="shared" si="533"/>
        <v>N/A</v>
      </c>
      <c r="DB387" s="367"/>
      <c r="DC387" s="367"/>
      <c r="DD387" s="367"/>
      <c r="DE387" s="367"/>
      <c r="DF387" s="367"/>
      <c r="DG387" s="40" t="b">
        <f t="shared" si="534"/>
        <v>0</v>
      </c>
      <c r="DH387" s="40" t="b">
        <f t="shared" si="535"/>
        <v>0</v>
      </c>
      <c r="DI387" s="40" t="b">
        <f t="shared" si="536"/>
        <v>0</v>
      </c>
      <c r="DJ387" s="40" t="b">
        <f t="shared" si="537"/>
        <v>0</v>
      </c>
      <c r="DK387" s="367"/>
      <c r="DL387" s="40" t="b">
        <f t="shared" si="538"/>
        <v>0</v>
      </c>
      <c r="DM387" s="40" t="b">
        <f t="shared" si="539"/>
        <v>0</v>
      </c>
      <c r="DN387" s="40" t="b">
        <f t="shared" si="540"/>
        <v>0</v>
      </c>
      <c r="DO387" s="40" t="b">
        <f t="shared" si="541"/>
        <v>0</v>
      </c>
      <c r="DP387" s="367"/>
      <c r="DQ387" s="40" t="b">
        <f t="shared" si="542"/>
        <v>0</v>
      </c>
      <c r="DR387" s="40" t="b">
        <f t="shared" si="543"/>
        <v>0</v>
      </c>
      <c r="DS387" s="40" t="b">
        <f t="shared" si="544"/>
        <v>0</v>
      </c>
      <c r="DT387" s="40" t="b">
        <f t="shared" si="545"/>
        <v>0</v>
      </c>
      <c r="DU387" s="367"/>
      <c r="DV387" s="40" t="b">
        <f t="shared" si="546"/>
        <v>0</v>
      </c>
      <c r="DW387" s="40" t="b">
        <f t="shared" si="547"/>
        <v>0</v>
      </c>
      <c r="DX387" s="40" t="b">
        <f t="shared" si="548"/>
        <v>0</v>
      </c>
      <c r="DY387" s="40" t="b">
        <f t="shared" si="549"/>
        <v>0</v>
      </c>
      <c r="DZ387" s="367"/>
      <c r="EA387" s="40" t="b">
        <f t="shared" si="550"/>
        <v>0</v>
      </c>
      <c r="EB387" s="40" t="b">
        <f t="shared" si="551"/>
        <v>0</v>
      </c>
      <c r="EC387" s="40" t="b">
        <f t="shared" si="552"/>
        <v>0</v>
      </c>
      <c r="ED387" s="40" t="b">
        <f t="shared" si="553"/>
        <v>0</v>
      </c>
      <c r="EE387" s="367"/>
      <c r="EF387" s="40" t="b">
        <f t="shared" si="554"/>
        <v>0</v>
      </c>
      <c r="EG387" s="40" t="b">
        <f t="shared" si="555"/>
        <v>0</v>
      </c>
      <c r="EH387" s="40" t="b">
        <f t="shared" si="556"/>
        <v>0</v>
      </c>
      <c r="EI387" s="40" t="b">
        <f t="shared" si="557"/>
        <v>0</v>
      </c>
      <c r="EJ387" s="367"/>
      <c r="EK387" s="40" t="b">
        <f t="shared" si="558"/>
        <v>0</v>
      </c>
      <c r="EL387" s="40" t="b">
        <f t="shared" si="559"/>
        <v>0</v>
      </c>
      <c r="EM387" s="40" t="b">
        <f t="shared" si="560"/>
        <v>0</v>
      </c>
      <c r="EN387" s="40" t="b">
        <f t="shared" si="561"/>
        <v>0</v>
      </c>
      <c r="EO387" s="367"/>
      <c r="EP387" s="40" t="b">
        <f t="shared" si="562"/>
        <v>0</v>
      </c>
      <c r="EQ387" s="40" t="b">
        <f t="shared" si="563"/>
        <v>0</v>
      </c>
      <c r="ER387" s="40" t="b">
        <f t="shared" si="564"/>
        <v>0</v>
      </c>
      <c r="ES387" s="40" t="b">
        <f t="shared" si="565"/>
        <v>0</v>
      </c>
      <c r="ET387" s="367"/>
      <c r="EU387" s="40" t="b">
        <f t="shared" si="566"/>
        <v>0</v>
      </c>
      <c r="EV387" s="40" t="b">
        <f t="shared" si="567"/>
        <v>0</v>
      </c>
      <c r="EW387" s="40" t="b">
        <f t="shared" si="568"/>
        <v>0</v>
      </c>
      <c r="EX387" s="40" t="b">
        <f t="shared" si="569"/>
        <v>0</v>
      </c>
      <c r="EY387" s="365"/>
      <c r="EZ387" s="40" t="b">
        <f t="shared" si="570"/>
        <v>0</v>
      </c>
      <c r="FA387" s="40" t="b">
        <f t="shared" si="571"/>
        <v>0</v>
      </c>
      <c r="FB387" s="40" t="b">
        <f t="shared" si="572"/>
        <v>0</v>
      </c>
      <c r="FC387" s="40" t="b">
        <f t="shared" si="573"/>
        <v>0</v>
      </c>
      <c r="FD387" s="367"/>
      <c r="FE387" s="40" t="b">
        <f t="shared" si="574"/>
        <v>0</v>
      </c>
      <c r="FF387" s="40" t="b">
        <f t="shared" si="575"/>
        <v>0</v>
      </c>
      <c r="FG387" s="40" t="b">
        <f t="shared" si="576"/>
        <v>0</v>
      </c>
      <c r="FH387" s="40" t="b">
        <f t="shared" si="577"/>
        <v>0</v>
      </c>
      <c r="FI387" s="365"/>
      <c r="FJ387" s="40" t="b">
        <f t="shared" si="578"/>
        <v>0</v>
      </c>
      <c r="FK387" s="40" t="b">
        <f t="shared" si="579"/>
        <v>0</v>
      </c>
      <c r="FL387" s="40" t="b">
        <f t="shared" si="580"/>
        <v>0</v>
      </c>
      <c r="FM387" s="40" t="b">
        <f t="shared" si="581"/>
        <v>0</v>
      </c>
      <c r="FN387" s="367"/>
      <c r="FO387" s="40" t="b">
        <f t="shared" si="582"/>
        <v>0</v>
      </c>
      <c r="FP387" s="40" t="b">
        <f t="shared" si="583"/>
        <v>0</v>
      </c>
      <c r="FQ387" s="40" t="b">
        <f t="shared" si="584"/>
        <v>0</v>
      </c>
      <c r="FR387" s="40" t="b">
        <f t="shared" si="585"/>
        <v>0</v>
      </c>
      <c r="FS387" s="365"/>
      <c r="FT387" s="40" t="b">
        <f t="shared" si="586"/>
        <v>0</v>
      </c>
      <c r="FU387" s="40" t="b">
        <f t="shared" si="587"/>
        <v>0</v>
      </c>
      <c r="FV387" s="40" t="b">
        <f t="shared" si="588"/>
        <v>0</v>
      </c>
      <c r="FW387" s="40" t="b">
        <f t="shared" si="589"/>
        <v>0</v>
      </c>
    </row>
    <row r="388" spans="2:179">
      <c r="B388" s="365">
        <v>379</v>
      </c>
      <c r="C388" s="309"/>
      <c r="D388" s="196"/>
      <c r="E388" s="196"/>
      <c r="F388" s="195"/>
      <c r="G388" s="367"/>
      <c r="H388" s="197"/>
      <c r="I388" s="197"/>
      <c r="J388" s="197"/>
      <c r="K388" s="197"/>
      <c r="L388" s="197"/>
      <c r="M388" s="197"/>
      <c r="N388" s="9"/>
      <c r="O388" s="198"/>
      <c r="P388" s="198"/>
      <c r="Q388" s="198"/>
      <c r="R388" s="198"/>
      <c r="S388" s="198"/>
      <c r="T388" s="198"/>
      <c r="U388" s="9"/>
      <c r="V388" s="306"/>
      <c r="W388" s="306"/>
      <c r="X388" s="306"/>
      <c r="Y388" s="306"/>
      <c r="Z388" s="306"/>
      <c r="AA388" s="283">
        <f>IFERROR(Z388*Inputs!$D$59*Inputs!$D$60,"")</f>
        <v>0</v>
      </c>
      <c r="AB388" s="9"/>
      <c r="AC388" s="304"/>
      <c r="AD388" s="304"/>
      <c r="AE388" s="304"/>
      <c r="AF388" s="304"/>
      <c r="AG388" s="9"/>
      <c r="AH388" s="283" t="str">
        <f>IFERROR(IF(Analysis!AC388="","",Analysis!AC388*Inputs!$D$33),"")</f>
        <v/>
      </c>
      <c r="AI388" s="292" t="str">
        <f>IFERROR(IF(Analysis!AD388="","",Analysis!AD388*Inputs!$D$37),"")</f>
        <v/>
      </c>
      <c r="AJ388" s="292" t="str">
        <f>IFERROR(IF(Analysis!AE388="","",Analysis!AE388*Inputs!$D$41),"")</f>
        <v/>
      </c>
      <c r="AK388" s="292" t="str">
        <f>IFERROR(IF(Analysis!AE388="","",Analysis!AE388*Inputs!$D$48),"")</f>
        <v/>
      </c>
      <c r="AL388" s="293" t="str">
        <f>IFERROR(IF(Analysis!AD388="","",Analysis!AD388*Inputs!$D$49*Inputs!$D$48),"")</f>
        <v/>
      </c>
      <c r="AM388" s="292" t="str">
        <f>IFERROR(AK388*Inputs!$D$50,"")</f>
        <v/>
      </c>
      <c r="AN388" s="292" t="str">
        <f t="shared" si="590"/>
        <v/>
      </c>
      <c r="AO388" s="292" t="str">
        <f>IFERROR(IF(AN388="","",AN388*Inputs!$D$52),"")</f>
        <v/>
      </c>
      <c r="AP388" s="283" t="str">
        <f>IFERROR(IF(Analysis!AF388="","",Analysis!AF388*Inputs!$D$58),"")</f>
        <v/>
      </c>
      <c r="AQ388" s="293" t="str">
        <f>IFERROR(AP388*Inputs!$D$59,"")</f>
        <v/>
      </c>
      <c r="AR388" s="283" t="str">
        <f>IFERROR(AQ388*Inputs!$D$60,"")</f>
        <v/>
      </c>
      <c r="AS388" s="9"/>
      <c r="AT388" s="279" t="str">
        <f>IF(Analysis!V388&lt;&gt;"",Analysis!V388,Analysis!$AH388)</f>
        <v/>
      </c>
      <c r="AU388" s="279" t="str">
        <f>IF(Analysis!W388&lt;&gt;"",Analysis!W388,Analysis!AI388)</f>
        <v/>
      </c>
      <c r="AV388" s="279" t="str">
        <f>IF(Analysis!X388&lt;&gt;"",Analysis!X388,$AJ388)</f>
        <v/>
      </c>
      <c r="AW388" s="279" t="str">
        <f>IF(Analysis!Y388&lt;&gt;"",Analysis!Y388,Analysis!AO388)</f>
        <v/>
      </c>
      <c r="AX388" s="279" t="str">
        <f>IF(Analysis!Z388&lt;&gt;"",Analysis!Z388,Analysis!AP388)</f>
        <v/>
      </c>
      <c r="AY388" s="279" t="str">
        <f>IF(Analysis!AA388&gt;0,Analysis!AA388,Analysis!AR388)</f>
        <v/>
      </c>
      <c r="AZ388" s="9"/>
      <c r="BA388" s="8">
        <f>SUM((($H388+$O388)*Inputs!$D$14*Inputs!$D$13/Hours_TB),(($I388+$P388)*Inputs!$D$14*Inputs!$D$13/Hours_TB),(($J388+$Q388)*Inputs!$D$14*Inputs!$D$13/Hours_TB),(($K388+$R388)*Inputs!$D$14*Inputs!$D$13/Hours_TB),(($L388+$S388)*Inputs!$D$14*Inputs!$D$13/Hours_TB),(($M388+$T388)*Inputs!$D$14*Inputs!$D$13/Hours_TB))</f>
        <v>0</v>
      </c>
      <c r="BB388" s="8">
        <f>SUM((($H388+$O388)*Inputs!$D$14*Inputs!$D$13/Hours_HIV),(($I388+$P388)*Inputs!$D$14*Inputs!$D$13/Hours_HIV),(($J388+$Q388)*Inputs!$D$14*Inputs!$D$13/Hours_HIV),(($K388+$R388)*Inputs!$D$14*Inputs!$D$13/Hours_HIV),(($L388+$S388)*Inputs!$D$14*Inputs!$D$13/Hours_HIV),(($M388+$T388)*Inputs!$D$14*Inputs!$D$13/Hours_HIV))</f>
        <v>0</v>
      </c>
      <c r="BC388" s="8">
        <f>SUM((($H388+$O388)*Inputs!$D$14*Inputs!$D$13/Hours_HPV),(($I388+$P388)*Inputs!$D$14*Inputs!$D$13/Hours_HPV),(($J388+$Q388)*Inputs!$D$14*Inputs!$D$13/Hours_HPV),(($K388+$R388)*Inputs!$D$14*Inputs!$D$13/Hours_HPV),(($L388+$S388)*Inputs!$D$14*Inputs!$D$13/Hours_HPV),(($M388+$T388)*Inputs!$D$14*Inputs!$D$13/Hours_HPV))</f>
        <v>0</v>
      </c>
      <c r="BD388" s="8">
        <f>SUM((($H388+$O388)*Inputs!$D$14*Inputs!$D$13/Hours_HCV),(($I388+$P388)*Inputs!$D$14*Inputs!$D$13/Hours_HCV),(($J388+$Q388)*Inputs!$D$14*Inputs!$D$13/Hours_HCV),(($K388+$R388)*Inputs!$D$14*Inputs!$D$13/Hours_HCV),(($L388+$S388)*Inputs!$D$14*Inputs!$D$13/Hours_HCV),(($M388+$T388)*Inputs!$D$14*Inputs!$D$13/Hours_HCV))</f>
        <v>0</v>
      </c>
      <c r="BE388" s="9"/>
      <c r="BF388" s="10" t="str">
        <f t="shared" si="591"/>
        <v/>
      </c>
      <c r="BG388" s="18" t="str">
        <f t="shared" si="592"/>
        <v>N/A</v>
      </c>
      <c r="BH388" s="10" t="str">
        <f t="shared" si="593"/>
        <v/>
      </c>
      <c r="BI388" s="10" t="str">
        <f t="shared" si="594"/>
        <v/>
      </c>
      <c r="BJ388" s="10" t="str">
        <f t="shared" si="513"/>
        <v/>
      </c>
      <c r="BK388" s="18" t="str">
        <f t="shared" si="595"/>
        <v>N/A</v>
      </c>
      <c r="BL388" s="367"/>
      <c r="BM388" s="10">
        <f t="shared" si="596"/>
        <v>0</v>
      </c>
      <c r="BN388" s="18" t="str">
        <f t="shared" si="597"/>
        <v>N/A</v>
      </c>
      <c r="BO388" s="10" t="str">
        <f t="shared" si="514"/>
        <v/>
      </c>
      <c r="BP388" s="10" t="str">
        <f t="shared" si="515"/>
        <v/>
      </c>
      <c r="BQ388" s="10" t="str">
        <f t="shared" si="516"/>
        <v/>
      </c>
      <c r="BR388" s="18" t="str">
        <f t="shared" si="517"/>
        <v>N/A</v>
      </c>
      <c r="BS388" s="367"/>
      <c r="BT388" s="10">
        <f t="shared" si="598"/>
        <v>0</v>
      </c>
      <c r="BU388" s="18" t="str">
        <f t="shared" si="599"/>
        <v>N/A</v>
      </c>
      <c r="BV388" s="10" t="str">
        <f t="shared" si="518"/>
        <v/>
      </c>
      <c r="BW388" s="10" t="str">
        <f t="shared" si="600"/>
        <v/>
      </c>
      <c r="BX388" s="10" t="str">
        <f t="shared" si="519"/>
        <v/>
      </c>
      <c r="BY388" s="18" t="str">
        <f t="shared" si="601"/>
        <v>N/A</v>
      </c>
      <c r="BZ388" s="367"/>
      <c r="CA388" s="10">
        <f t="shared" si="612"/>
        <v>0</v>
      </c>
      <c r="CB388" s="18" t="str">
        <f t="shared" si="603"/>
        <v>N/A</v>
      </c>
      <c r="CC388" s="10" t="str">
        <f t="shared" si="520"/>
        <v/>
      </c>
      <c r="CD388" s="10" t="str">
        <f t="shared" si="521"/>
        <v/>
      </c>
      <c r="CE388" s="10" t="str">
        <f t="shared" si="522"/>
        <v/>
      </c>
      <c r="CF388" s="18" t="str">
        <f t="shared" si="604"/>
        <v>N/A</v>
      </c>
      <c r="CG388" s="365"/>
      <c r="CH388" s="10">
        <f t="shared" si="605"/>
        <v>0</v>
      </c>
      <c r="CI388" s="18" t="str">
        <f t="shared" si="606"/>
        <v>N/A</v>
      </c>
      <c r="CJ388" s="10" t="str">
        <f t="shared" si="523"/>
        <v/>
      </c>
      <c r="CK388" s="10" t="str">
        <f t="shared" si="524"/>
        <v/>
      </c>
      <c r="CL388" s="10" t="str">
        <f t="shared" si="525"/>
        <v/>
      </c>
      <c r="CM388" s="18" t="str">
        <f t="shared" si="526"/>
        <v>N/A</v>
      </c>
      <c r="CN388" s="365"/>
      <c r="CO388" s="10">
        <f t="shared" si="607"/>
        <v>0</v>
      </c>
      <c r="CP388" s="18" t="str">
        <f t="shared" si="608"/>
        <v>N/A</v>
      </c>
      <c r="CQ388" s="10" t="str">
        <f t="shared" si="527"/>
        <v/>
      </c>
      <c r="CR388" s="10" t="str">
        <f t="shared" si="528"/>
        <v/>
      </c>
      <c r="CS388" s="10" t="str">
        <f t="shared" si="529"/>
        <v/>
      </c>
      <c r="CT388" s="18" t="str">
        <f t="shared" si="609"/>
        <v>N/A</v>
      </c>
      <c r="CU388" s="377"/>
      <c r="CV388" s="10">
        <f t="shared" si="610"/>
        <v>0</v>
      </c>
      <c r="CW388" s="18" t="str">
        <f t="shared" si="611"/>
        <v>N/A</v>
      </c>
      <c r="CX388" s="10" t="str">
        <f t="shared" si="530"/>
        <v/>
      </c>
      <c r="CY388" s="10" t="str">
        <f t="shared" si="531"/>
        <v/>
      </c>
      <c r="CZ388" s="10" t="str">
        <f t="shared" si="532"/>
        <v/>
      </c>
      <c r="DA388" s="18" t="str">
        <f t="shared" si="533"/>
        <v>N/A</v>
      </c>
      <c r="DB388" s="367"/>
      <c r="DC388" s="367"/>
      <c r="DD388" s="367"/>
      <c r="DE388" s="367"/>
      <c r="DF388" s="367"/>
      <c r="DG388" s="40" t="b">
        <f t="shared" si="534"/>
        <v>0</v>
      </c>
      <c r="DH388" s="40" t="b">
        <f t="shared" si="535"/>
        <v>0</v>
      </c>
      <c r="DI388" s="40" t="b">
        <f t="shared" si="536"/>
        <v>0</v>
      </c>
      <c r="DJ388" s="40" t="b">
        <f t="shared" si="537"/>
        <v>0</v>
      </c>
      <c r="DK388" s="367"/>
      <c r="DL388" s="40" t="b">
        <f t="shared" si="538"/>
        <v>0</v>
      </c>
      <c r="DM388" s="40" t="b">
        <f t="shared" si="539"/>
        <v>0</v>
      </c>
      <c r="DN388" s="40" t="b">
        <f t="shared" si="540"/>
        <v>0</v>
      </c>
      <c r="DO388" s="40" t="b">
        <f t="shared" si="541"/>
        <v>0</v>
      </c>
      <c r="DP388" s="367"/>
      <c r="DQ388" s="40" t="b">
        <f t="shared" si="542"/>
        <v>0</v>
      </c>
      <c r="DR388" s="40" t="b">
        <f t="shared" si="543"/>
        <v>0</v>
      </c>
      <c r="DS388" s="40" t="b">
        <f t="shared" si="544"/>
        <v>0</v>
      </c>
      <c r="DT388" s="40" t="b">
        <f t="shared" si="545"/>
        <v>0</v>
      </c>
      <c r="DU388" s="367"/>
      <c r="DV388" s="40" t="b">
        <f t="shared" si="546"/>
        <v>0</v>
      </c>
      <c r="DW388" s="40" t="b">
        <f t="shared" si="547"/>
        <v>0</v>
      </c>
      <c r="DX388" s="40" t="b">
        <f t="shared" si="548"/>
        <v>0</v>
      </c>
      <c r="DY388" s="40" t="b">
        <f t="shared" si="549"/>
        <v>0</v>
      </c>
      <c r="DZ388" s="367"/>
      <c r="EA388" s="40" t="b">
        <f t="shared" si="550"/>
        <v>0</v>
      </c>
      <c r="EB388" s="40" t="b">
        <f t="shared" si="551"/>
        <v>0</v>
      </c>
      <c r="EC388" s="40" t="b">
        <f t="shared" si="552"/>
        <v>0</v>
      </c>
      <c r="ED388" s="40" t="b">
        <f t="shared" si="553"/>
        <v>0</v>
      </c>
      <c r="EE388" s="367"/>
      <c r="EF388" s="40" t="b">
        <f t="shared" si="554"/>
        <v>0</v>
      </c>
      <c r="EG388" s="40" t="b">
        <f t="shared" si="555"/>
        <v>0</v>
      </c>
      <c r="EH388" s="40" t="b">
        <f t="shared" si="556"/>
        <v>0</v>
      </c>
      <c r="EI388" s="40" t="b">
        <f t="shared" si="557"/>
        <v>0</v>
      </c>
      <c r="EJ388" s="367"/>
      <c r="EK388" s="40" t="b">
        <f t="shared" si="558"/>
        <v>0</v>
      </c>
      <c r="EL388" s="40" t="b">
        <f t="shared" si="559"/>
        <v>0</v>
      </c>
      <c r="EM388" s="40" t="b">
        <f t="shared" si="560"/>
        <v>0</v>
      </c>
      <c r="EN388" s="40" t="b">
        <f t="shared" si="561"/>
        <v>0</v>
      </c>
      <c r="EO388" s="367"/>
      <c r="EP388" s="40" t="b">
        <f t="shared" si="562"/>
        <v>0</v>
      </c>
      <c r="EQ388" s="40" t="b">
        <f t="shared" si="563"/>
        <v>0</v>
      </c>
      <c r="ER388" s="40" t="b">
        <f t="shared" si="564"/>
        <v>0</v>
      </c>
      <c r="ES388" s="40" t="b">
        <f t="shared" si="565"/>
        <v>0</v>
      </c>
      <c r="ET388" s="367"/>
      <c r="EU388" s="40" t="b">
        <f t="shared" si="566"/>
        <v>0</v>
      </c>
      <c r="EV388" s="40" t="b">
        <f t="shared" si="567"/>
        <v>0</v>
      </c>
      <c r="EW388" s="40" t="b">
        <f t="shared" si="568"/>
        <v>0</v>
      </c>
      <c r="EX388" s="40" t="b">
        <f t="shared" si="569"/>
        <v>0</v>
      </c>
      <c r="EY388" s="365"/>
      <c r="EZ388" s="40" t="b">
        <f t="shared" si="570"/>
        <v>0</v>
      </c>
      <c r="FA388" s="40" t="b">
        <f t="shared" si="571"/>
        <v>0</v>
      </c>
      <c r="FB388" s="40" t="b">
        <f t="shared" si="572"/>
        <v>0</v>
      </c>
      <c r="FC388" s="40" t="b">
        <f t="shared" si="573"/>
        <v>0</v>
      </c>
      <c r="FD388" s="367"/>
      <c r="FE388" s="40" t="b">
        <f t="shared" si="574"/>
        <v>0</v>
      </c>
      <c r="FF388" s="40" t="b">
        <f t="shared" si="575"/>
        <v>0</v>
      </c>
      <c r="FG388" s="40" t="b">
        <f t="shared" si="576"/>
        <v>0</v>
      </c>
      <c r="FH388" s="40" t="b">
        <f t="shared" si="577"/>
        <v>0</v>
      </c>
      <c r="FI388" s="365"/>
      <c r="FJ388" s="40" t="b">
        <f t="shared" si="578"/>
        <v>0</v>
      </c>
      <c r="FK388" s="40" t="b">
        <f t="shared" si="579"/>
        <v>0</v>
      </c>
      <c r="FL388" s="40" t="b">
        <f t="shared" si="580"/>
        <v>0</v>
      </c>
      <c r="FM388" s="40" t="b">
        <f t="shared" si="581"/>
        <v>0</v>
      </c>
      <c r="FN388" s="367"/>
      <c r="FO388" s="40" t="b">
        <f t="shared" si="582"/>
        <v>0</v>
      </c>
      <c r="FP388" s="40" t="b">
        <f t="shared" si="583"/>
        <v>0</v>
      </c>
      <c r="FQ388" s="40" t="b">
        <f t="shared" si="584"/>
        <v>0</v>
      </c>
      <c r="FR388" s="40" t="b">
        <f t="shared" si="585"/>
        <v>0</v>
      </c>
      <c r="FS388" s="365"/>
      <c r="FT388" s="40" t="b">
        <f t="shared" si="586"/>
        <v>0</v>
      </c>
      <c r="FU388" s="40" t="b">
        <f t="shared" si="587"/>
        <v>0</v>
      </c>
      <c r="FV388" s="40" t="b">
        <f t="shared" si="588"/>
        <v>0</v>
      </c>
      <c r="FW388" s="40" t="b">
        <f t="shared" si="589"/>
        <v>0</v>
      </c>
    </row>
    <row r="389" spans="2:179">
      <c r="B389" s="365">
        <v>380</v>
      </c>
      <c r="C389" s="309"/>
      <c r="D389" s="196"/>
      <c r="E389" s="196"/>
      <c r="F389" s="195"/>
      <c r="G389" s="367"/>
      <c r="H389" s="197"/>
      <c r="I389" s="197"/>
      <c r="J389" s="197"/>
      <c r="K389" s="197"/>
      <c r="L389" s="197"/>
      <c r="M389" s="197"/>
      <c r="N389" s="9"/>
      <c r="O389" s="198"/>
      <c r="P389" s="198"/>
      <c r="Q389" s="198"/>
      <c r="R389" s="198"/>
      <c r="S389" s="198"/>
      <c r="T389" s="198"/>
      <c r="U389" s="9"/>
      <c r="V389" s="306"/>
      <c r="W389" s="306"/>
      <c r="X389" s="306"/>
      <c r="Y389" s="306"/>
      <c r="Z389" s="306"/>
      <c r="AA389" s="283">
        <f>IFERROR(Z389*Inputs!$D$59*Inputs!$D$60,"")</f>
        <v>0</v>
      </c>
      <c r="AB389" s="9"/>
      <c r="AC389" s="304"/>
      <c r="AD389" s="304"/>
      <c r="AE389" s="304"/>
      <c r="AF389" s="304"/>
      <c r="AG389" s="9"/>
      <c r="AH389" s="283" t="str">
        <f>IFERROR(IF(Analysis!AC389="","",Analysis!AC389*Inputs!$D$33),"")</f>
        <v/>
      </c>
      <c r="AI389" s="292" t="str">
        <f>IFERROR(IF(Analysis!AD389="","",Analysis!AD389*Inputs!$D$37),"")</f>
        <v/>
      </c>
      <c r="AJ389" s="292" t="str">
        <f>IFERROR(IF(Analysis!AE389="","",Analysis!AE389*Inputs!$D$41),"")</f>
        <v/>
      </c>
      <c r="AK389" s="292" t="str">
        <f>IFERROR(IF(Analysis!AE389="","",Analysis!AE389*Inputs!$D$48),"")</f>
        <v/>
      </c>
      <c r="AL389" s="293" t="str">
        <f>IFERROR(IF(Analysis!AD389="","",Analysis!AD389*Inputs!$D$49*Inputs!$D$48),"")</f>
        <v/>
      </c>
      <c r="AM389" s="292" t="str">
        <f>IFERROR(AK389*Inputs!$D$50,"")</f>
        <v/>
      </c>
      <c r="AN389" s="292" t="str">
        <f t="shared" si="590"/>
        <v/>
      </c>
      <c r="AO389" s="292" t="str">
        <f>IFERROR(IF(AN389="","",AN389*Inputs!$D$52),"")</f>
        <v/>
      </c>
      <c r="AP389" s="283" t="str">
        <f>IFERROR(IF(Analysis!AF389="","",Analysis!AF389*Inputs!$D$58),"")</f>
        <v/>
      </c>
      <c r="AQ389" s="293" t="str">
        <f>IFERROR(AP389*Inputs!$D$59,"")</f>
        <v/>
      </c>
      <c r="AR389" s="283" t="str">
        <f>IFERROR(AQ389*Inputs!$D$60,"")</f>
        <v/>
      </c>
      <c r="AS389" s="9"/>
      <c r="AT389" s="279" t="str">
        <f>IF(Analysis!V389&lt;&gt;"",Analysis!V389,Analysis!$AH389)</f>
        <v/>
      </c>
      <c r="AU389" s="279" t="str">
        <f>IF(Analysis!W389&lt;&gt;"",Analysis!W389,Analysis!AI389)</f>
        <v/>
      </c>
      <c r="AV389" s="279" t="str">
        <f>IF(Analysis!X389&lt;&gt;"",Analysis!X389,$AJ389)</f>
        <v/>
      </c>
      <c r="AW389" s="279" t="str">
        <f>IF(Analysis!Y389&lt;&gt;"",Analysis!Y389,Analysis!AO389)</f>
        <v/>
      </c>
      <c r="AX389" s="279" t="str">
        <f>IF(Analysis!Z389&lt;&gt;"",Analysis!Z389,Analysis!AP389)</f>
        <v/>
      </c>
      <c r="AY389" s="279" t="str">
        <f>IF(Analysis!AA389&gt;0,Analysis!AA389,Analysis!AR389)</f>
        <v/>
      </c>
      <c r="AZ389" s="9"/>
      <c r="BA389" s="8">
        <f>SUM((($H389+$O389)*Inputs!$D$14*Inputs!$D$13/Hours_TB),(($I389+$P389)*Inputs!$D$14*Inputs!$D$13/Hours_TB),(($J389+$Q389)*Inputs!$D$14*Inputs!$D$13/Hours_TB),(($K389+$R389)*Inputs!$D$14*Inputs!$D$13/Hours_TB),(($L389+$S389)*Inputs!$D$14*Inputs!$D$13/Hours_TB),(($M389+$T389)*Inputs!$D$14*Inputs!$D$13/Hours_TB))</f>
        <v>0</v>
      </c>
      <c r="BB389" s="8">
        <f>SUM((($H389+$O389)*Inputs!$D$14*Inputs!$D$13/Hours_HIV),(($I389+$P389)*Inputs!$D$14*Inputs!$D$13/Hours_HIV),(($J389+$Q389)*Inputs!$D$14*Inputs!$D$13/Hours_HIV),(($K389+$R389)*Inputs!$D$14*Inputs!$D$13/Hours_HIV),(($L389+$S389)*Inputs!$D$14*Inputs!$D$13/Hours_HIV),(($M389+$T389)*Inputs!$D$14*Inputs!$D$13/Hours_HIV))</f>
        <v>0</v>
      </c>
      <c r="BC389" s="8">
        <f>SUM((($H389+$O389)*Inputs!$D$14*Inputs!$D$13/Hours_HPV),(($I389+$P389)*Inputs!$D$14*Inputs!$D$13/Hours_HPV),(($J389+$Q389)*Inputs!$D$14*Inputs!$D$13/Hours_HPV),(($K389+$R389)*Inputs!$D$14*Inputs!$D$13/Hours_HPV),(($L389+$S389)*Inputs!$D$14*Inputs!$D$13/Hours_HPV),(($M389+$T389)*Inputs!$D$14*Inputs!$D$13/Hours_HPV))</f>
        <v>0</v>
      </c>
      <c r="BD389" s="8">
        <f>SUM((($H389+$O389)*Inputs!$D$14*Inputs!$D$13/Hours_HCV),(($I389+$P389)*Inputs!$D$14*Inputs!$D$13/Hours_HCV),(($J389+$Q389)*Inputs!$D$14*Inputs!$D$13/Hours_HCV),(($K389+$R389)*Inputs!$D$14*Inputs!$D$13/Hours_HCV),(($L389+$S389)*Inputs!$D$14*Inputs!$D$13/Hours_HCV),(($M389+$T389)*Inputs!$D$14*Inputs!$D$13/Hours_HCV))</f>
        <v>0</v>
      </c>
      <c r="BE389" s="9"/>
      <c r="BF389" s="10" t="str">
        <f t="shared" si="591"/>
        <v/>
      </c>
      <c r="BG389" s="18" t="str">
        <f t="shared" si="592"/>
        <v>N/A</v>
      </c>
      <c r="BH389" s="10" t="str">
        <f t="shared" si="593"/>
        <v/>
      </c>
      <c r="BI389" s="10" t="str">
        <f t="shared" si="594"/>
        <v/>
      </c>
      <c r="BJ389" s="10" t="str">
        <f t="shared" si="513"/>
        <v/>
      </c>
      <c r="BK389" s="18" t="str">
        <f t="shared" si="595"/>
        <v>N/A</v>
      </c>
      <c r="BL389" s="367"/>
      <c r="BM389" s="10">
        <f t="shared" si="596"/>
        <v>0</v>
      </c>
      <c r="BN389" s="18" t="str">
        <f t="shared" si="597"/>
        <v>N/A</v>
      </c>
      <c r="BO389" s="10" t="str">
        <f t="shared" si="514"/>
        <v/>
      </c>
      <c r="BP389" s="10" t="str">
        <f t="shared" si="515"/>
        <v/>
      </c>
      <c r="BQ389" s="10" t="str">
        <f t="shared" si="516"/>
        <v/>
      </c>
      <c r="BR389" s="18" t="str">
        <f t="shared" si="517"/>
        <v>N/A</v>
      </c>
      <c r="BS389" s="367"/>
      <c r="BT389" s="10">
        <f t="shared" si="598"/>
        <v>0</v>
      </c>
      <c r="BU389" s="18" t="str">
        <f t="shared" si="599"/>
        <v>N/A</v>
      </c>
      <c r="BV389" s="10" t="str">
        <f t="shared" si="518"/>
        <v/>
      </c>
      <c r="BW389" s="10" t="str">
        <f t="shared" si="600"/>
        <v/>
      </c>
      <c r="BX389" s="10" t="str">
        <f t="shared" si="519"/>
        <v/>
      </c>
      <c r="BY389" s="18" t="str">
        <f t="shared" si="601"/>
        <v>N/A</v>
      </c>
      <c r="BZ389" s="367"/>
      <c r="CA389" s="10">
        <f t="shared" si="612"/>
        <v>0</v>
      </c>
      <c r="CB389" s="18" t="str">
        <f t="shared" si="603"/>
        <v>N/A</v>
      </c>
      <c r="CC389" s="10" t="str">
        <f t="shared" si="520"/>
        <v/>
      </c>
      <c r="CD389" s="10" t="str">
        <f t="shared" si="521"/>
        <v/>
      </c>
      <c r="CE389" s="10" t="str">
        <f t="shared" si="522"/>
        <v/>
      </c>
      <c r="CF389" s="18" t="str">
        <f t="shared" si="604"/>
        <v>N/A</v>
      </c>
      <c r="CG389" s="365"/>
      <c r="CH389" s="10">
        <f t="shared" si="605"/>
        <v>0</v>
      </c>
      <c r="CI389" s="18" t="str">
        <f t="shared" si="606"/>
        <v>N/A</v>
      </c>
      <c r="CJ389" s="10" t="str">
        <f t="shared" si="523"/>
        <v/>
      </c>
      <c r="CK389" s="10" t="str">
        <f t="shared" si="524"/>
        <v/>
      </c>
      <c r="CL389" s="10" t="str">
        <f t="shared" si="525"/>
        <v/>
      </c>
      <c r="CM389" s="18" t="str">
        <f t="shared" si="526"/>
        <v>N/A</v>
      </c>
      <c r="CN389" s="365"/>
      <c r="CO389" s="10">
        <f t="shared" si="607"/>
        <v>0</v>
      </c>
      <c r="CP389" s="18" t="str">
        <f t="shared" si="608"/>
        <v>N/A</v>
      </c>
      <c r="CQ389" s="10" t="str">
        <f t="shared" si="527"/>
        <v/>
      </c>
      <c r="CR389" s="10" t="str">
        <f t="shared" si="528"/>
        <v/>
      </c>
      <c r="CS389" s="10" t="str">
        <f t="shared" si="529"/>
        <v/>
      </c>
      <c r="CT389" s="18" t="str">
        <f t="shared" si="609"/>
        <v>N/A</v>
      </c>
      <c r="CU389" s="377"/>
      <c r="CV389" s="10">
        <f t="shared" si="610"/>
        <v>0</v>
      </c>
      <c r="CW389" s="18" t="str">
        <f t="shared" si="611"/>
        <v>N/A</v>
      </c>
      <c r="CX389" s="10" t="str">
        <f t="shared" si="530"/>
        <v/>
      </c>
      <c r="CY389" s="10" t="str">
        <f t="shared" si="531"/>
        <v/>
      </c>
      <c r="CZ389" s="10" t="str">
        <f t="shared" si="532"/>
        <v/>
      </c>
      <c r="DA389" s="18" t="str">
        <f t="shared" si="533"/>
        <v>N/A</v>
      </c>
      <c r="DB389" s="367"/>
      <c r="DC389" s="367"/>
      <c r="DD389" s="367"/>
      <c r="DE389" s="367"/>
      <c r="DF389" s="367"/>
      <c r="DG389" s="40" t="b">
        <f t="shared" si="534"/>
        <v>0</v>
      </c>
      <c r="DH389" s="40" t="b">
        <f t="shared" si="535"/>
        <v>0</v>
      </c>
      <c r="DI389" s="40" t="b">
        <f t="shared" si="536"/>
        <v>0</v>
      </c>
      <c r="DJ389" s="40" t="b">
        <f t="shared" si="537"/>
        <v>0</v>
      </c>
      <c r="DK389" s="367"/>
      <c r="DL389" s="40" t="b">
        <f t="shared" si="538"/>
        <v>0</v>
      </c>
      <c r="DM389" s="40" t="b">
        <f t="shared" si="539"/>
        <v>0</v>
      </c>
      <c r="DN389" s="40" t="b">
        <f t="shared" si="540"/>
        <v>0</v>
      </c>
      <c r="DO389" s="40" t="b">
        <f t="shared" si="541"/>
        <v>0</v>
      </c>
      <c r="DP389" s="367"/>
      <c r="DQ389" s="40" t="b">
        <f t="shared" si="542"/>
        <v>0</v>
      </c>
      <c r="DR389" s="40" t="b">
        <f t="shared" si="543"/>
        <v>0</v>
      </c>
      <c r="DS389" s="40" t="b">
        <f t="shared" si="544"/>
        <v>0</v>
      </c>
      <c r="DT389" s="40" t="b">
        <f t="shared" si="545"/>
        <v>0</v>
      </c>
      <c r="DU389" s="367"/>
      <c r="DV389" s="40" t="b">
        <f t="shared" si="546"/>
        <v>0</v>
      </c>
      <c r="DW389" s="40" t="b">
        <f t="shared" si="547"/>
        <v>0</v>
      </c>
      <c r="DX389" s="40" t="b">
        <f t="shared" si="548"/>
        <v>0</v>
      </c>
      <c r="DY389" s="40" t="b">
        <f t="shared" si="549"/>
        <v>0</v>
      </c>
      <c r="DZ389" s="367"/>
      <c r="EA389" s="40" t="b">
        <f t="shared" si="550"/>
        <v>0</v>
      </c>
      <c r="EB389" s="40" t="b">
        <f t="shared" si="551"/>
        <v>0</v>
      </c>
      <c r="EC389" s="40" t="b">
        <f t="shared" si="552"/>
        <v>0</v>
      </c>
      <c r="ED389" s="40" t="b">
        <f t="shared" si="553"/>
        <v>0</v>
      </c>
      <c r="EE389" s="367"/>
      <c r="EF389" s="40" t="b">
        <f t="shared" si="554"/>
        <v>0</v>
      </c>
      <c r="EG389" s="40" t="b">
        <f t="shared" si="555"/>
        <v>0</v>
      </c>
      <c r="EH389" s="40" t="b">
        <f t="shared" si="556"/>
        <v>0</v>
      </c>
      <c r="EI389" s="40" t="b">
        <f t="shared" si="557"/>
        <v>0</v>
      </c>
      <c r="EJ389" s="367"/>
      <c r="EK389" s="40" t="b">
        <f t="shared" si="558"/>
        <v>0</v>
      </c>
      <c r="EL389" s="40" t="b">
        <f t="shared" si="559"/>
        <v>0</v>
      </c>
      <c r="EM389" s="40" t="b">
        <f t="shared" si="560"/>
        <v>0</v>
      </c>
      <c r="EN389" s="40" t="b">
        <f t="shared" si="561"/>
        <v>0</v>
      </c>
      <c r="EO389" s="367"/>
      <c r="EP389" s="40" t="b">
        <f t="shared" si="562"/>
        <v>0</v>
      </c>
      <c r="EQ389" s="40" t="b">
        <f t="shared" si="563"/>
        <v>0</v>
      </c>
      <c r="ER389" s="40" t="b">
        <f t="shared" si="564"/>
        <v>0</v>
      </c>
      <c r="ES389" s="40" t="b">
        <f t="shared" si="565"/>
        <v>0</v>
      </c>
      <c r="ET389" s="367"/>
      <c r="EU389" s="40" t="b">
        <f t="shared" si="566"/>
        <v>0</v>
      </c>
      <c r="EV389" s="40" t="b">
        <f t="shared" si="567"/>
        <v>0</v>
      </c>
      <c r="EW389" s="40" t="b">
        <f t="shared" si="568"/>
        <v>0</v>
      </c>
      <c r="EX389" s="40" t="b">
        <f t="shared" si="569"/>
        <v>0</v>
      </c>
      <c r="EY389" s="365"/>
      <c r="EZ389" s="40" t="b">
        <f t="shared" si="570"/>
        <v>0</v>
      </c>
      <c r="FA389" s="40" t="b">
        <f t="shared" si="571"/>
        <v>0</v>
      </c>
      <c r="FB389" s="40" t="b">
        <f t="shared" si="572"/>
        <v>0</v>
      </c>
      <c r="FC389" s="40" t="b">
        <f t="shared" si="573"/>
        <v>0</v>
      </c>
      <c r="FD389" s="367"/>
      <c r="FE389" s="40" t="b">
        <f t="shared" si="574"/>
        <v>0</v>
      </c>
      <c r="FF389" s="40" t="b">
        <f t="shared" si="575"/>
        <v>0</v>
      </c>
      <c r="FG389" s="40" t="b">
        <f t="shared" si="576"/>
        <v>0</v>
      </c>
      <c r="FH389" s="40" t="b">
        <f t="shared" si="577"/>
        <v>0</v>
      </c>
      <c r="FI389" s="365"/>
      <c r="FJ389" s="40" t="b">
        <f t="shared" si="578"/>
        <v>0</v>
      </c>
      <c r="FK389" s="40" t="b">
        <f t="shared" si="579"/>
        <v>0</v>
      </c>
      <c r="FL389" s="40" t="b">
        <f t="shared" si="580"/>
        <v>0</v>
      </c>
      <c r="FM389" s="40" t="b">
        <f t="shared" si="581"/>
        <v>0</v>
      </c>
      <c r="FN389" s="367"/>
      <c r="FO389" s="40" t="b">
        <f t="shared" si="582"/>
        <v>0</v>
      </c>
      <c r="FP389" s="40" t="b">
        <f t="shared" si="583"/>
        <v>0</v>
      </c>
      <c r="FQ389" s="40" t="b">
        <f t="shared" si="584"/>
        <v>0</v>
      </c>
      <c r="FR389" s="40" t="b">
        <f t="shared" si="585"/>
        <v>0</v>
      </c>
      <c r="FS389" s="365"/>
      <c r="FT389" s="40" t="b">
        <f t="shared" si="586"/>
        <v>0</v>
      </c>
      <c r="FU389" s="40" t="b">
        <f t="shared" si="587"/>
        <v>0</v>
      </c>
      <c r="FV389" s="40" t="b">
        <f t="shared" si="588"/>
        <v>0</v>
      </c>
      <c r="FW389" s="40" t="b">
        <f t="shared" si="589"/>
        <v>0</v>
      </c>
    </row>
    <row r="390" spans="2:179">
      <c r="B390" s="365">
        <v>381</v>
      </c>
      <c r="C390" s="309"/>
      <c r="D390" s="196"/>
      <c r="E390" s="196"/>
      <c r="F390" s="195"/>
      <c r="G390" s="367"/>
      <c r="H390" s="197"/>
      <c r="I390" s="197"/>
      <c r="J390" s="197"/>
      <c r="K390" s="197"/>
      <c r="L390" s="197"/>
      <c r="M390" s="197"/>
      <c r="N390" s="9"/>
      <c r="O390" s="198"/>
      <c r="P390" s="198"/>
      <c r="Q390" s="198"/>
      <c r="R390" s="198"/>
      <c r="S390" s="198"/>
      <c r="T390" s="198"/>
      <c r="U390" s="9"/>
      <c r="V390" s="306"/>
      <c r="W390" s="306"/>
      <c r="X390" s="306"/>
      <c r="Y390" s="306"/>
      <c r="Z390" s="306"/>
      <c r="AA390" s="283">
        <f>IFERROR(Z390*Inputs!$D$59*Inputs!$D$60,"")</f>
        <v>0</v>
      </c>
      <c r="AB390" s="9"/>
      <c r="AC390" s="304"/>
      <c r="AD390" s="304"/>
      <c r="AE390" s="304"/>
      <c r="AF390" s="304"/>
      <c r="AG390" s="9"/>
      <c r="AH390" s="283" t="str">
        <f>IFERROR(IF(Analysis!AC390="","",Analysis!AC390*Inputs!$D$33),"")</f>
        <v/>
      </c>
      <c r="AI390" s="292" t="str">
        <f>IFERROR(IF(Analysis!AD390="","",Analysis!AD390*Inputs!$D$37),"")</f>
        <v/>
      </c>
      <c r="AJ390" s="292" t="str">
        <f>IFERROR(IF(Analysis!AE390="","",Analysis!AE390*Inputs!$D$41),"")</f>
        <v/>
      </c>
      <c r="AK390" s="292" t="str">
        <f>IFERROR(IF(Analysis!AE390="","",Analysis!AE390*Inputs!$D$48),"")</f>
        <v/>
      </c>
      <c r="AL390" s="293" t="str">
        <f>IFERROR(IF(Analysis!AD390="","",Analysis!AD390*Inputs!$D$49*Inputs!$D$48),"")</f>
        <v/>
      </c>
      <c r="AM390" s="292" t="str">
        <f>IFERROR(AK390*Inputs!$D$50,"")</f>
        <v/>
      </c>
      <c r="AN390" s="292" t="str">
        <f t="shared" si="590"/>
        <v/>
      </c>
      <c r="AO390" s="292" t="str">
        <f>IFERROR(IF(AN390="","",AN390*Inputs!$D$52),"")</f>
        <v/>
      </c>
      <c r="AP390" s="283" t="str">
        <f>IFERROR(IF(Analysis!AF390="","",Analysis!AF390*Inputs!$D$58),"")</f>
        <v/>
      </c>
      <c r="AQ390" s="293" t="str">
        <f>IFERROR(AP390*Inputs!$D$59,"")</f>
        <v/>
      </c>
      <c r="AR390" s="283" t="str">
        <f>IFERROR(AQ390*Inputs!$D$60,"")</f>
        <v/>
      </c>
      <c r="AS390" s="9"/>
      <c r="AT390" s="279" t="str">
        <f>IF(Analysis!V390&lt;&gt;"",Analysis!V390,Analysis!$AH390)</f>
        <v/>
      </c>
      <c r="AU390" s="279" t="str">
        <f>IF(Analysis!W390&lt;&gt;"",Analysis!W390,Analysis!AI390)</f>
        <v/>
      </c>
      <c r="AV390" s="279" t="str">
        <f>IF(Analysis!X390&lt;&gt;"",Analysis!X390,$AJ390)</f>
        <v/>
      </c>
      <c r="AW390" s="279" t="str">
        <f>IF(Analysis!Y390&lt;&gt;"",Analysis!Y390,Analysis!AO390)</f>
        <v/>
      </c>
      <c r="AX390" s="279" t="str">
        <f>IF(Analysis!Z390&lt;&gt;"",Analysis!Z390,Analysis!AP390)</f>
        <v/>
      </c>
      <c r="AY390" s="279" t="str">
        <f>IF(Analysis!AA390&gt;0,Analysis!AA390,Analysis!AR390)</f>
        <v/>
      </c>
      <c r="AZ390" s="9"/>
      <c r="BA390" s="8">
        <f>SUM((($H390+$O390)*Inputs!$D$14*Inputs!$D$13/Hours_TB),(($I390+$P390)*Inputs!$D$14*Inputs!$D$13/Hours_TB),(($J390+$Q390)*Inputs!$D$14*Inputs!$D$13/Hours_TB),(($K390+$R390)*Inputs!$D$14*Inputs!$D$13/Hours_TB),(($L390+$S390)*Inputs!$D$14*Inputs!$D$13/Hours_TB),(($M390+$T390)*Inputs!$D$14*Inputs!$D$13/Hours_TB))</f>
        <v>0</v>
      </c>
      <c r="BB390" s="8">
        <f>SUM((($H390+$O390)*Inputs!$D$14*Inputs!$D$13/Hours_HIV),(($I390+$P390)*Inputs!$D$14*Inputs!$D$13/Hours_HIV),(($J390+$Q390)*Inputs!$D$14*Inputs!$D$13/Hours_HIV),(($K390+$R390)*Inputs!$D$14*Inputs!$D$13/Hours_HIV),(($L390+$S390)*Inputs!$D$14*Inputs!$D$13/Hours_HIV),(($M390+$T390)*Inputs!$D$14*Inputs!$D$13/Hours_HIV))</f>
        <v>0</v>
      </c>
      <c r="BC390" s="8">
        <f>SUM((($H390+$O390)*Inputs!$D$14*Inputs!$D$13/Hours_HPV),(($I390+$P390)*Inputs!$D$14*Inputs!$D$13/Hours_HPV),(($J390+$Q390)*Inputs!$D$14*Inputs!$D$13/Hours_HPV),(($K390+$R390)*Inputs!$D$14*Inputs!$D$13/Hours_HPV),(($L390+$S390)*Inputs!$D$14*Inputs!$D$13/Hours_HPV),(($M390+$T390)*Inputs!$D$14*Inputs!$D$13/Hours_HPV))</f>
        <v>0</v>
      </c>
      <c r="BD390" s="8">
        <f>SUM((($H390+$O390)*Inputs!$D$14*Inputs!$D$13/Hours_HCV),(($I390+$P390)*Inputs!$D$14*Inputs!$D$13/Hours_HCV),(($J390+$Q390)*Inputs!$D$14*Inputs!$D$13/Hours_HCV),(($K390+$R390)*Inputs!$D$14*Inputs!$D$13/Hours_HCV),(($L390+$S390)*Inputs!$D$14*Inputs!$D$13/Hours_HCV),(($M390+$T390)*Inputs!$D$14*Inputs!$D$13/Hours_HCV))</f>
        <v>0</v>
      </c>
      <c r="BE390" s="9"/>
      <c r="BF390" s="10" t="str">
        <f t="shared" si="591"/>
        <v/>
      </c>
      <c r="BG390" s="18" t="str">
        <f t="shared" si="592"/>
        <v>N/A</v>
      </c>
      <c r="BH390" s="10" t="str">
        <f t="shared" si="593"/>
        <v/>
      </c>
      <c r="BI390" s="10" t="str">
        <f t="shared" si="594"/>
        <v/>
      </c>
      <c r="BJ390" s="10" t="str">
        <f t="shared" si="513"/>
        <v/>
      </c>
      <c r="BK390" s="18" t="str">
        <f t="shared" si="595"/>
        <v>N/A</v>
      </c>
      <c r="BL390" s="367"/>
      <c r="BM390" s="10">
        <f t="shared" si="596"/>
        <v>0</v>
      </c>
      <c r="BN390" s="18" t="str">
        <f t="shared" si="597"/>
        <v>N/A</v>
      </c>
      <c r="BO390" s="10" t="str">
        <f t="shared" si="514"/>
        <v/>
      </c>
      <c r="BP390" s="10" t="str">
        <f t="shared" si="515"/>
        <v/>
      </c>
      <c r="BQ390" s="10" t="str">
        <f t="shared" si="516"/>
        <v/>
      </c>
      <c r="BR390" s="18" t="str">
        <f t="shared" si="517"/>
        <v>N/A</v>
      </c>
      <c r="BS390" s="367"/>
      <c r="BT390" s="10">
        <f t="shared" si="598"/>
        <v>0</v>
      </c>
      <c r="BU390" s="18" t="str">
        <f t="shared" si="599"/>
        <v>N/A</v>
      </c>
      <c r="BV390" s="10" t="str">
        <f t="shared" si="518"/>
        <v/>
      </c>
      <c r="BW390" s="10" t="str">
        <f t="shared" si="600"/>
        <v/>
      </c>
      <c r="BX390" s="10" t="str">
        <f t="shared" si="519"/>
        <v/>
      </c>
      <c r="BY390" s="18" t="str">
        <f t="shared" si="601"/>
        <v>N/A</v>
      </c>
      <c r="BZ390" s="367"/>
      <c r="CA390" s="10">
        <f t="shared" si="612"/>
        <v>0</v>
      </c>
      <c r="CB390" s="18" t="str">
        <f t="shared" si="603"/>
        <v>N/A</v>
      </c>
      <c r="CC390" s="10" t="str">
        <f t="shared" si="520"/>
        <v/>
      </c>
      <c r="CD390" s="10" t="str">
        <f t="shared" si="521"/>
        <v/>
      </c>
      <c r="CE390" s="10" t="str">
        <f t="shared" si="522"/>
        <v/>
      </c>
      <c r="CF390" s="18" t="str">
        <f t="shared" si="604"/>
        <v>N/A</v>
      </c>
      <c r="CG390" s="365"/>
      <c r="CH390" s="10">
        <f t="shared" si="605"/>
        <v>0</v>
      </c>
      <c r="CI390" s="18" t="str">
        <f t="shared" si="606"/>
        <v>N/A</v>
      </c>
      <c r="CJ390" s="10" t="str">
        <f t="shared" si="523"/>
        <v/>
      </c>
      <c r="CK390" s="10" t="str">
        <f t="shared" si="524"/>
        <v/>
      </c>
      <c r="CL390" s="10" t="str">
        <f t="shared" si="525"/>
        <v/>
      </c>
      <c r="CM390" s="18" t="str">
        <f t="shared" si="526"/>
        <v>N/A</v>
      </c>
      <c r="CN390" s="365"/>
      <c r="CO390" s="10">
        <f t="shared" si="607"/>
        <v>0</v>
      </c>
      <c r="CP390" s="18" t="str">
        <f t="shared" si="608"/>
        <v>N/A</v>
      </c>
      <c r="CQ390" s="10" t="str">
        <f t="shared" si="527"/>
        <v/>
      </c>
      <c r="CR390" s="10" t="str">
        <f t="shared" si="528"/>
        <v/>
      </c>
      <c r="CS390" s="10" t="str">
        <f t="shared" si="529"/>
        <v/>
      </c>
      <c r="CT390" s="18" t="str">
        <f t="shared" si="609"/>
        <v>N/A</v>
      </c>
      <c r="CU390" s="377"/>
      <c r="CV390" s="10">
        <f t="shared" si="610"/>
        <v>0</v>
      </c>
      <c r="CW390" s="18" t="str">
        <f t="shared" si="611"/>
        <v>N/A</v>
      </c>
      <c r="CX390" s="10" t="str">
        <f t="shared" si="530"/>
        <v/>
      </c>
      <c r="CY390" s="10" t="str">
        <f t="shared" si="531"/>
        <v/>
      </c>
      <c r="CZ390" s="10" t="str">
        <f t="shared" si="532"/>
        <v/>
      </c>
      <c r="DA390" s="18" t="str">
        <f t="shared" si="533"/>
        <v>N/A</v>
      </c>
      <c r="DB390" s="367"/>
      <c r="DC390" s="367"/>
      <c r="DD390" s="367"/>
      <c r="DE390" s="367"/>
      <c r="DF390" s="367"/>
      <c r="DG390" s="40" t="b">
        <f t="shared" si="534"/>
        <v>0</v>
      </c>
      <c r="DH390" s="40" t="b">
        <f t="shared" si="535"/>
        <v>0</v>
      </c>
      <c r="DI390" s="40" t="b">
        <f t="shared" si="536"/>
        <v>0</v>
      </c>
      <c r="DJ390" s="40" t="b">
        <f t="shared" si="537"/>
        <v>0</v>
      </c>
      <c r="DK390" s="367"/>
      <c r="DL390" s="40" t="b">
        <f t="shared" si="538"/>
        <v>0</v>
      </c>
      <c r="DM390" s="40" t="b">
        <f t="shared" si="539"/>
        <v>0</v>
      </c>
      <c r="DN390" s="40" t="b">
        <f t="shared" si="540"/>
        <v>0</v>
      </c>
      <c r="DO390" s="40" t="b">
        <f t="shared" si="541"/>
        <v>0</v>
      </c>
      <c r="DP390" s="367"/>
      <c r="DQ390" s="40" t="b">
        <f t="shared" si="542"/>
        <v>0</v>
      </c>
      <c r="DR390" s="40" t="b">
        <f t="shared" si="543"/>
        <v>0</v>
      </c>
      <c r="DS390" s="40" t="b">
        <f t="shared" si="544"/>
        <v>0</v>
      </c>
      <c r="DT390" s="40" t="b">
        <f t="shared" si="545"/>
        <v>0</v>
      </c>
      <c r="DU390" s="367"/>
      <c r="DV390" s="40" t="b">
        <f t="shared" si="546"/>
        <v>0</v>
      </c>
      <c r="DW390" s="40" t="b">
        <f t="shared" si="547"/>
        <v>0</v>
      </c>
      <c r="DX390" s="40" t="b">
        <f t="shared" si="548"/>
        <v>0</v>
      </c>
      <c r="DY390" s="40" t="b">
        <f t="shared" si="549"/>
        <v>0</v>
      </c>
      <c r="DZ390" s="367"/>
      <c r="EA390" s="40" t="b">
        <f t="shared" si="550"/>
        <v>0</v>
      </c>
      <c r="EB390" s="40" t="b">
        <f t="shared" si="551"/>
        <v>0</v>
      </c>
      <c r="EC390" s="40" t="b">
        <f t="shared" si="552"/>
        <v>0</v>
      </c>
      <c r="ED390" s="40" t="b">
        <f t="shared" si="553"/>
        <v>0</v>
      </c>
      <c r="EE390" s="367"/>
      <c r="EF390" s="40" t="b">
        <f t="shared" si="554"/>
        <v>0</v>
      </c>
      <c r="EG390" s="40" t="b">
        <f t="shared" si="555"/>
        <v>0</v>
      </c>
      <c r="EH390" s="40" t="b">
        <f t="shared" si="556"/>
        <v>0</v>
      </c>
      <c r="EI390" s="40" t="b">
        <f t="shared" si="557"/>
        <v>0</v>
      </c>
      <c r="EJ390" s="367"/>
      <c r="EK390" s="40" t="b">
        <f t="shared" si="558"/>
        <v>0</v>
      </c>
      <c r="EL390" s="40" t="b">
        <f t="shared" si="559"/>
        <v>0</v>
      </c>
      <c r="EM390" s="40" t="b">
        <f t="shared" si="560"/>
        <v>0</v>
      </c>
      <c r="EN390" s="40" t="b">
        <f t="shared" si="561"/>
        <v>0</v>
      </c>
      <c r="EO390" s="367"/>
      <c r="EP390" s="40" t="b">
        <f t="shared" si="562"/>
        <v>0</v>
      </c>
      <c r="EQ390" s="40" t="b">
        <f t="shared" si="563"/>
        <v>0</v>
      </c>
      <c r="ER390" s="40" t="b">
        <f t="shared" si="564"/>
        <v>0</v>
      </c>
      <c r="ES390" s="40" t="b">
        <f t="shared" si="565"/>
        <v>0</v>
      </c>
      <c r="ET390" s="367"/>
      <c r="EU390" s="40" t="b">
        <f t="shared" si="566"/>
        <v>0</v>
      </c>
      <c r="EV390" s="40" t="b">
        <f t="shared" si="567"/>
        <v>0</v>
      </c>
      <c r="EW390" s="40" t="b">
        <f t="shared" si="568"/>
        <v>0</v>
      </c>
      <c r="EX390" s="40" t="b">
        <f t="shared" si="569"/>
        <v>0</v>
      </c>
      <c r="EY390" s="365"/>
      <c r="EZ390" s="40" t="b">
        <f t="shared" si="570"/>
        <v>0</v>
      </c>
      <c r="FA390" s="40" t="b">
        <f t="shared" si="571"/>
        <v>0</v>
      </c>
      <c r="FB390" s="40" t="b">
        <f t="shared" si="572"/>
        <v>0</v>
      </c>
      <c r="FC390" s="40" t="b">
        <f t="shared" si="573"/>
        <v>0</v>
      </c>
      <c r="FD390" s="367"/>
      <c r="FE390" s="40" t="b">
        <f t="shared" si="574"/>
        <v>0</v>
      </c>
      <c r="FF390" s="40" t="b">
        <f t="shared" si="575"/>
        <v>0</v>
      </c>
      <c r="FG390" s="40" t="b">
        <f t="shared" si="576"/>
        <v>0</v>
      </c>
      <c r="FH390" s="40" t="b">
        <f t="shared" si="577"/>
        <v>0</v>
      </c>
      <c r="FI390" s="365"/>
      <c r="FJ390" s="40" t="b">
        <f t="shared" si="578"/>
        <v>0</v>
      </c>
      <c r="FK390" s="40" t="b">
        <f t="shared" si="579"/>
        <v>0</v>
      </c>
      <c r="FL390" s="40" t="b">
        <f t="shared" si="580"/>
        <v>0</v>
      </c>
      <c r="FM390" s="40" t="b">
        <f t="shared" si="581"/>
        <v>0</v>
      </c>
      <c r="FN390" s="367"/>
      <c r="FO390" s="40" t="b">
        <f t="shared" si="582"/>
        <v>0</v>
      </c>
      <c r="FP390" s="40" t="b">
        <f t="shared" si="583"/>
        <v>0</v>
      </c>
      <c r="FQ390" s="40" t="b">
        <f t="shared" si="584"/>
        <v>0</v>
      </c>
      <c r="FR390" s="40" t="b">
        <f t="shared" si="585"/>
        <v>0</v>
      </c>
      <c r="FS390" s="365"/>
      <c r="FT390" s="40" t="b">
        <f t="shared" si="586"/>
        <v>0</v>
      </c>
      <c r="FU390" s="40" t="b">
        <f t="shared" si="587"/>
        <v>0</v>
      </c>
      <c r="FV390" s="40" t="b">
        <f t="shared" si="588"/>
        <v>0</v>
      </c>
      <c r="FW390" s="40" t="b">
        <f t="shared" si="589"/>
        <v>0</v>
      </c>
    </row>
    <row r="391" spans="2:179">
      <c r="B391" s="365">
        <v>382</v>
      </c>
      <c r="C391" s="309"/>
      <c r="D391" s="196"/>
      <c r="E391" s="196"/>
      <c r="F391" s="195"/>
      <c r="G391" s="367"/>
      <c r="H391" s="197"/>
      <c r="I391" s="197"/>
      <c r="J391" s="197"/>
      <c r="K391" s="197"/>
      <c r="L391" s="197"/>
      <c r="M391" s="197"/>
      <c r="N391" s="9"/>
      <c r="O391" s="198"/>
      <c r="P391" s="198"/>
      <c r="Q391" s="198"/>
      <c r="R391" s="198"/>
      <c r="S391" s="198"/>
      <c r="T391" s="198"/>
      <c r="U391" s="9"/>
      <c r="V391" s="306"/>
      <c r="W391" s="306"/>
      <c r="X391" s="306"/>
      <c r="Y391" s="306"/>
      <c r="Z391" s="306"/>
      <c r="AA391" s="283">
        <f>IFERROR(Z391*Inputs!$D$59*Inputs!$D$60,"")</f>
        <v>0</v>
      </c>
      <c r="AB391" s="9"/>
      <c r="AC391" s="304"/>
      <c r="AD391" s="304"/>
      <c r="AE391" s="304"/>
      <c r="AF391" s="304"/>
      <c r="AG391" s="9"/>
      <c r="AH391" s="283" t="str">
        <f>IFERROR(IF(Analysis!AC391="","",Analysis!AC391*Inputs!$D$33),"")</f>
        <v/>
      </c>
      <c r="AI391" s="292" t="str">
        <f>IFERROR(IF(Analysis!AD391="","",Analysis!AD391*Inputs!$D$37),"")</f>
        <v/>
      </c>
      <c r="AJ391" s="292" t="str">
        <f>IFERROR(IF(Analysis!AE391="","",Analysis!AE391*Inputs!$D$41),"")</f>
        <v/>
      </c>
      <c r="AK391" s="292" t="str">
        <f>IFERROR(IF(Analysis!AE391="","",Analysis!AE391*Inputs!$D$48),"")</f>
        <v/>
      </c>
      <c r="AL391" s="293" t="str">
        <f>IFERROR(IF(Analysis!AD391="","",Analysis!AD391*Inputs!$D$49*Inputs!$D$48),"")</f>
        <v/>
      </c>
      <c r="AM391" s="292" t="str">
        <f>IFERROR(AK391*Inputs!$D$50,"")</f>
        <v/>
      </c>
      <c r="AN391" s="292" t="str">
        <f t="shared" si="590"/>
        <v/>
      </c>
      <c r="AO391" s="292" t="str">
        <f>IFERROR(IF(AN391="","",AN391*Inputs!$D$52),"")</f>
        <v/>
      </c>
      <c r="AP391" s="283" t="str">
        <f>IFERROR(IF(Analysis!AF391="","",Analysis!AF391*Inputs!$D$58),"")</f>
        <v/>
      </c>
      <c r="AQ391" s="293" t="str">
        <f>IFERROR(AP391*Inputs!$D$59,"")</f>
        <v/>
      </c>
      <c r="AR391" s="283" t="str">
        <f>IFERROR(AQ391*Inputs!$D$60,"")</f>
        <v/>
      </c>
      <c r="AS391" s="9"/>
      <c r="AT391" s="279" t="str">
        <f>IF(Analysis!V391&lt;&gt;"",Analysis!V391,Analysis!$AH391)</f>
        <v/>
      </c>
      <c r="AU391" s="279" t="str">
        <f>IF(Analysis!W391&lt;&gt;"",Analysis!W391,Analysis!AI391)</f>
        <v/>
      </c>
      <c r="AV391" s="279" t="str">
        <f>IF(Analysis!X391&lt;&gt;"",Analysis!X391,$AJ391)</f>
        <v/>
      </c>
      <c r="AW391" s="279" t="str">
        <f>IF(Analysis!Y391&lt;&gt;"",Analysis!Y391,Analysis!AO391)</f>
        <v/>
      </c>
      <c r="AX391" s="279" t="str">
        <f>IF(Analysis!Z391&lt;&gt;"",Analysis!Z391,Analysis!AP391)</f>
        <v/>
      </c>
      <c r="AY391" s="279" t="str">
        <f>IF(Analysis!AA391&gt;0,Analysis!AA391,Analysis!AR391)</f>
        <v/>
      </c>
      <c r="AZ391" s="9"/>
      <c r="BA391" s="8">
        <f>SUM((($H391+$O391)*Inputs!$D$14*Inputs!$D$13/Hours_TB),(($I391+$P391)*Inputs!$D$14*Inputs!$D$13/Hours_TB),(($J391+$Q391)*Inputs!$D$14*Inputs!$D$13/Hours_TB),(($K391+$R391)*Inputs!$D$14*Inputs!$D$13/Hours_TB),(($L391+$S391)*Inputs!$D$14*Inputs!$D$13/Hours_TB),(($M391+$T391)*Inputs!$D$14*Inputs!$D$13/Hours_TB))</f>
        <v>0</v>
      </c>
      <c r="BB391" s="8">
        <f>SUM((($H391+$O391)*Inputs!$D$14*Inputs!$D$13/Hours_HIV),(($I391+$P391)*Inputs!$D$14*Inputs!$D$13/Hours_HIV),(($J391+$Q391)*Inputs!$D$14*Inputs!$D$13/Hours_HIV),(($K391+$R391)*Inputs!$D$14*Inputs!$D$13/Hours_HIV),(($L391+$S391)*Inputs!$D$14*Inputs!$D$13/Hours_HIV),(($M391+$T391)*Inputs!$D$14*Inputs!$D$13/Hours_HIV))</f>
        <v>0</v>
      </c>
      <c r="BC391" s="8">
        <f>SUM((($H391+$O391)*Inputs!$D$14*Inputs!$D$13/Hours_HPV),(($I391+$P391)*Inputs!$D$14*Inputs!$D$13/Hours_HPV),(($J391+$Q391)*Inputs!$D$14*Inputs!$D$13/Hours_HPV),(($K391+$R391)*Inputs!$D$14*Inputs!$D$13/Hours_HPV),(($L391+$S391)*Inputs!$D$14*Inputs!$D$13/Hours_HPV),(($M391+$T391)*Inputs!$D$14*Inputs!$D$13/Hours_HPV))</f>
        <v>0</v>
      </c>
      <c r="BD391" s="8">
        <f>SUM((($H391+$O391)*Inputs!$D$14*Inputs!$D$13/Hours_HCV),(($I391+$P391)*Inputs!$D$14*Inputs!$D$13/Hours_HCV),(($J391+$Q391)*Inputs!$D$14*Inputs!$D$13/Hours_HCV),(($K391+$R391)*Inputs!$D$14*Inputs!$D$13/Hours_HCV),(($L391+$S391)*Inputs!$D$14*Inputs!$D$13/Hours_HCV),(($M391+$T391)*Inputs!$D$14*Inputs!$D$13/Hours_HCV))</f>
        <v>0</v>
      </c>
      <c r="BE391" s="9"/>
      <c r="BF391" s="10" t="str">
        <f t="shared" si="591"/>
        <v/>
      </c>
      <c r="BG391" s="18" t="str">
        <f t="shared" si="592"/>
        <v>N/A</v>
      </c>
      <c r="BH391" s="10" t="str">
        <f t="shared" si="593"/>
        <v/>
      </c>
      <c r="BI391" s="10" t="str">
        <f t="shared" si="594"/>
        <v/>
      </c>
      <c r="BJ391" s="10" t="str">
        <f t="shared" si="513"/>
        <v/>
      </c>
      <c r="BK391" s="18" t="str">
        <f t="shared" si="595"/>
        <v>N/A</v>
      </c>
      <c r="BL391" s="367"/>
      <c r="BM391" s="10">
        <f t="shared" si="596"/>
        <v>0</v>
      </c>
      <c r="BN391" s="18" t="str">
        <f t="shared" si="597"/>
        <v>N/A</v>
      </c>
      <c r="BO391" s="10" t="str">
        <f t="shared" si="514"/>
        <v/>
      </c>
      <c r="BP391" s="10" t="str">
        <f t="shared" si="515"/>
        <v/>
      </c>
      <c r="BQ391" s="10" t="str">
        <f t="shared" si="516"/>
        <v/>
      </c>
      <c r="BR391" s="18" t="str">
        <f t="shared" si="517"/>
        <v>N/A</v>
      </c>
      <c r="BS391" s="367"/>
      <c r="BT391" s="10">
        <f t="shared" si="598"/>
        <v>0</v>
      </c>
      <c r="BU391" s="18" t="str">
        <f t="shared" si="599"/>
        <v>N/A</v>
      </c>
      <c r="BV391" s="10" t="str">
        <f t="shared" si="518"/>
        <v/>
      </c>
      <c r="BW391" s="10" t="str">
        <f t="shared" si="600"/>
        <v/>
      </c>
      <c r="BX391" s="10" t="str">
        <f t="shared" si="519"/>
        <v/>
      </c>
      <c r="BY391" s="18" t="str">
        <f t="shared" si="601"/>
        <v>N/A</v>
      </c>
      <c r="BZ391" s="367"/>
      <c r="CA391" s="10">
        <f t="shared" si="612"/>
        <v>0</v>
      </c>
      <c r="CB391" s="18" t="str">
        <f t="shared" si="603"/>
        <v>N/A</v>
      </c>
      <c r="CC391" s="10" t="str">
        <f t="shared" si="520"/>
        <v/>
      </c>
      <c r="CD391" s="10" t="str">
        <f t="shared" si="521"/>
        <v/>
      </c>
      <c r="CE391" s="10" t="str">
        <f t="shared" si="522"/>
        <v/>
      </c>
      <c r="CF391" s="18" t="str">
        <f t="shared" si="604"/>
        <v>N/A</v>
      </c>
      <c r="CG391" s="365"/>
      <c r="CH391" s="10">
        <f t="shared" si="605"/>
        <v>0</v>
      </c>
      <c r="CI391" s="18" t="str">
        <f t="shared" si="606"/>
        <v>N/A</v>
      </c>
      <c r="CJ391" s="10" t="str">
        <f t="shared" si="523"/>
        <v/>
      </c>
      <c r="CK391" s="10" t="str">
        <f t="shared" si="524"/>
        <v/>
      </c>
      <c r="CL391" s="10" t="str">
        <f t="shared" si="525"/>
        <v/>
      </c>
      <c r="CM391" s="18" t="str">
        <f t="shared" si="526"/>
        <v>N/A</v>
      </c>
      <c r="CN391" s="365"/>
      <c r="CO391" s="10">
        <f t="shared" si="607"/>
        <v>0</v>
      </c>
      <c r="CP391" s="18" t="str">
        <f t="shared" si="608"/>
        <v>N/A</v>
      </c>
      <c r="CQ391" s="10" t="str">
        <f t="shared" si="527"/>
        <v/>
      </c>
      <c r="CR391" s="10" t="str">
        <f t="shared" si="528"/>
        <v/>
      </c>
      <c r="CS391" s="10" t="str">
        <f t="shared" si="529"/>
        <v/>
      </c>
      <c r="CT391" s="18" t="str">
        <f t="shared" si="609"/>
        <v>N/A</v>
      </c>
      <c r="CU391" s="377"/>
      <c r="CV391" s="10">
        <f t="shared" si="610"/>
        <v>0</v>
      </c>
      <c r="CW391" s="18" t="str">
        <f t="shared" si="611"/>
        <v>N/A</v>
      </c>
      <c r="CX391" s="10" t="str">
        <f t="shared" si="530"/>
        <v/>
      </c>
      <c r="CY391" s="10" t="str">
        <f t="shared" si="531"/>
        <v/>
      </c>
      <c r="CZ391" s="10" t="str">
        <f t="shared" si="532"/>
        <v/>
      </c>
      <c r="DA391" s="18" t="str">
        <f t="shared" si="533"/>
        <v>N/A</v>
      </c>
      <c r="DB391" s="367"/>
      <c r="DC391" s="367"/>
      <c r="DD391" s="367"/>
      <c r="DE391" s="367"/>
      <c r="DF391" s="367"/>
      <c r="DG391" s="40" t="b">
        <f t="shared" si="534"/>
        <v>0</v>
      </c>
      <c r="DH391" s="40" t="b">
        <f t="shared" si="535"/>
        <v>0</v>
      </c>
      <c r="DI391" s="40" t="b">
        <f t="shared" si="536"/>
        <v>0</v>
      </c>
      <c r="DJ391" s="40" t="b">
        <f t="shared" si="537"/>
        <v>0</v>
      </c>
      <c r="DK391" s="367"/>
      <c r="DL391" s="40" t="b">
        <f t="shared" si="538"/>
        <v>0</v>
      </c>
      <c r="DM391" s="40" t="b">
        <f t="shared" si="539"/>
        <v>0</v>
      </c>
      <c r="DN391" s="40" t="b">
        <f t="shared" si="540"/>
        <v>0</v>
      </c>
      <c r="DO391" s="40" t="b">
        <f t="shared" si="541"/>
        <v>0</v>
      </c>
      <c r="DP391" s="367"/>
      <c r="DQ391" s="40" t="b">
        <f t="shared" si="542"/>
        <v>0</v>
      </c>
      <c r="DR391" s="40" t="b">
        <f t="shared" si="543"/>
        <v>0</v>
      </c>
      <c r="DS391" s="40" t="b">
        <f t="shared" si="544"/>
        <v>0</v>
      </c>
      <c r="DT391" s="40" t="b">
        <f t="shared" si="545"/>
        <v>0</v>
      </c>
      <c r="DU391" s="367"/>
      <c r="DV391" s="40" t="b">
        <f t="shared" si="546"/>
        <v>0</v>
      </c>
      <c r="DW391" s="40" t="b">
        <f t="shared" si="547"/>
        <v>0</v>
      </c>
      <c r="DX391" s="40" t="b">
        <f t="shared" si="548"/>
        <v>0</v>
      </c>
      <c r="DY391" s="40" t="b">
        <f t="shared" si="549"/>
        <v>0</v>
      </c>
      <c r="DZ391" s="367"/>
      <c r="EA391" s="40" t="b">
        <f t="shared" si="550"/>
        <v>0</v>
      </c>
      <c r="EB391" s="40" t="b">
        <f t="shared" si="551"/>
        <v>0</v>
      </c>
      <c r="EC391" s="40" t="b">
        <f t="shared" si="552"/>
        <v>0</v>
      </c>
      <c r="ED391" s="40" t="b">
        <f t="shared" si="553"/>
        <v>0</v>
      </c>
      <c r="EE391" s="367"/>
      <c r="EF391" s="40" t="b">
        <f t="shared" si="554"/>
        <v>0</v>
      </c>
      <c r="EG391" s="40" t="b">
        <f t="shared" si="555"/>
        <v>0</v>
      </c>
      <c r="EH391" s="40" t="b">
        <f t="shared" si="556"/>
        <v>0</v>
      </c>
      <c r="EI391" s="40" t="b">
        <f t="shared" si="557"/>
        <v>0</v>
      </c>
      <c r="EJ391" s="367"/>
      <c r="EK391" s="40" t="b">
        <f t="shared" si="558"/>
        <v>0</v>
      </c>
      <c r="EL391" s="40" t="b">
        <f t="shared" si="559"/>
        <v>0</v>
      </c>
      <c r="EM391" s="40" t="b">
        <f t="shared" si="560"/>
        <v>0</v>
      </c>
      <c r="EN391" s="40" t="b">
        <f t="shared" si="561"/>
        <v>0</v>
      </c>
      <c r="EO391" s="367"/>
      <c r="EP391" s="40" t="b">
        <f t="shared" si="562"/>
        <v>0</v>
      </c>
      <c r="EQ391" s="40" t="b">
        <f t="shared" si="563"/>
        <v>0</v>
      </c>
      <c r="ER391" s="40" t="b">
        <f t="shared" si="564"/>
        <v>0</v>
      </c>
      <c r="ES391" s="40" t="b">
        <f t="shared" si="565"/>
        <v>0</v>
      </c>
      <c r="ET391" s="367"/>
      <c r="EU391" s="40" t="b">
        <f t="shared" si="566"/>
        <v>0</v>
      </c>
      <c r="EV391" s="40" t="b">
        <f t="shared" si="567"/>
        <v>0</v>
      </c>
      <c r="EW391" s="40" t="b">
        <f t="shared" si="568"/>
        <v>0</v>
      </c>
      <c r="EX391" s="40" t="b">
        <f t="shared" si="569"/>
        <v>0</v>
      </c>
      <c r="EY391" s="365"/>
      <c r="EZ391" s="40" t="b">
        <f t="shared" si="570"/>
        <v>0</v>
      </c>
      <c r="FA391" s="40" t="b">
        <f t="shared" si="571"/>
        <v>0</v>
      </c>
      <c r="FB391" s="40" t="b">
        <f t="shared" si="572"/>
        <v>0</v>
      </c>
      <c r="FC391" s="40" t="b">
        <f t="shared" si="573"/>
        <v>0</v>
      </c>
      <c r="FD391" s="367"/>
      <c r="FE391" s="40" t="b">
        <f t="shared" si="574"/>
        <v>0</v>
      </c>
      <c r="FF391" s="40" t="b">
        <f t="shared" si="575"/>
        <v>0</v>
      </c>
      <c r="FG391" s="40" t="b">
        <f t="shared" si="576"/>
        <v>0</v>
      </c>
      <c r="FH391" s="40" t="b">
        <f t="shared" si="577"/>
        <v>0</v>
      </c>
      <c r="FI391" s="365"/>
      <c r="FJ391" s="40" t="b">
        <f t="shared" si="578"/>
        <v>0</v>
      </c>
      <c r="FK391" s="40" t="b">
        <f t="shared" si="579"/>
        <v>0</v>
      </c>
      <c r="FL391" s="40" t="b">
        <f t="shared" si="580"/>
        <v>0</v>
      </c>
      <c r="FM391" s="40" t="b">
        <f t="shared" si="581"/>
        <v>0</v>
      </c>
      <c r="FN391" s="367"/>
      <c r="FO391" s="40" t="b">
        <f t="shared" si="582"/>
        <v>0</v>
      </c>
      <c r="FP391" s="40" t="b">
        <f t="shared" si="583"/>
        <v>0</v>
      </c>
      <c r="FQ391" s="40" t="b">
        <f t="shared" si="584"/>
        <v>0</v>
      </c>
      <c r="FR391" s="40" t="b">
        <f t="shared" si="585"/>
        <v>0</v>
      </c>
      <c r="FS391" s="365"/>
      <c r="FT391" s="40" t="b">
        <f t="shared" si="586"/>
        <v>0</v>
      </c>
      <c r="FU391" s="40" t="b">
        <f t="shared" si="587"/>
        <v>0</v>
      </c>
      <c r="FV391" s="40" t="b">
        <f t="shared" si="588"/>
        <v>0</v>
      </c>
      <c r="FW391" s="40" t="b">
        <f t="shared" si="589"/>
        <v>0</v>
      </c>
    </row>
    <row r="392" spans="2:179">
      <c r="B392" s="365">
        <v>383</v>
      </c>
      <c r="C392" s="309"/>
      <c r="D392" s="196"/>
      <c r="E392" s="196"/>
      <c r="F392" s="195"/>
      <c r="G392" s="367"/>
      <c r="H392" s="197"/>
      <c r="I392" s="197"/>
      <c r="J392" s="197"/>
      <c r="K392" s="197"/>
      <c r="L392" s="197"/>
      <c r="M392" s="197"/>
      <c r="N392" s="9"/>
      <c r="O392" s="198"/>
      <c r="P392" s="198"/>
      <c r="Q392" s="198"/>
      <c r="R392" s="198"/>
      <c r="S392" s="198"/>
      <c r="T392" s="198"/>
      <c r="U392" s="9"/>
      <c r="V392" s="306"/>
      <c r="W392" s="306"/>
      <c r="X392" s="306"/>
      <c r="Y392" s="306"/>
      <c r="Z392" s="306"/>
      <c r="AA392" s="283">
        <f>IFERROR(Z392*Inputs!$D$59*Inputs!$D$60,"")</f>
        <v>0</v>
      </c>
      <c r="AB392" s="9"/>
      <c r="AC392" s="304"/>
      <c r="AD392" s="304"/>
      <c r="AE392" s="304"/>
      <c r="AF392" s="304"/>
      <c r="AG392" s="9"/>
      <c r="AH392" s="283" t="str">
        <f>IFERROR(IF(Analysis!AC392="","",Analysis!AC392*Inputs!$D$33),"")</f>
        <v/>
      </c>
      <c r="AI392" s="292" t="str">
        <f>IFERROR(IF(Analysis!AD392="","",Analysis!AD392*Inputs!$D$37),"")</f>
        <v/>
      </c>
      <c r="AJ392" s="292" t="str">
        <f>IFERROR(IF(Analysis!AE392="","",Analysis!AE392*Inputs!$D$41),"")</f>
        <v/>
      </c>
      <c r="AK392" s="292" t="str">
        <f>IFERROR(IF(Analysis!AE392="","",Analysis!AE392*Inputs!$D$48),"")</f>
        <v/>
      </c>
      <c r="AL392" s="293" t="str">
        <f>IFERROR(IF(Analysis!AD392="","",Analysis!AD392*Inputs!$D$49*Inputs!$D$48),"")</f>
        <v/>
      </c>
      <c r="AM392" s="292" t="str">
        <f>IFERROR(AK392*Inputs!$D$50,"")</f>
        <v/>
      </c>
      <c r="AN392" s="292" t="str">
        <f t="shared" si="590"/>
        <v/>
      </c>
      <c r="AO392" s="292" t="str">
        <f>IFERROR(IF(AN392="","",AN392*Inputs!$D$52),"")</f>
        <v/>
      </c>
      <c r="AP392" s="283" t="str">
        <f>IFERROR(IF(Analysis!AF392="","",Analysis!AF392*Inputs!$D$58),"")</f>
        <v/>
      </c>
      <c r="AQ392" s="293" t="str">
        <f>IFERROR(AP392*Inputs!$D$59,"")</f>
        <v/>
      </c>
      <c r="AR392" s="283" t="str">
        <f>IFERROR(AQ392*Inputs!$D$60,"")</f>
        <v/>
      </c>
      <c r="AS392" s="9"/>
      <c r="AT392" s="279" t="str">
        <f>IF(Analysis!V392&lt;&gt;"",Analysis!V392,Analysis!$AH392)</f>
        <v/>
      </c>
      <c r="AU392" s="279" t="str">
        <f>IF(Analysis!W392&lt;&gt;"",Analysis!W392,Analysis!AI392)</f>
        <v/>
      </c>
      <c r="AV392" s="279" t="str">
        <f>IF(Analysis!X392&lt;&gt;"",Analysis!X392,$AJ392)</f>
        <v/>
      </c>
      <c r="AW392" s="279" t="str">
        <f>IF(Analysis!Y392&lt;&gt;"",Analysis!Y392,Analysis!AO392)</f>
        <v/>
      </c>
      <c r="AX392" s="279" t="str">
        <f>IF(Analysis!Z392&lt;&gt;"",Analysis!Z392,Analysis!AP392)</f>
        <v/>
      </c>
      <c r="AY392" s="279" t="str">
        <f>IF(Analysis!AA392&gt;0,Analysis!AA392,Analysis!AR392)</f>
        <v/>
      </c>
      <c r="AZ392" s="9"/>
      <c r="BA392" s="8">
        <f>SUM((($H392+$O392)*Inputs!$D$14*Inputs!$D$13/Hours_TB),(($I392+$P392)*Inputs!$D$14*Inputs!$D$13/Hours_TB),(($J392+$Q392)*Inputs!$D$14*Inputs!$D$13/Hours_TB),(($K392+$R392)*Inputs!$D$14*Inputs!$D$13/Hours_TB),(($L392+$S392)*Inputs!$D$14*Inputs!$D$13/Hours_TB),(($M392+$T392)*Inputs!$D$14*Inputs!$D$13/Hours_TB))</f>
        <v>0</v>
      </c>
      <c r="BB392" s="8">
        <f>SUM((($H392+$O392)*Inputs!$D$14*Inputs!$D$13/Hours_HIV),(($I392+$P392)*Inputs!$D$14*Inputs!$D$13/Hours_HIV),(($J392+$Q392)*Inputs!$D$14*Inputs!$D$13/Hours_HIV),(($K392+$R392)*Inputs!$D$14*Inputs!$D$13/Hours_HIV),(($L392+$S392)*Inputs!$D$14*Inputs!$D$13/Hours_HIV),(($M392+$T392)*Inputs!$D$14*Inputs!$D$13/Hours_HIV))</f>
        <v>0</v>
      </c>
      <c r="BC392" s="8">
        <f>SUM((($H392+$O392)*Inputs!$D$14*Inputs!$D$13/Hours_HPV),(($I392+$P392)*Inputs!$D$14*Inputs!$D$13/Hours_HPV),(($J392+$Q392)*Inputs!$D$14*Inputs!$D$13/Hours_HPV),(($K392+$R392)*Inputs!$D$14*Inputs!$D$13/Hours_HPV),(($L392+$S392)*Inputs!$D$14*Inputs!$D$13/Hours_HPV),(($M392+$T392)*Inputs!$D$14*Inputs!$D$13/Hours_HPV))</f>
        <v>0</v>
      </c>
      <c r="BD392" s="8">
        <f>SUM((($H392+$O392)*Inputs!$D$14*Inputs!$D$13/Hours_HCV),(($I392+$P392)*Inputs!$D$14*Inputs!$D$13/Hours_HCV),(($J392+$Q392)*Inputs!$D$14*Inputs!$D$13/Hours_HCV),(($K392+$R392)*Inputs!$D$14*Inputs!$D$13/Hours_HCV),(($L392+$S392)*Inputs!$D$14*Inputs!$D$13/Hours_HCV),(($M392+$T392)*Inputs!$D$14*Inputs!$D$13/Hours_HCV))</f>
        <v>0</v>
      </c>
      <c r="BE392" s="9"/>
      <c r="BF392" s="10" t="str">
        <f t="shared" si="591"/>
        <v/>
      </c>
      <c r="BG392" s="18" t="str">
        <f t="shared" si="592"/>
        <v>N/A</v>
      </c>
      <c r="BH392" s="10" t="str">
        <f t="shared" si="593"/>
        <v/>
      </c>
      <c r="BI392" s="10" t="str">
        <f t="shared" si="594"/>
        <v/>
      </c>
      <c r="BJ392" s="10" t="str">
        <f t="shared" si="513"/>
        <v/>
      </c>
      <c r="BK392" s="18" t="str">
        <f t="shared" si="595"/>
        <v>N/A</v>
      </c>
      <c r="BL392" s="367"/>
      <c r="BM392" s="10">
        <f t="shared" si="596"/>
        <v>0</v>
      </c>
      <c r="BN392" s="18" t="str">
        <f t="shared" si="597"/>
        <v>N/A</v>
      </c>
      <c r="BO392" s="10" t="str">
        <f t="shared" si="514"/>
        <v/>
      </c>
      <c r="BP392" s="10" t="str">
        <f t="shared" si="515"/>
        <v/>
      </c>
      <c r="BQ392" s="10" t="str">
        <f t="shared" si="516"/>
        <v/>
      </c>
      <c r="BR392" s="18" t="str">
        <f t="shared" si="517"/>
        <v>N/A</v>
      </c>
      <c r="BS392" s="367"/>
      <c r="BT392" s="10">
        <f t="shared" si="598"/>
        <v>0</v>
      </c>
      <c r="BU392" s="18" t="str">
        <f t="shared" si="599"/>
        <v>N/A</v>
      </c>
      <c r="BV392" s="10" t="str">
        <f t="shared" si="518"/>
        <v/>
      </c>
      <c r="BW392" s="10" t="str">
        <f t="shared" si="600"/>
        <v/>
      </c>
      <c r="BX392" s="10" t="str">
        <f t="shared" si="519"/>
        <v/>
      </c>
      <c r="BY392" s="18" t="str">
        <f t="shared" si="601"/>
        <v>N/A</v>
      </c>
      <c r="BZ392" s="367"/>
      <c r="CA392" s="10">
        <f t="shared" si="612"/>
        <v>0</v>
      </c>
      <c r="CB392" s="18" t="str">
        <f t="shared" si="603"/>
        <v>N/A</v>
      </c>
      <c r="CC392" s="10" t="str">
        <f t="shared" si="520"/>
        <v/>
      </c>
      <c r="CD392" s="10" t="str">
        <f t="shared" si="521"/>
        <v/>
      </c>
      <c r="CE392" s="10" t="str">
        <f t="shared" si="522"/>
        <v/>
      </c>
      <c r="CF392" s="18" t="str">
        <f t="shared" si="604"/>
        <v>N/A</v>
      </c>
      <c r="CG392" s="365"/>
      <c r="CH392" s="10">
        <f t="shared" si="605"/>
        <v>0</v>
      </c>
      <c r="CI392" s="18" t="str">
        <f t="shared" si="606"/>
        <v>N/A</v>
      </c>
      <c r="CJ392" s="10" t="str">
        <f t="shared" si="523"/>
        <v/>
      </c>
      <c r="CK392" s="10" t="str">
        <f t="shared" si="524"/>
        <v/>
      </c>
      <c r="CL392" s="10" t="str">
        <f t="shared" si="525"/>
        <v/>
      </c>
      <c r="CM392" s="18" t="str">
        <f t="shared" si="526"/>
        <v>N/A</v>
      </c>
      <c r="CN392" s="365"/>
      <c r="CO392" s="10">
        <f t="shared" si="607"/>
        <v>0</v>
      </c>
      <c r="CP392" s="18" t="str">
        <f t="shared" si="608"/>
        <v>N/A</v>
      </c>
      <c r="CQ392" s="10" t="str">
        <f t="shared" si="527"/>
        <v/>
      </c>
      <c r="CR392" s="10" t="str">
        <f t="shared" si="528"/>
        <v/>
      </c>
      <c r="CS392" s="10" t="str">
        <f t="shared" si="529"/>
        <v/>
      </c>
      <c r="CT392" s="18" t="str">
        <f t="shared" si="609"/>
        <v>N/A</v>
      </c>
      <c r="CU392" s="377"/>
      <c r="CV392" s="10">
        <f t="shared" si="610"/>
        <v>0</v>
      </c>
      <c r="CW392" s="18" t="str">
        <f t="shared" si="611"/>
        <v>N/A</v>
      </c>
      <c r="CX392" s="10" t="str">
        <f t="shared" si="530"/>
        <v/>
      </c>
      <c r="CY392" s="10" t="str">
        <f t="shared" si="531"/>
        <v/>
      </c>
      <c r="CZ392" s="10" t="str">
        <f t="shared" si="532"/>
        <v/>
      </c>
      <c r="DA392" s="18" t="str">
        <f t="shared" si="533"/>
        <v>N/A</v>
      </c>
      <c r="DB392" s="367"/>
      <c r="DC392" s="367"/>
      <c r="DD392" s="367"/>
      <c r="DE392" s="367"/>
      <c r="DF392" s="367"/>
      <c r="DG392" s="40" t="b">
        <f t="shared" si="534"/>
        <v>0</v>
      </c>
      <c r="DH392" s="40" t="b">
        <f t="shared" si="535"/>
        <v>0</v>
      </c>
      <c r="DI392" s="40" t="b">
        <f t="shared" si="536"/>
        <v>0</v>
      </c>
      <c r="DJ392" s="40" t="b">
        <f t="shared" si="537"/>
        <v>0</v>
      </c>
      <c r="DK392" s="367"/>
      <c r="DL392" s="40" t="b">
        <f t="shared" si="538"/>
        <v>0</v>
      </c>
      <c r="DM392" s="40" t="b">
        <f t="shared" si="539"/>
        <v>0</v>
      </c>
      <c r="DN392" s="40" t="b">
        <f t="shared" si="540"/>
        <v>0</v>
      </c>
      <c r="DO392" s="40" t="b">
        <f t="shared" si="541"/>
        <v>0</v>
      </c>
      <c r="DP392" s="367"/>
      <c r="DQ392" s="40" t="b">
        <f t="shared" si="542"/>
        <v>0</v>
      </c>
      <c r="DR392" s="40" t="b">
        <f t="shared" si="543"/>
        <v>0</v>
      </c>
      <c r="DS392" s="40" t="b">
        <f t="shared" si="544"/>
        <v>0</v>
      </c>
      <c r="DT392" s="40" t="b">
        <f t="shared" si="545"/>
        <v>0</v>
      </c>
      <c r="DU392" s="367"/>
      <c r="DV392" s="40" t="b">
        <f t="shared" si="546"/>
        <v>0</v>
      </c>
      <c r="DW392" s="40" t="b">
        <f t="shared" si="547"/>
        <v>0</v>
      </c>
      <c r="DX392" s="40" t="b">
        <f t="shared" si="548"/>
        <v>0</v>
      </c>
      <c r="DY392" s="40" t="b">
        <f t="shared" si="549"/>
        <v>0</v>
      </c>
      <c r="DZ392" s="367"/>
      <c r="EA392" s="40" t="b">
        <f t="shared" si="550"/>
        <v>0</v>
      </c>
      <c r="EB392" s="40" t="b">
        <f t="shared" si="551"/>
        <v>0</v>
      </c>
      <c r="EC392" s="40" t="b">
        <f t="shared" si="552"/>
        <v>0</v>
      </c>
      <c r="ED392" s="40" t="b">
        <f t="shared" si="553"/>
        <v>0</v>
      </c>
      <c r="EE392" s="367"/>
      <c r="EF392" s="40" t="b">
        <f t="shared" si="554"/>
        <v>0</v>
      </c>
      <c r="EG392" s="40" t="b">
        <f t="shared" si="555"/>
        <v>0</v>
      </c>
      <c r="EH392" s="40" t="b">
        <f t="shared" si="556"/>
        <v>0</v>
      </c>
      <c r="EI392" s="40" t="b">
        <f t="shared" si="557"/>
        <v>0</v>
      </c>
      <c r="EJ392" s="367"/>
      <c r="EK392" s="40" t="b">
        <f t="shared" si="558"/>
        <v>0</v>
      </c>
      <c r="EL392" s="40" t="b">
        <f t="shared" si="559"/>
        <v>0</v>
      </c>
      <c r="EM392" s="40" t="b">
        <f t="shared" si="560"/>
        <v>0</v>
      </c>
      <c r="EN392" s="40" t="b">
        <f t="shared" si="561"/>
        <v>0</v>
      </c>
      <c r="EO392" s="367"/>
      <c r="EP392" s="40" t="b">
        <f t="shared" si="562"/>
        <v>0</v>
      </c>
      <c r="EQ392" s="40" t="b">
        <f t="shared" si="563"/>
        <v>0</v>
      </c>
      <c r="ER392" s="40" t="b">
        <f t="shared" si="564"/>
        <v>0</v>
      </c>
      <c r="ES392" s="40" t="b">
        <f t="shared" si="565"/>
        <v>0</v>
      </c>
      <c r="ET392" s="367"/>
      <c r="EU392" s="40" t="b">
        <f t="shared" si="566"/>
        <v>0</v>
      </c>
      <c r="EV392" s="40" t="b">
        <f t="shared" si="567"/>
        <v>0</v>
      </c>
      <c r="EW392" s="40" t="b">
        <f t="shared" si="568"/>
        <v>0</v>
      </c>
      <c r="EX392" s="40" t="b">
        <f t="shared" si="569"/>
        <v>0</v>
      </c>
      <c r="EY392" s="365"/>
      <c r="EZ392" s="40" t="b">
        <f t="shared" si="570"/>
        <v>0</v>
      </c>
      <c r="FA392" s="40" t="b">
        <f t="shared" si="571"/>
        <v>0</v>
      </c>
      <c r="FB392" s="40" t="b">
        <f t="shared" si="572"/>
        <v>0</v>
      </c>
      <c r="FC392" s="40" t="b">
        <f t="shared" si="573"/>
        <v>0</v>
      </c>
      <c r="FD392" s="367"/>
      <c r="FE392" s="40" t="b">
        <f t="shared" si="574"/>
        <v>0</v>
      </c>
      <c r="FF392" s="40" t="b">
        <f t="shared" si="575"/>
        <v>0</v>
      </c>
      <c r="FG392" s="40" t="b">
        <f t="shared" si="576"/>
        <v>0</v>
      </c>
      <c r="FH392" s="40" t="b">
        <f t="shared" si="577"/>
        <v>0</v>
      </c>
      <c r="FI392" s="365"/>
      <c r="FJ392" s="40" t="b">
        <f t="shared" si="578"/>
        <v>0</v>
      </c>
      <c r="FK392" s="40" t="b">
        <f t="shared" si="579"/>
        <v>0</v>
      </c>
      <c r="FL392" s="40" t="b">
        <f t="shared" si="580"/>
        <v>0</v>
      </c>
      <c r="FM392" s="40" t="b">
        <f t="shared" si="581"/>
        <v>0</v>
      </c>
      <c r="FN392" s="367"/>
      <c r="FO392" s="40" t="b">
        <f t="shared" si="582"/>
        <v>0</v>
      </c>
      <c r="FP392" s="40" t="b">
        <f t="shared" si="583"/>
        <v>0</v>
      </c>
      <c r="FQ392" s="40" t="b">
        <f t="shared" si="584"/>
        <v>0</v>
      </c>
      <c r="FR392" s="40" t="b">
        <f t="shared" si="585"/>
        <v>0</v>
      </c>
      <c r="FS392" s="365"/>
      <c r="FT392" s="40" t="b">
        <f t="shared" si="586"/>
        <v>0</v>
      </c>
      <c r="FU392" s="40" t="b">
        <f t="shared" si="587"/>
        <v>0</v>
      </c>
      <c r="FV392" s="40" t="b">
        <f t="shared" si="588"/>
        <v>0</v>
      </c>
      <c r="FW392" s="40" t="b">
        <f t="shared" si="589"/>
        <v>0</v>
      </c>
    </row>
    <row r="393" spans="2:179">
      <c r="B393" s="365">
        <v>384</v>
      </c>
      <c r="C393" s="309"/>
      <c r="D393" s="196"/>
      <c r="E393" s="196"/>
      <c r="F393" s="195"/>
      <c r="G393" s="367"/>
      <c r="H393" s="197"/>
      <c r="I393" s="197"/>
      <c r="J393" s="197"/>
      <c r="K393" s="197"/>
      <c r="L393" s="197"/>
      <c r="M393" s="197"/>
      <c r="N393" s="9"/>
      <c r="O393" s="198"/>
      <c r="P393" s="198"/>
      <c r="Q393" s="198"/>
      <c r="R393" s="198"/>
      <c r="S393" s="198"/>
      <c r="T393" s="198"/>
      <c r="U393" s="9"/>
      <c r="V393" s="306"/>
      <c r="W393" s="306"/>
      <c r="X393" s="306"/>
      <c r="Y393" s="306"/>
      <c r="Z393" s="306"/>
      <c r="AA393" s="283">
        <f>IFERROR(Z393*Inputs!$D$59*Inputs!$D$60,"")</f>
        <v>0</v>
      </c>
      <c r="AB393" s="9"/>
      <c r="AC393" s="304"/>
      <c r="AD393" s="304"/>
      <c r="AE393" s="304"/>
      <c r="AF393" s="304"/>
      <c r="AG393" s="9"/>
      <c r="AH393" s="283" t="str">
        <f>IFERROR(IF(Analysis!AC393="","",Analysis!AC393*Inputs!$D$33),"")</f>
        <v/>
      </c>
      <c r="AI393" s="292" t="str">
        <f>IFERROR(IF(Analysis!AD393="","",Analysis!AD393*Inputs!$D$37),"")</f>
        <v/>
      </c>
      <c r="AJ393" s="292" t="str">
        <f>IFERROR(IF(Analysis!AE393="","",Analysis!AE393*Inputs!$D$41),"")</f>
        <v/>
      </c>
      <c r="AK393" s="292" t="str">
        <f>IFERROR(IF(Analysis!AE393="","",Analysis!AE393*Inputs!$D$48),"")</f>
        <v/>
      </c>
      <c r="AL393" s="293" t="str">
        <f>IFERROR(IF(Analysis!AD393="","",Analysis!AD393*Inputs!$D$49*Inputs!$D$48),"")</f>
        <v/>
      </c>
      <c r="AM393" s="292" t="str">
        <f>IFERROR(AK393*Inputs!$D$50,"")</f>
        <v/>
      </c>
      <c r="AN393" s="292" t="str">
        <f t="shared" si="590"/>
        <v/>
      </c>
      <c r="AO393" s="292" t="str">
        <f>IFERROR(IF(AN393="","",AN393*Inputs!$D$52),"")</f>
        <v/>
      </c>
      <c r="AP393" s="283" t="str">
        <f>IFERROR(IF(Analysis!AF393="","",Analysis!AF393*Inputs!$D$58),"")</f>
        <v/>
      </c>
      <c r="AQ393" s="293" t="str">
        <f>IFERROR(AP393*Inputs!$D$59,"")</f>
        <v/>
      </c>
      <c r="AR393" s="283" t="str">
        <f>IFERROR(AQ393*Inputs!$D$60,"")</f>
        <v/>
      </c>
      <c r="AS393" s="9"/>
      <c r="AT393" s="279" t="str">
        <f>IF(Analysis!V393&lt;&gt;"",Analysis!V393,Analysis!$AH393)</f>
        <v/>
      </c>
      <c r="AU393" s="279" t="str">
        <f>IF(Analysis!W393&lt;&gt;"",Analysis!W393,Analysis!AI393)</f>
        <v/>
      </c>
      <c r="AV393" s="279" t="str">
        <f>IF(Analysis!X393&lt;&gt;"",Analysis!X393,$AJ393)</f>
        <v/>
      </c>
      <c r="AW393" s="279" t="str">
        <f>IF(Analysis!Y393&lt;&gt;"",Analysis!Y393,Analysis!AO393)</f>
        <v/>
      </c>
      <c r="AX393" s="279" t="str">
        <f>IF(Analysis!Z393&lt;&gt;"",Analysis!Z393,Analysis!AP393)</f>
        <v/>
      </c>
      <c r="AY393" s="279" t="str">
        <f>IF(Analysis!AA393&gt;0,Analysis!AA393,Analysis!AR393)</f>
        <v/>
      </c>
      <c r="AZ393" s="9"/>
      <c r="BA393" s="8">
        <f>SUM((($H393+$O393)*Inputs!$D$14*Inputs!$D$13/Hours_TB),(($I393+$P393)*Inputs!$D$14*Inputs!$D$13/Hours_TB),(($J393+$Q393)*Inputs!$D$14*Inputs!$D$13/Hours_TB),(($K393+$R393)*Inputs!$D$14*Inputs!$D$13/Hours_TB),(($L393+$S393)*Inputs!$D$14*Inputs!$D$13/Hours_TB),(($M393+$T393)*Inputs!$D$14*Inputs!$D$13/Hours_TB))</f>
        <v>0</v>
      </c>
      <c r="BB393" s="8">
        <f>SUM((($H393+$O393)*Inputs!$D$14*Inputs!$D$13/Hours_HIV),(($I393+$P393)*Inputs!$D$14*Inputs!$D$13/Hours_HIV),(($J393+$Q393)*Inputs!$D$14*Inputs!$D$13/Hours_HIV),(($K393+$R393)*Inputs!$D$14*Inputs!$D$13/Hours_HIV),(($L393+$S393)*Inputs!$D$14*Inputs!$D$13/Hours_HIV),(($M393+$T393)*Inputs!$D$14*Inputs!$D$13/Hours_HIV))</f>
        <v>0</v>
      </c>
      <c r="BC393" s="8">
        <f>SUM((($H393+$O393)*Inputs!$D$14*Inputs!$D$13/Hours_HPV),(($I393+$P393)*Inputs!$D$14*Inputs!$D$13/Hours_HPV),(($J393+$Q393)*Inputs!$D$14*Inputs!$D$13/Hours_HPV),(($K393+$R393)*Inputs!$D$14*Inputs!$D$13/Hours_HPV),(($L393+$S393)*Inputs!$D$14*Inputs!$D$13/Hours_HPV),(($M393+$T393)*Inputs!$D$14*Inputs!$D$13/Hours_HPV))</f>
        <v>0</v>
      </c>
      <c r="BD393" s="8">
        <f>SUM((($H393+$O393)*Inputs!$D$14*Inputs!$D$13/Hours_HCV),(($I393+$P393)*Inputs!$D$14*Inputs!$D$13/Hours_HCV),(($J393+$Q393)*Inputs!$D$14*Inputs!$D$13/Hours_HCV),(($K393+$R393)*Inputs!$D$14*Inputs!$D$13/Hours_HCV),(($L393+$S393)*Inputs!$D$14*Inputs!$D$13/Hours_HCV),(($M393+$T393)*Inputs!$D$14*Inputs!$D$13/Hours_HCV))</f>
        <v>0</v>
      </c>
      <c r="BE393" s="9"/>
      <c r="BF393" s="10" t="str">
        <f t="shared" si="591"/>
        <v/>
      </c>
      <c r="BG393" s="18" t="str">
        <f t="shared" si="592"/>
        <v>N/A</v>
      </c>
      <c r="BH393" s="10" t="str">
        <f t="shared" si="593"/>
        <v/>
      </c>
      <c r="BI393" s="10" t="str">
        <f t="shared" si="594"/>
        <v/>
      </c>
      <c r="BJ393" s="10" t="str">
        <f t="shared" si="513"/>
        <v/>
      </c>
      <c r="BK393" s="18" t="str">
        <f t="shared" si="595"/>
        <v>N/A</v>
      </c>
      <c r="BL393" s="367"/>
      <c r="BM393" s="10">
        <f t="shared" si="596"/>
        <v>0</v>
      </c>
      <c r="BN393" s="18" t="str">
        <f t="shared" si="597"/>
        <v>N/A</v>
      </c>
      <c r="BO393" s="10" t="str">
        <f t="shared" si="514"/>
        <v/>
      </c>
      <c r="BP393" s="10" t="str">
        <f t="shared" si="515"/>
        <v/>
      </c>
      <c r="BQ393" s="10" t="str">
        <f t="shared" si="516"/>
        <v/>
      </c>
      <c r="BR393" s="18" t="str">
        <f t="shared" si="517"/>
        <v>N/A</v>
      </c>
      <c r="BS393" s="367"/>
      <c r="BT393" s="10">
        <f t="shared" si="598"/>
        <v>0</v>
      </c>
      <c r="BU393" s="18" t="str">
        <f t="shared" si="599"/>
        <v>N/A</v>
      </c>
      <c r="BV393" s="10" t="str">
        <f t="shared" si="518"/>
        <v/>
      </c>
      <c r="BW393" s="10" t="str">
        <f t="shared" si="600"/>
        <v/>
      </c>
      <c r="BX393" s="10" t="str">
        <f t="shared" si="519"/>
        <v/>
      </c>
      <c r="BY393" s="18" t="str">
        <f t="shared" si="601"/>
        <v>N/A</v>
      </c>
      <c r="BZ393" s="367"/>
      <c r="CA393" s="10">
        <f t="shared" si="612"/>
        <v>0</v>
      </c>
      <c r="CB393" s="18" t="str">
        <f t="shared" si="603"/>
        <v>N/A</v>
      </c>
      <c r="CC393" s="10" t="str">
        <f t="shared" si="520"/>
        <v/>
      </c>
      <c r="CD393" s="10" t="str">
        <f t="shared" si="521"/>
        <v/>
      </c>
      <c r="CE393" s="10" t="str">
        <f t="shared" si="522"/>
        <v/>
      </c>
      <c r="CF393" s="18" t="str">
        <f t="shared" si="604"/>
        <v>N/A</v>
      </c>
      <c r="CG393" s="365"/>
      <c r="CH393" s="10">
        <f t="shared" si="605"/>
        <v>0</v>
      </c>
      <c r="CI393" s="18" t="str">
        <f t="shared" si="606"/>
        <v>N/A</v>
      </c>
      <c r="CJ393" s="10" t="str">
        <f t="shared" si="523"/>
        <v/>
      </c>
      <c r="CK393" s="10" t="str">
        <f t="shared" si="524"/>
        <v/>
      </c>
      <c r="CL393" s="10" t="str">
        <f t="shared" si="525"/>
        <v/>
      </c>
      <c r="CM393" s="18" t="str">
        <f t="shared" si="526"/>
        <v>N/A</v>
      </c>
      <c r="CN393" s="365"/>
      <c r="CO393" s="10">
        <f t="shared" si="607"/>
        <v>0</v>
      </c>
      <c r="CP393" s="18" t="str">
        <f t="shared" si="608"/>
        <v>N/A</v>
      </c>
      <c r="CQ393" s="10" t="str">
        <f t="shared" si="527"/>
        <v/>
      </c>
      <c r="CR393" s="10" t="str">
        <f t="shared" si="528"/>
        <v/>
      </c>
      <c r="CS393" s="10" t="str">
        <f t="shared" si="529"/>
        <v/>
      </c>
      <c r="CT393" s="18" t="str">
        <f t="shared" si="609"/>
        <v>N/A</v>
      </c>
      <c r="CU393" s="377"/>
      <c r="CV393" s="10">
        <f t="shared" si="610"/>
        <v>0</v>
      </c>
      <c r="CW393" s="18" t="str">
        <f t="shared" si="611"/>
        <v>N/A</v>
      </c>
      <c r="CX393" s="10" t="str">
        <f t="shared" si="530"/>
        <v/>
      </c>
      <c r="CY393" s="10" t="str">
        <f t="shared" si="531"/>
        <v/>
      </c>
      <c r="CZ393" s="10" t="str">
        <f t="shared" si="532"/>
        <v/>
      </c>
      <c r="DA393" s="18" t="str">
        <f t="shared" si="533"/>
        <v>N/A</v>
      </c>
      <c r="DB393" s="367"/>
      <c r="DC393" s="367"/>
      <c r="DD393" s="367"/>
      <c r="DE393" s="367"/>
      <c r="DF393" s="367"/>
      <c r="DG393" s="40" t="b">
        <f t="shared" si="534"/>
        <v>0</v>
      </c>
      <c r="DH393" s="40" t="b">
        <f t="shared" si="535"/>
        <v>0</v>
      </c>
      <c r="DI393" s="40" t="b">
        <f t="shared" si="536"/>
        <v>0</v>
      </c>
      <c r="DJ393" s="40" t="b">
        <f t="shared" si="537"/>
        <v>0</v>
      </c>
      <c r="DK393" s="367"/>
      <c r="DL393" s="40" t="b">
        <f t="shared" si="538"/>
        <v>0</v>
      </c>
      <c r="DM393" s="40" t="b">
        <f t="shared" si="539"/>
        <v>0</v>
      </c>
      <c r="DN393" s="40" t="b">
        <f t="shared" si="540"/>
        <v>0</v>
      </c>
      <c r="DO393" s="40" t="b">
        <f t="shared" si="541"/>
        <v>0</v>
      </c>
      <c r="DP393" s="367"/>
      <c r="DQ393" s="40" t="b">
        <f t="shared" si="542"/>
        <v>0</v>
      </c>
      <c r="DR393" s="40" t="b">
        <f t="shared" si="543"/>
        <v>0</v>
      </c>
      <c r="DS393" s="40" t="b">
        <f t="shared" si="544"/>
        <v>0</v>
      </c>
      <c r="DT393" s="40" t="b">
        <f t="shared" si="545"/>
        <v>0</v>
      </c>
      <c r="DU393" s="367"/>
      <c r="DV393" s="40" t="b">
        <f t="shared" si="546"/>
        <v>0</v>
      </c>
      <c r="DW393" s="40" t="b">
        <f t="shared" si="547"/>
        <v>0</v>
      </c>
      <c r="DX393" s="40" t="b">
        <f t="shared" si="548"/>
        <v>0</v>
      </c>
      <c r="DY393" s="40" t="b">
        <f t="shared" si="549"/>
        <v>0</v>
      </c>
      <c r="DZ393" s="367"/>
      <c r="EA393" s="40" t="b">
        <f t="shared" si="550"/>
        <v>0</v>
      </c>
      <c r="EB393" s="40" t="b">
        <f t="shared" si="551"/>
        <v>0</v>
      </c>
      <c r="EC393" s="40" t="b">
        <f t="shared" si="552"/>
        <v>0</v>
      </c>
      <c r="ED393" s="40" t="b">
        <f t="shared" si="553"/>
        <v>0</v>
      </c>
      <c r="EE393" s="367"/>
      <c r="EF393" s="40" t="b">
        <f t="shared" si="554"/>
        <v>0</v>
      </c>
      <c r="EG393" s="40" t="b">
        <f t="shared" si="555"/>
        <v>0</v>
      </c>
      <c r="EH393" s="40" t="b">
        <f t="shared" si="556"/>
        <v>0</v>
      </c>
      <c r="EI393" s="40" t="b">
        <f t="shared" si="557"/>
        <v>0</v>
      </c>
      <c r="EJ393" s="367"/>
      <c r="EK393" s="40" t="b">
        <f t="shared" si="558"/>
        <v>0</v>
      </c>
      <c r="EL393" s="40" t="b">
        <f t="shared" si="559"/>
        <v>0</v>
      </c>
      <c r="EM393" s="40" t="b">
        <f t="shared" si="560"/>
        <v>0</v>
      </c>
      <c r="EN393" s="40" t="b">
        <f t="shared" si="561"/>
        <v>0</v>
      </c>
      <c r="EO393" s="367"/>
      <c r="EP393" s="40" t="b">
        <f t="shared" si="562"/>
        <v>0</v>
      </c>
      <c r="EQ393" s="40" t="b">
        <f t="shared" si="563"/>
        <v>0</v>
      </c>
      <c r="ER393" s="40" t="b">
        <f t="shared" si="564"/>
        <v>0</v>
      </c>
      <c r="ES393" s="40" t="b">
        <f t="shared" si="565"/>
        <v>0</v>
      </c>
      <c r="ET393" s="367"/>
      <c r="EU393" s="40" t="b">
        <f t="shared" si="566"/>
        <v>0</v>
      </c>
      <c r="EV393" s="40" t="b">
        <f t="shared" si="567"/>
        <v>0</v>
      </c>
      <c r="EW393" s="40" t="b">
        <f t="shared" si="568"/>
        <v>0</v>
      </c>
      <c r="EX393" s="40" t="b">
        <f t="shared" si="569"/>
        <v>0</v>
      </c>
      <c r="EY393" s="365"/>
      <c r="EZ393" s="40" t="b">
        <f t="shared" si="570"/>
        <v>0</v>
      </c>
      <c r="FA393" s="40" t="b">
        <f t="shared" si="571"/>
        <v>0</v>
      </c>
      <c r="FB393" s="40" t="b">
        <f t="shared" si="572"/>
        <v>0</v>
      </c>
      <c r="FC393" s="40" t="b">
        <f t="shared" si="573"/>
        <v>0</v>
      </c>
      <c r="FD393" s="367"/>
      <c r="FE393" s="40" t="b">
        <f t="shared" si="574"/>
        <v>0</v>
      </c>
      <c r="FF393" s="40" t="b">
        <f t="shared" si="575"/>
        <v>0</v>
      </c>
      <c r="FG393" s="40" t="b">
        <f t="shared" si="576"/>
        <v>0</v>
      </c>
      <c r="FH393" s="40" t="b">
        <f t="shared" si="577"/>
        <v>0</v>
      </c>
      <c r="FI393" s="365"/>
      <c r="FJ393" s="40" t="b">
        <f t="shared" si="578"/>
        <v>0</v>
      </c>
      <c r="FK393" s="40" t="b">
        <f t="shared" si="579"/>
        <v>0</v>
      </c>
      <c r="FL393" s="40" t="b">
        <f t="shared" si="580"/>
        <v>0</v>
      </c>
      <c r="FM393" s="40" t="b">
        <f t="shared" si="581"/>
        <v>0</v>
      </c>
      <c r="FN393" s="367"/>
      <c r="FO393" s="40" t="b">
        <f t="shared" si="582"/>
        <v>0</v>
      </c>
      <c r="FP393" s="40" t="b">
        <f t="shared" si="583"/>
        <v>0</v>
      </c>
      <c r="FQ393" s="40" t="b">
        <f t="shared" si="584"/>
        <v>0</v>
      </c>
      <c r="FR393" s="40" t="b">
        <f t="shared" si="585"/>
        <v>0</v>
      </c>
      <c r="FS393" s="365"/>
      <c r="FT393" s="40" t="b">
        <f t="shared" si="586"/>
        <v>0</v>
      </c>
      <c r="FU393" s="40" t="b">
        <f t="shared" si="587"/>
        <v>0</v>
      </c>
      <c r="FV393" s="40" t="b">
        <f t="shared" si="588"/>
        <v>0</v>
      </c>
      <c r="FW393" s="40" t="b">
        <f t="shared" si="589"/>
        <v>0</v>
      </c>
    </row>
    <row r="394" spans="2:179">
      <c r="B394" s="365">
        <v>385</v>
      </c>
      <c r="C394" s="309"/>
      <c r="D394" s="196"/>
      <c r="E394" s="196"/>
      <c r="F394" s="195"/>
      <c r="G394" s="367"/>
      <c r="H394" s="197"/>
      <c r="I394" s="197"/>
      <c r="J394" s="197"/>
      <c r="K394" s="197"/>
      <c r="L394" s="197"/>
      <c r="M394" s="197"/>
      <c r="N394" s="9"/>
      <c r="O394" s="198"/>
      <c r="P394" s="198"/>
      <c r="Q394" s="198"/>
      <c r="R394" s="198"/>
      <c r="S394" s="198"/>
      <c r="T394" s="198"/>
      <c r="U394" s="9"/>
      <c r="V394" s="306"/>
      <c r="W394" s="306"/>
      <c r="X394" s="306"/>
      <c r="Y394" s="306"/>
      <c r="Z394" s="306"/>
      <c r="AA394" s="283">
        <f>IFERROR(Z394*Inputs!$D$59*Inputs!$D$60,"")</f>
        <v>0</v>
      </c>
      <c r="AB394" s="9"/>
      <c r="AC394" s="304"/>
      <c r="AD394" s="304"/>
      <c r="AE394" s="304"/>
      <c r="AF394" s="304"/>
      <c r="AG394" s="9"/>
      <c r="AH394" s="283" t="str">
        <f>IFERROR(IF(Analysis!AC394="","",Analysis!AC394*Inputs!$D$33),"")</f>
        <v/>
      </c>
      <c r="AI394" s="292" t="str">
        <f>IFERROR(IF(Analysis!AD394="","",Analysis!AD394*Inputs!$D$37),"")</f>
        <v/>
      </c>
      <c r="AJ394" s="292" t="str">
        <f>IFERROR(IF(Analysis!AE394="","",Analysis!AE394*Inputs!$D$41),"")</f>
        <v/>
      </c>
      <c r="AK394" s="292" t="str">
        <f>IFERROR(IF(Analysis!AE394="","",Analysis!AE394*Inputs!$D$48),"")</f>
        <v/>
      </c>
      <c r="AL394" s="293" t="str">
        <f>IFERROR(IF(Analysis!AD394="","",Analysis!AD394*Inputs!$D$49*Inputs!$D$48),"")</f>
        <v/>
      </c>
      <c r="AM394" s="292" t="str">
        <f>IFERROR(AK394*Inputs!$D$50,"")</f>
        <v/>
      </c>
      <c r="AN394" s="292" t="str">
        <f t="shared" si="590"/>
        <v/>
      </c>
      <c r="AO394" s="292" t="str">
        <f>IFERROR(IF(AN394="","",AN394*Inputs!$D$52),"")</f>
        <v/>
      </c>
      <c r="AP394" s="283" t="str">
        <f>IFERROR(IF(Analysis!AF394="","",Analysis!AF394*Inputs!$D$58),"")</f>
        <v/>
      </c>
      <c r="AQ394" s="293" t="str">
        <f>IFERROR(AP394*Inputs!$D$59,"")</f>
        <v/>
      </c>
      <c r="AR394" s="283" t="str">
        <f>IFERROR(AQ394*Inputs!$D$60,"")</f>
        <v/>
      </c>
      <c r="AS394" s="9"/>
      <c r="AT394" s="279" t="str">
        <f>IF(Analysis!V394&lt;&gt;"",Analysis!V394,Analysis!$AH394)</f>
        <v/>
      </c>
      <c r="AU394" s="279" t="str">
        <f>IF(Analysis!W394&lt;&gt;"",Analysis!W394,Analysis!AI394)</f>
        <v/>
      </c>
      <c r="AV394" s="279" t="str">
        <f>IF(Analysis!X394&lt;&gt;"",Analysis!X394,$AJ394)</f>
        <v/>
      </c>
      <c r="AW394" s="279" t="str">
        <f>IF(Analysis!Y394&lt;&gt;"",Analysis!Y394,Analysis!AO394)</f>
        <v/>
      </c>
      <c r="AX394" s="279" t="str">
        <f>IF(Analysis!Z394&lt;&gt;"",Analysis!Z394,Analysis!AP394)</f>
        <v/>
      </c>
      <c r="AY394" s="279" t="str">
        <f>IF(Analysis!AA394&gt;0,Analysis!AA394,Analysis!AR394)</f>
        <v/>
      </c>
      <c r="AZ394" s="9"/>
      <c r="BA394" s="8">
        <f>SUM((($H394+$O394)*Inputs!$D$14*Inputs!$D$13/Hours_TB),(($I394+$P394)*Inputs!$D$14*Inputs!$D$13/Hours_TB),(($J394+$Q394)*Inputs!$D$14*Inputs!$D$13/Hours_TB),(($K394+$R394)*Inputs!$D$14*Inputs!$D$13/Hours_TB),(($L394+$S394)*Inputs!$D$14*Inputs!$D$13/Hours_TB),(($M394+$T394)*Inputs!$D$14*Inputs!$D$13/Hours_TB))</f>
        <v>0</v>
      </c>
      <c r="BB394" s="8">
        <f>SUM((($H394+$O394)*Inputs!$D$14*Inputs!$D$13/Hours_HIV),(($I394+$P394)*Inputs!$D$14*Inputs!$D$13/Hours_HIV),(($J394+$Q394)*Inputs!$D$14*Inputs!$D$13/Hours_HIV),(($K394+$R394)*Inputs!$D$14*Inputs!$D$13/Hours_HIV),(($L394+$S394)*Inputs!$D$14*Inputs!$D$13/Hours_HIV),(($M394+$T394)*Inputs!$D$14*Inputs!$D$13/Hours_HIV))</f>
        <v>0</v>
      </c>
      <c r="BC394" s="8">
        <f>SUM((($H394+$O394)*Inputs!$D$14*Inputs!$D$13/Hours_HPV),(($I394+$P394)*Inputs!$D$14*Inputs!$D$13/Hours_HPV),(($J394+$Q394)*Inputs!$D$14*Inputs!$D$13/Hours_HPV),(($K394+$R394)*Inputs!$D$14*Inputs!$D$13/Hours_HPV),(($L394+$S394)*Inputs!$D$14*Inputs!$D$13/Hours_HPV),(($M394+$T394)*Inputs!$D$14*Inputs!$D$13/Hours_HPV))</f>
        <v>0</v>
      </c>
      <c r="BD394" s="8">
        <f>SUM((($H394+$O394)*Inputs!$D$14*Inputs!$D$13/Hours_HCV),(($I394+$P394)*Inputs!$D$14*Inputs!$D$13/Hours_HCV),(($J394+$Q394)*Inputs!$D$14*Inputs!$D$13/Hours_HCV),(($K394+$R394)*Inputs!$D$14*Inputs!$D$13/Hours_HCV),(($L394+$S394)*Inputs!$D$14*Inputs!$D$13/Hours_HCV),(($M394+$T394)*Inputs!$D$14*Inputs!$D$13/Hours_HCV))</f>
        <v>0</v>
      </c>
      <c r="BE394" s="9"/>
      <c r="BF394" s="10" t="str">
        <f t="shared" si="591"/>
        <v/>
      </c>
      <c r="BG394" s="18" t="str">
        <f t="shared" si="592"/>
        <v>N/A</v>
      </c>
      <c r="BH394" s="10" t="str">
        <f t="shared" si="593"/>
        <v/>
      </c>
      <c r="BI394" s="10" t="str">
        <f t="shared" si="594"/>
        <v/>
      </c>
      <c r="BJ394" s="10" t="str">
        <f t="shared" ref="BJ394:BJ409" si="613">IFERROR($AT394*(1+Vol_TB),"")</f>
        <v/>
      </c>
      <c r="BK394" s="18" t="str">
        <f t="shared" si="595"/>
        <v>N/A</v>
      </c>
      <c r="BL394" s="367"/>
      <c r="BM394" s="10">
        <f t="shared" si="596"/>
        <v>0</v>
      </c>
      <c r="BN394" s="18" t="str">
        <f t="shared" si="597"/>
        <v>N/A</v>
      </c>
      <c r="BO394" s="10" t="str">
        <f t="shared" ref="BO394:BO409" si="614">IFERROR(MAX(0,($BH394/Hours_HIV)-$AU394),"")</f>
        <v/>
      </c>
      <c r="BP394" s="10" t="str">
        <f t="shared" ref="BP394:BP409" si="615">IFERROR(BO394*Hours_HIV,"")</f>
        <v/>
      </c>
      <c r="BQ394" s="10" t="str">
        <f t="shared" ref="BQ394:BQ409" si="616">IFERROR($AT394*(1+Vol_TB)+$AU394*(1+Vol_HIV),"")</f>
        <v/>
      </c>
      <c r="BR394" s="18" t="str">
        <f t="shared" ref="BR394:BR409" si="617">IF($BA394=0,"N/A",IF(BQ394=0,1,1-($AT394*(1+Vol_TB)/$BA394)-$AU394*(1+Vol_HIV)/$BB394))</f>
        <v>N/A</v>
      </c>
      <c r="BS394" s="367"/>
      <c r="BT394" s="10">
        <f t="shared" si="598"/>
        <v>0</v>
      </c>
      <c r="BU394" s="18" t="str">
        <f t="shared" si="599"/>
        <v>N/A</v>
      </c>
      <c r="BV394" s="10" t="str">
        <f t="shared" ref="BV394:BV409" si="618">IFERROR(MAX(0,($BH394/Hours_HIV)-$AV394),"")</f>
        <v/>
      </c>
      <c r="BW394" s="10" t="str">
        <f t="shared" si="600"/>
        <v/>
      </c>
      <c r="BX394" s="10" t="str">
        <f t="shared" ref="BX394:BX409" si="619">IFERROR($AT394*(1+Vol_TB)+$AV394*(1+Vol_HIV),"")</f>
        <v/>
      </c>
      <c r="BY394" s="18" t="str">
        <f t="shared" si="601"/>
        <v>N/A</v>
      </c>
      <c r="BZ394" s="367"/>
      <c r="CA394" s="10">
        <f t="shared" si="612"/>
        <v>0</v>
      </c>
      <c r="CB394" s="18" t="str">
        <f t="shared" si="603"/>
        <v>N/A</v>
      </c>
      <c r="CC394" s="10" t="str">
        <f t="shared" ref="CC394:CC409" si="620">IFERROR(MAX(0,($BH394/Hours_HIV)-SUM($AU394:$AV394)),"")</f>
        <v/>
      </c>
      <c r="CD394" s="10" t="str">
        <f t="shared" ref="CD394:CD409" si="621">IFERROR(CC394*Hours_HIV,"")</f>
        <v/>
      </c>
      <c r="CE394" s="10" t="str">
        <f t="shared" ref="CE394:CE409" si="622">IFERROR($AT394*(1+Vol_TB)+SUM($AU394:$AV394)*(1+Vol_HIV),"")</f>
        <v/>
      </c>
      <c r="CF394" s="18" t="str">
        <f t="shared" si="604"/>
        <v>N/A</v>
      </c>
      <c r="CG394" s="365"/>
      <c r="CH394" s="10">
        <f t="shared" si="605"/>
        <v>0</v>
      </c>
      <c r="CI394" s="18" t="str">
        <f t="shared" si="606"/>
        <v>N/A</v>
      </c>
      <c r="CJ394" s="10" t="str">
        <f t="shared" ref="CJ394:CJ409" si="623">IFERROR(MAX(0,($BH394/Hours_HPV)-$AW394),"")</f>
        <v/>
      </c>
      <c r="CK394" s="10" t="str">
        <f t="shared" ref="CK394:CK409" si="624">IFERROR(CJ394*Hours_HPV,"")</f>
        <v/>
      </c>
      <c r="CL394" s="10" t="str">
        <f t="shared" ref="CL394:CL409" si="625">IFERROR($AT394*(1+Vol_TB)+$AW394*(1+Vol_HPV),"")</f>
        <v/>
      </c>
      <c r="CM394" s="18" t="str">
        <f t="shared" ref="CM394:CM409" si="626">IF($BA394=0,"N/A",IF(CL394=0,1,1-($AT394*(1+Vol_TB)/$BA394)-$AW394*(1+Vol_HPV)/$BC394))</f>
        <v>N/A</v>
      </c>
      <c r="CN394" s="365"/>
      <c r="CO394" s="10">
        <f t="shared" si="607"/>
        <v>0</v>
      </c>
      <c r="CP394" s="18" t="str">
        <f t="shared" si="608"/>
        <v>N/A</v>
      </c>
      <c r="CQ394" s="10" t="str">
        <f t="shared" ref="CQ394:CQ409" si="627">IFERROR(MAX(0,($BH394/Hours_HCV)-SUM($AX394:$AY394)),"")</f>
        <v/>
      </c>
      <c r="CR394" s="10" t="str">
        <f t="shared" ref="CR394:CR409" si="628">IFERROR(CQ394*Hours_HCV,"")</f>
        <v/>
      </c>
      <c r="CS394" s="10" t="str">
        <f t="shared" ref="CS394:CS409" si="629">IFERROR($AT394*(1+Vol_TB)+SUM($AX394:$AY394)*(1+Vol_HCV),"")</f>
        <v/>
      </c>
      <c r="CT394" s="18" t="str">
        <f t="shared" si="609"/>
        <v>N/A</v>
      </c>
      <c r="CU394" s="377"/>
      <c r="CV394" s="10">
        <f t="shared" si="610"/>
        <v>0</v>
      </c>
      <c r="CW394" s="18" t="str">
        <f t="shared" si="611"/>
        <v>N/A</v>
      </c>
      <c r="CX394" s="10" t="str">
        <f t="shared" ref="CX394:CX409" si="630">IFERROR(MAX(0,($BH394/Hours_HIV)-SUM($AU394:$AV394),($BH394/Hours_HPV)-$AW394,($BH394/Hours_HCV)-SUM($AX394:$AY394)),"")</f>
        <v/>
      </c>
      <c r="CY394" s="10" t="str">
        <f t="shared" ref="CY394:CY409" si="631">IFERROR(CX394*Hours_HCV,"")</f>
        <v/>
      </c>
      <c r="CZ394" s="10" t="str">
        <f t="shared" ref="CZ394:CZ409" si="632">IFERROR($AT394*(1+Vol_TB)+SUM($AU394:$AV394)*(1+Vol_HIV)+$AW394*(1+Vol_HPV)+SUM($AX394:$AY394)*(1+Vol_HCV),"")</f>
        <v/>
      </c>
      <c r="DA394" s="18" t="str">
        <f t="shared" ref="DA394:DA409" si="633">IF($BA394=0,"N/A",IF(CZ394=0,1,1-($AT394*(1+Vol_TB)/$BA394)-SUM($AU394:$AV394)*(1+Vol_HIV)/$BB394-$AW394*(1+Vol_HPV)/$BC394-SUM($AX394:$AY394)*(1+Vol_HCV)/$BD394))</f>
        <v>N/A</v>
      </c>
      <c r="DB394" s="367"/>
      <c r="DC394" s="367"/>
      <c r="DD394" s="367"/>
      <c r="DE394" s="367"/>
      <c r="DF394" s="367"/>
      <c r="DG394" s="40" t="b">
        <f t="shared" ref="DG394:DG409" si="634">IF($BG394&lt;=Threshold_Low,$C394)</f>
        <v>0</v>
      </c>
      <c r="DH394" s="40" t="b">
        <f t="shared" ref="DH394:DH409" si="635">IF(AND($BG394&gt;Threshold_Low,$BG394&lt;=Threshold_Med),$C394)</f>
        <v>0</v>
      </c>
      <c r="DI394" s="40" t="b">
        <f t="shared" ref="DI394:DI409" si="636">IF(AND($BG394&gt;Threshold_Med,$BG394&lt;=Threshold_High),$C394)</f>
        <v>0</v>
      </c>
      <c r="DJ394" s="40" t="b">
        <f t="shared" ref="DJ394:DJ409" si="637">IF($BG394="N/A",FALSE,IF($BG394&gt;Threshold_High,$C394))</f>
        <v>0</v>
      </c>
      <c r="DK394" s="367"/>
      <c r="DL394" s="40" t="b">
        <f t="shared" ref="DL394:DL409" si="638">IF($BK394&lt;=Threshold_Low,$C394)</f>
        <v>0</v>
      </c>
      <c r="DM394" s="40" t="b">
        <f t="shared" ref="DM394:DM409" si="639">IF(AND($BK394&gt;Threshold_Low,$BK394&lt;=Threshold_Med),$C394)</f>
        <v>0</v>
      </c>
      <c r="DN394" s="40" t="b">
        <f t="shared" ref="DN394:DN409" si="640">IF(AND($BK394&gt;Threshold_Med,$BK394&lt;=Threshold_High),$C394)</f>
        <v>0</v>
      </c>
      <c r="DO394" s="40" t="b">
        <f t="shared" ref="DO394:DO409" si="641">IF($BK394="N/A",FALSE,IF($BK394&gt;Threshold_High,$C394))</f>
        <v>0</v>
      </c>
      <c r="DP394" s="367"/>
      <c r="DQ394" s="40" t="b">
        <f t="shared" ref="DQ394:DQ409" si="642">IF($BK394&lt;=Threshold_Low,$C394)</f>
        <v>0</v>
      </c>
      <c r="DR394" s="40" t="b">
        <f t="shared" ref="DR394:DR409" si="643">IF(AND($BK394&gt;Threshold_Low,$BK394&lt;=Threshold_Med),$C394)</f>
        <v>0</v>
      </c>
      <c r="DS394" s="40" t="b">
        <f t="shared" ref="DS394:DS409" si="644">IF(AND($BK394&gt;Threshold_Med,$BK394&lt;=Threshold_High),$C394)</f>
        <v>0</v>
      </c>
      <c r="DT394" s="40" t="b">
        <f t="shared" ref="DT394:DT409" si="645">IF($BK394="N/A",FALSE,IF($BK394&gt;Threshold_High,$C394))</f>
        <v>0</v>
      </c>
      <c r="DU394" s="367"/>
      <c r="DV394" s="40" t="b">
        <f t="shared" ref="DV394:DV409" si="646">IF($BR394&lt;=Threshold_Low,$C394)</f>
        <v>0</v>
      </c>
      <c r="DW394" s="40" t="b">
        <f t="shared" ref="DW394:DW409" si="647">IF(AND($BR394&gt;Threshold_Low,$BR394&lt;=Threshold_Med),$C394)</f>
        <v>0</v>
      </c>
      <c r="DX394" s="40" t="b">
        <f t="shared" ref="DX394:DX409" si="648">IF(AND($BR394&gt;Threshold_Med,$BR394&lt;=Threshold_High),$C394)</f>
        <v>0</v>
      </c>
      <c r="DY394" s="40" t="b">
        <f t="shared" ref="DY394:DY409" si="649">IF($BR394="N/A",FALSE,IF($BR394&gt;Threshold_High,$C394))</f>
        <v>0</v>
      </c>
      <c r="DZ394" s="367"/>
      <c r="EA394" s="40" t="b">
        <f t="shared" ref="EA394:EA409" si="650">IF($BU394&lt;=Threshold_Low,$C394)</f>
        <v>0</v>
      </c>
      <c r="EB394" s="40" t="b">
        <f t="shared" ref="EB394:EB409" si="651">IF(AND($BU394&gt;Threshold_Low,$BU394&lt;=Threshold_Med),$C394)</f>
        <v>0</v>
      </c>
      <c r="EC394" s="40" t="b">
        <f t="shared" ref="EC394:EC409" si="652">IF(AND($BU394&gt;Threshold_Med,$BU394&lt;=Threshold_High),$C394)</f>
        <v>0</v>
      </c>
      <c r="ED394" s="40" t="b">
        <f t="shared" ref="ED394:ED409" si="653">IF($BU394="N/A",FALSE,IF($BU394&gt;Threshold_High,$C394))</f>
        <v>0</v>
      </c>
      <c r="EE394" s="367"/>
      <c r="EF394" s="40" t="b">
        <f t="shared" ref="EF394:EF409" si="654">IF($BY394&lt;=Threshold_Low,$C394)</f>
        <v>0</v>
      </c>
      <c r="EG394" s="40" t="b">
        <f t="shared" ref="EG394:EG409" si="655">IF(AND($BY394&gt;Threshold_Low,$BY394&lt;=Threshold_Med),$C394)</f>
        <v>0</v>
      </c>
      <c r="EH394" s="40" t="b">
        <f t="shared" ref="EH394:EH409" si="656">IF(AND($BY394&gt;Threshold_Med,$BY394&lt;=Threshold_High),$C394)</f>
        <v>0</v>
      </c>
      <c r="EI394" s="40" t="b">
        <f t="shared" ref="EI394:EI409" si="657">IF($BY394="N/A",FALSE,IF($BY394&gt;Threshold_High,$C394))</f>
        <v>0</v>
      </c>
      <c r="EJ394" s="367"/>
      <c r="EK394" s="40" t="b">
        <f t="shared" ref="EK394:EK409" si="658">IF($CB394&lt;=Threshold_Low,$C394)</f>
        <v>0</v>
      </c>
      <c r="EL394" s="40" t="b">
        <f t="shared" ref="EL394:EL409" si="659">IF(AND($CB394&gt;Threshold_Low,$CB394&lt;=Threshold_Med),$C394)</f>
        <v>0</v>
      </c>
      <c r="EM394" s="40" t="b">
        <f t="shared" ref="EM394:EM409" si="660">IF(AND($CB394&gt;Threshold_Med,$CB394&lt;=Threshold_High),$C394)</f>
        <v>0</v>
      </c>
      <c r="EN394" s="40" t="b">
        <f t="shared" ref="EN394:EN409" si="661">IF($CB394="N/A",FALSE,IF($CB394&gt;Threshold_High,$C394))</f>
        <v>0</v>
      </c>
      <c r="EO394" s="367"/>
      <c r="EP394" s="40" t="b">
        <f t="shared" ref="EP394:EP409" si="662">IF($CF394&lt;=Threshold_Low,$C394)</f>
        <v>0</v>
      </c>
      <c r="EQ394" s="40" t="b">
        <f t="shared" ref="EQ394:EQ409" si="663">IF(AND($CF394&gt;Threshold_Low,$CF394&lt;=Threshold_Med),$C394)</f>
        <v>0</v>
      </c>
      <c r="ER394" s="40" t="b">
        <f t="shared" ref="ER394:ER409" si="664">IF(AND($CF394&gt;Threshold_Med,$CF394&lt;=Threshold_High),$C394)</f>
        <v>0</v>
      </c>
      <c r="ES394" s="40" t="b">
        <f t="shared" ref="ES394:ES409" si="665">IF($CF394="N/A",FALSE,IF($CF394&gt;Threshold_High,$C394))</f>
        <v>0</v>
      </c>
      <c r="ET394" s="367"/>
      <c r="EU394" s="40" t="b">
        <f t="shared" ref="EU394:EU409" si="666">IF($CI394&lt;=Threshold_Low,$C394)</f>
        <v>0</v>
      </c>
      <c r="EV394" s="40" t="b">
        <f t="shared" ref="EV394:EV409" si="667">IF(AND($CI394&gt;Threshold_Low,$CI394&lt;=Threshold_Med),$C394)</f>
        <v>0</v>
      </c>
      <c r="EW394" s="40" t="b">
        <f t="shared" ref="EW394:EW409" si="668">IF(AND($CI394&gt;Threshold_Med,$CI394&lt;=Threshold_High),$C394)</f>
        <v>0</v>
      </c>
      <c r="EX394" s="40" t="b">
        <f t="shared" ref="EX394:EX409" si="669">IF($CI394="N/A",FALSE,IF($CI394&gt;Threshold_High,$C394))</f>
        <v>0</v>
      </c>
      <c r="EY394" s="365"/>
      <c r="EZ394" s="40" t="b">
        <f t="shared" ref="EZ394:EZ409" si="670">IF($CM394&lt;=Threshold_Low,$C394)</f>
        <v>0</v>
      </c>
      <c r="FA394" s="40" t="b">
        <f t="shared" ref="FA394:FA409" si="671">IF(AND($CM394&gt;Threshold_Low,$CM394&lt;=Threshold_Med),$C394)</f>
        <v>0</v>
      </c>
      <c r="FB394" s="40" t="b">
        <f t="shared" ref="FB394:FB409" si="672">IF(AND($CM394&gt;Threshold_Med,$CM394&lt;=Threshold_High),$C394)</f>
        <v>0</v>
      </c>
      <c r="FC394" s="40" t="b">
        <f t="shared" ref="FC394:FC409" si="673">IF($CM394="N/A",FALSE,IF($CM394&gt;Threshold_High,$C394))</f>
        <v>0</v>
      </c>
      <c r="FD394" s="367"/>
      <c r="FE394" s="40" t="b">
        <f t="shared" ref="FE394:FE409" si="674">IF($CP394&lt;=Threshold_Low,$C394)</f>
        <v>0</v>
      </c>
      <c r="FF394" s="40" t="b">
        <f t="shared" ref="FF394:FF409" si="675">IF(AND($CP394&gt;Threshold_Low,$CP394&lt;=Threshold_Med),$C394)</f>
        <v>0</v>
      </c>
      <c r="FG394" s="40" t="b">
        <f t="shared" ref="FG394:FG409" si="676">IF(AND($CP394&gt;Threshold_Med,$CP394&lt;=Threshold_High),$C394)</f>
        <v>0</v>
      </c>
      <c r="FH394" s="40" t="b">
        <f t="shared" ref="FH394:FH409" si="677">IF($CP394="N/A",FALSE,IF($CP394&gt;Threshold_High,$C394))</f>
        <v>0</v>
      </c>
      <c r="FI394" s="365"/>
      <c r="FJ394" s="40" t="b">
        <f t="shared" ref="FJ394:FJ409" si="678">IF($CT394&lt;=Threshold_Low,$C394)</f>
        <v>0</v>
      </c>
      <c r="FK394" s="40" t="b">
        <f t="shared" ref="FK394:FK409" si="679">IF(AND($CT394&gt;Threshold_Low,$CT394&lt;=Threshold_Med),$C394)</f>
        <v>0</v>
      </c>
      <c r="FL394" s="40" t="b">
        <f t="shared" ref="FL394:FL409" si="680">IF(AND($CT394&gt;Threshold_Med,$CT394&lt;=Threshold_High),$C394)</f>
        <v>0</v>
      </c>
      <c r="FM394" s="40" t="b">
        <f t="shared" ref="FM394:FM409" si="681">IF($CT394="N/A",FALSE,IF($CT394&gt;Threshold_High,$C394))</f>
        <v>0</v>
      </c>
      <c r="FN394" s="367"/>
      <c r="FO394" s="40" t="b">
        <f t="shared" ref="FO394:FO409" si="682">IF($CW394&lt;=Threshold_Low,$C394)</f>
        <v>0</v>
      </c>
      <c r="FP394" s="40" t="b">
        <f t="shared" ref="FP394:FP409" si="683">IF(AND($CW394&gt;Threshold_Low,$CW394&lt;=Threshold_Med),$C394)</f>
        <v>0</v>
      </c>
      <c r="FQ394" s="40" t="b">
        <f t="shared" ref="FQ394:FQ409" si="684">IF(AND($CW394&gt;Threshold_Med,$CW394&lt;=Threshold_High),$C394)</f>
        <v>0</v>
      </c>
      <c r="FR394" s="40" t="b">
        <f t="shared" ref="FR394:FR409" si="685">IF($CW394="N/A",FALSE,IF($CW394&gt;Threshold_High,$C394))</f>
        <v>0</v>
      </c>
      <c r="FS394" s="365"/>
      <c r="FT394" s="40" t="b">
        <f t="shared" ref="FT394:FT409" si="686">IF($DA394&lt;=Threshold_Low,$C394)</f>
        <v>0</v>
      </c>
      <c r="FU394" s="40" t="b">
        <f t="shared" ref="FU394:FU409" si="687">IF(AND($DA394&gt;Threshold_Low,$DA394&lt;=Threshold_Med),$C394)</f>
        <v>0</v>
      </c>
      <c r="FV394" s="40" t="b">
        <f t="shared" ref="FV394:FV409" si="688">IF(AND($DA394&gt;Threshold_Med,$DA394&lt;=Threshold_High),$C394)</f>
        <v>0</v>
      </c>
      <c r="FW394" s="40" t="b">
        <f t="shared" ref="FW394:FW409" si="689">IF($DA394="N/A",FALSE,IF($DA394&gt;Threshold_High,$C394))</f>
        <v>0</v>
      </c>
    </row>
    <row r="395" spans="2:179">
      <c r="B395" s="365">
        <v>386</v>
      </c>
      <c r="C395" s="309"/>
      <c r="D395" s="196"/>
      <c r="E395" s="196"/>
      <c r="F395" s="195"/>
      <c r="G395" s="367"/>
      <c r="H395" s="197"/>
      <c r="I395" s="197"/>
      <c r="J395" s="197"/>
      <c r="K395" s="197"/>
      <c r="L395" s="197"/>
      <c r="M395" s="197"/>
      <c r="N395" s="9"/>
      <c r="O395" s="198"/>
      <c r="P395" s="198"/>
      <c r="Q395" s="198"/>
      <c r="R395" s="198"/>
      <c r="S395" s="198"/>
      <c r="T395" s="198"/>
      <c r="U395" s="9"/>
      <c r="V395" s="306"/>
      <c r="W395" s="306"/>
      <c r="X395" s="306"/>
      <c r="Y395" s="306"/>
      <c r="Z395" s="306"/>
      <c r="AA395" s="283">
        <f>IFERROR(Z395*Inputs!$D$59*Inputs!$D$60,"")</f>
        <v>0</v>
      </c>
      <c r="AB395" s="9"/>
      <c r="AC395" s="304"/>
      <c r="AD395" s="304"/>
      <c r="AE395" s="304"/>
      <c r="AF395" s="304"/>
      <c r="AG395" s="9"/>
      <c r="AH395" s="283" t="str">
        <f>IFERROR(IF(Analysis!AC395="","",Analysis!AC395*Inputs!$D$33),"")</f>
        <v/>
      </c>
      <c r="AI395" s="292" t="str">
        <f>IFERROR(IF(Analysis!AD395="","",Analysis!AD395*Inputs!$D$37),"")</f>
        <v/>
      </c>
      <c r="AJ395" s="292" t="str">
        <f>IFERROR(IF(Analysis!AE395="","",Analysis!AE395*Inputs!$D$41),"")</f>
        <v/>
      </c>
      <c r="AK395" s="292" t="str">
        <f>IFERROR(IF(Analysis!AE395="","",Analysis!AE395*Inputs!$D$48),"")</f>
        <v/>
      </c>
      <c r="AL395" s="293" t="str">
        <f>IFERROR(IF(Analysis!AD395="","",Analysis!AD395*Inputs!$D$49*Inputs!$D$48),"")</f>
        <v/>
      </c>
      <c r="AM395" s="292" t="str">
        <f>IFERROR(AK395*Inputs!$D$50,"")</f>
        <v/>
      </c>
      <c r="AN395" s="292" t="str">
        <f t="shared" ref="AN395:AN409" si="690">IFERROR((AK395-AL395-AM395),"")</f>
        <v/>
      </c>
      <c r="AO395" s="292" t="str">
        <f>IFERROR(IF(AN395="","",AN395*Inputs!$D$52),"")</f>
        <v/>
      </c>
      <c r="AP395" s="283" t="str">
        <f>IFERROR(IF(Analysis!AF395="","",Analysis!AF395*Inputs!$D$58),"")</f>
        <v/>
      </c>
      <c r="AQ395" s="293" t="str">
        <f>IFERROR(AP395*Inputs!$D$59,"")</f>
        <v/>
      </c>
      <c r="AR395" s="283" t="str">
        <f>IFERROR(AQ395*Inputs!$D$60,"")</f>
        <v/>
      </c>
      <c r="AS395" s="9"/>
      <c r="AT395" s="279" t="str">
        <f>IF(Analysis!V395&lt;&gt;"",Analysis!V395,Analysis!$AH395)</f>
        <v/>
      </c>
      <c r="AU395" s="279" t="str">
        <f>IF(Analysis!W395&lt;&gt;"",Analysis!W395,Analysis!AI395)</f>
        <v/>
      </c>
      <c r="AV395" s="279" t="str">
        <f>IF(Analysis!X395&lt;&gt;"",Analysis!X395,$AJ395)</f>
        <v/>
      </c>
      <c r="AW395" s="279" t="str">
        <f>IF(Analysis!Y395&lt;&gt;"",Analysis!Y395,Analysis!AO395)</f>
        <v/>
      </c>
      <c r="AX395" s="279" t="str">
        <f>IF(Analysis!Z395&lt;&gt;"",Analysis!Z395,Analysis!AP395)</f>
        <v/>
      </c>
      <c r="AY395" s="279" t="str">
        <f>IF(Analysis!AA395&gt;0,Analysis!AA395,Analysis!AR395)</f>
        <v/>
      </c>
      <c r="AZ395" s="9"/>
      <c r="BA395" s="8">
        <f>SUM((($H395+$O395)*Inputs!$D$14*Inputs!$D$13/Hours_TB),(($I395+$P395)*Inputs!$D$14*Inputs!$D$13/Hours_TB),(($J395+$Q395)*Inputs!$D$14*Inputs!$D$13/Hours_TB),(($K395+$R395)*Inputs!$D$14*Inputs!$D$13/Hours_TB),(($L395+$S395)*Inputs!$D$14*Inputs!$D$13/Hours_TB),(($M395+$T395)*Inputs!$D$14*Inputs!$D$13/Hours_TB))</f>
        <v>0</v>
      </c>
      <c r="BB395" s="8">
        <f>SUM((($H395+$O395)*Inputs!$D$14*Inputs!$D$13/Hours_HIV),(($I395+$P395)*Inputs!$D$14*Inputs!$D$13/Hours_HIV),(($J395+$Q395)*Inputs!$D$14*Inputs!$D$13/Hours_HIV),(($K395+$R395)*Inputs!$D$14*Inputs!$D$13/Hours_HIV),(($L395+$S395)*Inputs!$D$14*Inputs!$D$13/Hours_HIV),(($M395+$T395)*Inputs!$D$14*Inputs!$D$13/Hours_HIV))</f>
        <v>0</v>
      </c>
      <c r="BC395" s="8">
        <f>SUM((($H395+$O395)*Inputs!$D$14*Inputs!$D$13/Hours_HPV),(($I395+$P395)*Inputs!$D$14*Inputs!$D$13/Hours_HPV),(($J395+$Q395)*Inputs!$D$14*Inputs!$D$13/Hours_HPV),(($K395+$R395)*Inputs!$D$14*Inputs!$D$13/Hours_HPV),(($L395+$S395)*Inputs!$D$14*Inputs!$D$13/Hours_HPV),(($M395+$T395)*Inputs!$D$14*Inputs!$D$13/Hours_HPV))</f>
        <v>0</v>
      </c>
      <c r="BD395" s="8">
        <f>SUM((($H395+$O395)*Inputs!$D$14*Inputs!$D$13/Hours_HCV),(($I395+$P395)*Inputs!$D$14*Inputs!$D$13/Hours_HCV),(($J395+$Q395)*Inputs!$D$14*Inputs!$D$13/Hours_HCV),(($K395+$R395)*Inputs!$D$14*Inputs!$D$13/Hours_HCV),(($L395+$S395)*Inputs!$D$14*Inputs!$D$13/Hours_HCV),(($M395+$T395)*Inputs!$D$14*Inputs!$D$13/Hours_HCV))</f>
        <v>0</v>
      </c>
      <c r="BE395" s="9"/>
      <c r="BF395" s="10" t="str">
        <f t="shared" ref="BF395:BF409" si="691">$AT395</f>
        <v/>
      </c>
      <c r="BG395" s="18" t="str">
        <f t="shared" ref="BG395:BG409" si="692">IF($BA395=0,"N/A",IF(BF395=0,1,IF(BA395=0,"",1-($BF395/$BA395))))</f>
        <v>N/A</v>
      </c>
      <c r="BH395" s="10" t="str">
        <f t="shared" ref="BH395:BH409" si="693">IFERROR(MAX(0,$BA395-$AT395),"")</f>
        <v/>
      </c>
      <c r="BI395" s="10" t="str">
        <f t="shared" ref="BI395:BI409" si="694">IFERROR(BH395*Hours_TB,"")</f>
        <v/>
      </c>
      <c r="BJ395" s="10" t="str">
        <f t="shared" si="613"/>
        <v/>
      </c>
      <c r="BK395" s="18" t="str">
        <f t="shared" ref="BK395:BK409" si="695">IF($BA395=0,"N/A",IF($BJ395=0,1,1-($BJ395/$BA395)))</f>
        <v>N/A</v>
      </c>
      <c r="BL395" s="367"/>
      <c r="BM395" s="10">
        <f t="shared" ref="BM395:BM400" si="696">SUM(AT395:AU395)</f>
        <v>0</v>
      </c>
      <c r="BN395" s="18" t="str">
        <f t="shared" ref="BN395:BN409" si="697">IF($BA395=0,"N/A",IF(BM395=0,1,1-($AT395/$BA395)-($AU395/$BB395)))</f>
        <v>N/A</v>
      </c>
      <c r="BO395" s="10" t="str">
        <f t="shared" si="614"/>
        <v/>
      </c>
      <c r="BP395" s="10" t="str">
        <f t="shared" si="615"/>
        <v/>
      </c>
      <c r="BQ395" s="10" t="str">
        <f t="shared" si="616"/>
        <v/>
      </c>
      <c r="BR395" s="18" t="str">
        <f t="shared" si="617"/>
        <v>N/A</v>
      </c>
      <c r="BS395" s="367"/>
      <c r="BT395" s="10">
        <f t="shared" ref="BT395:BT409" si="698">SUM($AT395,$AV395)</f>
        <v>0</v>
      </c>
      <c r="BU395" s="18" t="str">
        <f t="shared" ref="BU395:BU409" si="699">IF($BA395=0,"N/A",IF(BT395=0,1,1-($AT395/$BA395)-($AV395/$BB395)))</f>
        <v>N/A</v>
      </c>
      <c r="BV395" s="10" t="str">
        <f t="shared" si="618"/>
        <v/>
      </c>
      <c r="BW395" s="10" t="str">
        <f t="shared" ref="BW395:BW409" si="700">IFERROR(BV395*Hours_HIV,"")</f>
        <v/>
      </c>
      <c r="BX395" s="10" t="str">
        <f t="shared" si="619"/>
        <v/>
      </c>
      <c r="BY395" s="18" t="str">
        <f t="shared" ref="BY395:BY409" si="701">IF($BA395=0,"N/A",IF(BX395=0,1,1-($AT395*(1+Vol_TB)/$BA395)-$AV395*(1+Vol_HIV)/$BB395))</f>
        <v>N/A</v>
      </c>
      <c r="BZ395" s="367"/>
      <c r="CA395" s="10">
        <f t="shared" si="612"/>
        <v>0</v>
      </c>
      <c r="CB395" s="18" t="str">
        <f t="shared" ref="CB395:CB409" si="702">IF($BA395=0,"N/A",IF(CA395=0,1,1-($AT395/$BA395)-SUM($AU395:$AV395)/$BB395))</f>
        <v>N/A</v>
      </c>
      <c r="CC395" s="10" t="str">
        <f t="shared" si="620"/>
        <v/>
      </c>
      <c r="CD395" s="10" t="str">
        <f t="shared" si="621"/>
        <v/>
      </c>
      <c r="CE395" s="10" t="str">
        <f t="shared" si="622"/>
        <v/>
      </c>
      <c r="CF395" s="18" t="str">
        <f t="shared" ref="CF395:CF409" si="703">IF($BA395=0,"N/A",IF(CE395=0,1,1-($AT395*(1+Vol_TB)/$BA395)-SUM($AU395:$AV395)*(1+Vol_HIV)/$BB395))</f>
        <v>N/A</v>
      </c>
      <c r="CG395" s="365"/>
      <c r="CH395" s="10">
        <f t="shared" ref="CH395:CH409" si="704">SUM($AT395,$AW395)</f>
        <v>0</v>
      </c>
      <c r="CI395" s="18" t="str">
        <f t="shared" ref="CI395:CI409" si="705">IFERROR(IF($BA395=0,"N/A",IF(CH395=0,1,1-($AT395/$BA395)-($AW395/$BC395))),"")</f>
        <v>N/A</v>
      </c>
      <c r="CJ395" s="10" t="str">
        <f t="shared" si="623"/>
        <v/>
      </c>
      <c r="CK395" s="10" t="str">
        <f t="shared" si="624"/>
        <v/>
      </c>
      <c r="CL395" s="10" t="str">
        <f t="shared" si="625"/>
        <v/>
      </c>
      <c r="CM395" s="18" t="str">
        <f t="shared" si="626"/>
        <v>N/A</v>
      </c>
      <c r="CN395" s="365"/>
      <c r="CO395" s="10">
        <f t="shared" ref="CO395:CO409" si="706">SUM($AT395,$AX395:$AY395)</f>
        <v>0</v>
      </c>
      <c r="CP395" s="18" t="str">
        <f t="shared" ref="CP395:CP409" si="707">IF($BA395=0,"N/A",IF(CO395=0,1,1-($AT395/$BA395)-SUM($AX395:$AY395)/$BD395))</f>
        <v>N/A</v>
      </c>
      <c r="CQ395" s="10" t="str">
        <f t="shared" si="627"/>
        <v/>
      </c>
      <c r="CR395" s="10" t="str">
        <f t="shared" si="628"/>
        <v/>
      </c>
      <c r="CS395" s="10" t="str">
        <f t="shared" si="629"/>
        <v/>
      </c>
      <c r="CT395" s="18" t="str">
        <f t="shared" ref="CT395:CT409" si="708">IF($BA395=0,"N/A",IF(CS395=0,1,1-($AT395*(1+Vol_TB)/$BA395)-SUM($AX395:$AY395)*(1+Vol_HCV)/$BD395))</f>
        <v>N/A</v>
      </c>
      <c r="CU395" s="377"/>
      <c r="CV395" s="10">
        <f t="shared" ref="CV395:CV409" si="709">SUM($AT395:$AY395)</f>
        <v>0</v>
      </c>
      <c r="CW395" s="18" t="str">
        <f t="shared" ref="CW395:CW409" si="710">IF($BA395=0,"N/A",IF(CV395=0,1,1-($AT395/$BA395)-SUM($AU395:$AV395)/$BB395-$AW395/$BC395-SUM($AX395:$AY395)/$BD395))</f>
        <v>N/A</v>
      </c>
      <c r="CX395" s="10" t="str">
        <f t="shared" si="630"/>
        <v/>
      </c>
      <c r="CY395" s="10" t="str">
        <f t="shared" si="631"/>
        <v/>
      </c>
      <c r="CZ395" s="10" t="str">
        <f t="shared" si="632"/>
        <v/>
      </c>
      <c r="DA395" s="18" t="str">
        <f t="shared" si="633"/>
        <v>N/A</v>
      </c>
      <c r="DB395" s="367"/>
      <c r="DC395" s="367"/>
      <c r="DD395" s="367"/>
      <c r="DE395" s="367"/>
      <c r="DF395" s="367"/>
      <c r="DG395" s="40" t="b">
        <f t="shared" si="634"/>
        <v>0</v>
      </c>
      <c r="DH395" s="40" t="b">
        <f t="shared" si="635"/>
        <v>0</v>
      </c>
      <c r="DI395" s="40" t="b">
        <f t="shared" si="636"/>
        <v>0</v>
      </c>
      <c r="DJ395" s="40" t="b">
        <f t="shared" si="637"/>
        <v>0</v>
      </c>
      <c r="DK395" s="367"/>
      <c r="DL395" s="40" t="b">
        <f t="shared" si="638"/>
        <v>0</v>
      </c>
      <c r="DM395" s="40" t="b">
        <f t="shared" si="639"/>
        <v>0</v>
      </c>
      <c r="DN395" s="40" t="b">
        <f t="shared" si="640"/>
        <v>0</v>
      </c>
      <c r="DO395" s="40" t="b">
        <f t="shared" si="641"/>
        <v>0</v>
      </c>
      <c r="DP395" s="367"/>
      <c r="DQ395" s="40" t="b">
        <f t="shared" si="642"/>
        <v>0</v>
      </c>
      <c r="DR395" s="40" t="b">
        <f t="shared" si="643"/>
        <v>0</v>
      </c>
      <c r="DS395" s="40" t="b">
        <f t="shared" si="644"/>
        <v>0</v>
      </c>
      <c r="DT395" s="40" t="b">
        <f t="shared" si="645"/>
        <v>0</v>
      </c>
      <c r="DU395" s="367"/>
      <c r="DV395" s="40" t="b">
        <f t="shared" si="646"/>
        <v>0</v>
      </c>
      <c r="DW395" s="40" t="b">
        <f t="shared" si="647"/>
        <v>0</v>
      </c>
      <c r="DX395" s="40" t="b">
        <f t="shared" si="648"/>
        <v>0</v>
      </c>
      <c r="DY395" s="40" t="b">
        <f t="shared" si="649"/>
        <v>0</v>
      </c>
      <c r="DZ395" s="367"/>
      <c r="EA395" s="40" t="b">
        <f t="shared" si="650"/>
        <v>0</v>
      </c>
      <c r="EB395" s="40" t="b">
        <f t="shared" si="651"/>
        <v>0</v>
      </c>
      <c r="EC395" s="40" t="b">
        <f t="shared" si="652"/>
        <v>0</v>
      </c>
      <c r="ED395" s="40" t="b">
        <f t="shared" si="653"/>
        <v>0</v>
      </c>
      <c r="EE395" s="367"/>
      <c r="EF395" s="40" t="b">
        <f t="shared" si="654"/>
        <v>0</v>
      </c>
      <c r="EG395" s="40" t="b">
        <f t="shared" si="655"/>
        <v>0</v>
      </c>
      <c r="EH395" s="40" t="b">
        <f t="shared" si="656"/>
        <v>0</v>
      </c>
      <c r="EI395" s="40" t="b">
        <f t="shared" si="657"/>
        <v>0</v>
      </c>
      <c r="EJ395" s="367"/>
      <c r="EK395" s="40" t="b">
        <f t="shared" si="658"/>
        <v>0</v>
      </c>
      <c r="EL395" s="40" t="b">
        <f t="shared" si="659"/>
        <v>0</v>
      </c>
      <c r="EM395" s="40" t="b">
        <f t="shared" si="660"/>
        <v>0</v>
      </c>
      <c r="EN395" s="40" t="b">
        <f t="shared" si="661"/>
        <v>0</v>
      </c>
      <c r="EO395" s="367"/>
      <c r="EP395" s="40" t="b">
        <f t="shared" si="662"/>
        <v>0</v>
      </c>
      <c r="EQ395" s="40" t="b">
        <f t="shared" si="663"/>
        <v>0</v>
      </c>
      <c r="ER395" s="40" t="b">
        <f t="shared" si="664"/>
        <v>0</v>
      </c>
      <c r="ES395" s="40" t="b">
        <f t="shared" si="665"/>
        <v>0</v>
      </c>
      <c r="ET395" s="367"/>
      <c r="EU395" s="40" t="b">
        <f t="shared" si="666"/>
        <v>0</v>
      </c>
      <c r="EV395" s="40" t="b">
        <f t="shared" si="667"/>
        <v>0</v>
      </c>
      <c r="EW395" s="40" t="b">
        <f t="shared" si="668"/>
        <v>0</v>
      </c>
      <c r="EX395" s="40" t="b">
        <f t="shared" si="669"/>
        <v>0</v>
      </c>
      <c r="EY395" s="365"/>
      <c r="EZ395" s="40" t="b">
        <f t="shared" si="670"/>
        <v>0</v>
      </c>
      <c r="FA395" s="40" t="b">
        <f t="shared" si="671"/>
        <v>0</v>
      </c>
      <c r="FB395" s="40" t="b">
        <f t="shared" si="672"/>
        <v>0</v>
      </c>
      <c r="FC395" s="40" t="b">
        <f t="shared" si="673"/>
        <v>0</v>
      </c>
      <c r="FD395" s="367"/>
      <c r="FE395" s="40" t="b">
        <f t="shared" si="674"/>
        <v>0</v>
      </c>
      <c r="FF395" s="40" t="b">
        <f t="shared" si="675"/>
        <v>0</v>
      </c>
      <c r="FG395" s="40" t="b">
        <f t="shared" si="676"/>
        <v>0</v>
      </c>
      <c r="FH395" s="40" t="b">
        <f t="shared" si="677"/>
        <v>0</v>
      </c>
      <c r="FI395" s="365"/>
      <c r="FJ395" s="40" t="b">
        <f t="shared" si="678"/>
        <v>0</v>
      </c>
      <c r="FK395" s="40" t="b">
        <f t="shared" si="679"/>
        <v>0</v>
      </c>
      <c r="FL395" s="40" t="b">
        <f t="shared" si="680"/>
        <v>0</v>
      </c>
      <c r="FM395" s="40" t="b">
        <f t="shared" si="681"/>
        <v>0</v>
      </c>
      <c r="FN395" s="367"/>
      <c r="FO395" s="40" t="b">
        <f t="shared" si="682"/>
        <v>0</v>
      </c>
      <c r="FP395" s="40" t="b">
        <f t="shared" si="683"/>
        <v>0</v>
      </c>
      <c r="FQ395" s="40" t="b">
        <f t="shared" si="684"/>
        <v>0</v>
      </c>
      <c r="FR395" s="40" t="b">
        <f t="shared" si="685"/>
        <v>0</v>
      </c>
      <c r="FS395" s="365"/>
      <c r="FT395" s="40" t="b">
        <f t="shared" si="686"/>
        <v>0</v>
      </c>
      <c r="FU395" s="40" t="b">
        <f t="shared" si="687"/>
        <v>0</v>
      </c>
      <c r="FV395" s="40" t="b">
        <f t="shared" si="688"/>
        <v>0</v>
      </c>
      <c r="FW395" s="40" t="b">
        <f t="shared" si="689"/>
        <v>0</v>
      </c>
    </row>
    <row r="396" spans="2:179">
      <c r="B396" s="365">
        <v>387</v>
      </c>
      <c r="C396" s="309"/>
      <c r="D396" s="196"/>
      <c r="E396" s="196"/>
      <c r="F396" s="195"/>
      <c r="G396" s="367"/>
      <c r="H396" s="197"/>
      <c r="I396" s="197"/>
      <c r="J396" s="197"/>
      <c r="K396" s="197"/>
      <c r="L396" s="197"/>
      <c r="M396" s="197"/>
      <c r="N396" s="9"/>
      <c r="O396" s="198"/>
      <c r="P396" s="198"/>
      <c r="Q396" s="198"/>
      <c r="R396" s="198"/>
      <c r="S396" s="198"/>
      <c r="T396" s="198"/>
      <c r="U396" s="9"/>
      <c r="V396" s="306"/>
      <c r="W396" s="306"/>
      <c r="X396" s="306"/>
      <c r="Y396" s="306"/>
      <c r="Z396" s="306"/>
      <c r="AA396" s="283">
        <f>IFERROR(Z396*Inputs!$D$59*Inputs!$D$60,"")</f>
        <v>0</v>
      </c>
      <c r="AB396" s="9"/>
      <c r="AC396" s="304"/>
      <c r="AD396" s="304"/>
      <c r="AE396" s="304"/>
      <c r="AF396" s="304"/>
      <c r="AG396" s="9"/>
      <c r="AH396" s="283" t="str">
        <f>IFERROR(IF(Analysis!AC396="","",Analysis!AC396*Inputs!$D$33),"")</f>
        <v/>
      </c>
      <c r="AI396" s="292" t="str">
        <f>IFERROR(IF(Analysis!AD396="","",Analysis!AD396*Inputs!$D$37),"")</f>
        <v/>
      </c>
      <c r="AJ396" s="292" t="str">
        <f>IFERROR(IF(Analysis!AE396="","",Analysis!AE396*Inputs!$D$41),"")</f>
        <v/>
      </c>
      <c r="AK396" s="292" t="str">
        <f>IFERROR(IF(Analysis!AE396="","",Analysis!AE396*Inputs!$D$48),"")</f>
        <v/>
      </c>
      <c r="AL396" s="293" t="str">
        <f>IFERROR(IF(Analysis!AD396="","",Analysis!AD396*Inputs!$D$49*Inputs!$D$48),"")</f>
        <v/>
      </c>
      <c r="AM396" s="292" t="str">
        <f>IFERROR(AK396*Inputs!$D$50,"")</f>
        <v/>
      </c>
      <c r="AN396" s="292" t="str">
        <f t="shared" si="690"/>
        <v/>
      </c>
      <c r="AO396" s="292" t="str">
        <f>IFERROR(IF(AN396="","",AN396*Inputs!$D$52),"")</f>
        <v/>
      </c>
      <c r="AP396" s="283" t="str">
        <f>IFERROR(IF(Analysis!AF396="","",Analysis!AF396*Inputs!$D$58),"")</f>
        <v/>
      </c>
      <c r="AQ396" s="293" t="str">
        <f>IFERROR(AP396*Inputs!$D$59,"")</f>
        <v/>
      </c>
      <c r="AR396" s="283" t="str">
        <f>IFERROR(AQ396*Inputs!$D$60,"")</f>
        <v/>
      </c>
      <c r="AS396" s="9"/>
      <c r="AT396" s="279" t="str">
        <f>IF(Analysis!V396&lt;&gt;"",Analysis!V396,Analysis!$AH396)</f>
        <v/>
      </c>
      <c r="AU396" s="279" t="str">
        <f>IF(Analysis!W396&lt;&gt;"",Analysis!W396,Analysis!AI396)</f>
        <v/>
      </c>
      <c r="AV396" s="279" t="str">
        <f>IF(Analysis!X396&lt;&gt;"",Analysis!X396,$AJ396)</f>
        <v/>
      </c>
      <c r="AW396" s="279" t="str">
        <f>IF(Analysis!Y396&lt;&gt;"",Analysis!Y396,Analysis!AO396)</f>
        <v/>
      </c>
      <c r="AX396" s="279" t="str">
        <f>IF(Analysis!Z396&lt;&gt;"",Analysis!Z396,Analysis!AP396)</f>
        <v/>
      </c>
      <c r="AY396" s="279" t="str">
        <f>IF(Analysis!AA396&gt;0,Analysis!AA396,Analysis!AR396)</f>
        <v/>
      </c>
      <c r="AZ396" s="9"/>
      <c r="BA396" s="8">
        <f>SUM((($H396+$O396)*Inputs!$D$14*Inputs!$D$13/Hours_TB),(($I396+$P396)*Inputs!$D$14*Inputs!$D$13/Hours_TB),(($J396+$Q396)*Inputs!$D$14*Inputs!$D$13/Hours_TB),(($K396+$R396)*Inputs!$D$14*Inputs!$D$13/Hours_TB),(($L396+$S396)*Inputs!$D$14*Inputs!$D$13/Hours_TB),(($M396+$T396)*Inputs!$D$14*Inputs!$D$13/Hours_TB))</f>
        <v>0</v>
      </c>
      <c r="BB396" s="8">
        <f>SUM((($H396+$O396)*Inputs!$D$14*Inputs!$D$13/Hours_HIV),(($I396+$P396)*Inputs!$D$14*Inputs!$D$13/Hours_HIV),(($J396+$Q396)*Inputs!$D$14*Inputs!$D$13/Hours_HIV),(($K396+$R396)*Inputs!$D$14*Inputs!$D$13/Hours_HIV),(($L396+$S396)*Inputs!$D$14*Inputs!$D$13/Hours_HIV),(($M396+$T396)*Inputs!$D$14*Inputs!$D$13/Hours_HIV))</f>
        <v>0</v>
      </c>
      <c r="BC396" s="8">
        <f>SUM((($H396+$O396)*Inputs!$D$14*Inputs!$D$13/Hours_HPV),(($I396+$P396)*Inputs!$D$14*Inputs!$D$13/Hours_HPV),(($J396+$Q396)*Inputs!$D$14*Inputs!$D$13/Hours_HPV),(($K396+$R396)*Inputs!$D$14*Inputs!$D$13/Hours_HPV),(($L396+$S396)*Inputs!$D$14*Inputs!$D$13/Hours_HPV),(($M396+$T396)*Inputs!$D$14*Inputs!$D$13/Hours_HPV))</f>
        <v>0</v>
      </c>
      <c r="BD396" s="8">
        <f>SUM((($H396+$O396)*Inputs!$D$14*Inputs!$D$13/Hours_HCV),(($I396+$P396)*Inputs!$D$14*Inputs!$D$13/Hours_HCV),(($J396+$Q396)*Inputs!$D$14*Inputs!$D$13/Hours_HCV),(($K396+$R396)*Inputs!$D$14*Inputs!$D$13/Hours_HCV),(($L396+$S396)*Inputs!$D$14*Inputs!$D$13/Hours_HCV),(($M396+$T396)*Inputs!$D$14*Inputs!$D$13/Hours_HCV))</f>
        <v>0</v>
      </c>
      <c r="BE396" s="9"/>
      <c r="BF396" s="10" t="str">
        <f t="shared" si="691"/>
        <v/>
      </c>
      <c r="BG396" s="18" t="str">
        <f t="shared" si="692"/>
        <v>N/A</v>
      </c>
      <c r="BH396" s="10" t="str">
        <f t="shared" si="693"/>
        <v/>
      </c>
      <c r="BI396" s="10" t="str">
        <f t="shared" si="694"/>
        <v/>
      </c>
      <c r="BJ396" s="10" t="str">
        <f t="shared" si="613"/>
        <v/>
      </c>
      <c r="BK396" s="18" t="str">
        <f t="shared" si="695"/>
        <v>N/A</v>
      </c>
      <c r="BL396" s="367"/>
      <c r="BM396" s="10">
        <f t="shared" si="696"/>
        <v>0</v>
      </c>
      <c r="BN396" s="18" t="str">
        <f t="shared" si="697"/>
        <v>N/A</v>
      </c>
      <c r="BO396" s="10" t="str">
        <f t="shared" si="614"/>
        <v/>
      </c>
      <c r="BP396" s="10" t="str">
        <f t="shared" si="615"/>
        <v/>
      </c>
      <c r="BQ396" s="10" t="str">
        <f t="shared" si="616"/>
        <v/>
      </c>
      <c r="BR396" s="18" t="str">
        <f t="shared" si="617"/>
        <v>N/A</v>
      </c>
      <c r="BS396" s="367"/>
      <c r="BT396" s="10">
        <f t="shared" si="698"/>
        <v>0</v>
      </c>
      <c r="BU396" s="18" t="str">
        <f t="shared" si="699"/>
        <v>N/A</v>
      </c>
      <c r="BV396" s="10" t="str">
        <f t="shared" si="618"/>
        <v/>
      </c>
      <c r="BW396" s="10" t="str">
        <f t="shared" si="700"/>
        <v/>
      </c>
      <c r="BX396" s="10" t="str">
        <f t="shared" si="619"/>
        <v/>
      </c>
      <c r="BY396" s="18" t="str">
        <f t="shared" si="701"/>
        <v>N/A</v>
      </c>
      <c r="BZ396" s="367"/>
      <c r="CA396" s="10">
        <f t="shared" si="612"/>
        <v>0</v>
      </c>
      <c r="CB396" s="18" t="str">
        <f t="shared" si="702"/>
        <v>N/A</v>
      </c>
      <c r="CC396" s="10" t="str">
        <f t="shared" si="620"/>
        <v/>
      </c>
      <c r="CD396" s="10" t="str">
        <f t="shared" si="621"/>
        <v/>
      </c>
      <c r="CE396" s="10" t="str">
        <f t="shared" si="622"/>
        <v/>
      </c>
      <c r="CF396" s="18" t="str">
        <f t="shared" si="703"/>
        <v>N/A</v>
      </c>
      <c r="CG396" s="365"/>
      <c r="CH396" s="10">
        <f t="shared" si="704"/>
        <v>0</v>
      </c>
      <c r="CI396" s="18" t="str">
        <f t="shared" si="705"/>
        <v>N/A</v>
      </c>
      <c r="CJ396" s="10" t="str">
        <f t="shared" si="623"/>
        <v/>
      </c>
      <c r="CK396" s="10" t="str">
        <f t="shared" si="624"/>
        <v/>
      </c>
      <c r="CL396" s="10" t="str">
        <f t="shared" si="625"/>
        <v/>
      </c>
      <c r="CM396" s="18" t="str">
        <f t="shared" si="626"/>
        <v>N/A</v>
      </c>
      <c r="CN396" s="365"/>
      <c r="CO396" s="10">
        <f t="shared" si="706"/>
        <v>0</v>
      </c>
      <c r="CP396" s="18" t="str">
        <f t="shared" si="707"/>
        <v>N/A</v>
      </c>
      <c r="CQ396" s="10" t="str">
        <f t="shared" si="627"/>
        <v/>
      </c>
      <c r="CR396" s="10" t="str">
        <f t="shared" si="628"/>
        <v/>
      </c>
      <c r="CS396" s="10" t="str">
        <f t="shared" si="629"/>
        <v/>
      </c>
      <c r="CT396" s="18" t="str">
        <f t="shared" si="708"/>
        <v>N/A</v>
      </c>
      <c r="CU396" s="377"/>
      <c r="CV396" s="10">
        <f t="shared" si="709"/>
        <v>0</v>
      </c>
      <c r="CW396" s="18" t="str">
        <f t="shared" si="710"/>
        <v>N/A</v>
      </c>
      <c r="CX396" s="10" t="str">
        <f t="shared" si="630"/>
        <v/>
      </c>
      <c r="CY396" s="10" t="str">
        <f t="shared" si="631"/>
        <v/>
      </c>
      <c r="CZ396" s="10" t="str">
        <f t="shared" si="632"/>
        <v/>
      </c>
      <c r="DA396" s="18" t="str">
        <f t="shared" si="633"/>
        <v>N/A</v>
      </c>
      <c r="DB396" s="367"/>
      <c r="DC396" s="367"/>
      <c r="DD396" s="367"/>
      <c r="DE396" s="367"/>
      <c r="DF396" s="367"/>
      <c r="DG396" s="40" t="b">
        <f t="shared" si="634"/>
        <v>0</v>
      </c>
      <c r="DH396" s="40" t="b">
        <f t="shared" si="635"/>
        <v>0</v>
      </c>
      <c r="DI396" s="40" t="b">
        <f t="shared" si="636"/>
        <v>0</v>
      </c>
      <c r="DJ396" s="40" t="b">
        <f t="shared" si="637"/>
        <v>0</v>
      </c>
      <c r="DK396" s="367"/>
      <c r="DL396" s="40" t="b">
        <f t="shared" si="638"/>
        <v>0</v>
      </c>
      <c r="DM396" s="40" t="b">
        <f t="shared" si="639"/>
        <v>0</v>
      </c>
      <c r="DN396" s="40" t="b">
        <f t="shared" si="640"/>
        <v>0</v>
      </c>
      <c r="DO396" s="40" t="b">
        <f t="shared" si="641"/>
        <v>0</v>
      </c>
      <c r="DP396" s="367"/>
      <c r="DQ396" s="40" t="b">
        <f t="shared" si="642"/>
        <v>0</v>
      </c>
      <c r="DR396" s="40" t="b">
        <f t="shared" si="643"/>
        <v>0</v>
      </c>
      <c r="DS396" s="40" t="b">
        <f t="shared" si="644"/>
        <v>0</v>
      </c>
      <c r="DT396" s="40" t="b">
        <f t="shared" si="645"/>
        <v>0</v>
      </c>
      <c r="DU396" s="367"/>
      <c r="DV396" s="40" t="b">
        <f t="shared" si="646"/>
        <v>0</v>
      </c>
      <c r="DW396" s="40" t="b">
        <f t="shared" si="647"/>
        <v>0</v>
      </c>
      <c r="DX396" s="40" t="b">
        <f t="shared" si="648"/>
        <v>0</v>
      </c>
      <c r="DY396" s="40" t="b">
        <f t="shared" si="649"/>
        <v>0</v>
      </c>
      <c r="DZ396" s="367"/>
      <c r="EA396" s="40" t="b">
        <f t="shared" si="650"/>
        <v>0</v>
      </c>
      <c r="EB396" s="40" t="b">
        <f t="shared" si="651"/>
        <v>0</v>
      </c>
      <c r="EC396" s="40" t="b">
        <f t="shared" si="652"/>
        <v>0</v>
      </c>
      <c r="ED396" s="40" t="b">
        <f t="shared" si="653"/>
        <v>0</v>
      </c>
      <c r="EE396" s="367"/>
      <c r="EF396" s="40" t="b">
        <f t="shared" si="654"/>
        <v>0</v>
      </c>
      <c r="EG396" s="40" t="b">
        <f t="shared" si="655"/>
        <v>0</v>
      </c>
      <c r="EH396" s="40" t="b">
        <f t="shared" si="656"/>
        <v>0</v>
      </c>
      <c r="EI396" s="40" t="b">
        <f t="shared" si="657"/>
        <v>0</v>
      </c>
      <c r="EJ396" s="367"/>
      <c r="EK396" s="40" t="b">
        <f t="shared" si="658"/>
        <v>0</v>
      </c>
      <c r="EL396" s="40" t="b">
        <f t="shared" si="659"/>
        <v>0</v>
      </c>
      <c r="EM396" s="40" t="b">
        <f t="shared" si="660"/>
        <v>0</v>
      </c>
      <c r="EN396" s="40" t="b">
        <f t="shared" si="661"/>
        <v>0</v>
      </c>
      <c r="EO396" s="367"/>
      <c r="EP396" s="40" t="b">
        <f t="shared" si="662"/>
        <v>0</v>
      </c>
      <c r="EQ396" s="40" t="b">
        <f t="shared" si="663"/>
        <v>0</v>
      </c>
      <c r="ER396" s="40" t="b">
        <f t="shared" si="664"/>
        <v>0</v>
      </c>
      <c r="ES396" s="40" t="b">
        <f t="shared" si="665"/>
        <v>0</v>
      </c>
      <c r="ET396" s="367"/>
      <c r="EU396" s="40" t="b">
        <f t="shared" si="666"/>
        <v>0</v>
      </c>
      <c r="EV396" s="40" t="b">
        <f t="shared" si="667"/>
        <v>0</v>
      </c>
      <c r="EW396" s="40" t="b">
        <f t="shared" si="668"/>
        <v>0</v>
      </c>
      <c r="EX396" s="40" t="b">
        <f t="shared" si="669"/>
        <v>0</v>
      </c>
      <c r="EY396" s="365"/>
      <c r="EZ396" s="40" t="b">
        <f t="shared" si="670"/>
        <v>0</v>
      </c>
      <c r="FA396" s="40" t="b">
        <f t="shared" si="671"/>
        <v>0</v>
      </c>
      <c r="FB396" s="40" t="b">
        <f t="shared" si="672"/>
        <v>0</v>
      </c>
      <c r="FC396" s="40" t="b">
        <f t="shared" si="673"/>
        <v>0</v>
      </c>
      <c r="FD396" s="367"/>
      <c r="FE396" s="40" t="b">
        <f t="shared" si="674"/>
        <v>0</v>
      </c>
      <c r="FF396" s="40" t="b">
        <f t="shared" si="675"/>
        <v>0</v>
      </c>
      <c r="FG396" s="40" t="b">
        <f t="shared" si="676"/>
        <v>0</v>
      </c>
      <c r="FH396" s="40" t="b">
        <f t="shared" si="677"/>
        <v>0</v>
      </c>
      <c r="FI396" s="365"/>
      <c r="FJ396" s="40" t="b">
        <f t="shared" si="678"/>
        <v>0</v>
      </c>
      <c r="FK396" s="40" t="b">
        <f t="shared" si="679"/>
        <v>0</v>
      </c>
      <c r="FL396" s="40" t="b">
        <f t="shared" si="680"/>
        <v>0</v>
      </c>
      <c r="FM396" s="40" t="b">
        <f t="shared" si="681"/>
        <v>0</v>
      </c>
      <c r="FN396" s="367"/>
      <c r="FO396" s="40" t="b">
        <f t="shared" si="682"/>
        <v>0</v>
      </c>
      <c r="FP396" s="40" t="b">
        <f t="shared" si="683"/>
        <v>0</v>
      </c>
      <c r="FQ396" s="40" t="b">
        <f t="shared" si="684"/>
        <v>0</v>
      </c>
      <c r="FR396" s="40" t="b">
        <f t="shared" si="685"/>
        <v>0</v>
      </c>
      <c r="FS396" s="365"/>
      <c r="FT396" s="40" t="b">
        <f t="shared" si="686"/>
        <v>0</v>
      </c>
      <c r="FU396" s="40" t="b">
        <f t="shared" si="687"/>
        <v>0</v>
      </c>
      <c r="FV396" s="40" t="b">
        <f t="shared" si="688"/>
        <v>0</v>
      </c>
      <c r="FW396" s="40" t="b">
        <f t="shared" si="689"/>
        <v>0</v>
      </c>
    </row>
    <row r="397" spans="2:179">
      <c r="B397" s="365">
        <v>388</v>
      </c>
      <c r="C397" s="309"/>
      <c r="D397" s="196"/>
      <c r="E397" s="196"/>
      <c r="F397" s="195"/>
      <c r="G397" s="367"/>
      <c r="H397" s="197"/>
      <c r="I397" s="197"/>
      <c r="J397" s="197"/>
      <c r="K397" s="197"/>
      <c r="L397" s="197"/>
      <c r="M397" s="197"/>
      <c r="N397" s="9"/>
      <c r="O397" s="198"/>
      <c r="P397" s="198"/>
      <c r="Q397" s="198"/>
      <c r="R397" s="198"/>
      <c r="S397" s="198"/>
      <c r="T397" s="198"/>
      <c r="U397" s="9"/>
      <c r="V397" s="306"/>
      <c r="W397" s="306"/>
      <c r="X397" s="306"/>
      <c r="Y397" s="306"/>
      <c r="Z397" s="306"/>
      <c r="AA397" s="283">
        <f>IFERROR(Z397*Inputs!$D$59*Inputs!$D$60,"")</f>
        <v>0</v>
      </c>
      <c r="AB397" s="9"/>
      <c r="AC397" s="304"/>
      <c r="AD397" s="304"/>
      <c r="AE397" s="304"/>
      <c r="AF397" s="304"/>
      <c r="AG397" s="9"/>
      <c r="AH397" s="283" t="str">
        <f>IFERROR(IF(Analysis!AC397="","",Analysis!AC397*Inputs!$D$33),"")</f>
        <v/>
      </c>
      <c r="AI397" s="292" t="str">
        <f>IFERROR(IF(Analysis!AD397="","",Analysis!AD397*Inputs!$D$37),"")</f>
        <v/>
      </c>
      <c r="AJ397" s="292" t="str">
        <f>IFERROR(IF(Analysis!AE397="","",Analysis!AE397*Inputs!$D$41),"")</f>
        <v/>
      </c>
      <c r="AK397" s="292" t="str">
        <f>IFERROR(IF(Analysis!AE397="","",Analysis!AE397*Inputs!$D$48),"")</f>
        <v/>
      </c>
      <c r="AL397" s="293" t="str">
        <f>IFERROR(IF(Analysis!AD397="","",Analysis!AD397*Inputs!$D$49*Inputs!$D$48),"")</f>
        <v/>
      </c>
      <c r="AM397" s="292" t="str">
        <f>IFERROR(AK397*Inputs!$D$50,"")</f>
        <v/>
      </c>
      <c r="AN397" s="292" t="str">
        <f t="shared" si="690"/>
        <v/>
      </c>
      <c r="AO397" s="292" t="str">
        <f>IFERROR(IF(AN397="","",AN397*Inputs!$D$52),"")</f>
        <v/>
      </c>
      <c r="AP397" s="283" t="str">
        <f>IFERROR(IF(Analysis!AF397="","",Analysis!AF397*Inputs!$D$58),"")</f>
        <v/>
      </c>
      <c r="AQ397" s="293" t="str">
        <f>IFERROR(AP397*Inputs!$D$59,"")</f>
        <v/>
      </c>
      <c r="AR397" s="283" t="str">
        <f>IFERROR(AQ397*Inputs!$D$60,"")</f>
        <v/>
      </c>
      <c r="AS397" s="9"/>
      <c r="AT397" s="279" t="str">
        <f>IF(Analysis!V397&lt;&gt;"",Analysis!V397,Analysis!$AH397)</f>
        <v/>
      </c>
      <c r="AU397" s="279" t="str">
        <f>IF(Analysis!W397&lt;&gt;"",Analysis!W397,Analysis!AI397)</f>
        <v/>
      </c>
      <c r="AV397" s="279" t="str">
        <f>IF(Analysis!X397&lt;&gt;"",Analysis!X397,$AJ397)</f>
        <v/>
      </c>
      <c r="AW397" s="279" t="str">
        <f>IF(Analysis!Y397&lt;&gt;"",Analysis!Y397,Analysis!AO397)</f>
        <v/>
      </c>
      <c r="AX397" s="279" t="str">
        <f>IF(Analysis!Z397&lt;&gt;"",Analysis!Z397,Analysis!AP397)</f>
        <v/>
      </c>
      <c r="AY397" s="279" t="str">
        <f>IF(Analysis!AA397&gt;0,Analysis!AA397,Analysis!AR397)</f>
        <v/>
      </c>
      <c r="AZ397" s="9"/>
      <c r="BA397" s="8">
        <f>SUM((($H397+$O397)*Inputs!$D$14*Inputs!$D$13/Hours_TB),(($I397+$P397)*Inputs!$D$14*Inputs!$D$13/Hours_TB),(($J397+$Q397)*Inputs!$D$14*Inputs!$D$13/Hours_TB),(($K397+$R397)*Inputs!$D$14*Inputs!$D$13/Hours_TB),(($L397+$S397)*Inputs!$D$14*Inputs!$D$13/Hours_TB),(($M397+$T397)*Inputs!$D$14*Inputs!$D$13/Hours_TB))</f>
        <v>0</v>
      </c>
      <c r="BB397" s="8">
        <f>SUM((($H397+$O397)*Inputs!$D$14*Inputs!$D$13/Hours_HIV),(($I397+$P397)*Inputs!$D$14*Inputs!$D$13/Hours_HIV),(($J397+$Q397)*Inputs!$D$14*Inputs!$D$13/Hours_HIV),(($K397+$R397)*Inputs!$D$14*Inputs!$D$13/Hours_HIV),(($L397+$S397)*Inputs!$D$14*Inputs!$D$13/Hours_HIV),(($M397+$T397)*Inputs!$D$14*Inputs!$D$13/Hours_HIV))</f>
        <v>0</v>
      </c>
      <c r="BC397" s="8">
        <f>SUM((($H397+$O397)*Inputs!$D$14*Inputs!$D$13/Hours_HPV),(($I397+$P397)*Inputs!$D$14*Inputs!$D$13/Hours_HPV),(($J397+$Q397)*Inputs!$D$14*Inputs!$D$13/Hours_HPV),(($K397+$R397)*Inputs!$D$14*Inputs!$D$13/Hours_HPV),(($L397+$S397)*Inputs!$D$14*Inputs!$D$13/Hours_HPV),(($M397+$T397)*Inputs!$D$14*Inputs!$D$13/Hours_HPV))</f>
        <v>0</v>
      </c>
      <c r="BD397" s="8">
        <f>SUM((($H397+$O397)*Inputs!$D$14*Inputs!$D$13/Hours_HCV),(($I397+$P397)*Inputs!$D$14*Inputs!$D$13/Hours_HCV),(($J397+$Q397)*Inputs!$D$14*Inputs!$D$13/Hours_HCV),(($K397+$R397)*Inputs!$D$14*Inputs!$D$13/Hours_HCV),(($L397+$S397)*Inputs!$D$14*Inputs!$D$13/Hours_HCV),(($M397+$T397)*Inputs!$D$14*Inputs!$D$13/Hours_HCV))</f>
        <v>0</v>
      </c>
      <c r="BE397" s="9"/>
      <c r="BF397" s="10" t="str">
        <f t="shared" si="691"/>
        <v/>
      </c>
      <c r="BG397" s="18" t="str">
        <f t="shared" si="692"/>
        <v>N/A</v>
      </c>
      <c r="BH397" s="10" t="str">
        <f t="shared" si="693"/>
        <v/>
      </c>
      <c r="BI397" s="10" t="str">
        <f t="shared" si="694"/>
        <v/>
      </c>
      <c r="BJ397" s="10" t="str">
        <f t="shared" si="613"/>
        <v/>
      </c>
      <c r="BK397" s="18" t="str">
        <f t="shared" si="695"/>
        <v>N/A</v>
      </c>
      <c r="BL397" s="367"/>
      <c r="BM397" s="10">
        <f t="shared" si="696"/>
        <v>0</v>
      </c>
      <c r="BN397" s="18" t="str">
        <f t="shared" si="697"/>
        <v>N/A</v>
      </c>
      <c r="BO397" s="10" t="str">
        <f t="shared" si="614"/>
        <v/>
      </c>
      <c r="BP397" s="10" t="str">
        <f t="shared" si="615"/>
        <v/>
      </c>
      <c r="BQ397" s="10" t="str">
        <f t="shared" si="616"/>
        <v/>
      </c>
      <c r="BR397" s="18" t="str">
        <f t="shared" si="617"/>
        <v>N/A</v>
      </c>
      <c r="BS397" s="367"/>
      <c r="BT397" s="10">
        <f t="shared" si="698"/>
        <v>0</v>
      </c>
      <c r="BU397" s="18" t="str">
        <f t="shared" si="699"/>
        <v>N/A</v>
      </c>
      <c r="BV397" s="10" t="str">
        <f t="shared" si="618"/>
        <v/>
      </c>
      <c r="BW397" s="10" t="str">
        <f t="shared" si="700"/>
        <v/>
      </c>
      <c r="BX397" s="10" t="str">
        <f t="shared" si="619"/>
        <v/>
      </c>
      <c r="BY397" s="18" t="str">
        <f t="shared" si="701"/>
        <v>N/A</v>
      </c>
      <c r="BZ397" s="367"/>
      <c r="CA397" s="10">
        <f t="shared" si="612"/>
        <v>0</v>
      </c>
      <c r="CB397" s="18" t="str">
        <f t="shared" si="702"/>
        <v>N/A</v>
      </c>
      <c r="CC397" s="10" t="str">
        <f t="shared" si="620"/>
        <v/>
      </c>
      <c r="CD397" s="10" t="str">
        <f t="shared" si="621"/>
        <v/>
      </c>
      <c r="CE397" s="10" t="str">
        <f t="shared" si="622"/>
        <v/>
      </c>
      <c r="CF397" s="18" t="str">
        <f t="shared" si="703"/>
        <v>N/A</v>
      </c>
      <c r="CG397" s="365"/>
      <c r="CH397" s="10">
        <f t="shared" si="704"/>
        <v>0</v>
      </c>
      <c r="CI397" s="18" t="str">
        <f t="shared" si="705"/>
        <v>N/A</v>
      </c>
      <c r="CJ397" s="10" t="str">
        <f t="shared" si="623"/>
        <v/>
      </c>
      <c r="CK397" s="10" t="str">
        <f t="shared" si="624"/>
        <v/>
      </c>
      <c r="CL397" s="10" t="str">
        <f t="shared" si="625"/>
        <v/>
      </c>
      <c r="CM397" s="18" t="str">
        <f t="shared" si="626"/>
        <v>N/A</v>
      </c>
      <c r="CN397" s="365"/>
      <c r="CO397" s="10">
        <f t="shared" si="706"/>
        <v>0</v>
      </c>
      <c r="CP397" s="18" t="str">
        <f t="shared" si="707"/>
        <v>N/A</v>
      </c>
      <c r="CQ397" s="10" t="str">
        <f t="shared" si="627"/>
        <v/>
      </c>
      <c r="CR397" s="10" t="str">
        <f t="shared" si="628"/>
        <v/>
      </c>
      <c r="CS397" s="10" t="str">
        <f t="shared" si="629"/>
        <v/>
      </c>
      <c r="CT397" s="18" t="str">
        <f t="shared" si="708"/>
        <v>N/A</v>
      </c>
      <c r="CU397" s="377"/>
      <c r="CV397" s="10">
        <f t="shared" si="709"/>
        <v>0</v>
      </c>
      <c r="CW397" s="18" t="str">
        <f t="shared" si="710"/>
        <v>N/A</v>
      </c>
      <c r="CX397" s="10" t="str">
        <f t="shared" si="630"/>
        <v/>
      </c>
      <c r="CY397" s="10" t="str">
        <f t="shared" si="631"/>
        <v/>
      </c>
      <c r="CZ397" s="10" t="str">
        <f t="shared" si="632"/>
        <v/>
      </c>
      <c r="DA397" s="18" t="str">
        <f t="shared" si="633"/>
        <v>N/A</v>
      </c>
      <c r="DB397" s="367"/>
      <c r="DC397" s="367"/>
      <c r="DD397" s="367"/>
      <c r="DE397" s="367"/>
      <c r="DF397" s="367"/>
      <c r="DG397" s="40" t="b">
        <f t="shared" si="634"/>
        <v>0</v>
      </c>
      <c r="DH397" s="40" t="b">
        <f t="shared" si="635"/>
        <v>0</v>
      </c>
      <c r="DI397" s="40" t="b">
        <f t="shared" si="636"/>
        <v>0</v>
      </c>
      <c r="DJ397" s="40" t="b">
        <f t="shared" si="637"/>
        <v>0</v>
      </c>
      <c r="DK397" s="367"/>
      <c r="DL397" s="40" t="b">
        <f t="shared" si="638"/>
        <v>0</v>
      </c>
      <c r="DM397" s="40" t="b">
        <f t="shared" si="639"/>
        <v>0</v>
      </c>
      <c r="DN397" s="40" t="b">
        <f t="shared" si="640"/>
        <v>0</v>
      </c>
      <c r="DO397" s="40" t="b">
        <f t="shared" si="641"/>
        <v>0</v>
      </c>
      <c r="DP397" s="367"/>
      <c r="DQ397" s="40" t="b">
        <f t="shared" si="642"/>
        <v>0</v>
      </c>
      <c r="DR397" s="40" t="b">
        <f t="shared" si="643"/>
        <v>0</v>
      </c>
      <c r="DS397" s="40" t="b">
        <f t="shared" si="644"/>
        <v>0</v>
      </c>
      <c r="DT397" s="40" t="b">
        <f t="shared" si="645"/>
        <v>0</v>
      </c>
      <c r="DU397" s="367"/>
      <c r="DV397" s="40" t="b">
        <f t="shared" si="646"/>
        <v>0</v>
      </c>
      <c r="DW397" s="40" t="b">
        <f t="shared" si="647"/>
        <v>0</v>
      </c>
      <c r="DX397" s="40" t="b">
        <f t="shared" si="648"/>
        <v>0</v>
      </c>
      <c r="DY397" s="40" t="b">
        <f t="shared" si="649"/>
        <v>0</v>
      </c>
      <c r="DZ397" s="367"/>
      <c r="EA397" s="40" t="b">
        <f t="shared" si="650"/>
        <v>0</v>
      </c>
      <c r="EB397" s="40" t="b">
        <f t="shared" si="651"/>
        <v>0</v>
      </c>
      <c r="EC397" s="40" t="b">
        <f t="shared" si="652"/>
        <v>0</v>
      </c>
      <c r="ED397" s="40" t="b">
        <f t="shared" si="653"/>
        <v>0</v>
      </c>
      <c r="EE397" s="367"/>
      <c r="EF397" s="40" t="b">
        <f t="shared" si="654"/>
        <v>0</v>
      </c>
      <c r="EG397" s="40" t="b">
        <f t="shared" si="655"/>
        <v>0</v>
      </c>
      <c r="EH397" s="40" t="b">
        <f t="shared" si="656"/>
        <v>0</v>
      </c>
      <c r="EI397" s="40" t="b">
        <f t="shared" si="657"/>
        <v>0</v>
      </c>
      <c r="EJ397" s="367"/>
      <c r="EK397" s="40" t="b">
        <f t="shared" si="658"/>
        <v>0</v>
      </c>
      <c r="EL397" s="40" t="b">
        <f t="shared" si="659"/>
        <v>0</v>
      </c>
      <c r="EM397" s="40" t="b">
        <f t="shared" si="660"/>
        <v>0</v>
      </c>
      <c r="EN397" s="40" t="b">
        <f t="shared" si="661"/>
        <v>0</v>
      </c>
      <c r="EO397" s="367"/>
      <c r="EP397" s="40" t="b">
        <f t="shared" si="662"/>
        <v>0</v>
      </c>
      <c r="EQ397" s="40" t="b">
        <f t="shared" si="663"/>
        <v>0</v>
      </c>
      <c r="ER397" s="40" t="b">
        <f t="shared" si="664"/>
        <v>0</v>
      </c>
      <c r="ES397" s="40" t="b">
        <f t="shared" si="665"/>
        <v>0</v>
      </c>
      <c r="ET397" s="367"/>
      <c r="EU397" s="40" t="b">
        <f t="shared" si="666"/>
        <v>0</v>
      </c>
      <c r="EV397" s="40" t="b">
        <f t="shared" si="667"/>
        <v>0</v>
      </c>
      <c r="EW397" s="40" t="b">
        <f t="shared" si="668"/>
        <v>0</v>
      </c>
      <c r="EX397" s="40" t="b">
        <f t="shared" si="669"/>
        <v>0</v>
      </c>
      <c r="EY397" s="365"/>
      <c r="EZ397" s="40" t="b">
        <f t="shared" si="670"/>
        <v>0</v>
      </c>
      <c r="FA397" s="40" t="b">
        <f t="shared" si="671"/>
        <v>0</v>
      </c>
      <c r="FB397" s="40" t="b">
        <f t="shared" si="672"/>
        <v>0</v>
      </c>
      <c r="FC397" s="40" t="b">
        <f t="shared" si="673"/>
        <v>0</v>
      </c>
      <c r="FD397" s="367"/>
      <c r="FE397" s="40" t="b">
        <f t="shared" si="674"/>
        <v>0</v>
      </c>
      <c r="FF397" s="40" t="b">
        <f t="shared" si="675"/>
        <v>0</v>
      </c>
      <c r="FG397" s="40" t="b">
        <f t="shared" si="676"/>
        <v>0</v>
      </c>
      <c r="FH397" s="40" t="b">
        <f t="shared" si="677"/>
        <v>0</v>
      </c>
      <c r="FI397" s="365"/>
      <c r="FJ397" s="40" t="b">
        <f t="shared" si="678"/>
        <v>0</v>
      </c>
      <c r="FK397" s="40" t="b">
        <f t="shared" si="679"/>
        <v>0</v>
      </c>
      <c r="FL397" s="40" t="b">
        <f t="shared" si="680"/>
        <v>0</v>
      </c>
      <c r="FM397" s="40" t="b">
        <f t="shared" si="681"/>
        <v>0</v>
      </c>
      <c r="FN397" s="367"/>
      <c r="FO397" s="40" t="b">
        <f t="shared" si="682"/>
        <v>0</v>
      </c>
      <c r="FP397" s="40" t="b">
        <f t="shared" si="683"/>
        <v>0</v>
      </c>
      <c r="FQ397" s="40" t="b">
        <f t="shared" si="684"/>
        <v>0</v>
      </c>
      <c r="FR397" s="40" t="b">
        <f t="shared" si="685"/>
        <v>0</v>
      </c>
      <c r="FS397" s="365"/>
      <c r="FT397" s="40" t="b">
        <f t="shared" si="686"/>
        <v>0</v>
      </c>
      <c r="FU397" s="40" t="b">
        <f t="shared" si="687"/>
        <v>0</v>
      </c>
      <c r="FV397" s="40" t="b">
        <f t="shared" si="688"/>
        <v>0</v>
      </c>
      <c r="FW397" s="40" t="b">
        <f t="shared" si="689"/>
        <v>0</v>
      </c>
    </row>
    <row r="398" spans="2:179">
      <c r="B398" s="365">
        <v>389</v>
      </c>
      <c r="C398" s="309"/>
      <c r="D398" s="196"/>
      <c r="E398" s="196"/>
      <c r="F398" s="195"/>
      <c r="G398" s="367"/>
      <c r="H398" s="197"/>
      <c r="I398" s="197"/>
      <c r="J398" s="197"/>
      <c r="K398" s="197"/>
      <c r="L398" s="197"/>
      <c r="M398" s="197"/>
      <c r="N398" s="9"/>
      <c r="O398" s="198"/>
      <c r="P398" s="198"/>
      <c r="Q398" s="198"/>
      <c r="R398" s="198"/>
      <c r="S398" s="198"/>
      <c r="T398" s="198"/>
      <c r="U398" s="9"/>
      <c r="V398" s="306"/>
      <c r="W398" s="306"/>
      <c r="X398" s="306"/>
      <c r="Y398" s="306"/>
      <c r="Z398" s="306"/>
      <c r="AA398" s="283">
        <f>IFERROR(Z398*Inputs!$D$59*Inputs!$D$60,"")</f>
        <v>0</v>
      </c>
      <c r="AB398" s="9"/>
      <c r="AC398" s="304"/>
      <c r="AD398" s="304"/>
      <c r="AE398" s="304"/>
      <c r="AF398" s="304"/>
      <c r="AG398" s="9"/>
      <c r="AH398" s="283" t="str">
        <f>IFERROR(IF(Analysis!AC398="","",Analysis!AC398*Inputs!$D$33),"")</f>
        <v/>
      </c>
      <c r="AI398" s="292" t="str">
        <f>IFERROR(IF(Analysis!AD398="","",Analysis!AD398*Inputs!$D$37),"")</f>
        <v/>
      </c>
      <c r="AJ398" s="292" t="str">
        <f>IFERROR(IF(Analysis!AE398="","",Analysis!AE398*Inputs!$D$41),"")</f>
        <v/>
      </c>
      <c r="AK398" s="292" t="str">
        <f>IFERROR(IF(Analysis!AE398="","",Analysis!AE398*Inputs!$D$48),"")</f>
        <v/>
      </c>
      <c r="AL398" s="293" t="str">
        <f>IFERROR(IF(Analysis!AD398="","",Analysis!AD398*Inputs!$D$49*Inputs!$D$48),"")</f>
        <v/>
      </c>
      <c r="AM398" s="292" t="str">
        <f>IFERROR(AK398*Inputs!$D$50,"")</f>
        <v/>
      </c>
      <c r="AN398" s="292" t="str">
        <f t="shared" si="690"/>
        <v/>
      </c>
      <c r="AO398" s="292" t="str">
        <f>IFERROR(IF(AN398="","",AN398*Inputs!$D$52),"")</f>
        <v/>
      </c>
      <c r="AP398" s="283" t="str">
        <f>IFERROR(IF(Analysis!AF398="","",Analysis!AF398*Inputs!$D$58),"")</f>
        <v/>
      </c>
      <c r="AQ398" s="293" t="str">
        <f>IFERROR(AP398*Inputs!$D$59,"")</f>
        <v/>
      </c>
      <c r="AR398" s="283" t="str">
        <f>IFERROR(AQ398*Inputs!$D$60,"")</f>
        <v/>
      </c>
      <c r="AS398" s="9"/>
      <c r="AT398" s="279" t="str">
        <f>IF(Analysis!V398&lt;&gt;"",Analysis!V398,Analysis!$AH398)</f>
        <v/>
      </c>
      <c r="AU398" s="279" t="str">
        <f>IF(Analysis!W398&lt;&gt;"",Analysis!W398,Analysis!AI398)</f>
        <v/>
      </c>
      <c r="AV398" s="279" t="str">
        <f>IF(Analysis!X398&lt;&gt;"",Analysis!X398,$AJ398)</f>
        <v/>
      </c>
      <c r="AW398" s="279" t="str">
        <f>IF(Analysis!Y398&lt;&gt;"",Analysis!Y398,Analysis!AO398)</f>
        <v/>
      </c>
      <c r="AX398" s="279" t="str">
        <f>IF(Analysis!Z398&lt;&gt;"",Analysis!Z398,Analysis!AP398)</f>
        <v/>
      </c>
      <c r="AY398" s="279" t="str">
        <f>IF(Analysis!AA398&gt;0,Analysis!AA398,Analysis!AR398)</f>
        <v/>
      </c>
      <c r="AZ398" s="9"/>
      <c r="BA398" s="8">
        <f>SUM((($H398+$O398)*Inputs!$D$14*Inputs!$D$13/Hours_TB),(($I398+$P398)*Inputs!$D$14*Inputs!$D$13/Hours_TB),(($J398+$Q398)*Inputs!$D$14*Inputs!$D$13/Hours_TB),(($K398+$R398)*Inputs!$D$14*Inputs!$D$13/Hours_TB),(($L398+$S398)*Inputs!$D$14*Inputs!$D$13/Hours_TB),(($M398+$T398)*Inputs!$D$14*Inputs!$D$13/Hours_TB))</f>
        <v>0</v>
      </c>
      <c r="BB398" s="8">
        <f>SUM((($H398+$O398)*Inputs!$D$14*Inputs!$D$13/Hours_HIV),(($I398+$P398)*Inputs!$D$14*Inputs!$D$13/Hours_HIV),(($J398+$Q398)*Inputs!$D$14*Inputs!$D$13/Hours_HIV),(($K398+$R398)*Inputs!$D$14*Inputs!$D$13/Hours_HIV),(($L398+$S398)*Inputs!$D$14*Inputs!$D$13/Hours_HIV),(($M398+$T398)*Inputs!$D$14*Inputs!$D$13/Hours_HIV))</f>
        <v>0</v>
      </c>
      <c r="BC398" s="8">
        <f>SUM((($H398+$O398)*Inputs!$D$14*Inputs!$D$13/Hours_HPV),(($I398+$P398)*Inputs!$D$14*Inputs!$D$13/Hours_HPV),(($J398+$Q398)*Inputs!$D$14*Inputs!$D$13/Hours_HPV),(($K398+$R398)*Inputs!$D$14*Inputs!$D$13/Hours_HPV),(($L398+$S398)*Inputs!$D$14*Inputs!$D$13/Hours_HPV),(($M398+$T398)*Inputs!$D$14*Inputs!$D$13/Hours_HPV))</f>
        <v>0</v>
      </c>
      <c r="BD398" s="8">
        <f>SUM((($H398+$O398)*Inputs!$D$14*Inputs!$D$13/Hours_HCV),(($I398+$P398)*Inputs!$D$14*Inputs!$D$13/Hours_HCV),(($J398+$Q398)*Inputs!$D$14*Inputs!$D$13/Hours_HCV),(($K398+$R398)*Inputs!$D$14*Inputs!$D$13/Hours_HCV),(($L398+$S398)*Inputs!$D$14*Inputs!$D$13/Hours_HCV),(($M398+$T398)*Inputs!$D$14*Inputs!$D$13/Hours_HCV))</f>
        <v>0</v>
      </c>
      <c r="BE398" s="9"/>
      <c r="BF398" s="10" t="str">
        <f t="shared" si="691"/>
        <v/>
      </c>
      <c r="BG398" s="18" t="str">
        <f t="shared" si="692"/>
        <v>N/A</v>
      </c>
      <c r="BH398" s="10" t="str">
        <f t="shared" si="693"/>
        <v/>
      </c>
      <c r="BI398" s="10" t="str">
        <f t="shared" si="694"/>
        <v/>
      </c>
      <c r="BJ398" s="10" t="str">
        <f t="shared" si="613"/>
        <v/>
      </c>
      <c r="BK398" s="18" t="str">
        <f t="shared" si="695"/>
        <v>N/A</v>
      </c>
      <c r="BL398" s="367"/>
      <c r="BM398" s="10">
        <f t="shared" si="696"/>
        <v>0</v>
      </c>
      <c r="BN398" s="18" t="str">
        <f t="shared" si="697"/>
        <v>N/A</v>
      </c>
      <c r="BO398" s="10" t="str">
        <f t="shared" si="614"/>
        <v/>
      </c>
      <c r="BP398" s="10" t="str">
        <f t="shared" si="615"/>
        <v/>
      </c>
      <c r="BQ398" s="10" t="str">
        <f t="shared" si="616"/>
        <v/>
      </c>
      <c r="BR398" s="18" t="str">
        <f t="shared" si="617"/>
        <v>N/A</v>
      </c>
      <c r="BS398" s="367"/>
      <c r="BT398" s="10">
        <f t="shared" si="698"/>
        <v>0</v>
      </c>
      <c r="BU398" s="18" t="str">
        <f t="shared" si="699"/>
        <v>N/A</v>
      </c>
      <c r="BV398" s="10" t="str">
        <f t="shared" si="618"/>
        <v/>
      </c>
      <c r="BW398" s="10" t="str">
        <f t="shared" si="700"/>
        <v/>
      </c>
      <c r="BX398" s="10" t="str">
        <f t="shared" si="619"/>
        <v/>
      </c>
      <c r="BY398" s="18" t="str">
        <f t="shared" si="701"/>
        <v>N/A</v>
      </c>
      <c r="BZ398" s="367"/>
      <c r="CA398" s="10">
        <f t="shared" si="612"/>
        <v>0</v>
      </c>
      <c r="CB398" s="18" t="str">
        <f t="shared" si="702"/>
        <v>N/A</v>
      </c>
      <c r="CC398" s="10" t="str">
        <f t="shared" si="620"/>
        <v/>
      </c>
      <c r="CD398" s="10" t="str">
        <f t="shared" si="621"/>
        <v/>
      </c>
      <c r="CE398" s="10" t="str">
        <f t="shared" si="622"/>
        <v/>
      </c>
      <c r="CF398" s="18" t="str">
        <f t="shared" si="703"/>
        <v>N/A</v>
      </c>
      <c r="CG398" s="365"/>
      <c r="CH398" s="10">
        <f t="shared" si="704"/>
        <v>0</v>
      </c>
      <c r="CI398" s="18" t="str">
        <f t="shared" si="705"/>
        <v>N/A</v>
      </c>
      <c r="CJ398" s="10" t="str">
        <f t="shared" si="623"/>
        <v/>
      </c>
      <c r="CK398" s="10" t="str">
        <f t="shared" si="624"/>
        <v/>
      </c>
      <c r="CL398" s="10" t="str">
        <f t="shared" si="625"/>
        <v/>
      </c>
      <c r="CM398" s="18" t="str">
        <f t="shared" si="626"/>
        <v>N/A</v>
      </c>
      <c r="CN398" s="365"/>
      <c r="CO398" s="10">
        <f t="shared" si="706"/>
        <v>0</v>
      </c>
      <c r="CP398" s="18" t="str">
        <f t="shared" si="707"/>
        <v>N/A</v>
      </c>
      <c r="CQ398" s="10" t="str">
        <f t="shared" si="627"/>
        <v/>
      </c>
      <c r="CR398" s="10" t="str">
        <f t="shared" si="628"/>
        <v/>
      </c>
      <c r="CS398" s="10" t="str">
        <f t="shared" si="629"/>
        <v/>
      </c>
      <c r="CT398" s="18" t="str">
        <f t="shared" si="708"/>
        <v>N/A</v>
      </c>
      <c r="CU398" s="377"/>
      <c r="CV398" s="10">
        <f t="shared" si="709"/>
        <v>0</v>
      </c>
      <c r="CW398" s="18" t="str">
        <f t="shared" si="710"/>
        <v>N/A</v>
      </c>
      <c r="CX398" s="10" t="str">
        <f t="shared" si="630"/>
        <v/>
      </c>
      <c r="CY398" s="10" t="str">
        <f t="shared" si="631"/>
        <v/>
      </c>
      <c r="CZ398" s="10" t="str">
        <f t="shared" si="632"/>
        <v/>
      </c>
      <c r="DA398" s="18" t="str">
        <f t="shared" si="633"/>
        <v>N/A</v>
      </c>
      <c r="DB398" s="367"/>
      <c r="DC398" s="367"/>
      <c r="DD398" s="367"/>
      <c r="DE398" s="367"/>
      <c r="DF398" s="367"/>
      <c r="DG398" s="40" t="b">
        <f t="shared" si="634"/>
        <v>0</v>
      </c>
      <c r="DH398" s="40" t="b">
        <f t="shared" si="635"/>
        <v>0</v>
      </c>
      <c r="DI398" s="40" t="b">
        <f t="shared" si="636"/>
        <v>0</v>
      </c>
      <c r="DJ398" s="40" t="b">
        <f t="shared" si="637"/>
        <v>0</v>
      </c>
      <c r="DK398" s="367"/>
      <c r="DL398" s="40" t="b">
        <f t="shared" si="638"/>
        <v>0</v>
      </c>
      <c r="DM398" s="40" t="b">
        <f t="shared" si="639"/>
        <v>0</v>
      </c>
      <c r="DN398" s="40" t="b">
        <f t="shared" si="640"/>
        <v>0</v>
      </c>
      <c r="DO398" s="40" t="b">
        <f t="shared" si="641"/>
        <v>0</v>
      </c>
      <c r="DP398" s="367"/>
      <c r="DQ398" s="40" t="b">
        <f t="shared" si="642"/>
        <v>0</v>
      </c>
      <c r="DR398" s="40" t="b">
        <f t="shared" si="643"/>
        <v>0</v>
      </c>
      <c r="DS398" s="40" t="b">
        <f t="shared" si="644"/>
        <v>0</v>
      </c>
      <c r="DT398" s="40" t="b">
        <f t="shared" si="645"/>
        <v>0</v>
      </c>
      <c r="DU398" s="367"/>
      <c r="DV398" s="40" t="b">
        <f t="shared" si="646"/>
        <v>0</v>
      </c>
      <c r="DW398" s="40" t="b">
        <f t="shared" si="647"/>
        <v>0</v>
      </c>
      <c r="DX398" s="40" t="b">
        <f t="shared" si="648"/>
        <v>0</v>
      </c>
      <c r="DY398" s="40" t="b">
        <f t="shared" si="649"/>
        <v>0</v>
      </c>
      <c r="DZ398" s="367"/>
      <c r="EA398" s="40" t="b">
        <f t="shared" si="650"/>
        <v>0</v>
      </c>
      <c r="EB398" s="40" t="b">
        <f t="shared" si="651"/>
        <v>0</v>
      </c>
      <c r="EC398" s="40" t="b">
        <f t="shared" si="652"/>
        <v>0</v>
      </c>
      <c r="ED398" s="40" t="b">
        <f t="shared" si="653"/>
        <v>0</v>
      </c>
      <c r="EE398" s="367"/>
      <c r="EF398" s="40" t="b">
        <f t="shared" si="654"/>
        <v>0</v>
      </c>
      <c r="EG398" s="40" t="b">
        <f t="shared" si="655"/>
        <v>0</v>
      </c>
      <c r="EH398" s="40" t="b">
        <f t="shared" si="656"/>
        <v>0</v>
      </c>
      <c r="EI398" s="40" t="b">
        <f t="shared" si="657"/>
        <v>0</v>
      </c>
      <c r="EJ398" s="367"/>
      <c r="EK398" s="40" t="b">
        <f t="shared" si="658"/>
        <v>0</v>
      </c>
      <c r="EL398" s="40" t="b">
        <f t="shared" si="659"/>
        <v>0</v>
      </c>
      <c r="EM398" s="40" t="b">
        <f t="shared" si="660"/>
        <v>0</v>
      </c>
      <c r="EN398" s="40" t="b">
        <f t="shared" si="661"/>
        <v>0</v>
      </c>
      <c r="EO398" s="367"/>
      <c r="EP398" s="40" t="b">
        <f t="shared" si="662"/>
        <v>0</v>
      </c>
      <c r="EQ398" s="40" t="b">
        <f t="shared" si="663"/>
        <v>0</v>
      </c>
      <c r="ER398" s="40" t="b">
        <f t="shared" si="664"/>
        <v>0</v>
      </c>
      <c r="ES398" s="40" t="b">
        <f t="shared" si="665"/>
        <v>0</v>
      </c>
      <c r="ET398" s="367"/>
      <c r="EU398" s="40" t="b">
        <f t="shared" si="666"/>
        <v>0</v>
      </c>
      <c r="EV398" s="40" t="b">
        <f t="shared" si="667"/>
        <v>0</v>
      </c>
      <c r="EW398" s="40" t="b">
        <f t="shared" si="668"/>
        <v>0</v>
      </c>
      <c r="EX398" s="40" t="b">
        <f t="shared" si="669"/>
        <v>0</v>
      </c>
      <c r="EY398" s="365"/>
      <c r="EZ398" s="40" t="b">
        <f t="shared" si="670"/>
        <v>0</v>
      </c>
      <c r="FA398" s="40" t="b">
        <f t="shared" si="671"/>
        <v>0</v>
      </c>
      <c r="FB398" s="40" t="b">
        <f t="shared" si="672"/>
        <v>0</v>
      </c>
      <c r="FC398" s="40" t="b">
        <f t="shared" si="673"/>
        <v>0</v>
      </c>
      <c r="FD398" s="367"/>
      <c r="FE398" s="40" t="b">
        <f t="shared" si="674"/>
        <v>0</v>
      </c>
      <c r="FF398" s="40" t="b">
        <f t="shared" si="675"/>
        <v>0</v>
      </c>
      <c r="FG398" s="40" t="b">
        <f t="shared" si="676"/>
        <v>0</v>
      </c>
      <c r="FH398" s="40" t="b">
        <f t="shared" si="677"/>
        <v>0</v>
      </c>
      <c r="FI398" s="365"/>
      <c r="FJ398" s="40" t="b">
        <f t="shared" si="678"/>
        <v>0</v>
      </c>
      <c r="FK398" s="40" t="b">
        <f t="shared" si="679"/>
        <v>0</v>
      </c>
      <c r="FL398" s="40" t="b">
        <f t="shared" si="680"/>
        <v>0</v>
      </c>
      <c r="FM398" s="40" t="b">
        <f t="shared" si="681"/>
        <v>0</v>
      </c>
      <c r="FN398" s="367"/>
      <c r="FO398" s="40" t="b">
        <f t="shared" si="682"/>
        <v>0</v>
      </c>
      <c r="FP398" s="40" t="b">
        <f t="shared" si="683"/>
        <v>0</v>
      </c>
      <c r="FQ398" s="40" t="b">
        <f t="shared" si="684"/>
        <v>0</v>
      </c>
      <c r="FR398" s="40" t="b">
        <f t="shared" si="685"/>
        <v>0</v>
      </c>
      <c r="FS398" s="365"/>
      <c r="FT398" s="40" t="b">
        <f t="shared" si="686"/>
        <v>0</v>
      </c>
      <c r="FU398" s="40" t="b">
        <f t="shared" si="687"/>
        <v>0</v>
      </c>
      <c r="FV398" s="40" t="b">
        <f t="shared" si="688"/>
        <v>0</v>
      </c>
      <c r="FW398" s="40" t="b">
        <f t="shared" si="689"/>
        <v>0</v>
      </c>
    </row>
    <row r="399" spans="2:179">
      <c r="B399" s="365">
        <v>390</v>
      </c>
      <c r="C399" s="309"/>
      <c r="D399" s="196"/>
      <c r="E399" s="196"/>
      <c r="F399" s="195"/>
      <c r="G399" s="367"/>
      <c r="H399" s="197"/>
      <c r="I399" s="197"/>
      <c r="J399" s="197"/>
      <c r="K399" s="197"/>
      <c r="L399" s="197"/>
      <c r="M399" s="197"/>
      <c r="N399" s="9"/>
      <c r="O399" s="198"/>
      <c r="P399" s="198"/>
      <c r="Q399" s="198"/>
      <c r="R399" s="198"/>
      <c r="S399" s="198"/>
      <c r="T399" s="198"/>
      <c r="U399" s="9"/>
      <c r="V399" s="306"/>
      <c r="W399" s="306"/>
      <c r="X399" s="306"/>
      <c r="Y399" s="306"/>
      <c r="Z399" s="306"/>
      <c r="AA399" s="283">
        <f>IFERROR(Z399*Inputs!$D$59*Inputs!$D$60,"")</f>
        <v>0</v>
      </c>
      <c r="AB399" s="9"/>
      <c r="AC399" s="304"/>
      <c r="AD399" s="304"/>
      <c r="AE399" s="304"/>
      <c r="AF399" s="304"/>
      <c r="AG399" s="9"/>
      <c r="AH399" s="283" t="str">
        <f>IFERROR(IF(Analysis!AC399="","",Analysis!AC399*Inputs!$D$33),"")</f>
        <v/>
      </c>
      <c r="AI399" s="292" t="str">
        <f>IFERROR(IF(Analysis!AD399="","",Analysis!AD399*Inputs!$D$37),"")</f>
        <v/>
      </c>
      <c r="AJ399" s="292" t="str">
        <f>IFERROR(IF(Analysis!AE399="","",Analysis!AE399*Inputs!$D$41),"")</f>
        <v/>
      </c>
      <c r="AK399" s="292" t="str">
        <f>IFERROR(IF(Analysis!AE399="","",Analysis!AE399*Inputs!$D$48),"")</f>
        <v/>
      </c>
      <c r="AL399" s="293" t="str">
        <f>IFERROR(IF(Analysis!AD399="","",Analysis!AD399*Inputs!$D$49*Inputs!$D$48),"")</f>
        <v/>
      </c>
      <c r="AM399" s="292" t="str">
        <f>IFERROR(AK399*Inputs!$D$50,"")</f>
        <v/>
      </c>
      <c r="AN399" s="292" t="str">
        <f t="shared" si="690"/>
        <v/>
      </c>
      <c r="AO399" s="292" t="str">
        <f>IFERROR(IF(AN399="","",AN399*Inputs!$D$52),"")</f>
        <v/>
      </c>
      <c r="AP399" s="283" t="str">
        <f>IFERROR(IF(Analysis!AF399="","",Analysis!AF399*Inputs!$D$58),"")</f>
        <v/>
      </c>
      <c r="AQ399" s="293" t="str">
        <f>IFERROR(AP399*Inputs!$D$59,"")</f>
        <v/>
      </c>
      <c r="AR399" s="283" t="str">
        <f>IFERROR(AQ399*Inputs!$D$60,"")</f>
        <v/>
      </c>
      <c r="AS399" s="9"/>
      <c r="AT399" s="279" t="str">
        <f>IF(Analysis!V399&lt;&gt;"",Analysis!V399,Analysis!$AH399)</f>
        <v/>
      </c>
      <c r="AU399" s="279" t="str">
        <f>IF(Analysis!W399&lt;&gt;"",Analysis!W399,Analysis!AI399)</f>
        <v/>
      </c>
      <c r="AV399" s="279" t="str">
        <f>IF(Analysis!X399&lt;&gt;"",Analysis!X399,$AJ399)</f>
        <v/>
      </c>
      <c r="AW399" s="279" t="str">
        <f>IF(Analysis!Y399&lt;&gt;"",Analysis!Y399,Analysis!AO399)</f>
        <v/>
      </c>
      <c r="AX399" s="279" t="str">
        <f>IF(Analysis!Z399&lt;&gt;"",Analysis!Z399,Analysis!AP399)</f>
        <v/>
      </c>
      <c r="AY399" s="279" t="str">
        <f>IF(Analysis!AA399&gt;0,Analysis!AA399,Analysis!AR399)</f>
        <v/>
      </c>
      <c r="AZ399" s="9"/>
      <c r="BA399" s="8">
        <f>SUM((($H399+$O399)*Inputs!$D$14*Inputs!$D$13/Hours_TB),(($I399+$P399)*Inputs!$D$14*Inputs!$D$13/Hours_TB),(($J399+$Q399)*Inputs!$D$14*Inputs!$D$13/Hours_TB),(($K399+$R399)*Inputs!$D$14*Inputs!$D$13/Hours_TB),(($L399+$S399)*Inputs!$D$14*Inputs!$D$13/Hours_TB),(($M399+$T399)*Inputs!$D$14*Inputs!$D$13/Hours_TB))</f>
        <v>0</v>
      </c>
      <c r="BB399" s="8">
        <f>SUM((($H399+$O399)*Inputs!$D$14*Inputs!$D$13/Hours_HIV),(($I399+$P399)*Inputs!$D$14*Inputs!$D$13/Hours_HIV),(($J399+$Q399)*Inputs!$D$14*Inputs!$D$13/Hours_HIV),(($K399+$R399)*Inputs!$D$14*Inputs!$D$13/Hours_HIV),(($L399+$S399)*Inputs!$D$14*Inputs!$D$13/Hours_HIV),(($M399+$T399)*Inputs!$D$14*Inputs!$D$13/Hours_HIV))</f>
        <v>0</v>
      </c>
      <c r="BC399" s="8">
        <f>SUM((($H399+$O399)*Inputs!$D$14*Inputs!$D$13/Hours_HPV),(($I399+$P399)*Inputs!$D$14*Inputs!$D$13/Hours_HPV),(($J399+$Q399)*Inputs!$D$14*Inputs!$D$13/Hours_HPV),(($K399+$R399)*Inputs!$D$14*Inputs!$D$13/Hours_HPV),(($L399+$S399)*Inputs!$D$14*Inputs!$D$13/Hours_HPV),(($M399+$T399)*Inputs!$D$14*Inputs!$D$13/Hours_HPV))</f>
        <v>0</v>
      </c>
      <c r="BD399" s="8">
        <f>SUM((($H399+$O399)*Inputs!$D$14*Inputs!$D$13/Hours_HCV),(($I399+$P399)*Inputs!$D$14*Inputs!$D$13/Hours_HCV),(($J399+$Q399)*Inputs!$D$14*Inputs!$D$13/Hours_HCV),(($K399+$R399)*Inputs!$D$14*Inputs!$D$13/Hours_HCV),(($L399+$S399)*Inputs!$D$14*Inputs!$D$13/Hours_HCV),(($M399+$T399)*Inputs!$D$14*Inputs!$D$13/Hours_HCV))</f>
        <v>0</v>
      </c>
      <c r="BE399" s="9"/>
      <c r="BF399" s="10" t="str">
        <f t="shared" si="691"/>
        <v/>
      </c>
      <c r="BG399" s="18" t="str">
        <f t="shared" si="692"/>
        <v>N/A</v>
      </c>
      <c r="BH399" s="10" t="str">
        <f t="shared" si="693"/>
        <v/>
      </c>
      <c r="BI399" s="10" t="str">
        <f t="shared" si="694"/>
        <v/>
      </c>
      <c r="BJ399" s="10" t="str">
        <f t="shared" si="613"/>
        <v/>
      </c>
      <c r="BK399" s="18" t="str">
        <f t="shared" si="695"/>
        <v>N/A</v>
      </c>
      <c r="BL399" s="367"/>
      <c r="BM399" s="10">
        <f t="shared" si="696"/>
        <v>0</v>
      </c>
      <c r="BN399" s="18" t="str">
        <f t="shared" si="697"/>
        <v>N/A</v>
      </c>
      <c r="BO399" s="10" t="str">
        <f t="shared" si="614"/>
        <v/>
      </c>
      <c r="BP399" s="10" t="str">
        <f t="shared" si="615"/>
        <v/>
      </c>
      <c r="BQ399" s="10" t="str">
        <f t="shared" si="616"/>
        <v/>
      </c>
      <c r="BR399" s="18" t="str">
        <f t="shared" si="617"/>
        <v>N/A</v>
      </c>
      <c r="BS399" s="367"/>
      <c r="BT399" s="10">
        <f t="shared" si="698"/>
        <v>0</v>
      </c>
      <c r="BU399" s="18" t="str">
        <f t="shared" si="699"/>
        <v>N/A</v>
      </c>
      <c r="BV399" s="10" t="str">
        <f t="shared" si="618"/>
        <v/>
      </c>
      <c r="BW399" s="10" t="str">
        <f t="shared" si="700"/>
        <v/>
      </c>
      <c r="BX399" s="10" t="str">
        <f t="shared" si="619"/>
        <v/>
      </c>
      <c r="BY399" s="18" t="str">
        <f t="shared" si="701"/>
        <v>N/A</v>
      </c>
      <c r="BZ399" s="367"/>
      <c r="CA399" s="10">
        <f t="shared" si="612"/>
        <v>0</v>
      </c>
      <c r="CB399" s="18" t="str">
        <f t="shared" si="702"/>
        <v>N/A</v>
      </c>
      <c r="CC399" s="10" t="str">
        <f t="shared" si="620"/>
        <v/>
      </c>
      <c r="CD399" s="10" t="str">
        <f t="shared" si="621"/>
        <v/>
      </c>
      <c r="CE399" s="10" t="str">
        <f t="shared" si="622"/>
        <v/>
      </c>
      <c r="CF399" s="18" t="str">
        <f t="shared" si="703"/>
        <v>N/A</v>
      </c>
      <c r="CG399" s="365"/>
      <c r="CH399" s="10">
        <f t="shared" si="704"/>
        <v>0</v>
      </c>
      <c r="CI399" s="18" t="str">
        <f t="shared" si="705"/>
        <v>N/A</v>
      </c>
      <c r="CJ399" s="10" t="str">
        <f t="shared" si="623"/>
        <v/>
      </c>
      <c r="CK399" s="10" t="str">
        <f t="shared" si="624"/>
        <v/>
      </c>
      <c r="CL399" s="10" t="str">
        <f t="shared" si="625"/>
        <v/>
      </c>
      <c r="CM399" s="18" t="str">
        <f t="shared" si="626"/>
        <v>N/A</v>
      </c>
      <c r="CN399" s="365"/>
      <c r="CO399" s="10">
        <f t="shared" si="706"/>
        <v>0</v>
      </c>
      <c r="CP399" s="18" t="str">
        <f t="shared" si="707"/>
        <v>N/A</v>
      </c>
      <c r="CQ399" s="10" t="str">
        <f t="shared" si="627"/>
        <v/>
      </c>
      <c r="CR399" s="10" t="str">
        <f t="shared" si="628"/>
        <v/>
      </c>
      <c r="CS399" s="10" t="str">
        <f t="shared" si="629"/>
        <v/>
      </c>
      <c r="CT399" s="18" t="str">
        <f t="shared" si="708"/>
        <v>N/A</v>
      </c>
      <c r="CU399" s="377"/>
      <c r="CV399" s="10">
        <f t="shared" si="709"/>
        <v>0</v>
      </c>
      <c r="CW399" s="18" t="str">
        <f t="shared" si="710"/>
        <v>N/A</v>
      </c>
      <c r="CX399" s="10" t="str">
        <f t="shared" si="630"/>
        <v/>
      </c>
      <c r="CY399" s="10" t="str">
        <f t="shared" si="631"/>
        <v/>
      </c>
      <c r="CZ399" s="10" t="str">
        <f t="shared" si="632"/>
        <v/>
      </c>
      <c r="DA399" s="18" t="str">
        <f t="shared" si="633"/>
        <v>N/A</v>
      </c>
      <c r="DB399" s="367"/>
      <c r="DC399" s="367"/>
      <c r="DD399" s="367"/>
      <c r="DE399" s="367"/>
      <c r="DF399" s="367"/>
      <c r="DG399" s="40" t="b">
        <f t="shared" si="634"/>
        <v>0</v>
      </c>
      <c r="DH399" s="40" t="b">
        <f t="shared" si="635"/>
        <v>0</v>
      </c>
      <c r="DI399" s="40" t="b">
        <f t="shared" si="636"/>
        <v>0</v>
      </c>
      <c r="DJ399" s="40" t="b">
        <f t="shared" si="637"/>
        <v>0</v>
      </c>
      <c r="DK399" s="367"/>
      <c r="DL399" s="40" t="b">
        <f t="shared" si="638"/>
        <v>0</v>
      </c>
      <c r="DM399" s="40" t="b">
        <f t="shared" si="639"/>
        <v>0</v>
      </c>
      <c r="DN399" s="40" t="b">
        <f t="shared" si="640"/>
        <v>0</v>
      </c>
      <c r="DO399" s="40" t="b">
        <f t="shared" si="641"/>
        <v>0</v>
      </c>
      <c r="DP399" s="367"/>
      <c r="DQ399" s="40" t="b">
        <f t="shared" si="642"/>
        <v>0</v>
      </c>
      <c r="DR399" s="40" t="b">
        <f t="shared" si="643"/>
        <v>0</v>
      </c>
      <c r="DS399" s="40" t="b">
        <f t="shared" si="644"/>
        <v>0</v>
      </c>
      <c r="DT399" s="40" t="b">
        <f t="shared" si="645"/>
        <v>0</v>
      </c>
      <c r="DU399" s="367"/>
      <c r="DV399" s="40" t="b">
        <f t="shared" si="646"/>
        <v>0</v>
      </c>
      <c r="DW399" s="40" t="b">
        <f t="shared" si="647"/>
        <v>0</v>
      </c>
      <c r="DX399" s="40" t="b">
        <f t="shared" si="648"/>
        <v>0</v>
      </c>
      <c r="DY399" s="40" t="b">
        <f t="shared" si="649"/>
        <v>0</v>
      </c>
      <c r="DZ399" s="367"/>
      <c r="EA399" s="40" t="b">
        <f t="shared" si="650"/>
        <v>0</v>
      </c>
      <c r="EB399" s="40" t="b">
        <f t="shared" si="651"/>
        <v>0</v>
      </c>
      <c r="EC399" s="40" t="b">
        <f t="shared" si="652"/>
        <v>0</v>
      </c>
      <c r="ED399" s="40" t="b">
        <f t="shared" si="653"/>
        <v>0</v>
      </c>
      <c r="EE399" s="367"/>
      <c r="EF399" s="40" t="b">
        <f t="shared" si="654"/>
        <v>0</v>
      </c>
      <c r="EG399" s="40" t="b">
        <f t="shared" si="655"/>
        <v>0</v>
      </c>
      <c r="EH399" s="40" t="b">
        <f t="shared" si="656"/>
        <v>0</v>
      </c>
      <c r="EI399" s="40" t="b">
        <f t="shared" si="657"/>
        <v>0</v>
      </c>
      <c r="EJ399" s="367"/>
      <c r="EK399" s="40" t="b">
        <f t="shared" si="658"/>
        <v>0</v>
      </c>
      <c r="EL399" s="40" t="b">
        <f t="shared" si="659"/>
        <v>0</v>
      </c>
      <c r="EM399" s="40" t="b">
        <f t="shared" si="660"/>
        <v>0</v>
      </c>
      <c r="EN399" s="40" t="b">
        <f t="shared" si="661"/>
        <v>0</v>
      </c>
      <c r="EO399" s="367"/>
      <c r="EP399" s="40" t="b">
        <f t="shared" si="662"/>
        <v>0</v>
      </c>
      <c r="EQ399" s="40" t="b">
        <f t="shared" si="663"/>
        <v>0</v>
      </c>
      <c r="ER399" s="40" t="b">
        <f t="shared" si="664"/>
        <v>0</v>
      </c>
      <c r="ES399" s="40" t="b">
        <f t="shared" si="665"/>
        <v>0</v>
      </c>
      <c r="ET399" s="367"/>
      <c r="EU399" s="40" t="b">
        <f t="shared" si="666"/>
        <v>0</v>
      </c>
      <c r="EV399" s="40" t="b">
        <f t="shared" si="667"/>
        <v>0</v>
      </c>
      <c r="EW399" s="40" t="b">
        <f t="shared" si="668"/>
        <v>0</v>
      </c>
      <c r="EX399" s="40" t="b">
        <f t="shared" si="669"/>
        <v>0</v>
      </c>
      <c r="EY399" s="365"/>
      <c r="EZ399" s="40" t="b">
        <f t="shared" si="670"/>
        <v>0</v>
      </c>
      <c r="FA399" s="40" t="b">
        <f t="shared" si="671"/>
        <v>0</v>
      </c>
      <c r="FB399" s="40" t="b">
        <f t="shared" si="672"/>
        <v>0</v>
      </c>
      <c r="FC399" s="40" t="b">
        <f t="shared" si="673"/>
        <v>0</v>
      </c>
      <c r="FD399" s="367"/>
      <c r="FE399" s="40" t="b">
        <f t="shared" si="674"/>
        <v>0</v>
      </c>
      <c r="FF399" s="40" t="b">
        <f t="shared" si="675"/>
        <v>0</v>
      </c>
      <c r="FG399" s="40" t="b">
        <f t="shared" si="676"/>
        <v>0</v>
      </c>
      <c r="FH399" s="40" t="b">
        <f t="shared" si="677"/>
        <v>0</v>
      </c>
      <c r="FI399" s="365"/>
      <c r="FJ399" s="40" t="b">
        <f t="shared" si="678"/>
        <v>0</v>
      </c>
      <c r="FK399" s="40" t="b">
        <f t="shared" si="679"/>
        <v>0</v>
      </c>
      <c r="FL399" s="40" t="b">
        <f t="shared" si="680"/>
        <v>0</v>
      </c>
      <c r="FM399" s="40" t="b">
        <f t="shared" si="681"/>
        <v>0</v>
      </c>
      <c r="FN399" s="367"/>
      <c r="FO399" s="40" t="b">
        <f t="shared" si="682"/>
        <v>0</v>
      </c>
      <c r="FP399" s="40" t="b">
        <f t="shared" si="683"/>
        <v>0</v>
      </c>
      <c r="FQ399" s="40" t="b">
        <f t="shared" si="684"/>
        <v>0</v>
      </c>
      <c r="FR399" s="40" t="b">
        <f t="shared" si="685"/>
        <v>0</v>
      </c>
      <c r="FS399" s="365"/>
      <c r="FT399" s="40" t="b">
        <f t="shared" si="686"/>
        <v>0</v>
      </c>
      <c r="FU399" s="40" t="b">
        <f t="shared" si="687"/>
        <v>0</v>
      </c>
      <c r="FV399" s="40" t="b">
        <f t="shared" si="688"/>
        <v>0</v>
      </c>
      <c r="FW399" s="40" t="b">
        <f t="shared" si="689"/>
        <v>0</v>
      </c>
    </row>
    <row r="400" spans="2:179">
      <c r="B400" s="365">
        <v>391</v>
      </c>
      <c r="C400" s="309"/>
      <c r="D400" s="196"/>
      <c r="E400" s="196"/>
      <c r="F400" s="195"/>
      <c r="G400" s="367"/>
      <c r="H400" s="197"/>
      <c r="I400" s="197"/>
      <c r="J400" s="197"/>
      <c r="K400" s="197"/>
      <c r="L400" s="197"/>
      <c r="M400" s="197"/>
      <c r="N400" s="9"/>
      <c r="O400" s="198"/>
      <c r="P400" s="198"/>
      <c r="Q400" s="198"/>
      <c r="R400" s="198"/>
      <c r="S400" s="198"/>
      <c r="T400" s="198"/>
      <c r="U400" s="9"/>
      <c r="V400" s="306"/>
      <c r="W400" s="306"/>
      <c r="X400" s="306"/>
      <c r="Y400" s="306"/>
      <c r="Z400" s="306"/>
      <c r="AA400" s="283">
        <f>IFERROR(Z400*Inputs!$D$59*Inputs!$D$60,"")</f>
        <v>0</v>
      </c>
      <c r="AB400" s="9"/>
      <c r="AC400" s="304"/>
      <c r="AD400" s="304"/>
      <c r="AE400" s="304"/>
      <c r="AF400" s="304"/>
      <c r="AG400" s="9"/>
      <c r="AH400" s="283" t="str">
        <f>IFERROR(IF(Analysis!AC400="","",Analysis!AC400*Inputs!$D$33),"")</f>
        <v/>
      </c>
      <c r="AI400" s="292" t="str">
        <f>IFERROR(IF(Analysis!AD400="","",Analysis!AD400*Inputs!$D$37),"")</f>
        <v/>
      </c>
      <c r="AJ400" s="292" t="str">
        <f>IFERROR(IF(Analysis!AE400="","",Analysis!AE400*Inputs!$D$41),"")</f>
        <v/>
      </c>
      <c r="AK400" s="292" t="str">
        <f>IFERROR(IF(Analysis!AE400="","",Analysis!AE400*Inputs!$D$48),"")</f>
        <v/>
      </c>
      <c r="AL400" s="293" t="str">
        <f>IFERROR(IF(Analysis!AD400="","",Analysis!AD400*Inputs!$D$49*Inputs!$D$48),"")</f>
        <v/>
      </c>
      <c r="AM400" s="292" t="str">
        <f>IFERROR(AK400*Inputs!$D$50,"")</f>
        <v/>
      </c>
      <c r="AN400" s="292" t="str">
        <f t="shared" si="690"/>
        <v/>
      </c>
      <c r="AO400" s="292" t="str">
        <f>IFERROR(IF(AN400="","",AN400*Inputs!$D$52),"")</f>
        <v/>
      </c>
      <c r="AP400" s="283" t="str">
        <f>IFERROR(IF(Analysis!AF400="","",Analysis!AF400*Inputs!$D$58),"")</f>
        <v/>
      </c>
      <c r="AQ400" s="293" t="str">
        <f>IFERROR(AP400*Inputs!$D$59,"")</f>
        <v/>
      </c>
      <c r="AR400" s="283" t="str">
        <f>IFERROR(AQ400*Inputs!$D$60,"")</f>
        <v/>
      </c>
      <c r="AS400" s="9"/>
      <c r="AT400" s="279" t="str">
        <f>IF(Analysis!V400&lt;&gt;"",Analysis!V400,Analysis!$AH400)</f>
        <v/>
      </c>
      <c r="AU400" s="279" t="str">
        <f>IF(Analysis!W400&lt;&gt;"",Analysis!W400,Analysis!AI400)</f>
        <v/>
      </c>
      <c r="AV400" s="279" t="str">
        <f>IF(Analysis!X400&lt;&gt;"",Analysis!X400,$AJ400)</f>
        <v/>
      </c>
      <c r="AW400" s="279" t="str">
        <f>IF(Analysis!Y400&lt;&gt;"",Analysis!Y400,Analysis!AO400)</f>
        <v/>
      </c>
      <c r="AX400" s="279" t="str">
        <f>IF(Analysis!Z400&lt;&gt;"",Analysis!Z400,Analysis!AP400)</f>
        <v/>
      </c>
      <c r="AY400" s="279" t="str">
        <f>IF(Analysis!AA400&gt;0,Analysis!AA400,Analysis!AR400)</f>
        <v/>
      </c>
      <c r="AZ400" s="9"/>
      <c r="BA400" s="8">
        <f>SUM((($H400+$O400)*Inputs!$D$14*Inputs!$D$13/Hours_TB),(($I400+$P400)*Inputs!$D$14*Inputs!$D$13/Hours_TB),(($J400+$Q400)*Inputs!$D$14*Inputs!$D$13/Hours_TB),(($K400+$R400)*Inputs!$D$14*Inputs!$D$13/Hours_TB),(($L400+$S400)*Inputs!$D$14*Inputs!$D$13/Hours_TB),(($M400+$T400)*Inputs!$D$14*Inputs!$D$13/Hours_TB))</f>
        <v>0</v>
      </c>
      <c r="BB400" s="8">
        <f>SUM((($H400+$O400)*Inputs!$D$14*Inputs!$D$13/Hours_HIV),(($I400+$P400)*Inputs!$D$14*Inputs!$D$13/Hours_HIV),(($J400+$Q400)*Inputs!$D$14*Inputs!$D$13/Hours_HIV),(($K400+$R400)*Inputs!$D$14*Inputs!$D$13/Hours_HIV),(($L400+$S400)*Inputs!$D$14*Inputs!$D$13/Hours_HIV),(($M400+$T400)*Inputs!$D$14*Inputs!$D$13/Hours_HIV))</f>
        <v>0</v>
      </c>
      <c r="BC400" s="8">
        <f>SUM((($H400+$O400)*Inputs!$D$14*Inputs!$D$13/Hours_HPV),(($I400+$P400)*Inputs!$D$14*Inputs!$D$13/Hours_HPV),(($J400+$Q400)*Inputs!$D$14*Inputs!$D$13/Hours_HPV),(($K400+$R400)*Inputs!$D$14*Inputs!$D$13/Hours_HPV),(($L400+$S400)*Inputs!$D$14*Inputs!$D$13/Hours_HPV),(($M400+$T400)*Inputs!$D$14*Inputs!$D$13/Hours_HPV))</f>
        <v>0</v>
      </c>
      <c r="BD400" s="8">
        <f>SUM((($H400+$O400)*Inputs!$D$14*Inputs!$D$13/Hours_HCV),(($I400+$P400)*Inputs!$D$14*Inputs!$D$13/Hours_HCV),(($J400+$Q400)*Inputs!$D$14*Inputs!$D$13/Hours_HCV),(($K400+$R400)*Inputs!$D$14*Inputs!$D$13/Hours_HCV),(($L400+$S400)*Inputs!$D$14*Inputs!$D$13/Hours_HCV),(($M400+$T400)*Inputs!$D$14*Inputs!$D$13/Hours_HCV))</f>
        <v>0</v>
      </c>
      <c r="BE400" s="9"/>
      <c r="BF400" s="10" t="str">
        <f t="shared" si="691"/>
        <v/>
      </c>
      <c r="BG400" s="18" t="str">
        <f t="shared" si="692"/>
        <v>N/A</v>
      </c>
      <c r="BH400" s="10" t="str">
        <f t="shared" si="693"/>
        <v/>
      </c>
      <c r="BI400" s="10" t="str">
        <f t="shared" si="694"/>
        <v/>
      </c>
      <c r="BJ400" s="10" t="str">
        <f t="shared" si="613"/>
        <v/>
      </c>
      <c r="BK400" s="18" t="str">
        <f t="shared" si="695"/>
        <v>N/A</v>
      </c>
      <c r="BL400" s="367"/>
      <c r="BM400" s="10">
        <f t="shared" si="696"/>
        <v>0</v>
      </c>
      <c r="BN400" s="18" t="str">
        <f t="shared" si="697"/>
        <v>N/A</v>
      </c>
      <c r="BO400" s="10" t="str">
        <f t="shared" si="614"/>
        <v/>
      </c>
      <c r="BP400" s="10" t="str">
        <f t="shared" si="615"/>
        <v/>
      </c>
      <c r="BQ400" s="10" t="str">
        <f t="shared" si="616"/>
        <v/>
      </c>
      <c r="BR400" s="18" t="str">
        <f t="shared" si="617"/>
        <v>N/A</v>
      </c>
      <c r="BS400" s="367"/>
      <c r="BT400" s="10">
        <f t="shared" si="698"/>
        <v>0</v>
      </c>
      <c r="BU400" s="18" t="str">
        <f t="shared" si="699"/>
        <v>N/A</v>
      </c>
      <c r="BV400" s="10" t="str">
        <f t="shared" si="618"/>
        <v/>
      </c>
      <c r="BW400" s="10" t="str">
        <f t="shared" si="700"/>
        <v/>
      </c>
      <c r="BX400" s="10" t="str">
        <f t="shared" si="619"/>
        <v/>
      </c>
      <c r="BY400" s="18" t="str">
        <f t="shared" si="701"/>
        <v>N/A</v>
      </c>
      <c r="BZ400" s="367"/>
      <c r="CA400" s="10">
        <f t="shared" si="612"/>
        <v>0</v>
      </c>
      <c r="CB400" s="18" t="str">
        <f t="shared" si="702"/>
        <v>N/A</v>
      </c>
      <c r="CC400" s="10" t="str">
        <f t="shared" si="620"/>
        <v/>
      </c>
      <c r="CD400" s="10" t="str">
        <f t="shared" si="621"/>
        <v/>
      </c>
      <c r="CE400" s="10" t="str">
        <f t="shared" si="622"/>
        <v/>
      </c>
      <c r="CF400" s="18" t="str">
        <f t="shared" si="703"/>
        <v>N/A</v>
      </c>
      <c r="CG400" s="365"/>
      <c r="CH400" s="10">
        <f t="shared" si="704"/>
        <v>0</v>
      </c>
      <c r="CI400" s="18" t="str">
        <f t="shared" si="705"/>
        <v>N/A</v>
      </c>
      <c r="CJ400" s="10" t="str">
        <f t="shared" si="623"/>
        <v/>
      </c>
      <c r="CK400" s="10" t="str">
        <f t="shared" si="624"/>
        <v/>
      </c>
      <c r="CL400" s="10" t="str">
        <f t="shared" si="625"/>
        <v/>
      </c>
      <c r="CM400" s="18" t="str">
        <f t="shared" si="626"/>
        <v>N/A</v>
      </c>
      <c r="CN400" s="365"/>
      <c r="CO400" s="10">
        <f t="shared" si="706"/>
        <v>0</v>
      </c>
      <c r="CP400" s="18" t="str">
        <f t="shared" si="707"/>
        <v>N/A</v>
      </c>
      <c r="CQ400" s="10" t="str">
        <f t="shared" si="627"/>
        <v/>
      </c>
      <c r="CR400" s="10" t="str">
        <f t="shared" si="628"/>
        <v/>
      </c>
      <c r="CS400" s="10" t="str">
        <f t="shared" si="629"/>
        <v/>
      </c>
      <c r="CT400" s="18" t="str">
        <f t="shared" si="708"/>
        <v>N/A</v>
      </c>
      <c r="CU400" s="377"/>
      <c r="CV400" s="10">
        <f t="shared" si="709"/>
        <v>0</v>
      </c>
      <c r="CW400" s="18" t="str">
        <f t="shared" si="710"/>
        <v>N/A</v>
      </c>
      <c r="CX400" s="10" t="str">
        <f t="shared" si="630"/>
        <v/>
      </c>
      <c r="CY400" s="10" t="str">
        <f t="shared" si="631"/>
        <v/>
      </c>
      <c r="CZ400" s="10" t="str">
        <f t="shared" si="632"/>
        <v/>
      </c>
      <c r="DA400" s="18" t="str">
        <f t="shared" si="633"/>
        <v>N/A</v>
      </c>
      <c r="DB400" s="367"/>
      <c r="DC400" s="367"/>
      <c r="DD400" s="367"/>
      <c r="DE400" s="367"/>
      <c r="DF400" s="367"/>
      <c r="DG400" s="40" t="b">
        <f t="shared" si="634"/>
        <v>0</v>
      </c>
      <c r="DH400" s="40" t="b">
        <f t="shared" si="635"/>
        <v>0</v>
      </c>
      <c r="DI400" s="40" t="b">
        <f t="shared" si="636"/>
        <v>0</v>
      </c>
      <c r="DJ400" s="40" t="b">
        <f t="shared" si="637"/>
        <v>0</v>
      </c>
      <c r="DK400" s="367"/>
      <c r="DL400" s="40" t="b">
        <f t="shared" si="638"/>
        <v>0</v>
      </c>
      <c r="DM400" s="40" t="b">
        <f t="shared" si="639"/>
        <v>0</v>
      </c>
      <c r="DN400" s="40" t="b">
        <f t="shared" si="640"/>
        <v>0</v>
      </c>
      <c r="DO400" s="40" t="b">
        <f t="shared" si="641"/>
        <v>0</v>
      </c>
      <c r="DP400" s="367"/>
      <c r="DQ400" s="40" t="b">
        <f t="shared" si="642"/>
        <v>0</v>
      </c>
      <c r="DR400" s="40" t="b">
        <f t="shared" si="643"/>
        <v>0</v>
      </c>
      <c r="DS400" s="40" t="b">
        <f t="shared" si="644"/>
        <v>0</v>
      </c>
      <c r="DT400" s="40" t="b">
        <f t="shared" si="645"/>
        <v>0</v>
      </c>
      <c r="DU400" s="367"/>
      <c r="DV400" s="40" t="b">
        <f t="shared" si="646"/>
        <v>0</v>
      </c>
      <c r="DW400" s="40" t="b">
        <f t="shared" si="647"/>
        <v>0</v>
      </c>
      <c r="DX400" s="40" t="b">
        <f t="shared" si="648"/>
        <v>0</v>
      </c>
      <c r="DY400" s="40" t="b">
        <f t="shared" si="649"/>
        <v>0</v>
      </c>
      <c r="DZ400" s="367"/>
      <c r="EA400" s="40" t="b">
        <f t="shared" si="650"/>
        <v>0</v>
      </c>
      <c r="EB400" s="40" t="b">
        <f t="shared" si="651"/>
        <v>0</v>
      </c>
      <c r="EC400" s="40" t="b">
        <f t="shared" si="652"/>
        <v>0</v>
      </c>
      <c r="ED400" s="40" t="b">
        <f t="shared" si="653"/>
        <v>0</v>
      </c>
      <c r="EE400" s="367"/>
      <c r="EF400" s="40" t="b">
        <f t="shared" si="654"/>
        <v>0</v>
      </c>
      <c r="EG400" s="40" t="b">
        <f t="shared" si="655"/>
        <v>0</v>
      </c>
      <c r="EH400" s="40" t="b">
        <f t="shared" si="656"/>
        <v>0</v>
      </c>
      <c r="EI400" s="40" t="b">
        <f t="shared" si="657"/>
        <v>0</v>
      </c>
      <c r="EJ400" s="367"/>
      <c r="EK400" s="40" t="b">
        <f t="shared" si="658"/>
        <v>0</v>
      </c>
      <c r="EL400" s="40" t="b">
        <f t="shared" si="659"/>
        <v>0</v>
      </c>
      <c r="EM400" s="40" t="b">
        <f t="shared" si="660"/>
        <v>0</v>
      </c>
      <c r="EN400" s="40" t="b">
        <f t="shared" si="661"/>
        <v>0</v>
      </c>
      <c r="EO400" s="367"/>
      <c r="EP400" s="40" t="b">
        <f t="shared" si="662"/>
        <v>0</v>
      </c>
      <c r="EQ400" s="40" t="b">
        <f t="shared" si="663"/>
        <v>0</v>
      </c>
      <c r="ER400" s="40" t="b">
        <f t="shared" si="664"/>
        <v>0</v>
      </c>
      <c r="ES400" s="40" t="b">
        <f t="shared" si="665"/>
        <v>0</v>
      </c>
      <c r="ET400" s="367"/>
      <c r="EU400" s="40" t="b">
        <f t="shared" si="666"/>
        <v>0</v>
      </c>
      <c r="EV400" s="40" t="b">
        <f t="shared" si="667"/>
        <v>0</v>
      </c>
      <c r="EW400" s="40" t="b">
        <f t="shared" si="668"/>
        <v>0</v>
      </c>
      <c r="EX400" s="40" t="b">
        <f t="shared" si="669"/>
        <v>0</v>
      </c>
      <c r="EY400" s="365"/>
      <c r="EZ400" s="40" t="b">
        <f t="shared" si="670"/>
        <v>0</v>
      </c>
      <c r="FA400" s="40" t="b">
        <f t="shared" si="671"/>
        <v>0</v>
      </c>
      <c r="FB400" s="40" t="b">
        <f t="shared" si="672"/>
        <v>0</v>
      </c>
      <c r="FC400" s="40" t="b">
        <f t="shared" si="673"/>
        <v>0</v>
      </c>
      <c r="FD400" s="367"/>
      <c r="FE400" s="40" t="b">
        <f t="shared" si="674"/>
        <v>0</v>
      </c>
      <c r="FF400" s="40" t="b">
        <f t="shared" si="675"/>
        <v>0</v>
      </c>
      <c r="FG400" s="40" t="b">
        <f t="shared" si="676"/>
        <v>0</v>
      </c>
      <c r="FH400" s="40" t="b">
        <f t="shared" si="677"/>
        <v>0</v>
      </c>
      <c r="FI400" s="365"/>
      <c r="FJ400" s="40" t="b">
        <f t="shared" si="678"/>
        <v>0</v>
      </c>
      <c r="FK400" s="40" t="b">
        <f t="shared" si="679"/>
        <v>0</v>
      </c>
      <c r="FL400" s="40" t="b">
        <f t="shared" si="680"/>
        <v>0</v>
      </c>
      <c r="FM400" s="40" t="b">
        <f t="shared" si="681"/>
        <v>0</v>
      </c>
      <c r="FN400" s="367"/>
      <c r="FO400" s="40" t="b">
        <f t="shared" si="682"/>
        <v>0</v>
      </c>
      <c r="FP400" s="40" t="b">
        <f t="shared" si="683"/>
        <v>0</v>
      </c>
      <c r="FQ400" s="40" t="b">
        <f t="shared" si="684"/>
        <v>0</v>
      </c>
      <c r="FR400" s="40" t="b">
        <f t="shared" si="685"/>
        <v>0</v>
      </c>
      <c r="FS400" s="365"/>
      <c r="FT400" s="40" t="b">
        <f t="shared" si="686"/>
        <v>0</v>
      </c>
      <c r="FU400" s="40" t="b">
        <f t="shared" si="687"/>
        <v>0</v>
      </c>
      <c r="FV400" s="40" t="b">
        <f t="shared" si="688"/>
        <v>0</v>
      </c>
      <c r="FW400" s="40" t="b">
        <f t="shared" si="689"/>
        <v>0</v>
      </c>
    </row>
    <row r="401" spans="2:179">
      <c r="B401" s="365">
        <v>392</v>
      </c>
      <c r="C401" s="309"/>
      <c r="D401" s="196"/>
      <c r="E401" s="196"/>
      <c r="F401" s="195"/>
      <c r="G401" s="367"/>
      <c r="H401" s="197"/>
      <c r="I401" s="197"/>
      <c r="J401" s="197"/>
      <c r="K401" s="197"/>
      <c r="L401" s="197"/>
      <c r="M401" s="197"/>
      <c r="N401" s="9"/>
      <c r="O401" s="198"/>
      <c r="P401" s="198"/>
      <c r="Q401" s="198"/>
      <c r="R401" s="198"/>
      <c r="S401" s="198"/>
      <c r="T401" s="198"/>
      <c r="U401" s="9"/>
      <c r="V401" s="306"/>
      <c r="W401" s="306"/>
      <c r="X401" s="306"/>
      <c r="Y401" s="306"/>
      <c r="Z401" s="306"/>
      <c r="AA401" s="283">
        <f>IFERROR(Z401*Inputs!$D$59*Inputs!$D$60,"")</f>
        <v>0</v>
      </c>
      <c r="AB401" s="9"/>
      <c r="AC401" s="304"/>
      <c r="AD401" s="304"/>
      <c r="AE401" s="304"/>
      <c r="AF401" s="304"/>
      <c r="AG401" s="9"/>
      <c r="AH401" s="283" t="str">
        <f>IFERROR(IF(Analysis!AC401="","",Analysis!AC401*Inputs!$D$33),"")</f>
        <v/>
      </c>
      <c r="AI401" s="292" t="str">
        <f>IFERROR(IF(Analysis!AD401="","",Analysis!AD401*Inputs!$D$37),"")</f>
        <v/>
      </c>
      <c r="AJ401" s="292" t="str">
        <f>IFERROR(IF(Analysis!AE401="","",Analysis!AE401*Inputs!$D$41),"")</f>
        <v/>
      </c>
      <c r="AK401" s="292" t="str">
        <f>IFERROR(IF(Analysis!AE401="","",Analysis!AE401*Inputs!$D$48),"")</f>
        <v/>
      </c>
      <c r="AL401" s="293" t="str">
        <f>IFERROR(IF(Analysis!AD401="","",Analysis!AD401*Inputs!$D$49*Inputs!$D$48),"")</f>
        <v/>
      </c>
      <c r="AM401" s="292" t="str">
        <f>IFERROR(AK401*Inputs!$D$50,"")</f>
        <v/>
      </c>
      <c r="AN401" s="292" t="str">
        <f t="shared" si="690"/>
        <v/>
      </c>
      <c r="AO401" s="292" t="str">
        <f>IFERROR(IF(AN401="","",AN401*Inputs!$D$52),"")</f>
        <v/>
      </c>
      <c r="AP401" s="283" t="str">
        <f>IFERROR(IF(Analysis!AF401="","",Analysis!AF401*Inputs!$D$58),"")</f>
        <v/>
      </c>
      <c r="AQ401" s="293" t="str">
        <f>IFERROR(AP401*Inputs!$D$59,"")</f>
        <v/>
      </c>
      <c r="AR401" s="283" t="str">
        <f>IFERROR(AQ401*Inputs!$D$60,"")</f>
        <v/>
      </c>
      <c r="AS401" s="9"/>
      <c r="AT401" s="279" t="str">
        <f>IF(Analysis!V401&lt;&gt;"",Analysis!V401,Analysis!$AH401)</f>
        <v/>
      </c>
      <c r="AU401" s="279" t="str">
        <f>IF(Analysis!W401&lt;&gt;"",Analysis!W401,Analysis!AI401)</f>
        <v/>
      </c>
      <c r="AV401" s="279" t="str">
        <f>IF(Analysis!X401&lt;&gt;"",Analysis!X401,$AJ401)</f>
        <v/>
      </c>
      <c r="AW401" s="279" t="str">
        <f>IF(Analysis!Y401&lt;&gt;"",Analysis!Y401,Analysis!AO401)</f>
        <v/>
      </c>
      <c r="AX401" s="279" t="str">
        <f>IF(Analysis!Z401&lt;&gt;"",Analysis!Z401,Analysis!AP401)</f>
        <v/>
      </c>
      <c r="AY401" s="279" t="str">
        <f>IF(Analysis!AA401&gt;0,Analysis!AA401,Analysis!AR401)</f>
        <v/>
      </c>
      <c r="AZ401" s="9"/>
      <c r="BA401" s="8">
        <f>SUM((($H401+$O401)*Inputs!$D$14*Inputs!$D$13/Hours_TB),(($I401+$P401)*Inputs!$D$14*Inputs!$D$13/Hours_TB),(($J401+$Q401)*Inputs!$D$14*Inputs!$D$13/Hours_TB),(($K401+$R401)*Inputs!$D$14*Inputs!$D$13/Hours_TB),(($L401+$S401)*Inputs!$D$14*Inputs!$D$13/Hours_TB),(($M401+$T401)*Inputs!$D$14*Inputs!$D$13/Hours_TB))</f>
        <v>0</v>
      </c>
      <c r="BB401" s="8">
        <f>SUM((($H401+$O401)*Inputs!$D$14*Inputs!$D$13/Hours_HIV),(($I401+$P401)*Inputs!$D$14*Inputs!$D$13/Hours_HIV),(($J401+$Q401)*Inputs!$D$14*Inputs!$D$13/Hours_HIV),(($K401+$R401)*Inputs!$D$14*Inputs!$D$13/Hours_HIV),(($L401+$S401)*Inputs!$D$14*Inputs!$D$13/Hours_HIV),(($M401+$T401)*Inputs!$D$14*Inputs!$D$13/Hours_HIV))</f>
        <v>0</v>
      </c>
      <c r="BC401" s="8">
        <f>SUM((($H401+$O401)*Inputs!$D$14*Inputs!$D$13/Hours_HPV),(($I401+$P401)*Inputs!$D$14*Inputs!$D$13/Hours_HPV),(($J401+$Q401)*Inputs!$D$14*Inputs!$D$13/Hours_HPV),(($K401+$R401)*Inputs!$D$14*Inputs!$D$13/Hours_HPV),(($L401+$S401)*Inputs!$D$14*Inputs!$D$13/Hours_HPV),(($M401+$T401)*Inputs!$D$14*Inputs!$D$13/Hours_HPV))</f>
        <v>0</v>
      </c>
      <c r="BD401" s="8">
        <f>SUM((($H401+$O401)*Inputs!$D$14*Inputs!$D$13/Hours_HCV),(($I401+$P401)*Inputs!$D$14*Inputs!$D$13/Hours_HCV),(($J401+$Q401)*Inputs!$D$14*Inputs!$D$13/Hours_HCV),(($K401+$R401)*Inputs!$D$14*Inputs!$D$13/Hours_HCV),(($L401+$S401)*Inputs!$D$14*Inputs!$D$13/Hours_HCV),(($M401+$T401)*Inputs!$D$14*Inputs!$D$13/Hours_HCV))</f>
        <v>0</v>
      </c>
      <c r="BE401" s="9"/>
      <c r="BF401" s="10" t="str">
        <f t="shared" si="691"/>
        <v/>
      </c>
      <c r="BG401" s="18" t="str">
        <f t="shared" si="692"/>
        <v>N/A</v>
      </c>
      <c r="BH401" s="10" t="str">
        <f t="shared" si="693"/>
        <v/>
      </c>
      <c r="BI401" s="10" t="str">
        <f t="shared" si="694"/>
        <v/>
      </c>
      <c r="BJ401" s="10" t="str">
        <f t="shared" si="613"/>
        <v/>
      </c>
      <c r="BK401" s="18" t="str">
        <f t="shared" si="695"/>
        <v>N/A</v>
      </c>
      <c r="BL401" s="367"/>
      <c r="BM401" s="10">
        <f t="shared" ref="BM401:BM409" si="711">SUM(AT401:AU401)</f>
        <v>0</v>
      </c>
      <c r="BN401" s="18" t="str">
        <f t="shared" si="697"/>
        <v>N/A</v>
      </c>
      <c r="BO401" s="10" t="str">
        <f t="shared" si="614"/>
        <v/>
      </c>
      <c r="BP401" s="10" t="str">
        <f t="shared" si="615"/>
        <v/>
      </c>
      <c r="BQ401" s="10" t="str">
        <f t="shared" si="616"/>
        <v/>
      </c>
      <c r="BR401" s="18" t="str">
        <f t="shared" si="617"/>
        <v>N/A</v>
      </c>
      <c r="BS401" s="367"/>
      <c r="BT401" s="10">
        <f t="shared" si="698"/>
        <v>0</v>
      </c>
      <c r="BU401" s="18" t="str">
        <f t="shared" si="699"/>
        <v>N/A</v>
      </c>
      <c r="BV401" s="10" t="str">
        <f t="shared" si="618"/>
        <v/>
      </c>
      <c r="BW401" s="10" t="str">
        <f t="shared" si="700"/>
        <v/>
      </c>
      <c r="BX401" s="10" t="str">
        <f t="shared" si="619"/>
        <v/>
      </c>
      <c r="BY401" s="18" t="str">
        <f t="shared" si="701"/>
        <v>N/A</v>
      </c>
      <c r="BZ401" s="367"/>
      <c r="CA401" s="10">
        <f t="shared" ref="CA401:CA409" si="712">SUM(AT401:AV401)</f>
        <v>0</v>
      </c>
      <c r="CB401" s="18" t="str">
        <f t="shared" si="702"/>
        <v>N/A</v>
      </c>
      <c r="CC401" s="10" t="str">
        <f t="shared" si="620"/>
        <v/>
      </c>
      <c r="CD401" s="10" t="str">
        <f t="shared" si="621"/>
        <v/>
      </c>
      <c r="CE401" s="10" t="str">
        <f t="shared" si="622"/>
        <v/>
      </c>
      <c r="CF401" s="18" t="str">
        <f t="shared" si="703"/>
        <v>N/A</v>
      </c>
      <c r="CG401" s="365"/>
      <c r="CH401" s="10">
        <f t="shared" si="704"/>
        <v>0</v>
      </c>
      <c r="CI401" s="18" t="str">
        <f t="shared" si="705"/>
        <v>N/A</v>
      </c>
      <c r="CJ401" s="10" t="str">
        <f t="shared" si="623"/>
        <v/>
      </c>
      <c r="CK401" s="10" t="str">
        <f t="shared" si="624"/>
        <v/>
      </c>
      <c r="CL401" s="10" t="str">
        <f t="shared" si="625"/>
        <v/>
      </c>
      <c r="CM401" s="18" t="str">
        <f t="shared" si="626"/>
        <v>N/A</v>
      </c>
      <c r="CN401" s="365"/>
      <c r="CO401" s="10">
        <f t="shared" si="706"/>
        <v>0</v>
      </c>
      <c r="CP401" s="18" t="str">
        <f t="shared" si="707"/>
        <v>N/A</v>
      </c>
      <c r="CQ401" s="10" t="str">
        <f t="shared" si="627"/>
        <v/>
      </c>
      <c r="CR401" s="10" t="str">
        <f t="shared" si="628"/>
        <v/>
      </c>
      <c r="CS401" s="10" t="str">
        <f t="shared" si="629"/>
        <v/>
      </c>
      <c r="CT401" s="18" t="str">
        <f t="shared" si="708"/>
        <v>N/A</v>
      </c>
      <c r="CU401" s="377"/>
      <c r="CV401" s="10">
        <f t="shared" si="709"/>
        <v>0</v>
      </c>
      <c r="CW401" s="18" t="str">
        <f t="shared" si="710"/>
        <v>N/A</v>
      </c>
      <c r="CX401" s="10" t="str">
        <f t="shared" si="630"/>
        <v/>
      </c>
      <c r="CY401" s="10" t="str">
        <f t="shared" si="631"/>
        <v/>
      </c>
      <c r="CZ401" s="10" t="str">
        <f t="shared" si="632"/>
        <v/>
      </c>
      <c r="DA401" s="18" t="str">
        <f t="shared" si="633"/>
        <v>N/A</v>
      </c>
      <c r="DB401" s="367"/>
      <c r="DC401" s="367"/>
      <c r="DD401" s="367"/>
      <c r="DE401" s="367"/>
      <c r="DF401" s="367"/>
      <c r="DG401" s="40" t="b">
        <f t="shared" si="634"/>
        <v>0</v>
      </c>
      <c r="DH401" s="40" t="b">
        <f t="shared" si="635"/>
        <v>0</v>
      </c>
      <c r="DI401" s="40" t="b">
        <f t="shared" si="636"/>
        <v>0</v>
      </c>
      <c r="DJ401" s="40" t="b">
        <f t="shared" si="637"/>
        <v>0</v>
      </c>
      <c r="DK401" s="367"/>
      <c r="DL401" s="40" t="b">
        <f t="shared" si="638"/>
        <v>0</v>
      </c>
      <c r="DM401" s="40" t="b">
        <f t="shared" si="639"/>
        <v>0</v>
      </c>
      <c r="DN401" s="40" t="b">
        <f t="shared" si="640"/>
        <v>0</v>
      </c>
      <c r="DO401" s="40" t="b">
        <f t="shared" si="641"/>
        <v>0</v>
      </c>
      <c r="DP401" s="367"/>
      <c r="DQ401" s="40" t="b">
        <f t="shared" si="642"/>
        <v>0</v>
      </c>
      <c r="DR401" s="40" t="b">
        <f t="shared" si="643"/>
        <v>0</v>
      </c>
      <c r="DS401" s="40" t="b">
        <f t="shared" si="644"/>
        <v>0</v>
      </c>
      <c r="DT401" s="40" t="b">
        <f t="shared" si="645"/>
        <v>0</v>
      </c>
      <c r="DU401" s="367"/>
      <c r="DV401" s="40" t="b">
        <f t="shared" si="646"/>
        <v>0</v>
      </c>
      <c r="DW401" s="40" t="b">
        <f t="shared" si="647"/>
        <v>0</v>
      </c>
      <c r="DX401" s="40" t="b">
        <f t="shared" si="648"/>
        <v>0</v>
      </c>
      <c r="DY401" s="40" t="b">
        <f t="shared" si="649"/>
        <v>0</v>
      </c>
      <c r="DZ401" s="367"/>
      <c r="EA401" s="40" t="b">
        <f t="shared" si="650"/>
        <v>0</v>
      </c>
      <c r="EB401" s="40" t="b">
        <f t="shared" si="651"/>
        <v>0</v>
      </c>
      <c r="EC401" s="40" t="b">
        <f t="shared" si="652"/>
        <v>0</v>
      </c>
      <c r="ED401" s="40" t="b">
        <f t="shared" si="653"/>
        <v>0</v>
      </c>
      <c r="EE401" s="367"/>
      <c r="EF401" s="40" t="b">
        <f t="shared" si="654"/>
        <v>0</v>
      </c>
      <c r="EG401" s="40" t="b">
        <f t="shared" si="655"/>
        <v>0</v>
      </c>
      <c r="EH401" s="40" t="b">
        <f t="shared" si="656"/>
        <v>0</v>
      </c>
      <c r="EI401" s="40" t="b">
        <f t="shared" si="657"/>
        <v>0</v>
      </c>
      <c r="EJ401" s="367"/>
      <c r="EK401" s="40" t="b">
        <f t="shared" si="658"/>
        <v>0</v>
      </c>
      <c r="EL401" s="40" t="b">
        <f t="shared" si="659"/>
        <v>0</v>
      </c>
      <c r="EM401" s="40" t="b">
        <f t="shared" si="660"/>
        <v>0</v>
      </c>
      <c r="EN401" s="40" t="b">
        <f t="shared" si="661"/>
        <v>0</v>
      </c>
      <c r="EO401" s="367"/>
      <c r="EP401" s="40" t="b">
        <f t="shared" si="662"/>
        <v>0</v>
      </c>
      <c r="EQ401" s="40" t="b">
        <f t="shared" si="663"/>
        <v>0</v>
      </c>
      <c r="ER401" s="40" t="b">
        <f t="shared" si="664"/>
        <v>0</v>
      </c>
      <c r="ES401" s="40" t="b">
        <f t="shared" si="665"/>
        <v>0</v>
      </c>
      <c r="ET401" s="367"/>
      <c r="EU401" s="40" t="b">
        <f t="shared" si="666"/>
        <v>0</v>
      </c>
      <c r="EV401" s="40" t="b">
        <f t="shared" si="667"/>
        <v>0</v>
      </c>
      <c r="EW401" s="40" t="b">
        <f t="shared" si="668"/>
        <v>0</v>
      </c>
      <c r="EX401" s="40" t="b">
        <f t="shared" si="669"/>
        <v>0</v>
      </c>
      <c r="EY401" s="365"/>
      <c r="EZ401" s="40" t="b">
        <f t="shared" si="670"/>
        <v>0</v>
      </c>
      <c r="FA401" s="40" t="b">
        <f t="shared" si="671"/>
        <v>0</v>
      </c>
      <c r="FB401" s="40" t="b">
        <f t="shared" si="672"/>
        <v>0</v>
      </c>
      <c r="FC401" s="40" t="b">
        <f t="shared" si="673"/>
        <v>0</v>
      </c>
      <c r="FD401" s="367"/>
      <c r="FE401" s="40" t="b">
        <f t="shared" si="674"/>
        <v>0</v>
      </c>
      <c r="FF401" s="40" t="b">
        <f t="shared" si="675"/>
        <v>0</v>
      </c>
      <c r="FG401" s="40" t="b">
        <f t="shared" si="676"/>
        <v>0</v>
      </c>
      <c r="FH401" s="40" t="b">
        <f t="shared" si="677"/>
        <v>0</v>
      </c>
      <c r="FI401" s="365"/>
      <c r="FJ401" s="40" t="b">
        <f t="shared" si="678"/>
        <v>0</v>
      </c>
      <c r="FK401" s="40" t="b">
        <f t="shared" si="679"/>
        <v>0</v>
      </c>
      <c r="FL401" s="40" t="b">
        <f t="shared" si="680"/>
        <v>0</v>
      </c>
      <c r="FM401" s="40" t="b">
        <f t="shared" si="681"/>
        <v>0</v>
      </c>
      <c r="FN401" s="367"/>
      <c r="FO401" s="40" t="b">
        <f t="shared" si="682"/>
        <v>0</v>
      </c>
      <c r="FP401" s="40" t="b">
        <f t="shared" si="683"/>
        <v>0</v>
      </c>
      <c r="FQ401" s="40" t="b">
        <f t="shared" si="684"/>
        <v>0</v>
      </c>
      <c r="FR401" s="40" t="b">
        <f t="shared" si="685"/>
        <v>0</v>
      </c>
      <c r="FS401" s="365"/>
      <c r="FT401" s="40" t="b">
        <f t="shared" si="686"/>
        <v>0</v>
      </c>
      <c r="FU401" s="40" t="b">
        <f t="shared" si="687"/>
        <v>0</v>
      </c>
      <c r="FV401" s="40" t="b">
        <f t="shared" si="688"/>
        <v>0</v>
      </c>
      <c r="FW401" s="40" t="b">
        <f t="shared" si="689"/>
        <v>0</v>
      </c>
    </row>
    <row r="402" spans="2:179">
      <c r="B402" s="365">
        <v>393</v>
      </c>
      <c r="C402" s="309"/>
      <c r="D402" s="196"/>
      <c r="E402" s="196"/>
      <c r="F402" s="195"/>
      <c r="G402" s="367"/>
      <c r="H402" s="197"/>
      <c r="I402" s="197"/>
      <c r="J402" s="197"/>
      <c r="K402" s="197"/>
      <c r="L402" s="197"/>
      <c r="M402" s="197"/>
      <c r="N402" s="9"/>
      <c r="O402" s="198"/>
      <c r="P402" s="198"/>
      <c r="Q402" s="198"/>
      <c r="R402" s="198"/>
      <c r="S402" s="198"/>
      <c r="T402" s="198"/>
      <c r="U402" s="9"/>
      <c r="V402" s="306"/>
      <c r="W402" s="306"/>
      <c r="X402" s="306"/>
      <c r="Y402" s="306"/>
      <c r="Z402" s="306"/>
      <c r="AA402" s="283">
        <f>IFERROR(Z402*Inputs!$D$59*Inputs!$D$60,"")</f>
        <v>0</v>
      </c>
      <c r="AB402" s="9"/>
      <c r="AC402" s="304"/>
      <c r="AD402" s="304"/>
      <c r="AE402" s="304"/>
      <c r="AF402" s="304"/>
      <c r="AG402" s="9"/>
      <c r="AH402" s="283" t="str">
        <f>IFERROR(IF(Analysis!AC402="","",Analysis!AC402*Inputs!$D$33),"")</f>
        <v/>
      </c>
      <c r="AI402" s="292" t="str">
        <f>IFERROR(IF(Analysis!AD402="","",Analysis!AD402*Inputs!$D$37),"")</f>
        <v/>
      </c>
      <c r="AJ402" s="292" t="str">
        <f>IFERROR(IF(Analysis!AE402="","",Analysis!AE402*Inputs!$D$41),"")</f>
        <v/>
      </c>
      <c r="AK402" s="292" t="str">
        <f>IFERROR(IF(Analysis!AE402="","",Analysis!AE402*Inputs!$D$48),"")</f>
        <v/>
      </c>
      <c r="AL402" s="293" t="str">
        <f>IFERROR(IF(Analysis!AD402="","",Analysis!AD402*Inputs!$D$49*Inputs!$D$48),"")</f>
        <v/>
      </c>
      <c r="AM402" s="292" t="str">
        <f>IFERROR(AK402*Inputs!$D$50,"")</f>
        <v/>
      </c>
      <c r="AN402" s="292" t="str">
        <f t="shared" si="690"/>
        <v/>
      </c>
      <c r="AO402" s="292" t="str">
        <f>IFERROR(IF(AN402="","",AN402*Inputs!$D$52),"")</f>
        <v/>
      </c>
      <c r="AP402" s="283" t="str">
        <f>IFERROR(IF(Analysis!AF402="","",Analysis!AF402*Inputs!$D$58),"")</f>
        <v/>
      </c>
      <c r="AQ402" s="293" t="str">
        <f>IFERROR(AP402*Inputs!$D$59,"")</f>
        <v/>
      </c>
      <c r="AR402" s="283" t="str">
        <f>IFERROR(AQ402*Inputs!$D$60,"")</f>
        <v/>
      </c>
      <c r="AS402" s="9"/>
      <c r="AT402" s="279" t="str">
        <f>IF(Analysis!V402&lt;&gt;"",Analysis!V402,Analysis!$AH402)</f>
        <v/>
      </c>
      <c r="AU402" s="279" t="str">
        <f>IF(Analysis!W402&lt;&gt;"",Analysis!W402,Analysis!AI402)</f>
        <v/>
      </c>
      <c r="AV402" s="279" t="str">
        <f>IF(Analysis!X402&lt;&gt;"",Analysis!X402,$AJ402)</f>
        <v/>
      </c>
      <c r="AW402" s="279" t="str">
        <f>IF(Analysis!Y402&lt;&gt;"",Analysis!Y402,Analysis!AO402)</f>
        <v/>
      </c>
      <c r="AX402" s="279" t="str">
        <f>IF(Analysis!Z402&lt;&gt;"",Analysis!Z402,Analysis!AP402)</f>
        <v/>
      </c>
      <c r="AY402" s="279" t="str">
        <f>IF(Analysis!AA402&gt;0,Analysis!AA402,Analysis!AR402)</f>
        <v/>
      </c>
      <c r="AZ402" s="9"/>
      <c r="BA402" s="8">
        <f>SUM((($H402+$O402)*Inputs!$D$14*Inputs!$D$13/Hours_TB),(($I402+$P402)*Inputs!$D$14*Inputs!$D$13/Hours_TB),(($J402+$Q402)*Inputs!$D$14*Inputs!$D$13/Hours_TB),(($K402+$R402)*Inputs!$D$14*Inputs!$D$13/Hours_TB),(($L402+$S402)*Inputs!$D$14*Inputs!$D$13/Hours_TB),(($M402+$T402)*Inputs!$D$14*Inputs!$D$13/Hours_TB))</f>
        <v>0</v>
      </c>
      <c r="BB402" s="8">
        <f>SUM((($H402+$O402)*Inputs!$D$14*Inputs!$D$13/Hours_HIV),(($I402+$P402)*Inputs!$D$14*Inputs!$D$13/Hours_HIV),(($J402+$Q402)*Inputs!$D$14*Inputs!$D$13/Hours_HIV),(($K402+$R402)*Inputs!$D$14*Inputs!$D$13/Hours_HIV),(($L402+$S402)*Inputs!$D$14*Inputs!$D$13/Hours_HIV),(($M402+$T402)*Inputs!$D$14*Inputs!$D$13/Hours_HIV))</f>
        <v>0</v>
      </c>
      <c r="BC402" s="8">
        <f>SUM((($H402+$O402)*Inputs!$D$14*Inputs!$D$13/Hours_HPV),(($I402+$P402)*Inputs!$D$14*Inputs!$D$13/Hours_HPV),(($J402+$Q402)*Inputs!$D$14*Inputs!$D$13/Hours_HPV),(($K402+$R402)*Inputs!$D$14*Inputs!$D$13/Hours_HPV),(($L402+$S402)*Inputs!$D$14*Inputs!$D$13/Hours_HPV),(($M402+$T402)*Inputs!$D$14*Inputs!$D$13/Hours_HPV))</f>
        <v>0</v>
      </c>
      <c r="BD402" s="8">
        <f>SUM((($H402+$O402)*Inputs!$D$14*Inputs!$D$13/Hours_HCV),(($I402+$P402)*Inputs!$D$14*Inputs!$D$13/Hours_HCV),(($J402+$Q402)*Inputs!$D$14*Inputs!$D$13/Hours_HCV),(($K402+$R402)*Inputs!$D$14*Inputs!$D$13/Hours_HCV),(($L402+$S402)*Inputs!$D$14*Inputs!$D$13/Hours_HCV),(($M402+$T402)*Inputs!$D$14*Inputs!$D$13/Hours_HCV))</f>
        <v>0</v>
      </c>
      <c r="BE402" s="9"/>
      <c r="BF402" s="10" t="str">
        <f t="shared" si="691"/>
        <v/>
      </c>
      <c r="BG402" s="18" t="str">
        <f t="shared" si="692"/>
        <v>N/A</v>
      </c>
      <c r="BH402" s="10" t="str">
        <f t="shared" si="693"/>
        <v/>
      </c>
      <c r="BI402" s="10" t="str">
        <f t="shared" si="694"/>
        <v/>
      </c>
      <c r="BJ402" s="10" t="str">
        <f t="shared" si="613"/>
        <v/>
      </c>
      <c r="BK402" s="18" t="str">
        <f t="shared" si="695"/>
        <v>N/A</v>
      </c>
      <c r="BL402" s="367"/>
      <c r="BM402" s="10">
        <f t="shared" si="711"/>
        <v>0</v>
      </c>
      <c r="BN402" s="18" t="str">
        <f t="shared" si="697"/>
        <v>N/A</v>
      </c>
      <c r="BO402" s="10" t="str">
        <f t="shared" si="614"/>
        <v/>
      </c>
      <c r="BP402" s="10" t="str">
        <f t="shared" si="615"/>
        <v/>
      </c>
      <c r="BQ402" s="10" t="str">
        <f t="shared" si="616"/>
        <v/>
      </c>
      <c r="BR402" s="18" t="str">
        <f t="shared" si="617"/>
        <v>N/A</v>
      </c>
      <c r="BS402" s="367"/>
      <c r="BT402" s="10">
        <f t="shared" si="698"/>
        <v>0</v>
      </c>
      <c r="BU402" s="18" t="str">
        <f t="shared" si="699"/>
        <v>N/A</v>
      </c>
      <c r="BV402" s="10" t="str">
        <f t="shared" si="618"/>
        <v/>
      </c>
      <c r="BW402" s="10" t="str">
        <f t="shared" si="700"/>
        <v/>
      </c>
      <c r="BX402" s="10" t="str">
        <f t="shared" si="619"/>
        <v/>
      </c>
      <c r="BY402" s="18" t="str">
        <f t="shared" si="701"/>
        <v>N/A</v>
      </c>
      <c r="BZ402" s="367"/>
      <c r="CA402" s="10">
        <f t="shared" si="712"/>
        <v>0</v>
      </c>
      <c r="CB402" s="18" t="str">
        <f t="shared" si="702"/>
        <v>N/A</v>
      </c>
      <c r="CC402" s="10" t="str">
        <f t="shared" si="620"/>
        <v/>
      </c>
      <c r="CD402" s="10" t="str">
        <f t="shared" si="621"/>
        <v/>
      </c>
      <c r="CE402" s="10" t="str">
        <f t="shared" si="622"/>
        <v/>
      </c>
      <c r="CF402" s="18" t="str">
        <f t="shared" si="703"/>
        <v>N/A</v>
      </c>
      <c r="CG402" s="365"/>
      <c r="CH402" s="10">
        <f t="shared" si="704"/>
        <v>0</v>
      </c>
      <c r="CI402" s="18" t="str">
        <f t="shared" si="705"/>
        <v>N/A</v>
      </c>
      <c r="CJ402" s="10" t="str">
        <f t="shared" si="623"/>
        <v/>
      </c>
      <c r="CK402" s="10" t="str">
        <f t="shared" si="624"/>
        <v/>
      </c>
      <c r="CL402" s="10" t="str">
        <f t="shared" si="625"/>
        <v/>
      </c>
      <c r="CM402" s="18" t="str">
        <f t="shared" si="626"/>
        <v>N/A</v>
      </c>
      <c r="CN402" s="365"/>
      <c r="CO402" s="10">
        <f t="shared" si="706"/>
        <v>0</v>
      </c>
      <c r="CP402" s="18" t="str">
        <f t="shared" si="707"/>
        <v>N/A</v>
      </c>
      <c r="CQ402" s="10" t="str">
        <f t="shared" si="627"/>
        <v/>
      </c>
      <c r="CR402" s="10" t="str">
        <f t="shared" si="628"/>
        <v/>
      </c>
      <c r="CS402" s="10" t="str">
        <f t="shared" si="629"/>
        <v/>
      </c>
      <c r="CT402" s="18" t="str">
        <f t="shared" si="708"/>
        <v>N/A</v>
      </c>
      <c r="CU402" s="377"/>
      <c r="CV402" s="10">
        <f t="shared" si="709"/>
        <v>0</v>
      </c>
      <c r="CW402" s="18" t="str">
        <f t="shared" si="710"/>
        <v>N/A</v>
      </c>
      <c r="CX402" s="10" t="str">
        <f t="shared" si="630"/>
        <v/>
      </c>
      <c r="CY402" s="10" t="str">
        <f t="shared" si="631"/>
        <v/>
      </c>
      <c r="CZ402" s="10" t="str">
        <f t="shared" si="632"/>
        <v/>
      </c>
      <c r="DA402" s="18" t="str">
        <f t="shared" si="633"/>
        <v>N/A</v>
      </c>
      <c r="DB402" s="367"/>
      <c r="DC402" s="367"/>
      <c r="DD402" s="367"/>
      <c r="DE402" s="367"/>
      <c r="DF402" s="367"/>
      <c r="DG402" s="40" t="b">
        <f t="shared" si="634"/>
        <v>0</v>
      </c>
      <c r="DH402" s="40" t="b">
        <f t="shared" si="635"/>
        <v>0</v>
      </c>
      <c r="DI402" s="40" t="b">
        <f t="shared" si="636"/>
        <v>0</v>
      </c>
      <c r="DJ402" s="40" t="b">
        <f t="shared" si="637"/>
        <v>0</v>
      </c>
      <c r="DK402" s="367"/>
      <c r="DL402" s="40" t="b">
        <f t="shared" si="638"/>
        <v>0</v>
      </c>
      <c r="DM402" s="40" t="b">
        <f t="shared" si="639"/>
        <v>0</v>
      </c>
      <c r="DN402" s="40" t="b">
        <f t="shared" si="640"/>
        <v>0</v>
      </c>
      <c r="DO402" s="40" t="b">
        <f t="shared" si="641"/>
        <v>0</v>
      </c>
      <c r="DP402" s="367"/>
      <c r="DQ402" s="40" t="b">
        <f t="shared" si="642"/>
        <v>0</v>
      </c>
      <c r="DR402" s="40" t="b">
        <f t="shared" si="643"/>
        <v>0</v>
      </c>
      <c r="DS402" s="40" t="b">
        <f t="shared" si="644"/>
        <v>0</v>
      </c>
      <c r="DT402" s="40" t="b">
        <f t="shared" si="645"/>
        <v>0</v>
      </c>
      <c r="DU402" s="367"/>
      <c r="DV402" s="40" t="b">
        <f t="shared" si="646"/>
        <v>0</v>
      </c>
      <c r="DW402" s="40" t="b">
        <f t="shared" si="647"/>
        <v>0</v>
      </c>
      <c r="DX402" s="40" t="b">
        <f t="shared" si="648"/>
        <v>0</v>
      </c>
      <c r="DY402" s="40" t="b">
        <f t="shared" si="649"/>
        <v>0</v>
      </c>
      <c r="DZ402" s="367"/>
      <c r="EA402" s="40" t="b">
        <f t="shared" si="650"/>
        <v>0</v>
      </c>
      <c r="EB402" s="40" t="b">
        <f t="shared" si="651"/>
        <v>0</v>
      </c>
      <c r="EC402" s="40" t="b">
        <f t="shared" si="652"/>
        <v>0</v>
      </c>
      <c r="ED402" s="40" t="b">
        <f t="shared" si="653"/>
        <v>0</v>
      </c>
      <c r="EE402" s="367"/>
      <c r="EF402" s="40" t="b">
        <f t="shared" si="654"/>
        <v>0</v>
      </c>
      <c r="EG402" s="40" t="b">
        <f t="shared" si="655"/>
        <v>0</v>
      </c>
      <c r="EH402" s="40" t="b">
        <f t="shared" si="656"/>
        <v>0</v>
      </c>
      <c r="EI402" s="40" t="b">
        <f t="shared" si="657"/>
        <v>0</v>
      </c>
      <c r="EJ402" s="367"/>
      <c r="EK402" s="40" t="b">
        <f t="shared" si="658"/>
        <v>0</v>
      </c>
      <c r="EL402" s="40" t="b">
        <f t="shared" si="659"/>
        <v>0</v>
      </c>
      <c r="EM402" s="40" t="b">
        <f t="shared" si="660"/>
        <v>0</v>
      </c>
      <c r="EN402" s="40" t="b">
        <f t="shared" si="661"/>
        <v>0</v>
      </c>
      <c r="EO402" s="367"/>
      <c r="EP402" s="40" t="b">
        <f t="shared" si="662"/>
        <v>0</v>
      </c>
      <c r="EQ402" s="40" t="b">
        <f t="shared" si="663"/>
        <v>0</v>
      </c>
      <c r="ER402" s="40" t="b">
        <f t="shared" si="664"/>
        <v>0</v>
      </c>
      <c r="ES402" s="40" t="b">
        <f t="shared" si="665"/>
        <v>0</v>
      </c>
      <c r="ET402" s="367"/>
      <c r="EU402" s="40" t="b">
        <f t="shared" si="666"/>
        <v>0</v>
      </c>
      <c r="EV402" s="40" t="b">
        <f t="shared" si="667"/>
        <v>0</v>
      </c>
      <c r="EW402" s="40" t="b">
        <f t="shared" si="668"/>
        <v>0</v>
      </c>
      <c r="EX402" s="40" t="b">
        <f t="shared" si="669"/>
        <v>0</v>
      </c>
      <c r="EY402" s="365"/>
      <c r="EZ402" s="40" t="b">
        <f t="shared" si="670"/>
        <v>0</v>
      </c>
      <c r="FA402" s="40" t="b">
        <f t="shared" si="671"/>
        <v>0</v>
      </c>
      <c r="FB402" s="40" t="b">
        <f t="shared" si="672"/>
        <v>0</v>
      </c>
      <c r="FC402" s="40" t="b">
        <f t="shared" si="673"/>
        <v>0</v>
      </c>
      <c r="FD402" s="367"/>
      <c r="FE402" s="40" t="b">
        <f t="shared" si="674"/>
        <v>0</v>
      </c>
      <c r="FF402" s="40" t="b">
        <f t="shared" si="675"/>
        <v>0</v>
      </c>
      <c r="FG402" s="40" t="b">
        <f t="shared" si="676"/>
        <v>0</v>
      </c>
      <c r="FH402" s="40" t="b">
        <f t="shared" si="677"/>
        <v>0</v>
      </c>
      <c r="FI402" s="365"/>
      <c r="FJ402" s="40" t="b">
        <f t="shared" si="678"/>
        <v>0</v>
      </c>
      <c r="FK402" s="40" t="b">
        <f t="shared" si="679"/>
        <v>0</v>
      </c>
      <c r="FL402" s="40" t="b">
        <f t="shared" si="680"/>
        <v>0</v>
      </c>
      <c r="FM402" s="40" t="b">
        <f t="shared" si="681"/>
        <v>0</v>
      </c>
      <c r="FN402" s="367"/>
      <c r="FO402" s="40" t="b">
        <f t="shared" si="682"/>
        <v>0</v>
      </c>
      <c r="FP402" s="40" t="b">
        <f t="shared" si="683"/>
        <v>0</v>
      </c>
      <c r="FQ402" s="40" t="b">
        <f t="shared" si="684"/>
        <v>0</v>
      </c>
      <c r="FR402" s="40" t="b">
        <f t="shared" si="685"/>
        <v>0</v>
      </c>
      <c r="FS402" s="365"/>
      <c r="FT402" s="40" t="b">
        <f t="shared" si="686"/>
        <v>0</v>
      </c>
      <c r="FU402" s="40" t="b">
        <f t="shared" si="687"/>
        <v>0</v>
      </c>
      <c r="FV402" s="40" t="b">
        <f t="shared" si="688"/>
        <v>0</v>
      </c>
      <c r="FW402" s="40" t="b">
        <f t="shared" si="689"/>
        <v>0</v>
      </c>
    </row>
    <row r="403" spans="2:179">
      <c r="B403" s="365">
        <v>394</v>
      </c>
      <c r="C403" s="309"/>
      <c r="D403" s="196"/>
      <c r="E403" s="196"/>
      <c r="F403" s="195"/>
      <c r="G403" s="367"/>
      <c r="H403" s="197"/>
      <c r="I403" s="197"/>
      <c r="J403" s="197"/>
      <c r="K403" s="197"/>
      <c r="L403" s="197"/>
      <c r="M403" s="197"/>
      <c r="N403" s="9"/>
      <c r="O403" s="198"/>
      <c r="P403" s="198"/>
      <c r="Q403" s="198"/>
      <c r="R403" s="198"/>
      <c r="S403" s="198"/>
      <c r="T403" s="198"/>
      <c r="U403" s="9"/>
      <c r="V403" s="306"/>
      <c r="W403" s="306"/>
      <c r="X403" s="306"/>
      <c r="Y403" s="306"/>
      <c r="Z403" s="306"/>
      <c r="AA403" s="283">
        <f>IFERROR(Z403*Inputs!$D$59*Inputs!$D$60,"")</f>
        <v>0</v>
      </c>
      <c r="AB403" s="9"/>
      <c r="AC403" s="304"/>
      <c r="AD403" s="304"/>
      <c r="AE403" s="304"/>
      <c r="AF403" s="304"/>
      <c r="AG403" s="9"/>
      <c r="AH403" s="283" t="str">
        <f>IFERROR(IF(Analysis!AC403="","",Analysis!AC403*Inputs!$D$33),"")</f>
        <v/>
      </c>
      <c r="AI403" s="292" t="str">
        <f>IFERROR(IF(Analysis!AD403="","",Analysis!AD403*Inputs!$D$37),"")</f>
        <v/>
      </c>
      <c r="AJ403" s="292" t="str">
        <f>IFERROR(IF(Analysis!AE403="","",Analysis!AE403*Inputs!$D$41),"")</f>
        <v/>
      </c>
      <c r="AK403" s="292" t="str">
        <f>IFERROR(IF(Analysis!AE403="","",Analysis!AE403*Inputs!$D$48),"")</f>
        <v/>
      </c>
      <c r="AL403" s="293" t="str">
        <f>IFERROR(IF(Analysis!AD403="","",Analysis!AD403*Inputs!$D$49*Inputs!$D$48),"")</f>
        <v/>
      </c>
      <c r="AM403" s="292" t="str">
        <f>IFERROR(AK403*Inputs!$D$50,"")</f>
        <v/>
      </c>
      <c r="AN403" s="292" t="str">
        <f t="shared" si="690"/>
        <v/>
      </c>
      <c r="AO403" s="292" t="str">
        <f>IFERROR(IF(AN403="","",AN403*Inputs!$D$52),"")</f>
        <v/>
      </c>
      <c r="AP403" s="283" t="str">
        <f>IFERROR(IF(Analysis!AF403="","",Analysis!AF403*Inputs!$D$58),"")</f>
        <v/>
      </c>
      <c r="AQ403" s="293" t="str">
        <f>IFERROR(AP403*Inputs!$D$59,"")</f>
        <v/>
      </c>
      <c r="AR403" s="283" t="str">
        <f>IFERROR(AQ403*Inputs!$D$60,"")</f>
        <v/>
      </c>
      <c r="AS403" s="9"/>
      <c r="AT403" s="279" t="str">
        <f>IF(Analysis!V403&lt;&gt;"",Analysis!V403,Analysis!$AH403)</f>
        <v/>
      </c>
      <c r="AU403" s="279" t="str">
        <f>IF(Analysis!W403&lt;&gt;"",Analysis!W403,Analysis!AI403)</f>
        <v/>
      </c>
      <c r="AV403" s="279" t="str">
        <f>IF(Analysis!X403&lt;&gt;"",Analysis!X403,$AJ403)</f>
        <v/>
      </c>
      <c r="AW403" s="279" t="str">
        <f>IF(Analysis!Y403&lt;&gt;"",Analysis!Y403,Analysis!AO403)</f>
        <v/>
      </c>
      <c r="AX403" s="279" t="str">
        <f>IF(Analysis!Z403&lt;&gt;"",Analysis!Z403,Analysis!AP403)</f>
        <v/>
      </c>
      <c r="AY403" s="279" t="str">
        <f>IF(Analysis!AA403&gt;0,Analysis!AA403,Analysis!AR403)</f>
        <v/>
      </c>
      <c r="AZ403" s="9"/>
      <c r="BA403" s="8">
        <f>SUM((($H403+$O403)*Inputs!$D$14*Inputs!$D$13/Hours_TB),(($I403+$P403)*Inputs!$D$14*Inputs!$D$13/Hours_TB),(($J403+$Q403)*Inputs!$D$14*Inputs!$D$13/Hours_TB),(($K403+$R403)*Inputs!$D$14*Inputs!$D$13/Hours_TB),(($L403+$S403)*Inputs!$D$14*Inputs!$D$13/Hours_TB),(($M403+$T403)*Inputs!$D$14*Inputs!$D$13/Hours_TB))</f>
        <v>0</v>
      </c>
      <c r="BB403" s="8">
        <f>SUM((($H403+$O403)*Inputs!$D$14*Inputs!$D$13/Hours_HIV),(($I403+$P403)*Inputs!$D$14*Inputs!$D$13/Hours_HIV),(($J403+$Q403)*Inputs!$D$14*Inputs!$D$13/Hours_HIV),(($K403+$R403)*Inputs!$D$14*Inputs!$D$13/Hours_HIV),(($L403+$S403)*Inputs!$D$14*Inputs!$D$13/Hours_HIV),(($M403+$T403)*Inputs!$D$14*Inputs!$D$13/Hours_HIV))</f>
        <v>0</v>
      </c>
      <c r="BC403" s="8">
        <f>SUM((($H403+$O403)*Inputs!$D$14*Inputs!$D$13/Hours_HPV),(($I403+$P403)*Inputs!$D$14*Inputs!$D$13/Hours_HPV),(($J403+$Q403)*Inputs!$D$14*Inputs!$D$13/Hours_HPV),(($K403+$R403)*Inputs!$D$14*Inputs!$D$13/Hours_HPV),(($L403+$S403)*Inputs!$D$14*Inputs!$D$13/Hours_HPV),(($M403+$T403)*Inputs!$D$14*Inputs!$D$13/Hours_HPV))</f>
        <v>0</v>
      </c>
      <c r="BD403" s="8">
        <f>SUM((($H403+$O403)*Inputs!$D$14*Inputs!$D$13/Hours_HCV),(($I403+$P403)*Inputs!$D$14*Inputs!$D$13/Hours_HCV),(($J403+$Q403)*Inputs!$D$14*Inputs!$D$13/Hours_HCV),(($K403+$R403)*Inputs!$D$14*Inputs!$D$13/Hours_HCV),(($L403+$S403)*Inputs!$D$14*Inputs!$D$13/Hours_HCV),(($M403+$T403)*Inputs!$D$14*Inputs!$D$13/Hours_HCV))</f>
        <v>0</v>
      </c>
      <c r="BE403" s="9"/>
      <c r="BF403" s="10" t="str">
        <f t="shared" si="691"/>
        <v/>
      </c>
      <c r="BG403" s="18" t="str">
        <f t="shared" si="692"/>
        <v>N/A</v>
      </c>
      <c r="BH403" s="10" t="str">
        <f t="shared" si="693"/>
        <v/>
      </c>
      <c r="BI403" s="10" t="str">
        <f t="shared" si="694"/>
        <v/>
      </c>
      <c r="BJ403" s="10" t="str">
        <f t="shared" si="613"/>
        <v/>
      </c>
      <c r="BK403" s="18" t="str">
        <f t="shared" si="695"/>
        <v>N/A</v>
      </c>
      <c r="BL403" s="367"/>
      <c r="BM403" s="10">
        <f t="shared" si="711"/>
        <v>0</v>
      </c>
      <c r="BN403" s="18" t="str">
        <f t="shared" si="697"/>
        <v>N/A</v>
      </c>
      <c r="BO403" s="10" t="str">
        <f t="shared" si="614"/>
        <v/>
      </c>
      <c r="BP403" s="10" t="str">
        <f t="shared" si="615"/>
        <v/>
      </c>
      <c r="BQ403" s="10" t="str">
        <f t="shared" si="616"/>
        <v/>
      </c>
      <c r="BR403" s="18" t="str">
        <f t="shared" si="617"/>
        <v>N/A</v>
      </c>
      <c r="BS403" s="367"/>
      <c r="BT403" s="10">
        <f t="shared" si="698"/>
        <v>0</v>
      </c>
      <c r="BU403" s="18" t="str">
        <f t="shared" si="699"/>
        <v>N/A</v>
      </c>
      <c r="BV403" s="10" t="str">
        <f t="shared" si="618"/>
        <v/>
      </c>
      <c r="BW403" s="10" t="str">
        <f t="shared" si="700"/>
        <v/>
      </c>
      <c r="BX403" s="10" t="str">
        <f t="shared" si="619"/>
        <v/>
      </c>
      <c r="BY403" s="18" t="str">
        <f t="shared" si="701"/>
        <v>N/A</v>
      </c>
      <c r="BZ403" s="367"/>
      <c r="CA403" s="10">
        <f t="shared" si="712"/>
        <v>0</v>
      </c>
      <c r="CB403" s="18" t="str">
        <f t="shared" si="702"/>
        <v>N/A</v>
      </c>
      <c r="CC403" s="10" t="str">
        <f t="shared" si="620"/>
        <v/>
      </c>
      <c r="CD403" s="10" t="str">
        <f t="shared" si="621"/>
        <v/>
      </c>
      <c r="CE403" s="10" t="str">
        <f t="shared" si="622"/>
        <v/>
      </c>
      <c r="CF403" s="18" t="str">
        <f t="shared" si="703"/>
        <v>N/A</v>
      </c>
      <c r="CG403" s="365"/>
      <c r="CH403" s="10">
        <f t="shared" si="704"/>
        <v>0</v>
      </c>
      <c r="CI403" s="18" t="str">
        <f t="shared" si="705"/>
        <v>N/A</v>
      </c>
      <c r="CJ403" s="10" t="str">
        <f t="shared" si="623"/>
        <v/>
      </c>
      <c r="CK403" s="10" t="str">
        <f t="shared" si="624"/>
        <v/>
      </c>
      <c r="CL403" s="10" t="str">
        <f t="shared" si="625"/>
        <v/>
      </c>
      <c r="CM403" s="18" t="str">
        <f t="shared" si="626"/>
        <v>N/A</v>
      </c>
      <c r="CN403" s="365"/>
      <c r="CO403" s="10">
        <f t="shared" si="706"/>
        <v>0</v>
      </c>
      <c r="CP403" s="18" t="str">
        <f t="shared" si="707"/>
        <v>N/A</v>
      </c>
      <c r="CQ403" s="10" t="str">
        <f t="shared" si="627"/>
        <v/>
      </c>
      <c r="CR403" s="10" t="str">
        <f t="shared" si="628"/>
        <v/>
      </c>
      <c r="CS403" s="10" t="str">
        <f t="shared" si="629"/>
        <v/>
      </c>
      <c r="CT403" s="18" t="str">
        <f t="shared" si="708"/>
        <v>N/A</v>
      </c>
      <c r="CU403" s="377"/>
      <c r="CV403" s="10">
        <f t="shared" si="709"/>
        <v>0</v>
      </c>
      <c r="CW403" s="18" t="str">
        <f t="shared" si="710"/>
        <v>N/A</v>
      </c>
      <c r="CX403" s="10" t="str">
        <f t="shared" si="630"/>
        <v/>
      </c>
      <c r="CY403" s="10" t="str">
        <f t="shared" si="631"/>
        <v/>
      </c>
      <c r="CZ403" s="10" t="str">
        <f t="shared" si="632"/>
        <v/>
      </c>
      <c r="DA403" s="18" t="str">
        <f t="shared" si="633"/>
        <v>N/A</v>
      </c>
      <c r="DB403" s="367"/>
      <c r="DC403" s="367"/>
      <c r="DD403" s="367"/>
      <c r="DE403" s="367"/>
      <c r="DF403" s="367"/>
      <c r="DG403" s="40" t="b">
        <f t="shared" si="634"/>
        <v>0</v>
      </c>
      <c r="DH403" s="40" t="b">
        <f t="shared" si="635"/>
        <v>0</v>
      </c>
      <c r="DI403" s="40" t="b">
        <f t="shared" si="636"/>
        <v>0</v>
      </c>
      <c r="DJ403" s="40" t="b">
        <f t="shared" si="637"/>
        <v>0</v>
      </c>
      <c r="DK403" s="367"/>
      <c r="DL403" s="40" t="b">
        <f t="shared" si="638"/>
        <v>0</v>
      </c>
      <c r="DM403" s="40" t="b">
        <f t="shared" si="639"/>
        <v>0</v>
      </c>
      <c r="DN403" s="40" t="b">
        <f t="shared" si="640"/>
        <v>0</v>
      </c>
      <c r="DO403" s="40" t="b">
        <f t="shared" si="641"/>
        <v>0</v>
      </c>
      <c r="DP403" s="367"/>
      <c r="DQ403" s="40" t="b">
        <f t="shared" si="642"/>
        <v>0</v>
      </c>
      <c r="DR403" s="40" t="b">
        <f t="shared" si="643"/>
        <v>0</v>
      </c>
      <c r="DS403" s="40" t="b">
        <f t="shared" si="644"/>
        <v>0</v>
      </c>
      <c r="DT403" s="40" t="b">
        <f t="shared" si="645"/>
        <v>0</v>
      </c>
      <c r="DU403" s="367"/>
      <c r="DV403" s="40" t="b">
        <f t="shared" si="646"/>
        <v>0</v>
      </c>
      <c r="DW403" s="40" t="b">
        <f t="shared" si="647"/>
        <v>0</v>
      </c>
      <c r="DX403" s="40" t="b">
        <f t="shared" si="648"/>
        <v>0</v>
      </c>
      <c r="DY403" s="40" t="b">
        <f t="shared" si="649"/>
        <v>0</v>
      </c>
      <c r="DZ403" s="367"/>
      <c r="EA403" s="40" t="b">
        <f t="shared" si="650"/>
        <v>0</v>
      </c>
      <c r="EB403" s="40" t="b">
        <f t="shared" si="651"/>
        <v>0</v>
      </c>
      <c r="EC403" s="40" t="b">
        <f t="shared" si="652"/>
        <v>0</v>
      </c>
      <c r="ED403" s="40" t="b">
        <f t="shared" si="653"/>
        <v>0</v>
      </c>
      <c r="EE403" s="367"/>
      <c r="EF403" s="40" t="b">
        <f t="shared" si="654"/>
        <v>0</v>
      </c>
      <c r="EG403" s="40" t="b">
        <f t="shared" si="655"/>
        <v>0</v>
      </c>
      <c r="EH403" s="40" t="b">
        <f t="shared" si="656"/>
        <v>0</v>
      </c>
      <c r="EI403" s="40" t="b">
        <f t="shared" si="657"/>
        <v>0</v>
      </c>
      <c r="EJ403" s="367"/>
      <c r="EK403" s="40" t="b">
        <f t="shared" si="658"/>
        <v>0</v>
      </c>
      <c r="EL403" s="40" t="b">
        <f t="shared" si="659"/>
        <v>0</v>
      </c>
      <c r="EM403" s="40" t="b">
        <f t="shared" si="660"/>
        <v>0</v>
      </c>
      <c r="EN403" s="40" t="b">
        <f t="shared" si="661"/>
        <v>0</v>
      </c>
      <c r="EO403" s="367"/>
      <c r="EP403" s="40" t="b">
        <f t="shared" si="662"/>
        <v>0</v>
      </c>
      <c r="EQ403" s="40" t="b">
        <f t="shared" si="663"/>
        <v>0</v>
      </c>
      <c r="ER403" s="40" t="b">
        <f t="shared" si="664"/>
        <v>0</v>
      </c>
      <c r="ES403" s="40" t="b">
        <f t="shared" si="665"/>
        <v>0</v>
      </c>
      <c r="ET403" s="367"/>
      <c r="EU403" s="40" t="b">
        <f t="shared" si="666"/>
        <v>0</v>
      </c>
      <c r="EV403" s="40" t="b">
        <f t="shared" si="667"/>
        <v>0</v>
      </c>
      <c r="EW403" s="40" t="b">
        <f t="shared" si="668"/>
        <v>0</v>
      </c>
      <c r="EX403" s="40" t="b">
        <f t="shared" si="669"/>
        <v>0</v>
      </c>
      <c r="EY403" s="365"/>
      <c r="EZ403" s="40" t="b">
        <f t="shared" si="670"/>
        <v>0</v>
      </c>
      <c r="FA403" s="40" t="b">
        <f t="shared" si="671"/>
        <v>0</v>
      </c>
      <c r="FB403" s="40" t="b">
        <f t="shared" si="672"/>
        <v>0</v>
      </c>
      <c r="FC403" s="40" t="b">
        <f t="shared" si="673"/>
        <v>0</v>
      </c>
      <c r="FD403" s="367"/>
      <c r="FE403" s="40" t="b">
        <f t="shared" si="674"/>
        <v>0</v>
      </c>
      <c r="FF403" s="40" t="b">
        <f t="shared" si="675"/>
        <v>0</v>
      </c>
      <c r="FG403" s="40" t="b">
        <f t="shared" si="676"/>
        <v>0</v>
      </c>
      <c r="FH403" s="40" t="b">
        <f t="shared" si="677"/>
        <v>0</v>
      </c>
      <c r="FI403" s="365"/>
      <c r="FJ403" s="40" t="b">
        <f t="shared" si="678"/>
        <v>0</v>
      </c>
      <c r="FK403" s="40" t="b">
        <f t="shared" si="679"/>
        <v>0</v>
      </c>
      <c r="FL403" s="40" t="b">
        <f t="shared" si="680"/>
        <v>0</v>
      </c>
      <c r="FM403" s="40" t="b">
        <f t="shared" si="681"/>
        <v>0</v>
      </c>
      <c r="FN403" s="367"/>
      <c r="FO403" s="40" t="b">
        <f t="shared" si="682"/>
        <v>0</v>
      </c>
      <c r="FP403" s="40" t="b">
        <f t="shared" si="683"/>
        <v>0</v>
      </c>
      <c r="FQ403" s="40" t="b">
        <f t="shared" si="684"/>
        <v>0</v>
      </c>
      <c r="FR403" s="40" t="b">
        <f t="shared" si="685"/>
        <v>0</v>
      </c>
      <c r="FS403" s="365"/>
      <c r="FT403" s="40" t="b">
        <f t="shared" si="686"/>
        <v>0</v>
      </c>
      <c r="FU403" s="40" t="b">
        <f t="shared" si="687"/>
        <v>0</v>
      </c>
      <c r="FV403" s="40" t="b">
        <f t="shared" si="688"/>
        <v>0</v>
      </c>
      <c r="FW403" s="40" t="b">
        <f t="shared" si="689"/>
        <v>0</v>
      </c>
    </row>
    <row r="404" spans="2:179">
      <c r="B404" s="365">
        <v>395</v>
      </c>
      <c r="C404" s="309"/>
      <c r="D404" s="196"/>
      <c r="E404" s="196"/>
      <c r="F404" s="195"/>
      <c r="G404" s="367"/>
      <c r="H404" s="197"/>
      <c r="I404" s="197"/>
      <c r="J404" s="197"/>
      <c r="K404" s="197"/>
      <c r="L404" s="197"/>
      <c r="M404" s="197"/>
      <c r="N404" s="9"/>
      <c r="O404" s="198"/>
      <c r="P404" s="198"/>
      <c r="Q404" s="198"/>
      <c r="R404" s="198"/>
      <c r="S404" s="198"/>
      <c r="T404" s="198"/>
      <c r="U404" s="9"/>
      <c r="V404" s="306"/>
      <c r="W404" s="306"/>
      <c r="X404" s="306"/>
      <c r="Y404" s="306"/>
      <c r="Z404" s="306"/>
      <c r="AA404" s="283">
        <f>IFERROR(Z404*Inputs!$D$59*Inputs!$D$60,"")</f>
        <v>0</v>
      </c>
      <c r="AB404" s="9"/>
      <c r="AC404" s="304"/>
      <c r="AD404" s="304"/>
      <c r="AE404" s="304"/>
      <c r="AF404" s="304"/>
      <c r="AG404" s="9"/>
      <c r="AH404" s="283" t="str">
        <f>IFERROR(IF(Analysis!AC404="","",Analysis!AC404*Inputs!$D$33),"")</f>
        <v/>
      </c>
      <c r="AI404" s="292" t="str">
        <f>IFERROR(IF(Analysis!AD404="","",Analysis!AD404*Inputs!$D$37),"")</f>
        <v/>
      </c>
      <c r="AJ404" s="292" t="str">
        <f>IFERROR(IF(Analysis!AE404="","",Analysis!AE404*Inputs!$D$41),"")</f>
        <v/>
      </c>
      <c r="AK404" s="292" t="str">
        <f>IFERROR(IF(Analysis!AE404="","",Analysis!AE404*Inputs!$D$48),"")</f>
        <v/>
      </c>
      <c r="AL404" s="293" t="str">
        <f>IFERROR(IF(Analysis!AD404="","",Analysis!AD404*Inputs!$D$49*Inputs!$D$48),"")</f>
        <v/>
      </c>
      <c r="AM404" s="292" t="str">
        <f>IFERROR(AK404*Inputs!$D$50,"")</f>
        <v/>
      </c>
      <c r="AN404" s="292" t="str">
        <f t="shared" si="690"/>
        <v/>
      </c>
      <c r="AO404" s="292" t="str">
        <f>IFERROR(IF(AN404="","",AN404*Inputs!$D$52),"")</f>
        <v/>
      </c>
      <c r="AP404" s="283" t="str">
        <f>IFERROR(IF(Analysis!AF404="","",Analysis!AF404*Inputs!$D$58),"")</f>
        <v/>
      </c>
      <c r="AQ404" s="293" t="str">
        <f>IFERROR(AP404*Inputs!$D$59,"")</f>
        <v/>
      </c>
      <c r="AR404" s="283" t="str">
        <f>IFERROR(AQ404*Inputs!$D$60,"")</f>
        <v/>
      </c>
      <c r="AS404" s="9"/>
      <c r="AT404" s="279" t="str">
        <f>IF(Analysis!V404&lt;&gt;"",Analysis!V404,Analysis!$AH404)</f>
        <v/>
      </c>
      <c r="AU404" s="279" t="str">
        <f>IF(Analysis!W404&lt;&gt;"",Analysis!W404,Analysis!AI404)</f>
        <v/>
      </c>
      <c r="AV404" s="279" t="str">
        <f>IF(Analysis!X404&lt;&gt;"",Analysis!X404,$AJ404)</f>
        <v/>
      </c>
      <c r="AW404" s="279" t="str">
        <f>IF(Analysis!Y404&lt;&gt;"",Analysis!Y404,Analysis!AO404)</f>
        <v/>
      </c>
      <c r="AX404" s="279" t="str">
        <f>IF(Analysis!Z404&lt;&gt;"",Analysis!Z404,Analysis!AP404)</f>
        <v/>
      </c>
      <c r="AY404" s="279" t="str">
        <f>IF(Analysis!AA404&gt;0,Analysis!AA404,Analysis!AR404)</f>
        <v/>
      </c>
      <c r="AZ404" s="9"/>
      <c r="BA404" s="8">
        <f>SUM((($H404+$O404)*Inputs!$D$14*Inputs!$D$13/Hours_TB),(($I404+$P404)*Inputs!$D$14*Inputs!$D$13/Hours_TB),(($J404+$Q404)*Inputs!$D$14*Inputs!$D$13/Hours_TB),(($K404+$R404)*Inputs!$D$14*Inputs!$D$13/Hours_TB),(($L404+$S404)*Inputs!$D$14*Inputs!$D$13/Hours_TB),(($M404+$T404)*Inputs!$D$14*Inputs!$D$13/Hours_TB))</f>
        <v>0</v>
      </c>
      <c r="BB404" s="8">
        <f>SUM((($H404+$O404)*Inputs!$D$14*Inputs!$D$13/Hours_HIV),(($I404+$P404)*Inputs!$D$14*Inputs!$D$13/Hours_HIV),(($J404+$Q404)*Inputs!$D$14*Inputs!$D$13/Hours_HIV),(($K404+$R404)*Inputs!$D$14*Inputs!$D$13/Hours_HIV),(($L404+$S404)*Inputs!$D$14*Inputs!$D$13/Hours_HIV),(($M404+$T404)*Inputs!$D$14*Inputs!$D$13/Hours_HIV))</f>
        <v>0</v>
      </c>
      <c r="BC404" s="8">
        <f>SUM((($H404+$O404)*Inputs!$D$14*Inputs!$D$13/Hours_HPV),(($I404+$P404)*Inputs!$D$14*Inputs!$D$13/Hours_HPV),(($J404+$Q404)*Inputs!$D$14*Inputs!$D$13/Hours_HPV),(($K404+$R404)*Inputs!$D$14*Inputs!$D$13/Hours_HPV),(($L404+$S404)*Inputs!$D$14*Inputs!$D$13/Hours_HPV),(($M404+$T404)*Inputs!$D$14*Inputs!$D$13/Hours_HPV))</f>
        <v>0</v>
      </c>
      <c r="BD404" s="8">
        <f>SUM((($H404+$O404)*Inputs!$D$14*Inputs!$D$13/Hours_HCV),(($I404+$P404)*Inputs!$D$14*Inputs!$D$13/Hours_HCV),(($J404+$Q404)*Inputs!$D$14*Inputs!$D$13/Hours_HCV),(($K404+$R404)*Inputs!$D$14*Inputs!$D$13/Hours_HCV),(($L404+$S404)*Inputs!$D$14*Inputs!$D$13/Hours_HCV),(($M404+$T404)*Inputs!$D$14*Inputs!$D$13/Hours_HCV))</f>
        <v>0</v>
      </c>
      <c r="BE404" s="9"/>
      <c r="BF404" s="10" t="str">
        <f t="shared" si="691"/>
        <v/>
      </c>
      <c r="BG404" s="18" t="str">
        <f t="shared" si="692"/>
        <v>N/A</v>
      </c>
      <c r="BH404" s="10" t="str">
        <f t="shared" si="693"/>
        <v/>
      </c>
      <c r="BI404" s="10" t="str">
        <f t="shared" si="694"/>
        <v/>
      </c>
      <c r="BJ404" s="10" t="str">
        <f t="shared" si="613"/>
        <v/>
      </c>
      <c r="BK404" s="18" t="str">
        <f t="shared" si="695"/>
        <v>N/A</v>
      </c>
      <c r="BL404" s="367"/>
      <c r="BM404" s="10">
        <f t="shared" si="711"/>
        <v>0</v>
      </c>
      <c r="BN404" s="18" t="str">
        <f t="shared" si="697"/>
        <v>N/A</v>
      </c>
      <c r="BO404" s="10" t="str">
        <f t="shared" si="614"/>
        <v/>
      </c>
      <c r="BP404" s="10" t="str">
        <f t="shared" si="615"/>
        <v/>
      </c>
      <c r="BQ404" s="10" t="str">
        <f t="shared" si="616"/>
        <v/>
      </c>
      <c r="BR404" s="18" t="str">
        <f t="shared" si="617"/>
        <v>N/A</v>
      </c>
      <c r="BS404" s="367"/>
      <c r="BT404" s="10">
        <f t="shared" si="698"/>
        <v>0</v>
      </c>
      <c r="BU404" s="18" t="str">
        <f t="shared" si="699"/>
        <v>N/A</v>
      </c>
      <c r="BV404" s="10" t="str">
        <f t="shared" si="618"/>
        <v/>
      </c>
      <c r="BW404" s="10" t="str">
        <f t="shared" si="700"/>
        <v/>
      </c>
      <c r="BX404" s="10" t="str">
        <f t="shared" si="619"/>
        <v/>
      </c>
      <c r="BY404" s="18" t="str">
        <f t="shared" si="701"/>
        <v>N/A</v>
      </c>
      <c r="BZ404" s="367"/>
      <c r="CA404" s="10">
        <f t="shared" si="712"/>
        <v>0</v>
      </c>
      <c r="CB404" s="18" t="str">
        <f t="shared" si="702"/>
        <v>N/A</v>
      </c>
      <c r="CC404" s="10" t="str">
        <f t="shared" si="620"/>
        <v/>
      </c>
      <c r="CD404" s="10" t="str">
        <f t="shared" si="621"/>
        <v/>
      </c>
      <c r="CE404" s="10" t="str">
        <f t="shared" si="622"/>
        <v/>
      </c>
      <c r="CF404" s="18" t="str">
        <f t="shared" si="703"/>
        <v>N/A</v>
      </c>
      <c r="CG404" s="365"/>
      <c r="CH404" s="10">
        <f t="shared" si="704"/>
        <v>0</v>
      </c>
      <c r="CI404" s="18" t="str">
        <f t="shared" si="705"/>
        <v>N/A</v>
      </c>
      <c r="CJ404" s="10" t="str">
        <f t="shared" si="623"/>
        <v/>
      </c>
      <c r="CK404" s="10" t="str">
        <f t="shared" si="624"/>
        <v/>
      </c>
      <c r="CL404" s="10" t="str">
        <f t="shared" si="625"/>
        <v/>
      </c>
      <c r="CM404" s="18" t="str">
        <f t="shared" si="626"/>
        <v>N/A</v>
      </c>
      <c r="CN404" s="365"/>
      <c r="CO404" s="10">
        <f t="shared" si="706"/>
        <v>0</v>
      </c>
      <c r="CP404" s="18" t="str">
        <f t="shared" si="707"/>
        <v>N/A</v>
      </c>
      <c r="CQ404" s="10" t="str">
        <f t="shared" si="627"/>
        <v/>
      </c>
      <c r="CR404" s="10" t="str">
        <f t="shared" si="628"/>
        <v/>
      </c>
      <c r="CS404" s="10" t="str">
        <f t="shared" si="629"/>
        <v/>
      </c>
      <c r="CT404" s="18" t="str">
        <f t="shared" si="708"/>
        <v>N/A</v>
      </c>
      <c r="CU404" s="377"/>
      <c r="CV404" s="10">
        <f t="shared" si="709"/>
        <v>0</v>
      </c>
      <c r="CW404" s="18" t="str">
        <f t="shared" si="710"/>
        <v>N/A</v>
      </c>
      <c r="CX404" s="10" t="str">
        <f t="shared" si="630"/>
        <v/>
      </c>
      <c r="CY404" s="10" t="str">
        <f t="shared" si="631"/>
        <v/>
      </c>
      <c r="CZ404" s="10" t="str">
        <f t="shared" si="632"/>
        <v/>
      </c>
      <c r="DA404" s="18" t="str">
        <f t="shared" si="633"/>
        <v>N/A</v>
      </c>
      <c r="DB404" s="367"/>
      <c r="DC404" s="367"/>
      <c r="DD404" s="367"/>
      <c r="DE404" s="367"/>
      <c r="DF404" s="367"/>
      <c r="DG404" s="40" t="b">
        <f t="shared" si="634"/>
        <v>0</v>
      </c>
      <c r="DH404" s="40" t="b">
        <f t="shared" si="635"/>
        <v>0</v>
      </c>
      <c r="DI404" s="40" t="b">
        <f t="shared" si="636"/>
        <v>0</v>
      </c>
      <c r="DJ404" s="40" t="b">
        <f t="shared" si="637"/>
        <v>0</v>
      </c>
      <c r="DK404" s="367"/>
      <c r="DL404" s="40" t="b">
        <f t="shared" si="638"/>
        <v>0</v>
      </c>
      <c r="DM404" s="40" t="b">
        <f t="shared" si="639"/>
        <v>0</v>
      </c>
      <c r="DN404" s="40" t="b">
        <f t="shared" si="640"/>
        <v>0</v>
      </c>
      <c r="DO404" s="40" t="b">
        <f t="shared" si="641"/>
        <v>0</v>
      </c>
      <c r="DP404" s="367"/>
      <c r="DQ404" s="40" t="b">
        <f t="shared" si="642"/>
        <v>0</v>
      </c>
      <c r="DR404" s="40" t="b">
        <f t="shared" si="643"/>
        <v>0</v>
      </c>
      <c r="DS404" s="40" t="b">
        <f t="shared" si="644"/>
        <v>0</v>
      </c>
      <c r="DT404" s="40" t="b">
        <f t="shared" si="645"/>
        <v>0</v>
      </c>
      <c r="DU404" s="367"/>
      <c r="DV404" s="40" t="b">
        <f t="shared" si="646"/>
        <v>0</v>
      </c>
      <c r="DW404" s="40" t="b">
        <f t="shared" si="647"/>
        <v>0</v>
      </c>
      <c r="DX404" s="40" t="b">
        <f t="shared" si="648"/>
        <v>0</v>
      </c>
      <c r="DY404" s="40" t="b">
        <f t="shared" si="649"/>
        <v>0</v>
      </c>
      <c r="DZ404" s="367"/>
      <c r="EA404" s="40" t="b">
        <f t="shared" si="650"/>
        <v>0</v>
      </c>
      <c r="EB404" s="40" t="b">
        <f t="shared" si="651"/>
        <v>0</v>
      </c>
      <c r="EC404" s="40" t="b">
        <f t="shared" si="652"/>
        <v>0</v>
      </c>
      <c r="ED404" s="40" t="b">
        <f t="shared" si="653"/>
        <v>0</v>
      </c>
      <c r="EE404" s="367"/>
      <c r="EF404" s="40" t="b">
        <f t="shared" si="654"/>
        <v>0</v>
      </c>
      <c r="EG404" s="40" t="b">
        <f t="shared" si="655"/>
        <v>0</v>
      </c>
      <c r="EH404" s="40" t="b">
        <f t="shared" si="656"/>
        <v>0</v>
      </c>
      <c r="EI404" s="40" t="b">
        <f t="shared" si="657"/>
        <v>0</v>
      </c>
      <c r="EJ404" s="367"/>
      <c r="EK404" s="40" t="b">
        <f t="shared" si="658"/>
        <v>0</v>
      </c>
      <c r="EL404" s="40" t="b">
        <f t="shared" si="659"/>
        <v>0</v>
      </c>
      <c r="EM404" s="40" t="b">
        <f t="shared" si="660"/>
        <v>0</v>
      </c>
      <c r="EN404" s="40" t="b">
        <f t="shared" si="661"/>
        <v>0</v>
      </c>
      <c r="EO404" s="367"/>
      <c r="EP404" s="40" t="b">
        <f t="shared" si="662"/>
        <v>0</v>
      </c>
      <c r="EQ404" s="40" t="b">
        <f t="shared" si="663"/>
        <v>0</v>
      </c>
      <c r="ER404" s="40" t="b">
        <f t="shared" si="664"/>
        <v>0</v>
      </c>
      <c r="ES404" s="40" t="b">
        <f t="shared" si="665"/>
        <v>0</v>
      </c>
      <c r="ET404" s="367"/>
      <c r="EU404" s="40" t="b">
        <f t="shared" si="666"/>
        <v>0</v>
      </c>
      <c r="EV404" s="40" t="b">
        <f t="shared" si="667"/>
        <v>0</v>
      </c>
      <c r="EW404" s="40" t="b">
        <f t="shared" si="668"/>
        <v>0</v>
      </c>
      <c r="EX404" s="40" t="b">
        <f t="shared" si="669"/>
        <v>0</v>
      </c>
      <c r="EY404" s="365"/>
      <c r="EZ404" s="40" t="b">
        <f t="shared" si="670"/>
        <v>0</v>
      </c>
      <c r="FA404" s="40" t="b">
        <f t="shared" si="671"/>
        <v>0</v>
      </c>
      <c r="FB404" s="40" t="b">
        <f t="shared" si="672"/>
        <v>0</v>
      </c>
      <c r="FC404" s="40" t="b">
        <f t="shared" si="673"/>
        <v>0</v>
      </c>
      <c r="FD404" s="367"/>
      <c r="FE404" s="40" t="b">
        <f t="shared" si="674"/>
        <v>0</v>
      </c>
      <c r="FF404" s="40" t="b">
        <f t="shared" si="675"/>
        <v>0</v>
      </c>
      <c r="FG404" s="40" t="b">
        <f t="shared" si="676"/>
        <v>0</v>
      </c>
      <c r="FH404" s="40" t="b">
        <f t="shared" si="677"/>
        <v>0</v>
      </c>
      <c r="FI404" s="365"/>
      <c r="FJ404" s="40" t="b">
        <f t="shared" si="678"/>
        <v>0</v>
      </c>
      <c r="FK404" s="40" t="b">
        <f t="shared" si="679"/>
        <v>0</v>
      </c>
      <c r="FL404" s="40" t="b">
        <f t="shared" si="680"/>
        <v>0</v>
      </c>
      <c r="FM404" s="40" t="b">
        <f t="shared" si="681"/>
        <v>0</v>
      </c>
      <c r="FN404" s="367"/>
      <c r="FO404" s="40" t="b">
        <f t="shared" si="682"/>
        <v>0</v>
      </c>
      <c r="FP404" s="40" t="b">
        <f t="shared" si="683"/>
        <v>0</v>
      </c>
      <c r="FQ404" s="40" t="b">
        <f t="shared" si="684"/>
        <v>0</v>
      </c>
      <c r="FR404" s="40" t="b">
        <f t="shared" si="685"/>
        <v>0</v>
      </c>
      <c r="FS404" s="365"/>
      <c r="FT404" s="40" t="b">
        <f t="shared" si="686"/>
        <v>0</v>
      </c>
      <c r="FU404" s="40" t="b">
        <f t="shared" si="687"/>
        <v>0</v>
      </c>
      <c r="FV404" s="40" t="b">
        <f t="shared" si="688"/>
        <v>0</v>
      </c>
      <c r="FW404" s="40" t="b">
        <f t="shared" si="689"/>
        <v>0</v>
      </c>
    </row>
    <row r="405" spans="2:179">
      <c r="B405" s="365">
        <v>396</v>
      </c>
      <c r="C405" s="309"/>
      <c r="D405" s="196"/>
      <c r="E405" s="196"/>
      <c r="F405" s="195"/>
      <c r="G405" s="367"/>
      <c r="H405" s="197"/>
      <c r="I405" s="197"/>
      <c r="J405" s="197"/>
      <c r="K405" s="197"/>
      <c r="L405" s="197"/>
      <c r="M405" s="197"/>
      <c r="N405" s="9"/>
      <c r="O405" s="198"/>
      <c r="P405" s="198"/>
      <c r="Q405" s="198"/>
      <c r="R405" s="198"/>
      <c r="S405" s="198"/>
      <c r="T405" s="198"/>
      <c r="U405" s="9"/>
      <c r="V405" s="306"/>
      <c r="W405" s="306"/>
      <c r="X405" s="306"/>
      <c r="Y405" s="306"/>
      <c r="Z405" s="306"/>
      <c r="AA405" s="283">
        <f>IFERROR(Z405*Inputs!$D$59*Inputs!$D$60,"")</f>
        <v>0</v>
      </c>
      <c r="AB405" s="9"/>
      <c r="AC405" s="304"/>
      <c r="AD405" s="304"/>
      <c r="AE405" s="304"/>
      <c r="AF405" s="304"/>
      <c r="AG405" s="9"/>
      <c r="AH405" s="283" t="str">
        <f>IFERROR(IF(Analysis!AC405="","",Analysis!AC405*Inputs!$D$33),"")</f>
        <v/>
      </c>
      <c r="AI405" s="292" t="str">
        <f>IFERROR(IF(Analysis!AD405="","",Analysis!AD405*Inputs!$D$37),"")</f>
        <v/>
      </c>
      <c r="AJ405" s="292" t="str">
        <f>IFERROR(IF(Analysis!AE405="","",Analysis!AE405*Inputs!$D$41),"")</f>
        <v/>
      </c>
      <c r="AK405" s="292" t="str">
        <f>IFERROR(IF(Analysis!AE405="","",Analysis!AE405*Inputs!$D$48),"")</f>
        <v/>
      </c>
      <c r="AL405" s="293" t="str">
        <f>IFERROR(IF(Analysis!AD405="","",Analysis!AD405*Inputs!$D$49*Inputs!$D$48),"")</f>
        <v/>
      </c>
      <c r="AM405" s="292" t="str">
        <f>IFERROR(AK405*Inputs!$D$50,"")</f>
        <v/>
      </c>
      <c r="AN405" s="292" t="str">
        <f t="shared" si="690"/>
        <v/>
      </c>
      <c r="AO405" s="292" t="str">
        <f>IFERROR(IF(AN405="","",AN405*Inputs!$D$52),"")</f>
        <v/>
      </c>
      <c r="AP405" s="283" t="str">
        <f>IFERROR(IF(Analysis!AF405="","",Analysis!AF405*Inputs!$D$58),"")</f>
        <v/>
      </c>
      <c r="AQ405" s="293" t="str">
        <f>IFERROR(AP405*Inputs!$D$59,"")</f>
        <v/>
      </c>
      <c r="AR405" s="283" t="str">
        <f>IFERROR(AQ405*Inputs!$D$60,"")</f>
        <v/>
      </c>
      <c r="AS405" s="9"/>
      <c r="AT405" s="279" t="str">
        <f>IF(Analysis!V405&lt;&gt;"",Analysis!V405,Analysis!$AH405)</f>
        <v/>
      </c>
      <c r="AU405" s="279" t="str">
        <f>IF(Analysis!W405&lt;&gt;"",Analysis!W405,Analysis!AI405)</f>
        <v/>
      </c>
      <c r="AV405" s="279" t="str">
        <f>IF(Analysis!X405&lt;&gt;"",Analysis!X405,$AJ405)</f>
        <v/>
      </c>
      <c r="AW405" s="279" t="str">
        <f>IF(Analysis!Y405&lt;&gt;"",Analysis!Y405,Analysis!AO405)</f>
        <v/>
      </c>
      <c r="AX405" s="279" t="str">
        <f>IF(Analysis!Z405&lt;&gt;"",Analysis!Z405,Analysis!AP405)</f>
        <v/>
      </c>
      <c r="AY405" s="279" t="str">
        <f>IF(Analysis!AA405&gt;0,Analysis!AA405,Analysis!AR405)</f>
        <v/>
      </c>
      <c r="AZ405" s="9"/>
      <c r="BA405" s="8">
        <f>SUM((($H405+$O405)*Inputs!$D$14*Inputs!$D$13/Hours_TB),(($I405+$P405)*Inputs!$D$14*Inputs!$D$13/Hours_TB),(($J405+$Q405)*Inputs!$D$14*Inputs!$D$13/Hours_TB),(($K405+$R405)*Inputs!$D$14*Inputs!$D$13/Hours_TB),(($L405+$S405)*Inputs!$D$14*Inputs!$D$13/Hours_TB),(($M405+$T405)*Inputs!$D$14*Inputs!$D$13/Hours_TB))</f>
        <v>0</v>
      </c>
      <c r="BB405" s="8">
        <f>SUM((($H405+$O405)*Inputs!$D$14*Inputs!$D$13/Hours_HIV),(($I405+$P405)*Inputs!$D$14*Inputs!$D$13/Hours_HIV),(($J405+$Q405)*Inputs!$D$14*Inputs!$D$13/Hours_HIV),(($K405+$R405)*Inputs!$D$14*Inputs!$D$13/Hours_HIV),(($L405+$S405)*Inputs!$D$14*Inputs!$D$13/Hours_HIV),(($M405+$T405)*Inputs!$D$14*Inputs!$D$13/Hours_HIV))</f>
        <v>0</v>
      </c>
      <c r="BC405" s="8">
        <f>SUM((($H405+$O405)*Inputs!$D$14*Inputs!$D$13/Hours_HPV),(($I405+$P405)*Inputs!$D$14*Inputs!$D$13/Hours_HPV),(($J405+$Q405)*Inputs!$D$14*Inputs!$D$13/Hours_HPV),(($K405+$R405)*Inputs!$D$14*Inputs!$D$13/Hours_HPV),(($L405+$S405)*Inputs!$D$14*Inputs!$D$13/Hours_HPV),(($M405+$T405)*Inputs!$D$14*Inputs!$D$13/Hours_HPV))</f>
        <v>0</v>
      </c>
      <c r="BD405" s="8">
        <f>SUM((($H405+$O405)*Inputs!$D$14*Inputs!$D$13/Hours_HCV),(($I405+$P405)*Inputs!$D$14*Inputs!$D$13/Hours_HCV),(($J405+$Q405)*Inputs!$D$14*Inputs!$D$13/Hours_HCV),(($K405+$R405)*Inputs!$D$14*Inputs!$D$13/Hours_HCV),(($L405+$S405)*Inputs!$D$14*Inputs!$D$13/Hours_HCV),(($M405+$T405)*Inputs!$D$14*Inputs!$D$13/Hours_HCV))</f>
        <v>0</v>
      </c>
      <c r="BE405" s="9"/>
      <c r="BF405" s="10" t="str">
        <f t="shared" si="691"/>
        <v/>
      </c>
      <c r="BG405" s="18" t="str">
        <f t="shared" si="692"/>
        <v>N/A</v>
      </c>
      <c r="BH405" s="10" t="str">
        <f t="shared" si="693"/>
        <v/>
      </c>
      <c r="BI405" s="10" t="str">
        <f t="shared" si="694"/>
        <v/>
      </c>
      <c r="BJ405" s="10" t="str">
        <f t="shared" si="613"/>
        <v/>
      </c>
      <c r="BK405" s="18" t="str">
        <f t="shared" si="695"/>
        <v>N/A</v>
      </c>
      <c r="BL405" s="367"/>
      <c r="BM405" s="10">
        <f t="shared" si="711"/>
        <v>0</v>
      </c>
      <c r="BN405" s="18" t="str">
        <f t="shared" si="697"/>
        <v>N/A</v>
      </c>
      <c r="BO405" s="10" t="str">
        <f t="shared" si="614"/>
        <v/>
      </c>
      <c r="BP405" s="10" t="str">
        <f t="shared" si="615"/>
        <v/>
      </c>
      <c r="BQ405" s="10" t="str">
        <f t="shared" si="616"/>
        <v/>
      </c>
      <c r="BR405" s="18" t="str">
        <f t="shared" si="617"/>
        <v>N/A</v>
      </c>
      <c r="BS405" s="367"/>
      <c r="BT405" s="10">
        <f t="shared" si="698"/>
        <v>0</v>
      </c>
      <c r="BU405" s="18" t="str">
        <f t="shared" si="699"/>
        <v>N/A</v>
      </c>
      <c r="BV405" s="10" t="str">
        <f t="shared" si="618"/>
        <v/>
      </c>
      <c r="BW405" s="10" t="str">
        <f t="shared" si="700"/>
        <v/>
      </c>
      <c r="BX405" s="10" t="str">
        <f t="shared" si="619"/>
        <v/>
      </c>
      <c r="BY405" s="18" t="str">
        <f t="shared" si="701"/>
        <v>N/A</v>
      </c>
      <c r="BZ405" s="367"/>
      <c r="CA405" s="10">
        <f t="shared" si="712"/>
        <v>0</v>
      </c>
      <c r="CB405" s="18" t="str">
        <f t="shared" si="702"/>
        <v>N/A</v>
      </c>
      <c r="CC405" s="10" t="str">
        <f t="shared" si="620"/>
        <v/>
      </c>
      <c r="CD405" s="10" t="str">
        <f t="shared" si="621"/>
        <v/>
      </c>
      <c r="CE405" s="10" t="str">
        <f t="shared" si="622"/>
        <v/>
      </c>
      <c r="CF405" s="18" t="str">
        <f t="shared" si="703"/>
        <v>N/A</v>
      </c>
      <c r="CG405" s="365"/>
      <c r="CH405" s="10">
        <f t="shared" si="704"/>
        <v>0</v>
      </c>
      <c r="CI405" s="18" t="str">
        <f t="shared" si="705"/>
        <v>N/A</v>
      </c>
      <c r="CJ405" s="10" t="str">
        <f t="shared" si="623"/>
        <v/>
      </c>
      <c r="CK405" s="10" t="str">
        <f t="shared" si="624"/>
        <v/>
      </c>
      <c r="CL405" s="10" t="str">
        <f t="shared" si="625"/>
        <v/>
      </c>
      <c r="CM405" s="18" t="str">
        <f t="shared" si="626"/>
        <v>N/A</v>
      </c>
      <c r="CN405" s="365"/>
      <c r="CO405" s="10">
        <f t="shared" si="706"/>
        <v>0</v>
      </c>
      <c r="CP405" s="18" t="str">
        <f t="shared" si="707"/>
        <v>N/A</v>
      </c>
      <c r="CQ405" s="10" t="str">
        <f t="shared" si="627"/>
        <v/>
      </c>
      <c r="CR405" s="10" t="str">
        <f t="shared" si="628"/>
        <v/>
      </c>
      <c r="CS405" s="10" t="str">
        <f t="shared" si="629"/>
        <v/>
      </c>
      <c r="CT405" s="18" t="str">
        <f t="shared" si="708"/>
        <v>N/A</v>
      </c>
      <c r="CU405" s="377"/>
      <c r="CV405" s="10">
        <f t="shared" si="709"/>
        <v>0</v>
      </c>
      <c r="CW405" s="18" t="str">
        <f t="shared" si="710"/>
        <v>N/A</v>
      </c>
      <c r="CX405" s="10" t="str">
        <f t="shared" si="630"/>
        <v/>
      </c>
      <c r="CY405" s="10" t="str">
        <f t="shared" si="631"/>
        <v/>
      </c>
      <c r="CZ405" s="10" t="str">
        <f t="shared" si="632"/>
        <v/>
      </c>
      <c r="DA405" s="18" t="str">
        <f t="shared" si="633"/>
        <v>N/A</v>
      </c>
      <c r="DB405" s="367"/>
      <c r="DC405" s="367"/>
      <c r="DD405" s="367"/>
      <c r="DE405" s="367"/>
      <c r="DF405" s="367"/>
      <c r="DG405" s="40" t="b">
        <f t="shared" si="634"/>
        <v>0</v>
      </c>
      <c r="DH405" s="40" t="b">
        <f t="shared" si="635"/>
        <v>0</v>
      </c>
      <c r="DI405" s="40" t="b">
        <f t="shared" si="636"/>
        <v>0</v>
      </c>
      <c r="DJ405" s="40" t="b">
        <f t="shared" si="637"/>
        <v>0</v>
      </c>
      <c r="DK405" s="367"/>
      <c r="DL405" s="40" t="b">
        <f t="shared" si="638"/>
        <v>0</v>
      </c>
      <c r="DM405" s="40" t="b">
        <f t="shared" si="639"/>
        <v>0</v>
      </c>
      <c r="DN405" s="40" t="b">
        <f t="shared" si="640"/>
        <v>0</v>
      </c>
      <c r="DO405" s="40" t="b">
        <f t="shared" si="641"/>
        <v>0</v>
      </c>
      <c r="DP405" s="367"/>
      <c r="DQ405" s="40" t="b">
        <f t="shared" si="642"/>
        <v>0</v>
      </c>
      <c r="DR405" s="40" t="b">
        <f t="shared" si="643"/>
        <v>0</v>
      </c>
      <c r="DS405" s="40" t="b">
        <f t="shared" si="644"/>
        <v>0</v>
      </c>
      <c r="DT405" s="40" t="b">
        <f t="shared" si="645"/>
        <v>0</v>
      </c>
      <c r="DU405" s="367"/>
      <c r="DV405" s="40" t="b">
        <f t="shared" si="646"/>
        <v>0</v>
      </c>
      <c r="DW405" s="40" t="b">
        <f t="shared" si="647"/>
        <v>0</v>
      </c>
      <c r="DX405" s="40" t="b">
        <f t="shared" si="648"/>
        <v>0</v>
      </c>
      <c r="DY405" s="40" t="b">
        <f t="shared" si="649"/>
        <v>0</v>
      </c>
      <c r="DZ405" s="367"/>
      <c r="EA405" s="40" t="b">
        <f t="shared" si="650"/>
        <v>0</v>
      </c>
      <c r="EB405" s="40" t="b">
        <f t="shared" si="651"/>
        <v>0</v>
      </c>
      <c r="EC405" s="40" t="b">
        <f t="shared" si="652"/>
        <v>0</v>
      </c>
      <c r="ED405" s="40" t="b">
        <f t="shared" si="653"/>
        <v>0</v>
      </c>
      <c r="EE405" s="367"/>
      <c r="EF405" s="40" t="b">
        <f t="shared" si="654"/>
        <v>0</v>
      </c>
      <c r="EG405" s="40" t="b">
        <f t="shared" si="655"/>
        <v>0</v>
      </c>
      <c r="EH405" s="40" t="b">
        <f t="shared" si="656"/>
        <v>0</v>
      </c>
      <c r="EI405" s="40" t="b">
        <f t="shared" si="657"/>
        <v>0</v>
      </c>
      <c r="EJ405" s="367"/>
      <c r="EK405" s="40" t="b">
        <f t="shared" si="658"/>
        <v>0</v>
      </c>
      <c r="EL405" s="40" t="b">
        <f t="shared" si="659"/>
        <v>0</v>
      </c>
      <c r="EM405" s="40" t="b">
        <f t="shared" si="660"/>
        <v>0</v>
      </c>
      <c r="EN405" s="40" t="b">
        <f t="shared" si="661"/>
        <v>0</v>
      </c>
      <c r="EO405" s="367"/>
      <c r="EP405" s="40" t="b">
        <f t="shared" si="662"/>
        <v>0</v>
      </c>
      <c r="EQ405" s="40" t="b">
        <f t="shared" si="663"/>
        <v>0</v>
      </c>
      <c r="ER405" s="40" t="b">
        <f t="shared" si="664"/>
        <v>0</v>
      </c>
      <c r="ES405" s="40" t="b">
        <f t="shared" si="665"/>
        <v>0</v>
      </c>
      <c r="ET405" s="367"/>
      <c r="EU405" s="40" t="b">
        <f t="shared" si="666"/>
        <v>0</v>
      </c>
      <c r="EV405" s="40" t="b">
        <f t="shared" si="667"/>
        <v>0</v>
      </c>
      <c r="EW405" s="40" t="b">
        <f t="shared" si="668"/>
        <v>0</v>
      </c>
      <c r="EX405" s="40" t="b">
        <f t="shared" si="669"/>
        <v>0</v>
      </c>
      <c r="EY405" s="365"/>
      <c r="EZ405" s="40" t="b">
        <f t="shared" si="670"/>
        <v>0</v>
      </c>
      <c r="FA405" s="40" t="b">
        <f t="shared" si="671"/>
        <v>0</v>
      </c>
      <c r="FB405" s="40" t="b">
        <f t="shared" si="672"/>
        <v>0</v>
      </c>
      <c r="FC405" s="40" t="b">
        <f t="shared" si="673"/>
        <v>0</v>
      </c>
      <c r="FD405" s="367"/>
      <c r="FE405" s="40" t="b">
        <f t="shared" si="674"/>
        <v>0</v>
      </c>
      <c r="FF405" s="40" t="b">
        <f t="shared" si="675"/>
        <v>0</v>
      </c>
      <c r="FG405" s="40" t="b">
        <f t="shared" si="676"/>
        <v>0</v>
      </c>
      <c r="FH405" s="40" t="b">
        <f t="shared" si="677"/>
        <v>0</v>
      </c>
      <c r="FI405" s="365"/>
      <c r="FJ405" s="40" t="b">
        <f t="shared" si="678"/>
        <v>0</v>
      </c>
      <c r="FK405" s="40" t="b">
        <f t="shared" si="679"/>
        <v>0</v>
      </c>
      <c r="FL405" s="40" t="b">
        <f t="shared" si="680"/>
        <v>0</v>
      </c>
      <c r="FM405" s="40" t="b">
        <f t="shared" si="681"/>
        <v>0</v>
      </c>
      <c r="FN405" s="367"/>
      <c r="FO405" s="40" t="b">
        <f t="shared" si="682"/>
        <v>0</v>
      </c>
      <c r="FP405" s="40" t="b">
        <f t="shared" si="683"/>
        <v>0</v>
      </c>
      <c r="FQ405" s="40" t="b">
        <f t="shared" si="684"/>
        <v>0</v>
      </c>
      <c r="FR405" s="40" t="b">
        <f t="shared" si="685"/>
        <v>0</v>
      </c>
      <c r="FS405" s="365"/>
      <c r="FT405" s="40" t="b">
        <f t="shared" si="686"/>
        <v>0</v>
      </c>
      <c r="FU405" s="40" t="b">
        <f t="shared" si="687"/>
        <v>0</v>
      </c>
      <c r="FV405" s="40" t="b">
        <f t="shared" si="688"/>
        <v>0</v>
      </c>
      <c r="FW405" s="40" t="b">
        <f t="shared" si="689"/>
        <v>0</v>
      </c>
    </row>
    <row r="406" spans="2:179">
      <c r="B406" s="365">
        <v>397</v>
      </c>
      <c r="C406" s="309"/>
      <c r="D406" s="196"/>
      <c r="E406" s="196"/>
      <c r="F406" s="195"/>
      <c r="G406" s="367"/>
      <c r="H406" s="197"/>
      <c r="I406" s="197"/>
      <c r="J406" s="197"/>
      <c r="K406" s="197"/>
      <c r="L406" s="197"/>
      <c r="M406" s="197"/>
      <c r="N406" s="9"/>
      <c r="O406" s="198"/>
      <c r="P406" s="198"/>
      <c r="Q406" s="198"/>
      <c r="R406" s="198"/>
      <c r="S406" s="198"/>
      <c r="T406" s="198"/>
      <c r="U406" s="9"/>
      <c r="V406" s="306"/>
      <c r="W406" s="306"/>
      <c r="X406" s="306"/>
      <c r="Y406" s="306"/>
      <c r="Z406" s="306"/>
      <c r="AA406" s="283">
        <f>IFERROR(Z406*Inputs!$D$59*Inputs!$D$60,"")</f>
        <v>0</v>
      </c>
      <c r="AB406" s="9"/>
      <c r="AC406" s="304"/>
      <c r="AD406" s="304"/>
      <c r="AE406" s="304"/>
      <c r="AF406" s="304"/>
      <c r="AG406" s="9"/>
      <c r="AH406" s="283" t="str">
        <f>IFERROR(IF(Analysis!AC406="","",Analysis!AC406*Inputs!$D$33),"")</f>
        <v/>
      </c>
      <c r="AI406" s="292" t="str">
        <f>IFERROR(IF(Analysis!AD406="","",Analysis!AD406*Inputs!$D$37),"")</f>
        <v/>
      </c>
      <c r="AJ406" s="292" t="str">
        <f>IFERROR(IF(Analysis!AE406="","",Analysis!AE406*Inputs!$D$41),"")</f>
        <v/>
      </c>
      <c r="AK406" s="292" t="str">
        <f>IFERROR(IF(Analysis!AE406="","",Analysis!AE406*Inputs!$D$48),"")</f>
        <v/>
      </c>
      <c r="AL406" s="293" t="str">
        <f>IFERROR(IF(Analysis!AD406="","",Analysis!AD406*Inputs!$D$49*Inputs!$D$48),"")</f>
        <v/>
      </c>
      <c r="AM406" s="292" t="str">
        <f>IFERROR(AK406*Inputs!$D$50,"")</f>
        <v/>
      </c>
      <c r="AN406" s="292" t="str">
        <f t="shared" si="690"/>
        <v/>
      </c>
      <c r="AO406" s="292" t="str">
        <f>IFERROR(IF(AN406="","",AN406*Inputs!$D$52),"")</f>
        <v/>
      </c>
      <c r="AP406" s="283" t="str">
        <f>IFERROR(IF(Analysis!AF406="","",Analysis!AF406*Inputs!$D$58),"")</f>
        <v/>
      </c>
      <c r="AQ406" s="293" t="str">
        <f>IFERROR(AP406*Inputs!$D$59,"")</f>
        <v/>
      </c>
      <c r="AR406" s="283" t="str">
        <f>IFERROR(AQ406*Inputs!$D$60,"")</f>
        <v/>
      </c>
      <c r="AS406" s="9"/>
      <c r="AT406" s="279" t="str">
        <f>IF(Analysis!V406&lt;&gt;"",Analysis!V406,Analysis!$AH406)</f>
        <v/>
      </c>
      <c r="AU406" s="279" t="str">
        <f>IF(Analysis!W406&lt;&gt;"",Analysis!W406,Analysis!AI406)</f>
        <v/>
      </c>
      <c r="AV406" s="279" t="str">
        <f>IF(Analysis!X406&lt;&gt;"",Analysis!X406,$AJ406)</f>
        <v/>
      </c>
      <c r="AW406" s="279" t="str">
        <f>IF(Analysis!Y406&lt;&gt;"",Analysis!Y406,Analysis!AO406)</f>
        <v/>
      </c>
      <c r="AX406" s="279" t="str">
        <f>IF(Analysis!Z406&lt;&gt;"",Analysis!Z406,Analysis!AP406)</f>
        <v/>
      </c>
      <c r="AY406" s="279" t="str">
        <f>IF(Analysis!AA406&gt;0,Analysis!AA406,Analysis!AR406)</f>
        <v/>
      </c>
      <c r="AZ406" s="9"/>
      <c r="BA406" s="8">
        <f>SUM((($H406+$O406)*Inputs!$D$14*Inputs!$D$13/Hours_TB),(($I406+$P406)*Inputs!$D$14*Inputs!$D$13/Hours_TB),(($J406+$Q406)*Inputs!$D$14*Inputs!$D$13/Hours_TB),(($K406+$R406)*Inputs!$D$14*Inputs!$D$13/Hours_TB),(($L406+$S406)*Inputs!$D$14*Inputs!$D$13/Hours_TB),(($M406+$T406)*Inputs!$D$14*Inputs!$D$13/Hours_TB))</f>
        <v>0</v>
      </c>
      <c r="BB406" s="8">
        <f>SUM((($H406+$O406)*Inputs!$D$14*Inputs!$D$13/Hours_HIV),(($I406+$P406)*Inputs!$D$14*Inputs!$D$13/Hours_HIV),(($J406+$Q406)*Inputs!$D$14*Inputs!$D$13/Hours_HIV),(($K406+$R406)*Inputs!$D$14*Inputs!$D$13/Hours_HIV),(($L406+$S406)*Inputs!$D$14*Inputs!$D$13/Hours_HIV),(($M406+$T406)*Inputs!$D$14*Inputs!$D$13/Hours_HIV))</f>
        <v>0</v>
      </c>
      <c r="BC406" s="8">
        <f>SUM((($H406+$O406)*Inputs!$D$14*Inputs!$D$13/Hours_HPV),(($I406+$P406)*Inputs!$D$14*Inputs!$D$13/Hours_HPV),(($J406+$Q406)*Inputs!$D$14*Inputs!$D$13/Hours_HPV),(($K406+$R406)*Inputs!$D$14*Inputs!$D$13/Hours_HPV),(($L406+$S406)*Inputs!$D$14*Inputs!$D$13/Hours_HPV),(($M406+$T406)*Inputs!$D$14*Inputs!$D$13/Hours_HPV))</f>
        <v>0</v>
      </c>
      <c r="BD406" s="8">
        <f>SUM((($H406+$O406)*Inputs!$D$14*Inputs!$D$13/Hours_HCV),(($I406+$P406)*Inputs!$D$14*Inputs!$D$13/Hours_HCV),(($J406+$Q406)*Inputs!$D$14*Inputs!$D$13/Hours_HCV),(($K406+$R406)*Inputs!$D$14*Inputs!$D$13/Hours_HCV),(($L406+$S406)*Inputs!$D$14*Inputs!$D$13/Hours_HCV),(($M406+$T406)*Inputs!$D$14*Inputs!$D$13/Hours_HCV))</f>
        <v>0</v>
      </c>
      <c r="BE406" s="9"/>
      <c r="BF406" s="10" t="str">
        <f t="shared" si="691"/>
        <v/>
      </c>
      <c r="BG406" s="18" t="str">
        <f t="shared" si="692"/>
        <v>N/A</v>
      </c>
      <c r="BH406" s="10" t="str">
        <f t="shared" si="693"/>
        <v/>
      </c>
      <c r="BI406" s="10" t="str">
        <f t="shared" si="694"/>
        <v/>
      </c>
      <c r="BJ406" s="10" t="str">
        <f t="shared" si="613"/>
        <v/>
      </c>
      <c r="BK406" s="18" t="str">
        <f t="shared" si="695"/>
        <v>N/A</v>
      </c>
      <c r="BL406" s="367"/>
      <c r="BM406" s="10">
        <f t="shared" si="711"/>
        <v>0</v>
      </c>
      <c r="BN406" s="18" t="str">
        <f t="shared" si="697"/>
        <v>N/A</v>
      </c>
      <c r="BO406" s="10" t="str">
        <f t="shared" si="614"/>
        <v/>
      </c>
      <c r="BP406" s="10" t="str">
        <f t="shared" si="615"/>
        <v/>
      </c>
      <c r="BQ406" s="10" t="str">
        <f t="shared" si="616"/>
        <v/>
      </c>
      <c r="BR406" s="18" t="str">
        <f t="shared" si="617"/>
        <v>N/A</v>
      </c>
      <c r="BS406" s="367"/>
      <c r="BT406" s="10">
        <f t="shared" si="698"/>
        <v>0</v>
      </c>
      <c r="BU406" s="18" t="str">
        <f t="shared" si="699"/>
        <v>N/A</v>
      </c>
      <c r="BV406" s="10" t="str">
        <f t="shared" si="618"/>
        <v/>
      </c>
      <c r="BW406" s="10" t="str">
        <f t="shared" si="700"/>
        <v/>
      </c>
      <c r="BX406" s="10" t="str">
        <f t="shared" si="619"/>
        <v/>
      </c>
      <c r="BY406" s="18" t="str">
        <f t="shared" si="701"/>
        <v>N/A</v>
      </c>
      <c r="BZ406" s="367"/>
      <c r="CA406" s="10">
        <f t="shared" si="712"/>
        <v>0</v>
      </c>
      <c r="CB406" s="18" t="str">
        <f t="shared" si="702"/>
        <v>N/A</v>
      </c>
      <c r="CC406" s="10" t="str">
        <f t="shared" si="620"/>
        <v/>
      </c>
      <c r="CD406" s="10" t="str">
        <f t="shared" si="621"/>
        <v/>
      </c>
      <c r="CE406" s="10" t="str">
        <f t="shared" si="622"/>
        <v/>
      </c>
      <c r="CF406" s="18" t="str">
        <f t="shared" si="703"/>
        <v>N/A</v>
      </c>
      <c r="CG406" s="365"/>
      <c r="CH406" s="10">
        <f t="shared" si="704"/>
        <v>0</v>
      </c>
      <c r="CI406" s="18" t="str">
        <f t="shared" si="705"/>
        <v>N/A</v>
      </c>
      <c r="CJ406" s="10" t="str">
        <f t="shared" si="623"/>
        <v/>
      </c>
      <c r="CK406" s="10" t="str">
        <f t="shared" si="624"/>
        <v/>
      </c>
      <c r="CL406" s="10" t="str">
        <f t="shared" si="625"/>
        <v/>
      </c>
      <c r="CM406" s="18" t="str">
        <f t="shared" si="626"/>
        <v>N/A</v>
      </c>
      <c r="CN406" s="365"/>
      <c r="CO406" s="10">
        <f t="shared" si="706"/>
        <v>0</v>
      </c>
      <c r="CP406" s="18" t="str">
        <f t="shared" si="707"/>
        <v>N/A</v>
      </c>
      <c r="CQ406" s="10" t="str">
        <f t="shared" si="627"/>
        <v/>
      </c>
      <c r="CR406" s="10" t="str">
        <f t="shared" si="628"/>
        <v/>
      </c>
      <c r="CS406" s="10" t="str">
        <f t="shared" si="629"/>
        <v/>
      </c>
      <c r="CT406" s="18" t="str">
        <f t="shared" si="708"/>
        <v>N/A</v>
      </c>
      <c r="CU406" s="377"/>
      <c r="CV406" s="10">
        <f t="shared" si="709"/>
        <v>0</v>
      </c>
      <c r="CW406" s="18" t="str">
        <f t="shared" si="710"/>
        <v>N/A</v>
      </c>
      <c r="CX406" s="10" t="str">
        <f t="shared" si="630"/>
        <v/>
      </c>
      <c r="CY406" s="10" t="str">
        <f t="shared" si="631"/>
        <v/>
      </c>
      <c r="CZ406" s="10" t="str">
        <f t="shared" si="632"/>
        <v/>
      </c>
      <c r="DA406" s="18" t="str">
        <f t="shared" si="633"/>
        <v>N/A</v>
      </c>
      <c r="DB406" s="367"/>
      <c r="DC406" s="367"/>
      <c r="DD406" s="367"/>
      <c r="DE406" s="367"/>
      <c r="DF406" s="367"/>
      <c r="DG406" s="40" t="b">
        <f t="shared" si="634"/>
        <v>0</v>
      </c>
      <c r="DH406" s="40" t="b">
        <f t="shared" si="635"/>
        <v>0</v>
      </c>
      <c r="DI406" s="40" t="b">
        <f t="shared" si="636"/>
        <v>0</v>
      </c>
      <c r="DJ406" s="40" t="b">
        <f t="shared" si="637"/>
        <v>0</v>
      </c>
      <c r="DK406" s="367"/>
      <c r="DL406" s="40" t="b">
        <f t="shared" si="638"/>
        <v>0</v>
      </c>
      <c r="DM406" s="40" t="b">
        <f t="shared" si="639"/>
        <v>0</v>
      </c>
      <c r="DN406" s="40" t="b">
        <f t="shared" si="640"/>
        <v>0</v>
      </c>
      <c r="DO406" s="40" t="b">
        <f t="shared" si="641"/>
        <v>0</v>
      </c>
      <c r="DP406" s="367"/>
      <c r="DQ406" s="40" t="b">
        <f t="shared" si="642"/>
        <v>0</v>
      </c>
      <c r="DR406" s="40" t="b">
        <f t="shared" si="643"/>
        <v>0</v>
      </c>
      <c r="DS406" s="40" t="b">
        <f t="shared" si="644"/>
        <v>0</v>
      </c>
      <c r="DT406" s="40" t="b">
        <f t="shared" si="645"/>
        <v>0</v>
      </c>
      <c r="DU406" s="367"/>
      <c r="DV406" s="40" t="b">
        <f t="shared" si="646"/>
        <v>0</v>
      </c>
      <c r="DW406" s="40" t="b">
        <f t="shared" si="647"/>
        <v>0</v>
      </c>
      <c r="DX406" s="40" t="b">
        <f t="shared" si="648"/>
        <v>0</v>
      </c>
      <c r="DY406" s="40" t="b">
        <f t="shared" si="649"/>
        <v>0</v>
      </c>
      <c r="DZ406" s="367"/>
      <c r="EA406" s="40" t="b">
        <f t="shared" si="650"/>
        <v>0</v>
      </c>
      <c r="EB406" s="40" t="b">
        <f t="shared" si="651"/>
        <v>0</v>
      </c>
      <c r="EC406" s="40" t="b">
        <f t="shared" si="652"/>
        <v>0</v>
      </c>
      <c r="ED406" s="40" t="b">
        <f t="shared" si="653"/>
        <v>0</v>
      </c>
      <c r="EE406" s="367"/>
      <c r="EF406" s="40" t="b">
        <f t="shared" si="654"/>
        <v>0</v>
      </c>
      <c r="EG406" s="40" t="b">
        <f t="shared" si="655"/>
        <v>0</v>
      </c>
      <c r="EH406" s="40" t="b">
        <f t="shared" si="656"/>
        <v>0</v>
      </c>
      <c r="EI406" s="40" t="b">
        <f t="shared" si="657"/>
        <v>0</v>
      </c>
      <c r="EJ406" s="367"/>
      <c r="EK406" s="40" t="b">
        <f t="shared" si="658"/>
        <v>0</v>
      </c>
      <c r="EL406" s="40" t="b">
        <f t="shared" si="659"/>
        <v>0</v>
      </c>
      <c r="EM406" s="40" t="b">
        <f t="shared" si="660"/>
        <v>0</v>
      </c>
      <c r="EN406" s="40" t="b">
        <f t="shared" si="661"/>
        <v>0</v>
      </c>
      <c r="EO406" s="367"/>
      <c r="EP406" s="40" t="b">
        <f t="shared" si="662"/>
        <v>0</v>
      </c>
      <c r="EQ406" s="40" t="b">
        <f t="shared" si="663"/>
        <v>0</v>
      </c>
      <c r="ER406" s="40" t="b">
        <f t="shared" si="664"/>
        <v>0</v>
      </c>
      <c r="ES406" s="40" t="b">
        <f t="shared" si="665"/>
        <v>0</v>
      </c>
      <c r="ET406" s="367"/>
      <c r="EU406" s="40" t="b">
        <f t="shared" si="666"/>
        <v>0</v>
      </c>
      <c r="EV406" s="40" t="b">
        <f t="shared" si="667"/>
        <v>0</v>
      </c>
      <c r="EW406" s="40" t="b">
        <f t="shared" si="668"/>
        <v>0</v>
      </c>
      <c r="EX406" s="40" t="b">
        <f t="shared" si="669"/>
        <v>0</v>
      </c>
      <c r="EY406" s="365"/>
      <c r="EZ406" s="40" t="b">
        <f t="shared" si="670"/>
        <v>0</v>
      </c>
      <c r="FA406" s="40" t="b">
        <f t="shared" si="671"/>
        <v>0</v>
      </c>
      <c r="FB406" s="40" t="b">
        <f t="shared" si="672"/>
        <v>0</v>
      </c>
      <c r="FC406" s="40" t="b">
        <f t="shared" si="673"/>
        <v>0</v>
      </c>
      <c r="FD406" s="367"/>
      <c r="FE406" s="40" t="b">
        <f t="shared" si="674"/>
        <v>0</v>
      </c>
      <c r="FF406" s="40" t="b">
        <f t="shared" si="675"/>
        <v>0</v>
      </c>
      <c r="FG406" s="40" t="b">
        <f t="shared" si="676"/>
        <v>0</v>
      </c>
      <c r="FH406" s="40" t="b">
        <f t="shared" si="677"/>
        <v>0</v>
      </c>
      <c r="FI406" s="365"/>
      <c r="FJ406" s="40" t="b">
        <f t="shared" si="678"/>
        <v>0</v>
      </c>
      <c r="FK406" s="40" t="b">
        <f t="shared" si="679"/>
        <v>0</v>
      </c>
      <c r="FL406" s="40" t="b">
        <f t="shared" si="680"/>
        <v>0</v>
      </c>
      <c r="FM406" s="40" t="b">
        <f t="shared" si="681"/>
        <v>0</v>
      </c>
      <c r="FN406" s="367"/>
      <c r="FO406" s="40" t="b">
        <f t="shared" si="682"/>
        <v>0</v>
      </c>
      <c r="FP406" s="40" t="b">
        <f t="shared" si="683"/>
        <v>0</v>
      </c>
      <c r="FQ406" s="40" t="b">
        <f t="shared" si="684"/>
        <v>0</v>
      </c>
      <c r="FR406" s="40" t="b">
        <f t="shared" si="685"/>
        <v>0</v>
      </c>
      <c r="FS406" s="365"/>
      <c r="FT406" s="40" t="b">
        <f t="shared" si="686"/>
        <v>0</v>
      </c>
      <c r="FU406" s="40" t="b">
        <f t="shared" si="687"/>
        <v>0</v>
      </c>
      <c r="FV406" s="40" t="b">
        <f t="shared" si="688"/>
        <v>0</v>
      </c>
      <c r="FW406" s="40" t="b">
        <f t="shared" si="689"/>
        <v>0</v>
      </c>
    </row>
    <row r="407" spans="2:179">
      <c r="B407" s="365">
        <v>398</v>
      </c>
      <c r="C407" s="309"/>
      <c r="D407" s="196"/>
      <c r="E407" s="196"/>
      <c r="F407" s="195"/>
      <c r="G407" s="367"/>
      <c r="H407" s="197"/>
      <c r="I407" s="197"/>
      <c r="J407" s="197"/>
      <c r="K407" s="197"/>
      <c r="L407" s="197"/>
      <c r="M407" s="197"/>
      <c r="N407" s="9"/>
      <c r="O407" s="198"/>
      <c r="P407" s="198"/>
      <c r="Q407" s="198"/>
      <c r="R407" s="198"/>
      <c r="S407" s="198"/>
      <c r="T407" s="198"/>
      <c r="U407" s="9"/>
      <c r="V407" s="306"/>
      <c r="W407" s="306"/>
      <c r="X407" s="306"/>
      <c r="Y407" s="306"/>
      <c r="Z407" s="306"/>
      <c r="AA407" s="283">
        <f>IFERROR(Z407*Inputs!$D$59*Inputs!$D$60,"")</f>
        <v>0</v>
      </c>
      <c r="AB407" s="9"/>
      <c r="AC407" s="304"/>
      <c r="AD407" s="304"/>
      <c r="AE407" s="304"/>
      <c r="AF407" s="304"/>
      <c r="AG407" s="9"/>
      <c r="AH407" s="283" t="str">
        <f>IFERROR(IF(Analysis!AC407="","",Analysis!AC407*Inputs!$D$33),"")</f>
        <v/>
      </c>
      <c r="AI407" s="292" t="str">
        <f>IFERROR(IF(Analysis!AD407="","",Analysis!AD407*Inputs!$D$37),"")</f>
        <v/>
      </c>
      <c r="AJ407" s="292" t="str">
        <f>IFERROR(IF(Analysis!AE407="","",Analysis!AE407*Inputs!$D$41),"")</f>
        <v/>
      </c>
      <c r="AK407" s="292" t="str">
        <f>IFERROR(IF(Analysis!AE407="","",Analysis!AE407*Inputs!$D$48),"")</f>
        <v/>
      </c>
      <c r="AL407" s="293" t="str">
        <f>IFERROR(IF(Analysis!AD407="","",Analysis!AD407*Inputs!$D$49*Inputs!$D$48),"")</f>
        <v/>
      </c>
      <c r="AM407" s="292" t="str">
        <f>IFERROR(AK407*Inputs!$D$50,"")</f>
        <v/>
      </c>
      <c r="AN407" s="292" t="str">
        <f t="shared" si="690"/>
        <v/>
      </c>
      <c r="AO407" s="292" t="str">
        <f>IFERROR(IF(AN407="","",AN407*Inputs!$D$52),"")</f>
        <v/>
      </c>
      <c r="AP407" s="283" t="str">
        <f>IFERROR(IF(Analysis!AF407="","",Analysis!AF407*Inputs!$D$58),"")</f>
        <v/>
      </c>
      <c r="AQ407" s="293" t="str">
        <f>IFERROR(AP407*Inputs!$D$59,"")</f>
        <v/>
      </c>
      <c r="AR407" s="283" t="str">
        <f>IFERROR(AQ407*Inputs!$D$60,"")</f>
        <v/>
      </c>
      <c r="AS407" s="9"/>
      <c r="AT407" s="279" t="str">
        <f>IF(Analysis!V407&lt;&gt;"",Analysis!V407,Analysis!$AH407)</f>
        <v/>
      </c>
      <c r="AU407" s="279" t="str">
        <f>IF(Analysis!W407&lt;&gt;"",Analysis!W407,Analysis!AI407)</f>
        <v/>
      </c>
      <c r="AV407" s="279" t="str">
        <f>IF(Analysis!X407&lt;&gt;"",Analysis!X407,$AJ407)</f>
        <v/>
      </c>
      <c r="AW407" s="279" t="str">
        <f>IF(Analysis!Y407&lt;&gt;"",Analysis!Y407,Analysis!AO407)</f>
        <v/>
      </c>
      <c r="AX407" s="279" t="str">
        <f>IF(Analysis!Z407&lt;&gt;"",Analysis!Z407,Analysis!AP407)</f>
        <v/>
      </c>
      <c r="AY407" s="279" t="str">
        <f>IF(Analysis!AA407&gt;0,Analysis!AA407,Analysis!AR407)</f>
        <v/>
      </c>
      <c r="AZ407" s="9"/>
      <c r="BA407" s="8">
        <f>SUM((($H407+$O407)*Inputs!$D$14*Inputs!$D$13/Hours_TB),(($I407+$P407)*Inputs!$D$14*Inputs!$D$13/Hours_TB),(($J407+$Q407)*Inputs!$D$14*Inputs!$D$13/Hours_TB),(($K407+$R407)*Inputs!$D$14*Inputs!$D$13/Hours_TB),(($L407+$S407)*Inputs!$D$14*Inputs!$D$13/Hours_TB),(($M407+$T407)*Inputs!$D$14*Inputs!$D$13/Hours_TB))</f>
        <v>0</v>
      </c>
      <c r="BB407" s="8">
        <f>SUM((($H407+$O407)*Inputs!$D$14*Inputs!$D$13/Hours_HIV),(($I407+$P407)*Inputs!$D$14*Inputs!$D$13/Hours_HIV),(($J407+$Q407)*Inputs!$D$14*Inputs!$D$13/Hours_HIV),(($K407+$R407)*Inputs!$D$14*Inputs!$D$13/Hours_HIV),(($L407+$S407)*Inputs!$D$14*Inputs!$D$13/Hours_HIV),(($M407+$T407)*Inputs!$D$14*Inputs!$D$13/Hours_HIV))</f>
        <v>0</v>
      </c>
      <c r="BC407" s="8">
        <f>SUM((($H407+$O407)*Inputs!$D$14*Inputs!$D$13/Hours_HPV),(($I407+$P407)*Inputs!$D$14*Inputs!$D$13/Hours_HPV),(($J407+$Q407)*Inputs!$D$14*Inputs!$D$13/Hours_HPV),(($K407+$R407)*Inputs!$D$14*Inputs!$D$13/Hours_HPV),(($L407+$S407)*Inputs!$D$14*Inputs!$D$13/Hours_HPV),(($M407+$T407)*Inputs!$D$14*Inputs!$D$13/Hours_HPV))</f>
        <v>0</v>
      </c>
      <c r="BD407" s="8">
        <f>SUM((($H407+$O407)*Inputs!$D$14*Inputs!$D$13/Hours_HCV),(($I407+$P407)*Inputs!$D$14*Inputs!$D$13/Hours_HCV),(($J407+$Q407)*Inputs!$D$14*Inputs!$D$13/Hours_HCV),(($K407+$R407)*Inputs!$D$14*Inputs!$D$13/Hours_HCV),(($L407+$S407)*Inputs!$D$14*Inputs!$D$13/Hours_HCV),(($M407+$T407)*Inputs!$D$14*Inputs!$D$13/Hours_HCV))</f>
        <v>0</v>
      </c>
      <c r="BE407" s="9"/>
      <c r="BF407" s="10" t="str">
        <f t="shared" si="691"/>
        <v/>
      </c>
      <c r="BG407" s="18" t="str">
        <f t="shared" si="692"/>
        <v>N/A</v>
      </c>
      <c r="BH407" s="10" t="str">
        <f t="shared" si="693"/>
        <v/>
      </c>
      <c r="BI407" s="10" t="str">
        <f t="shared" si="694"/>
        <v/>
      </c>
      <c r="BJ407" s="10" t="str">
        <f t="shared" si="613"/>
        <v/>
      </c>
      <c r="BK407" s="18" t="str">
        <f t="shared" si="695"/>
        <v>N/A</v>
      </c>
      <c r="BL407" s="367"/>
      <c r="BM407" s="10">
        <f t="shared" si="711"/>
        <v>0</v>
      </c>
      <c r="BN407" s="18" t="str">
        <f t="shared" si="697"/>
        <v>N/A</v>
      </c>
      <c r="BO407" s="10" t="str">
        <f t="shared" si="614"/>
        <v/>
      </c>
      <c r="BP407" s="10" t="str">
        <f t="shared" si="615"/>
        <v/>
      </c>
      <c r="BQ407" s="10" t="str">
        <f t="shared" si="616"/>
        <v/>
      </c>
      <c r="BR407" s="18" t="str">
        <f t="shared" si="617"/>
        <v>N/A</v>
      </c>
      <c r="BS407" s="367"/>
      <c r="BT407" s="10">
        <f t="shared" si="698"/>
        <v>0</v>
      </c>
      <c r="BU407" s="18" t="str">
        <f t="shared" si="699"/>
        <v>N/A</v>
      </c>
      <c r="BV407" s="10" t="str">
        <f t="shared" si="618"/>
        <v/>
      </c>
      <c r="BW407" s="10" t="str">
        <f t="shared" si="700"/>
        <v/>
      </c>
      <c r="BX407" s="10" t="str">
        <f t="shared" si="619"/>
        <v/>
      </c>
      <c r="BY407" s="18" t="str">
        <f t="shared" si="701"/>
        <v>N/A</v>
      </c>
      <c r="BZ407" s="367"/>
      <c r="CA407" s="10">
        <f t="shared" si="712"/>
        <v>0</v>
      </c>
      <c r="CB407" s="18" t="str">
        <f t="shared" si="702"/>
        <v>N/A</v>
      </c>
      <c r="CC407" s="10" t="str">
        <f t="shared" si="620"/>
        <v/>
      </c>
      <c r="CD407" s="10" t="str">
        <f t="shared" si="621"/>
        <v/>
      </c>
      <c r="CE407" s="10" t="str">
        <f t="shared" si="622"/>
        <v/>
      </c>
      <c r="CF407" s="18" t="str">
        <f t="shared" si="703"/>
        <v>N/A</v>
      </c>
      <c r="CG407" s="365"/>
      <c r="CH407" s="10">
        <f t="shared" si="704"/>
        <v>0</v>
      </c>
      <c r="CI407" s="18" t="str">
        <f t="shared" si="705"/>
        <v>N/A</v>
      </c>
      <c r="CJ407" s="10" t="str">
        <f t="shared" si="623"/>
        <v/>
      </c>
      <c r="CK407" s="10" t="str">
        <f t="shared" si="624"/>
        <v/>
      </c>
      <c r="CL407" s="10" t="str">
        <f t="shared" si="625"/>
        <v/>
      </c>
      <c r="CM407" s="18" t="str">
        <f t="shared" si="626"/>
        <v>N/A</v>
      </c>
      <c r="CN407" s="365"/>
      <c r="CO407" s="10">
        <f t="shared" si="706"/>
        <v>0</v>
      </c>
      <c r="CP407" s="18" t="str">
        <f t="shared" si="707"/>
        <v>N/A</v>
      </c>
      <c r="CQ407" s="10" t="str">
        <f t="shared" si="627"/>
        <v/>
      </c>
      <c r="CR407" s="10" t="str">
        <f t="shared" si="628"/>
        <v/>
      </c>
      <c r="CS407" s="10" t="str">
        <f t="shared" si="629"/>
        <v/>
      </c>
      <c r="CT407" s="18" t="str">
        <f t="shared" si="708"/>
        <v>N/A</v>
      </c>
      <c r="CU407" s="377"/>
      <c r="CV407" s="10">
        <f t="shared" si="709"/>
        <v>0</v>
      </c>
      <c r="CW407" s="18" t="str">
        <f t="shared" si="710"/>
        <v>N/A</v>
      </c>
      <c r="CX407" s="10" t="str">
        <f t="shared" si="630"/>
        <v/>
      </c>
      <c r="CY407" s="10" t="str">
        <f t="shared" si="631"/>
        <v/>
      </c>
      <c r="CZ407" s="10" t="str">
        <f t="shared" si="632"/>
        <v/>
      </c>
      <c r="DA407" s="18" t="str">
        <f t="shared" si="633"/>
        <v>N/A</v>
      </c>
      <c r="DB407" s="367"/>
      <c r="DC407" s="367"/>
      <c r="DD407" s="367"/>
      <c r="DE407" s="367"/>
      <c r="DF407" s="367"/>
      <c r="DG407" s="40" t="b">
        <f t="shared" si="634"/>
        <v>0</v>
      </c>
      <c r="DH407" s="40" t="b">
        <f t="shared" si="635"/>
        <v>0</v>
      </c>
      <c r="DI407" s="40" t="b">
        <f t="shared" si="636"/>
        <v>0</v>
      </c>
      <c r="DJ407" s="40" t="b">
        <f t="shared" si="637"/>
        <v>0</v>
      </c>
      <c r="DK407" s="367"/>
      <c r="DL407" s="40" t="b">
        <f t="shared" si="638"/>
        <v>0</v>
      </c>
      <c r="DM407" s="40" t="b">
        <f t="shared" si="639"/>
        <v>0</v>
      </c>
      <c r="DN407" s="40" t="b">
        <f t="shared" si="640"/>
        <v>0</v>
      </c>
      <c r="DO407" s="40" t="b">
        <f t="shared" si="641"/>
        <v>0</v>
      </c>
      <c r="DP407" s="367"/>
      <c r="DQ407" s="40" t="b">
        <f t="shared" si="642"/>
        <v>0</v>
      </c>
      <c r="DR407" s="40" t="b">
        <f t="shared" si="643"/>
        <v>0</v>
      </c>
      <c r="DS407" s="40" t="b">
        <f t="shared" si="644"/>
        <v>0</v>
      </c>
      <c r="DT407" s="40" t="b">
        <f t="shared" si="645"/>
        <v>0</v>
      </c>
      <c r="DU407" s="367"/>
      <c r="DV407" s="40" t="b">
        <f t="shared" si="646"/>
        <v>0</v>
      </c>
      <c r="DW407" s="40" t="b">
        <f t="shared" si="647"/>
        <v>0</v>
      </c>
      <c r="DX407" s="40" t="b">
        <f t="shared" si="648"/>
        <v>0</v>
      </c>
      <c r="DY407" s="40" t="b">
        <f t="shared" si="649"/>
        <v>0</v>
      </c>
      <c r="DZ407" s="367"/>
      <c r="EA407" s="40" t="b">
        <f t="shared" si="650"/>
        <v>0</v>
      </c>
      <c r="EB407" s="40" t="b">
        <f t="shared" si="651"/>
        <v>0</v>
      </c>
      <c r="EC407" s="40" t="b">
        <f t="shared" si="652"/>
        <v>0</v>
      </c>
      <c r="ED407" s="40" t="b">
        <f t="shared" si="653"/>
        <v>0</v>
      </c>
      <c r="EE407" s="367"/>
      <c r="EF407" s="40" t="b">
        <f t="shared" si="654"/>
        <v>0</v>
      </c>
      <c r="EG407" s="40" t="b">
        <f t="shared" si="655"/>
        <v>0</v>
      </c>
      <c r="EH407" s="40" t="b">
        <f t="shared" si="656"/>
        <v>0</v>
      </c>
      <c r="EI407" s="40" t="b">
        <f t="shared" si="657"/>
        <v>0</v>
      </c>
      <c r="EJ407" s="367"/>
      <c r="EK407" s="40" t="b">
        <f t="shared" si="658"/>
        <v>0</v>
      </c>
      <c r="EL407" s="40" t="b">
        <f t="shared" si="659"/>
        <v>0</v>
      </c>
      <c r="EM407" s="40" t="b">
        <f t="shared" si="660"/>
        <v>0</v>
      </c>
      <c r="EN407" s="40" t="b">
        <f t="shared" si="661"/>
        <v>0</v>
      </c>
      <c r="EO407" s="367"/>
      <c r="EP407" s="40" t="b">
        <f t="shared" si="662"/>
        <v>0</v>
      </c>
      <c r="EQ407" s="40" t="b">
        <f t="shared" si="663"/>
        <v>0</v>
      </c>
      <c r="ER407" s="40" t="b">
        <f t="shared" si="664"/>
        <v>0</v>
      </c>
      <c r="ES407" s="40" t="b">
        <f t="shared" si="665"/>
        <v>0</v>
      </c>
      <c r="ET407" s="367"/>
      <c r="EU407" s="40" t="b">
        <f t="shared" si="666"/>
        <v>0</v>
      </c>
      <c r="EV407" s="40" t="b">
        <f t="shared" si="667"/>
        <v>0</v>
      </c>
      <c r="EW407" s="40" t="b">
        <f t="shared" si="668"/>
        <v>0</v>
      </c>
      <c r="EX407" s="40" t="b">
        <f t="shared" si="669"/>
        <v>0</v>
      </c>
      <c r="EY407" s="365"/>
      <c r="EZ407" s="40" t="b">
        <f t="shared" si="670"/>
        <v>0</v>
      </c>
      <c r="FA407" s="40" t="b">
        <f t="shared" si="671"/>
        <v>0</v>
      </c>
      <c r="FB407" s="40" t="b">
        <f t="shared" si="672"/>
        <v>0</v>
      </c>
      <c r="FC407" s="40" t="b">
        <f t="shared" si="673"/>
        <v>0</v>
      </c>
      <c r="FD407" s="367"/>
      <c r="FE407" s="40" t="b">
        <f t="shared" si="674"/>
        <v>0</v>
      </c>
      <c r="FF407" s="40" t="b">
        <f t="shared" si="675"/>
        <v>0</v>
      </c>
      <c r="FG407" s="40" t="b">
        <f t="shared" si="676"/>
        <v>0</v>
      </c>
      <c r="FH407" s="40" t="b">
        <f t="shared" si="677"/>
        <v>0</v>
      </c>
      <c r="FI407" s="365"/>
      <c r="FJ407" s="40" t="b">
        <f t="shared" si="678"/>
        <v>0</v>
      </c>
      <c r="FK407" s="40" t="b">
        <f t="shared" si="679"/>
        <v>0</v>
      </c>
      <c r="FL407" s="40" t="b">
        <f t="shared" si="680"/>
        <v>0</v>
      </c>
      <c r="FM407" s="40" t="b">
        <f t="shared" si="681"/>
        <v>0</v>
      </c>
      <c r="FN407" s="367"/>
      <c r="FO407" s="40" t="b">
        <f t="shared" si="682"/>
        <v>0</v>
      </c>
      <c r="FP407" s="40" t="b">
        <f t="shared" si="683"/>
        <v>0</v>
      </c>
      <c r="FQ407" s="40" t="b">
        <f t="shared" si="684"/>
        <v>0</v>
      </c>
      <c r="FR407" s="40" t="b">
        <f t="shared" si="685"/>
        <v>0</v>
      </c>
      <c r="FS407" s="365"/>
      <c r="FT407" s="40" t="b">
        <f t="shared" si="686"/>
        <v>0</v>
      </c>
      <c r="FU407" s="40" t="b">
        <f t="shared" si="687"/>
        <v>0</v>
      </c>
      <c r="FV407" s="40" t="b">
        <f t="shared" si="688"/>
        <v>0</v>
      </c>
      <c r="FW407" s="40" t="b">
        <f t="shared" si="689"/>
        <v>0</v>
      </c>
    </row>
    <row r="408" spans="2:179">
      <c r="B408" s="365">
        <v>399</v>
      </c>
      <c r="C408" s="309"/>
      <c r="D408" s="196"/>
      <c r="E408" s="196"/>
      <c r="F408" s="195"/>
      <c r="G408" s="367"/>
      <c r="H408" s="197"/>
      <c r="I408" s="197"/>
      <c r="J408" s="197"/>
      <c r="K408" s="197"/>
      <c r="L408" s="197"/>
      <c r="M408" s="197"/>
      <c r="N408" s="9"/>
      <c r="O408" s="198"/>
      <c r="P408" s="198"/>
      <c r="Q408" s="198"/>
      <c r="R408" s="198"/>
      <c r="S408" s="198"/>
      <c r="T408" s="198"/>
      <c r="U408" s="9"/>
      <c r="V408" s="306"/>
      <c r="W408" s="306"/>
      <c r="X408" s="306"/>
      <c r="Y408" s="306"/>
      <c r="Z408" s="306"/>
      <c r="AA408" s="283">
        <f>IFERROR(Z408*Inputs!$D$59*Inputs!$D$60,"")</f>
        <v>0</v>
      </c>
      <c r="AB408" s="9"/>
      <c r="AC408" s="304"/>
      <c r="AD408" s="304"/>
      <c r="AE408" s="304"/>
      <c r="AF408" s="304"/>
      <c r="AG408" s="9"/>
      <c r="AH408" s="283" t="str">
        <f>IFERROR(IF(Analysis!AC408="","",Analysis!AC408*Inputs!$D$33),"")</f>
        <v/>
      </c>
      <c r="AI408" s="292" t="str">
        <f>IFERROR(IF(Analysis!AD408="","",Analysis!AD408*Inputs!$D$37),"")</f>
        <v/>
      </c>
      <c r="AJ408" s="292" t="str">
        <f>IFERROR(IF(Analysis!AE408="","",Analysis!AE408*Inputs!$D$41),"")</f>
        <v/>
      </c>
      <c r="AK408" s="292" t="str">
        <f>IFERROR(IF(Analysis!AE408="","",Analysis!AE408*Inputs!$D$48),"")</f>
        <v/>
      </c>
      <c r="AL408" s="293" t="str">
        <f>IFERROR(IF(Analysis!AD408="","",Analysis!AD408*Inputs!$D$49*Inputs!$D$48),"")</f>
        <v/>
      </c>
      <c r="AM408" s="292" t="str">
        <f>IFERROR(AK408*Inputs!$D$50,"")</f>
        <v/>
      </c>
      <c r="AN408" s="292" t="str">
        <f t="shared" si="690"/>
        <v/>
      </c>
      <c r="AO408" s="292" t="str">
        <f>IFERROR(IF(AN408="","",AN408*Inputs!$D$52),"")</f>
        <v/>
      </c>
      <c r="AP408" s="283" t="str">
        <f>IFERROR(IF(Analysis!AF408="","",Analysis!AF408*Inputs!$D$58),"")</f>
        <v/>
      </c>
      <c r="AQ408" s="293" t="str">
        <f>IFERROR(AP408*Inputs!$D$59,"")</f>
        <v/>
      </c>
      <c r="AR408" s="283" t="str">
        <f>IFERROR(AQ408*Inputs!$D$60,"")</f>
        <v/>
      </c>
      <c r="AS408" s="9"/>
      <c r="AT408" s="279" t="str">
        <f>IF(Analysis!V408&lt;&gt;"",Analysis!V408,Analysis!$AH408)</f>
        <v/>
      </c>
      <c r="AU408" s="279" t="str">
        <f>IF(Analysis!W408&lt;&gt;"",Analysis!W408,Analysis!AI408)</f>
        <v/>
      </c>
      <c r="AV408" s="279" t="str">
        <f>IF(Analysis!X408&lt;&gt;"",Analysis!X408,$AJ408)</f>
        <v/>
      </c>
      <c r="AW408" s="279" t="str">
        <f>IF(Analysis!Y408&lt;&gt;"",Analysis!Y408,Analysis!AO408)</f>
        <v/>
      </c>
      <c r="AX408" s="279" t="str">
        <f>IF(Analysis!Z408&lt;&gt;"",Analysis!Z408,Analysis!AP408)</f>
        <v/>
      </c>
      <c r="AY408" s="279" t="str">
        <f>IF(Analysis!AA408&gt;0,Analysis!AA408,Analysis!AR408)</f>
        <v/>
      </c>
      <c r="AZ408" s="9"/>
      <c r="BA408" s="8">
        <f>SUM((($H408+$O408)*Inputs!$D$14*Inputs!$D$13/Hours_TB),(($I408+$P408)*Inputs!$D$14*Inputs!$D$13/Hours_TB),(($J408+$Q408)*Inputs!$D$14*Inputs!$D$13/Hours_TB),(($K408+$R408)*Inputs!$D$14*Inputs!$D$13/Hours_TB),(($L408+$S408)*Inputs!$D$14*Inputs!$D$13/Hours_TB),(($M408+$T408)*Inputs!$D$14*Inputs!$D$13/Hours_TB))</f>
        <v>0</v>
      </c>
      <c r="BB408" s="8">
        <f>SUM((($H408+$O408)*Inputs!$D$14*Inputs!$D$13/Hours_HIV),(($I408+$P408)*Inputs!$D$14*Inputs!$D$13/Hours_HIV),(($J408+$Q408)*Inputs!$D$14*Inputs!$D$13/Hours_HIV),(($K408+$R408)*Inputs!$D$14*Inputs!$D$13/Hours_HIV),(($L408+$S408)*Inputs!$D$14*Inputs!$D$13/Hours_HIV),(($M408+$T408)*Inputs!$D$14*Inputs!$D$13/Hours_HIV))</f>
        <v>0</v>
      </c>
      <c r="BC408" s="8">
        <f>SUM((($H408+$O408)*Inputs!$D$14*Inputs!$D$13/Hours_HPV),(($I408+$P408)*Inputs!$D$14*Inputs!$D$13/Hours_HPV),(($J408+$Q408)*Inputs!$D$14*Inputs!$D$13/Hours_HPV),(($K408+$R408)*Inputs!$D$14*Inputs!$D$13/Hours_HPV),(($L408+$S408)*Inputs!$D$14*Inputs!$D$13/Hours_HPV),(($M408+$T408)*Inputs!$D$14*Inputs!$D$13/Hours_HPV))</f>
        <v>0</v>
      </c>
      <c r="BD408" s="8">
        <f>SUM((($H408+$O408)*Inputs!$D$14*Inputs!$D$13/Hours_HCV),(($I408+$P408)*Inputs!$D$14*Inputs!$D$13/Hours_HCV),(($J408+$Q408)*Inputs!$D$14*Inputs!$D$13/Hours_HCV),(($K408+$R408)*Inputs!$D$14*Inputs!$D$13/Hours_HCV),(($L408+$S408)*Inputs!$D$14*Inputs!$D$13/Hours_HCV),(($M408+$T408)*Inputs!$D$14*Inputs!$D$13/Hours_HCV))</f>
        <v>0</v>
      </c>
      <c r="BE408" s="9"/>
      <c r="BF408" s="10" t="str">
        <f t="shared" si="691"/>
        <v/>
      </c>
      <c r="BG408" s="18" t="str">
        <f t="shared" si="692"/>
        <v>N/A</v>
      </c>
      <c r="BH408" s="10" t="str">
        <f t="shared" si="693"/>
        <v/>
      </c>
      <c r="BI408" s="10" t="str">
        <f t="shared" si="694"/>
        <v/>
      </c>
      <c r="BJ408" s="10" t="str">
        <f t="shared" si="613"/>
        <v/>
      </c>
      <c r="BK408" s="18" t="str">
        <f t="shared" si="695"/>
        <v>N/A</v>
      </c>
      <c r="BL408" s="367"/>
      <c r="BM408" s="10">
        <f t="shared" si="711"/>
        <v>0</v>
      </c>
      <c r="BN408" s="18" t="str">
        <f t="shared" si="697"/>
        <v>N/A</v>
      </c>
      <c r="BO408" s="10" t="str">
        <f t="shared" si="614"/>
        <v/>
      </c>
      <c r="BP408" s="10" t="str">
        <f t="shared" si="615"/>
        <v/>
      </c>
      <c r="BQ408" s="10" t="str">
        <f t="shared" si="616"/>
        <v/>
      </c>
      <c r="BR408" s="18" t="str">
        <f t="shared" si="617"/>
        <v>N/A</v>
      </c>
      <c r="BS408" s="367"/>
      <c r="BT408" s="10">
        <f t="shared" si="698"/>
        <v>0</v>
      </c>
      <c r="BU408" s="18" t="str">
        <f t="shared" si="699"/>
        <v>N/A</v>
      </c>
      <c r="BV408" s="10" t="str">
        <f t="shared" si="618"/>
        <v/>
      </c>
      <c r="BW408" s="10" t="str">
        <f t="shared" si="700"/>
        <v/>
      </c>
      <c r="BX408" s="10" t="str">
        <f t="shared" si="619"/>
        <v/>
      </c>
      <c r="BY408" s="18" t="str">
        <f t="shared" si="701"/>
        <v>N/A</v>
      </c>
      <c r="BZ408" s="367"/>
      <c r="CA408" s="10">
        <f t="shared" si="712"/>
        <v>0</v>
      </c>
      <c r="CB408" s="18" t="str">
        <f t="shared" si="702"/>
        <v>N/A</v>
      </c>
      <c r="CC408" s="10" t="str">
        <f t="shared" si="620"/>
        <v/>
      </c>
      <c r="CD408" s="10" t="str">
        <f t="shared" si="621"/>
        <v/>
      </c>
      <c r="CE408" s="10" t="str">
        <f t="shared" si="622"/>
        <v/>
      </c>
      <c r="CF408" s="18" t="str">
        <f t="shared" si="703"/>
        <v>N/A</v>
      </c>
      <c r="CG408" s="365"/>
      <c r="CH408" s="10">
        <f t="shared" si="704"/>
        <v>0</v>
      </c>
      <c r="CI408" s="18" t="str">
        <f t="shared" si="705"/>
        <v>N/A</v>
      </c>
      <c r="CJ408" s="10" t="str">
        <f t="shared" si="623"/>
        <v/>
      </c>
      <c r="CK408" s="10" t="str">
        <f t="shared" si="624"/>
        <v/>
      </c>
      <c r="CL408" s="10" t="str">
        <f t="shared" si="625"/>
        <v/>
      </c>
      <c r="CM408" s="18" t="str">
        <f t="shared" si="626"/>
        <v>N/A</v>
      </c>
      <c r="CN408" s="365"/>
      <c r="CO408" s="10">
        <f t="shared" si="706"/>
        <v>0</v>
      </c>
      <c r="CP408" s="18" t="str">
        <f t="shared" si="707"/>
        <v>N/A</v>
      </c>
      <c r="CQ408" s="10" t="str">
        <f t="shared" si="627"/>
        <v/>
      </c>
      <c r="CR408" s="10" t="str">
        <f t="shared" si="628"/>
        <v/>
      </c>
      <c r="CS408" s="10" t="str">
        <f t="shared" si="629"/>
        <v/>
      </c>
      <c r="CT408" s="18" t="str">
        <f t="shared" si="708"/>
        <v>N/A</v>
      </c>
      <c r="CU408" s="377"/>
      <c r="CV408" s="10">
        <f t="shared" si="709"/>
        <v>0</v>
      </c>
      <c r="CW408" s="18" t="str">
        <f t="shared" si="710"/>
        <v>N/A</v>
      </c>
      <c r="CX408" s="10" t="str">
        <f t="shared" si="630"/>
        <v/>
      </c>
      <c r="CY408" s="10" t="str">
        <f t="shared" si="631"/>
        <v/>
      </c>
      <c r="CZ408" s="10" t="str">
        <f t="shared" si="632"/>
        <v/>
      </c>
      <c r="DA408" s="18" t="str">
        <f t="shared" si="633"/>
        <v>N/A</v>
      </c>
      <c r="DB408" s="367"/>
      <c r="DC408" s="367"/>
      <c r="DD408" s="367"/>
      <c r="DE408" s="367"/>
      <c r="DF408" s="367"/>
      <c r="DG408" s="40" t="b">
        <f t="shared" si="634"/>
        <v>0</v>
      </c>
      <c r="DH408" s="40" t="b">
        <f t="shared" si="635"/>
        <v>0</v>
      </c>
      <c r="DI408" s="40" t="b">
        <f t="shared" si="636"/>
        <v>0</v>
      </c>
      <c r="DJ408" s="40" t="b">
        <f t="shared" si="637"/>
        <v>0</v>
      </c>
      <c r="DK408" s="367"/>
      <c r="DL408" s="40" t="b">
        <f t="shared" si="638"/>
        <v>0</v>
      </c>
      <c r="DM408" s="40" t="b">
        <f t="shared" si="639"/>
        <v>0</v>
      </c>
      <c r="DN408" s="40" t="b">
        <f t="shared" si="640"/>
        <v>0</v>
      </c>
      <c r="DO408" s="40" t="b">
        <f t="shared" si="641"/>
        <v>0</v>
      </c>
      <c r="DP408" s="367"/>
      <c r="DQ408" s="40" t="b">
        <f t="shared" si="642"/>
        <v>0</v>
      </c>
      <c r="DR408" s="40" t="b">
        <f t="shared" si="643"/>
        <v>0</v>
      </c>
      <c r="DS408" s="40" t="b">
        <f t="shared" si="644"/>
        <v>0</v>
      </c>
      <c r="DT408" s="40" t="b">
        <f t="shared" si="645"/>
        <v>0</v>
      </c>
      <c r="DU408" s="367"/>
      <c r="DV408" s="40" t="b">
        <f t="shared" si="646"/>
        <v>0</v>
      </c>
      <c r="DW408" s="40" t="b">
        <f t="shared" si="647"/>
        <v>0</v>
      </c>
      <c r="DX408" s="40" t="b">
        <f t="shared" si="648"/>
        <v>0</v>
      </c>
      <c r="DY408" s="40" t="b">
        <f t="shared" si="649"/>
        <v>0</v>
      </c>
      <c r="DZ408" s="367"/>
      <c r="EA408" s="40" t="b">
        <f t="shared" si="650"/>
        <v>0</v>
      </c>
      <c r="EB408" s="40" t="b">
        <f t="shared" si="651"/>
        <v>0</v>
      </c>
      <c r="EC408" s="40" t="b">
        <f t="shared" si="652"/>
        <v>0</v>
      </c>
      <c r="ED408" s="40" t="b">
        <f t="shared" si="653"/>
        <v>0</v>
      </c>
      <c r="EE408" s="367"/>
      <c r="EF408" s="40" t="b">
        <f t="shared" si="654"/>
        <v>0</v>
      </c>
      <c r="EG408" s="40" t="b">
        <f t="shared" si="655"/>
        <v>0</v>
      </c>
      <c r="EH408" s="40" t="b">
        <f t="shared" si="656"/>
        <v>0</v>
      </c>
      <c r="EI408" s="40" t="b">
        <f t="shared" si="657"/>
        <v>0</v>
      </c>
      <c r="EJ408" s="367"/>
      <c r="EK408" s="40" t="b">
        <f t="shared" si="658"/>
        <v>0</v>
      </c>
      <c r="EL408" s="40" t="b">
        <f t="shared" si="659"/>
        <v>0</v>
      </c>
      <c r="EM408" s="40" t="b">
        <f t="shared" si="660"/>
        <v>0</v>
      </c>
      <c r="EN408" s="40" t="b">
        <f t="shared" si="661"/>
        <v>0</v>
      </c>
      <c r="EO408" s="367"/>
      <c r="EP408" s="40" t="b">
        <f t="shared" si="662"/>
        <v>0</v>
      </c>
      <c r="EQ408" s="40" t="b">
        <f t="shared" si="663"/>
        <v>0</v>
      </c>
      <c r="ER408" s="40" t="b">
        <f t="shared" si="664"/>
        <v>0</v>
      </c>
      <c r="ES408" s="40" t="b">
        <f t="shared" si="665"/>
        <v>0</v>
      </c>
      <c r="ET408" s="367"/>
      <c r="EU408" s="40" t="b">
        <f t="shared" si="666"/>
        <v>0</v>
      </c>
      <c r="EV408" s="40" t="b">
        <f t="shared" si="667"/>
        <v>0</v>
      </c>
      <c r="EW408" s="40" t="b">
        <f t="shared" si="668"/>
        <v>0</v>
      </c>
      <c r="EX408" s="40" t="b">
        <f t="shared" si="669"/>
        <v>0</v>
      </c>
      <c r="EY408" s="365"/>
      <c r="EZ408" s="40" t="b">
        <f t="shared" si="670"/>
        <v>0</v>
      </c>
      <c r="FA408" s="40" t="b">
        <f t="shared" si="671"/>
        <v>0</v>
      </c>
      <c r="FB408" s="40" t="b">
        <f t="shared" si="672"/>
        <v>0</v>
      </c>
      <c r="FC408" s="40" t="b">
        <f t="shared" si="673"/>
        <v>0</v>
      </c>
      <c r="FD408" s="367"/>
      <c r="FE408" s="40" t="b">
        <f t="shared" si="674"/>
        <v>0</v>
      </c>
      <c r="FF408" s="40" t="b">
        <f t="shared" si="675"/>
        <v>0</v>
      </c>
      <c r="FG408" s="40" t="b">
        <f t="shared" si="676"/>
        <v>0</v>
      </c>
      <c r="FH408" s="40" t="b">
        <f t="shared" si="677"/>
        <v>0</v>
      </c>
      <c r="FI408" s="365"/>
      <c r="FJ408" s="40" t="b">
        <f t="shared" si="678"/>
        <v>0</v>
      </c>
      <c r="FK408" s="40" t="b">
        <f t="shared" si="679"/>
        <v>0</v>
      </c>
      <c r="FL408" s="40" t="b">
        <f t="shared" si="680"/>
        <v>0</v>
      </c>
      <c r="FM408" s="40" t="b">
        <f t="shared" si="681"/>
        <v>0</v>
      </c>
      <c r="FN408" s="367"/>
      <c r="FO408" s="40" t="b">
        <f t="shared" si="682"/>
        <v>0</v>
      </c>
      <c r="FP408" s="40" t="b">
        <f t="shared" si="683"/>
        <v>0</v>
      </c>
      <c r="FQ408" s="40" t="b">
        <f t="shared" si="684"/>
        <v>0</v>
      </c>
      <c r="FR408" s="40" t="b">
        <f t="shared" si="685"/>
        <v>0</v>
      </c>
      <c r="FS408" s="365"/>
      <c r="FT408" s="40" t="b">
        <f t="shared" si="686"/>
        <v>0</v>
      </c>
      <c r="FU408" s="40" t="b">
        <f t="shared" si="687"/>
        <v>0</v>
      </c>
      <c r="FV408" s="40" t="b">
        <f t="shared" si="688"/>
        <v>0</v>
      </c>
      <c r="FW408" s="40" t="b">
        <f t="shared" si="689"/>
        <v>0</v>
      </c>
    </row>
    <row r="409" spans="2:179">
      <c r="B409" s="365">
        <v>400</v>
      </c>
      <c r="C409" s="309"/>
      <c r="D409" s="196"/>
      <c r="E409" s="196"/>
      <c r="F409" s="195"/>
      <c r="G409" s="367"/>
      <c r="H409" s="197"/>
      <c r="I409" s="197"/>
      <c r="J409" s="197"/>
      <c r="K409" s="197"/>
      <c r="L409" s="197"/>
      <c r="M409" s="197"/>
      <c r="N409" s="9"/>
      <c r="O409" s="198"/>
      <c r="P409" s="198"/>
      <c r="Q409" s="198"/>
      <c r="R409" s="198"/>
      <c r="S409" s="198"/>
      <c r="T409" s="198"/>
      <c r="U409" s="9"/>
      <c r="V409" s="306"/>
      <c r="W409" s="306"/>
      <c r="X409" s="306"/>
      <c r="Y409" s="306"/>
      <c r="Z409" s="306"/>
      <c r="AA409" s="283">
        <f>IFERROR(Z409*Inputs!$D$59*Inputs!$D$60,"")</f>
        <v>0</v>
      </c>
      <c r="AB409" s="9"/>
      <c r="AC409" s="305"/>
      <c r="AD409" s="305"/>
      <c r="AE409" s="305"/>
      <c r="AF409" s="305"/>
      <c r="AG409" s="9"/>
      <c r="AH409" s="283" t="str">
        <f>IFERROR(IF(Analysis!AC409="","",Analysis!AC409*Inputs!$D$33),"")</f>
        <v/>
      </c>
      <c r="AI409" s="292" t="str">
        <f>IFERROR(IF(Analysis!AD409="","",Analysis!AD409*Inputs!$D$37),"")</f>
        <v/>
      </c>
      <c r="AJ409" s="292" t="str">
        <f>IFERROR(IF(Analysis!AE409="","",Analysis!AE409*Inputs!$D$41),"")</f>
        <v/>
      </c>
      <c r="AK409" s="292" t="str">
        <f>IFERROR(IF(Analysis!AE409="","",Analysis!AE409*Inputs!$D$48),"")</f>
        <v/>
      </c>
      <c r="AL409" s="293" t="str">
        <f>IFERROR(IF(Analysis!AD409="","",Analysis!AD409*Inputs!$D$49*Inputs!$D$48),"")</f>
        <v/>
      </c>
      <c r="AM409" s="292" t="str">
        <f>IFERROR(AK409*Inputs!$D$50,"")</f>
        <v/>
      </c>
      <c r="AN409" s="292" t="str">
        <f t="shared" si="690"/>
        <v/>
      </c>
      <c r="AO409" s="292" t="str">
        <f>IFERROR(IF(AN409="","",AN409*Inputs!$D$52),"")</f>
        <v/>
      </c>
      <c r="AP409" s="283" t="str">
        <f>IFERROR(IF(Analysis!AF409="","",Analysis!AF409*Inputs!$D$58),"")</f>
        <v/>
      </c>
      <c r="AQ409" s="293" t="str">
        <f>IFERROR(AP409*Inputs!$D$59,"")</f>
        <v/>
      </c>
      <c r="AR409" s="283" t="str">
        <f>IFERROR(AQ409*Inputs!$D$60,"")</f>
        <v/>
      </c>
      <c r="AS409" s="9"/>
      <c r="AT409" s="279" t="str">
        <f>IF(Analysis!V409&lt;&gt;"",Analysis!V409,Analysis!$AH409)</f>
        <v/>
      </c>
      <c r="AU409" s="279" t="str">
        <f>IF(Analysis!W409&lt;&gt;"",Analysis!W409,Analysis!AI409)</f>
        <v/>
      </c>
      <c r="AV409" s="279" t="str">
        <f>IF(Analysis!X409&lt;&gt;"",Analysis!X409,$AJ409)</f>
        <v/>
      </c>
      <c r="AW409" s="279" t="str">
        <f>IF(Analysis!Y409&lt;&gt;"",Analysis!Y409,Analysis!AO409)</f>
        <v/>
      </c>
      <c r="AX409" s="279" t="str">
        <f>IF(Analysis!Z409&lt;&gt;"",Analysis!Z409,Analysis!AP409)</f>
        <v/>
      </c>
      <c r="AY409" s="279" t="str">
        <f>IF(Analysis!AA409&gt;0,Analysis!AA409,Analysis!AR409)</f>
        <v/>
      </c>
      <c r="AZ409" s="9"/>
      <c r="BA409" s="8">
        <f>SUM((($H409+$O409)*Inputs!$D$14*Inputs!$D$13/Hours_TB),(($I409+$P409)*Inputs!$D$14*Inputs!$D$13/Hours_TB),(($J409+$Q409)*Inputs!$D$14*Inputs!$D$13/Hours_TB),(($K409+$R409)*Inputs!$D$14*Inputs!$D$13/Hours_TB),(($L409+$S409)*Inputs!$D$14*Inputs!$D$13/Hours_TB),(($M409+$T409)*Inputs!$D$14*Inputs!$D$13/Hours_TB))</f>
        <v>0</v>
      </c>
      <c r="BB409" s="8">
        <f>SUM((($H409+$O409)*Inputs!$D$14*Inputs!$D$13/Hours_HIV),(($I409+$P409)*Inputs!$D$14*Inputs!$D$13/Hours_HIV),(($J409+$Q409)*Inputs!$D$14*Inputs!$D$13/Hours_HIV),(($K409+$R409)*Inputs!$D$14*Inputs!$D$13/Hours_HIV),(($L409+$S409)*Inputs!$D$14*Inputs!$D$13/Hours_HIV),(($M409+$T409)*Inputs!$D$14*Inputs!$D$13/Hours_HIV))</f>
        <v>0</v>
      </c>
      <c r="BC409" s="8">
        <f>SUM((($H409+$O409)*Inputs!$D$14*Inputs!$D$13/Hours_HPV),(($I409+$P409)*Inputs!$D$14*Inputs!$D$13/Hours_HPV),(($J409+$Q409)*Inputs!$D$14*Inputs!$D$13/Hours_HPV),(($K409+$R409)*Inputs!$D$14*Inputs!$D$13/Hours_HPV),(($L409+$S409)*Inputs!$D$14*Inputs!$D$13/Hours_HPV),(($M409+$T409)*Inputs!$D$14*Inputs!$D$13/Hours_HPV))</f>
        <v>0</v>
      </c>
      <c r="BD409" s="8">
        <f>SUM((($H409+$O409)*Inputs!$D$14*Inputs!$D$13/Hours_HCV),(($I409+$P409)*Inputs!$D$14*Inputs!$D$13/Hours_HCV),(($J409+$Q409)*Inputs!$D$14*Inputs!$D$13/Hours_HCV),(($K409+$R409)*Inputs!$D$14*Inputs!$D$13/Hours_HCV),(($L409+$S409)*Inputs!$D$14*Inputs!$D$13/Hours_HCV),(($M409+$T409)*Inputs!$D$14*Inputs!$D$13/Hours_HCV))</f>
        <v>0</v>
      </c>
      <c r="BE409" s="9"/>
      <c r="BF409" s="10" t="str">
        <f t="shared" si="691"/>
        <v/>
      </c>
      <c r="BG409" s="18" t="str">
        <f t="shared" si="692"/>
        <v>N/A</v>
      </c>
      <c r="BH409" s="10" t="str">
        <f t="shared" si="693"/>
        <v/>
      </c>
      <c r="BI409" s="10" t="str">
        <f t="shared" si="694"/>
        <v/>
      </c>
      <c r="BJ409" s="10" t="str">
        <f t="shared" si="613"/>
        <v/>
      </c>
      <c r="BK409" s="18" t="str">
        <f t="shared" si="695"/>
        <v>N/A</v>
      </c>
      <c r="BL409" s="367"/>
      <c r="BM409" s="10">
        <f t="shared" si="711"/>
        <v>0</v>
      </c>
      <c r="BN409" s="18" t="str">
        <f t="shared" si="697"/>
        <v>N/A</v>
      </c>
      <c r="BO409" s="10" t="str">
        <f t="shared" si="614"/>
        <v/>
      </c>
      <c r="BP409" s="10" t="str">
        <f t="shared" si="615"/>
        <v/>
      </c>
      <c r="BQ409" s="10" t="str">
        <f t="shared" si="616"/>
        <v/>
      </c>
      <c r="BR409" s="18" t="str">
        <f t="shared" si="617"/>
        <v>N/A</v>
      </c>
      <c r="BS409" s="367"/>
      <c r="BT409" s="10">
        <f t="shared" si="698"/>
        <v>0</v>
      </c>
      <c r="BU409" s="18" t="str">
        <f t="shared" si="699"/>
        <v>N/A</v>
      </c>
      <c r="BV409" s="10" t="str">
        <f t="shared" si="618"/>
        <v/>
      </c>
      <c r="BW409" s="10" t="str">
        <f t="shared" si="700"/>
        <v/>
      </c>
      <c r="BX409" s="10" t="str">
        <f t="shared" si="619"/>
        <v/>
      </c>
      <c r="BY409" s="18" t="str">
        <f t="shared" si="701"/>
        <v>N/A</v>
      </c>
      <c r="BZ409" s="367"/>
      <c r="CA409" s="10">
        <f t="shared" si="712"/>
        <v>0</v>
      </c>
      <c r="CB409" s="18" t="str">
        <f t="shared" si="702"/>
        <v>N/A</v>
      </c>
      <c r="CC409" s="10" t="str">
        <f t="shared" si="620"/>
        <v/>
      </c>
      <c r="CD409" s="10" t="str">
        <f t="shared" si="621"/>
        <v/>
      </c>
      <c r="CE409" s="10" t="str">
        <f t="shared" si="622"/>
        <v/>
      </c>
      <c r="CF409" s="18" t="str">
        <f t="shared" si="703"/>
        <v>N/A</v>
      </c>
      <c r="CG409" s="365"/>
      <c r="CH409" s="10">
        <f t="shared" si="704"/>
        <v>0</v>
      </c>
      <c r="CI409" s="18" t="str">
        <f t="shared" si="705"/>
        <v>N/A</v>
      </c>
      <c r="CJ409" s="10" t="str">
        <f t="shared" si="623"/>
        <v/>
      </c>
      <c r="CK409" s="10" t="str">
        <f t="shared" si="624"/>
        <v/>
      </c>
      <c r="CL409" s="10" t="str">
        <f t="shared" si="625"/>
        <v/>
      </c>
      <c r="CM409" s="18" t="str">
        <f t="shared" si="626"/>
        <v>N/A</v>
      </c>
      <c r="CN409" s="365"/>
      <c r="CO409" s="10">
        <f t="shared" si="706"/>
        <v>0</v>
      </c>
      <c r="CP409" s="18" t="str">
        <f t="shared" si="707"/>
        <v>N/A</v>
      </c>
      <c r="CQ409" s="10" t="str">
        <f t="shared" si="627"/>
        <v/>
      </c>
      <c r="CR409" s="10" t="str">
        <f t="shared" si="628"/>
        <v/>
      </c>
      <c r="CS409" s="10" t="str">
        <f t="shared" si="629"/>
        <v/>
      </c>
      <c r="CT409" s="18" t="str">
        <f t="shared" si="708"/>
        <v>N/A</v>
      </c>
      <c r="CU409" s="377"/>
      <c r="CV409" s="10">
        <f t="shared" si="709"/>
        <v>0</v>
      </c>
      <c r="CW409" s="18" t="str">
        <f t="shared" si="710"/>
        <v>N/A</v>
      </c>
      <c r="CX409" s="10" t="str">
        <f t="shared" si="630"/>
        <v/>
      </c>
      <c r="CY409" s="10" t="str">
        <f t="shared" si="631"/>
        <v/>
      </c>
      <c r="CZ409" s="10" t="str">
        <f t="shared" si="632"/>
        <v/>
      </c>
      <c r="DA409" s="18" t="str">
        <f t="shared" si="633"/>
        <v>N/A</v>
      </c>
      <c r="DB409" s="367"/>
      <c r="DC409" s="367"/>
      <c r="DD409" s="367"/>
      <c r="DE409" s="367"/>
      <c r="DF409" s="367"/>
      <c r="DG409" s="40" t="b">
        <f t="shared" si="634"/>
        <v>0</v>
      </c>
      <c r="DH409" s="40" t="b">
        <f t="shared" si="635"/>
        <v>0</v>
      </c>
      <c r="DI409" s="40" t="b">
        <f t="shared" si="636"/>
        <v>0</v>
      </c>
      <c r="DJ409" s="40" t="b">
        <f t="shared" si="637"/>
        <v>0</v>
      </c>
      <c r="DK409" s="367"/>
      <c r="DL409" s="40" t="b">
        <f t="shared" si="638"/>
        <v>0</v>
      </c>
      <c r="DM409" s="40" t="b">
        <f t="shared" si="639"/>
        <v>0</v>
      </c>
      <c r="DN409" s="40" t="b">
        <f t="shared" si="640"/>
        <v>0</v>
      </c>
      <c r="DO409" s="40" t="b">
        <f t="shared" si="641"/>
        <v>0</v>
      </c>
      <c r="DP409" s="367"/>
      <c r="DQ409" s="40" t="b">
        <f t="shared" si="642"/>
        <v>0</v>
      </c>
      <c r="DR409" s="40" t="b">
        <f t="shared" si="643"/>
        <v>0</v>
      </c>
      <c r="DS409" s="40" t="b">
        <f t="shared" si="644"/>
        <v>0</v>
      </c>
      <c r="DT409" s="40" t="b">
        <f t="shared" si="645"/>
        <v>0</v>
      </c>
      <c r="DU409" s="367"/>
      <c r="DV409" s="40" t="b">
        <f t="shared" si="646"/>
        <v>0</v>
      </c>
      <c r="DW409" s="40" t="b">
        <f t="shared" si="647"/>
        <v>0</v>
      </c>
      <c r="DX409" s="40" t="b">
        <f t="shared" si="648"/>
        <v>0</v>
      </c>
      <c r="DY409" s="40" t="b">
        <f t="shared" si="649"/>
        <v>0</v>
      </c>
      <c r="DZ409" s="367"/>
      <c r="EA409" s="40" t="b">
        <f t="shared" si="650"/>
        <v>0</v>
      </c>
      <c r="EB409" s="40" t="b">
        <f t="shared" si="651"/>
        <v>0</v>
      </c>
      <c r="EC409" s="40" t="b">
        <f t="shared" si="652"/>
        <v>0</v>
      </c>
      <c r="ED409" s="40" t="b">
        <f t="shared" si="653"/>
        <v>0</v>
      </c>
      <c r="EE409" s="367"/>
      <c r="EF409" s="40" t="b">
        <f t="shared" si="654"/>
        <v>0</v>
      </c>
      <c r="EG409" s="40" t="b">
        <f t="shared" si="655"/>
        <v>0</v>
      </c>
      <c r="EH409" s="40" t="b">
        <f t="shared" si="656"/>
        <v>0</v>
      </c>
      <c r="EI409" s="40" t="b">
        <f t="shared" si="657"/>
        <v>0</v>
      </c>
      <c r="EJ409" s="367"/>
      <c r="EK409" s="40" t="b">
        <f t="shared" si="658"/>
        <v>0</v>
      </c>
      <c r="EL409" s="40" t="b">
        <f t="shared" si="659"/>
        <v>0</v>
      </c>
      <c r="EM409" s="40" t="b">
        <f t="shared" si="660"/>
        <v>0</v>
      </c>
      <c r="EN409" s="40" t="b">
        <f t="shared" si="661"/>
        <v>0</v>
      </c>
      <c r="EO409" s="367"/>
      <c r="EP409" s="40" t="b">
        <f t="shared" si="662"/>
        <v>0</v>
      </c>
      <c r="EQ409" s="40" t="b">
        <f t="shared" si="663"/>
        <v>0</v>
      </c>
      <c r="ER409" s="40" t="b">
        <f t="shared" si="664"/>
        <v>0</v>
      </c>
      <c r="ES409" s="40" t="b">
        <f t="shared" si="665"/>
        <v>0</v>
      </c>
      <c r="ET409" s="367"/>
      <c r="EU409" s="40" t="b">
        <f t="shared" si="666"/>
        <v>0</v>
      </c>
      <c r="EV409" s="40" t="b">
        <f t="shared" si="667"/>
        <v>0</v>
      </c>
      <c r="EW409" s="40" t="b">
        <f t="shared" si="668"/>
        <v>0</v>
      </c>
      <c r="EX409" s="40" t="b">
        <f t="shared" si="669"/>
        <v>0</v>
      </c>
      <c r="EY409" s="365"/>
      <c r="EZ409" s="40" t="b">
        <f t="shared" si="670"/>
        <v>0</v>
      </c>
      <c r="FA409" s="40" t="b">
        <f t="shared" si="671"/>
        <v>0</v>
      </c>
      <c r="FB409" s="40" t="b">
        <f t="shared" si="672"/>
        <v>0</v>
      </c>
      <c r="FC409" s="40" t="b">
        <f t="shared" si="673"/>
        <v>0</v>
      </c>
      <c r="FD409" s="367"/>
      <c r="FE409" s="40" t="b">
        <f t="shared" si="674"/>
        <v>0</v>
      </c>
      <c r="FF409" s="40" t="b">
        <f t="shared" si="675"/>
        <v>0</v>
      </c>
      <c r="FG409" s="40" t="b">
        <f t="shared" si="676"/>
        <v>0</v>
      </c>
      <c r="FH409" s="40" t="b">
        <f t="shared" si="677"/>
        <v>0</v>
      </c>
      <c r="FI409" s="365"/>
      <c r="FJ409" s="40" t="b">
        <f t="shared" si="678"/>
        <v>0</v>
      </c>
      <c r="FK409" s="40" t="b">
        <f t="shared" si="679"/>
        <v>0</v>
      </c>
      <c r="FL409" s="40" t="b">
        <f t="shared" si="680"/>
        <v>0</v>
      </c>
      <c r="FM409" s="40" t="b">
        <f t="shared" si="681"/>
        <v>0</v>
      </c>
      <c r="FN409" s="367"/>
      <c r="FO409" s="40" t="b">
        <f t="shared" si="682"/>
        <v>0</v>
      </c>
      <c r="FP409" s="40" t="b">
        <f t="shared" si="683"/>
        <v>0</v>
      </c>
      <c r="FQ409" s="40" t="b">
        <f t="shared" si="684"/>
        <v>0</v>
      </c>
      <c r="FR409" s="40" t="b">
        <f t="shared" si="685"/>
        <v>0</v>
      </c>
      <c r="FS409" s="365"/>
      <c r="FT409" s="40" t="b">
        <f t="shared" si="686"/>
        <v>0</v>
      </c>
      <c r="FU409" s="40" t="b">
        <f t="shared" si="687"/>
        <v>0</v>
      </c>
      <c r="FV409" s="40" t="b">
        <f t="shared" si="688"/>
        <v>0</v>
      </c>
      <c r="FW409" s="40" t="b">
        <f t="shared" si="689"/>
        <v>0</v>
      </c>
    </row>
    <row r="410" spans="2:179">
      <c r="B410" s="365"/>
      <c r="C410" s="365"/>
      <c r="D410" s="365"/>
      <c r="E410" s="365"/>
      <c r="F410" s="365"/>
      <c r="G410" s="365"/>
      <c r="H410" s="365"/>
      <c r="I410" s="365"/>
      <c r="J410" s="365"/>
      <c r="K410" s="365"/>
      <c r="L410" s="365"/>
      <c r="M410" s="365"/>
      <c r="N410" s="366"/>
      <c r="O410" s="365"/>
      <c r="P410" s="365"/>
      <c r="Q410" s="365"/>
      <c r="R410" s="365"/>
      <c r="S410" s="365"/>
      <c r="T410" s="365"/>
      <c r="U410" s="366"/>
      <c r="V410" s="248"/>
      <c r="W410" s="248"/>
      <c r="X410" s="248"/>
      <c r="Y410" s="248"/>
      <c r="Z410" s="248"/>
      <c r="AA410" s="248"/>
      <c r="AB410" s="366"/>
      <c r="AG410" s="366"/>
      <c r="AS410" s="366"/>
      <c r="AT410" s="365"/>
      <c r="AU410" s="365"/>
      <c r="AV410" s="365"/>
      <c r="AW410" s="365"/>
      <c r="AX410" s="365"/>
      <c r="AY410" s="365"/>
      <c r="AZ410" s="366"/>
      <c r="BA410" s="365"/>
      <c r="BB410" s="365"/>
      <c r="BC410" s="365"/>
      <c r="BD410" s="365"/>
      <c r="BE410" s="366"/>
      <c r="BF410" s="366"/>
      <c r="BG410" s="365"/>
      <c r="BH410" s="365"/>
      <c r="BI410" s="365"/>
      <c r="BJ410" s="367"/>
      <c r="BK410" s="365"/>
      <c r="BL410" s="367"/>
      <c r="BM410" s="366"/>
      <c r="BN410" s="365"/>
      <c r="BO410" s="365"/>
      <c r="BP410" s="365"/>
      <c r="BQ410" s="367"/>
      <c r="BR410" s="365"/>
      <c r="BS410" s="367"/>
      <c r="BT410" s="366"/>
      <c r="BU410" s="365"/>
      <c r="BV410" s="365"/>
      <c r="BW410" s="365"/>
      <c r="BX410" s="367"/>
      <c r="BY410" s="365"/>
      <c r="BZ410" s="367"/>
      <c r="CA410" s="366"/>
      <c r="CB410" s="365"/>
      <c r="CC410" s="365"/>
      <c r="CD410" s="365"/>
      <c r="CE410" s="367"/>
      <c r="CF410" s="365"/>
      <c r="CG410" s="365"/>
      <c r="CH410" s="366"/>
      <c r="CI410" s="365"/>
      <c r="CJ410" s="365"/>
      <c r="CK410" s="365"/>
      <c r="CL410" s="367"/>
      <c r="CM410" s="365"/>
      <c r="CN410" s="365"/>
      <c r="CO410" s="366"/>
      <c r="CP410" s="365"/>
      <c r="CQ410" s="365"/>
      <c r="CR410" s="365"/>
      <c r="CS410" s="367"/>
      <c r="CT410" s="365"/>
      <c r="CU410" s="378"/>
      <c r="CV410" s="366"/>
      <c r="CW410" s="365"/>
      <c r="CX410" s="365"/>
      <c r="CY410" s="365"/>
      <c r="CZ410" s="367"/>
      <c r="DA410" s="365"/>
      <c r="DB410" s="367"/>
      <c r="DC410" s="367"/>
      <c r="DD410" s="367"/>
      <c r="DE410" s="367"/>
      <c r="DF410" s="367"/>
      <c r="DG410" s="365"/>
      <c r="DH410" s="365"/>
      <c r="DI410" s="365"/>
      <c r="DJ410" s="365"/>
      <c r="DK410" s="367"/>
      <c r="DL410" s="365"/>
      <c r="DM410" s="365"/>
      <c r="DN410" s="365"/>
      <c r="DO410" s="365"/>
      <c r="DP410" s="367"/>
      <c r="DQ410" s="365"/>
      <c r="DR410" s="365"/>
      <c r="DS410" s="365"/>
      <c r="DT410" s="365"/>
      <c r="DU410" s="367"/>
      <c r="DV410" s="365"/>
      <c r="DW410" s="365"/>
      <c r="DX410" s="365"/>
      <c r="DY410" s="365"/>
      <c r="DZ410" s="367"/>
      <c r="EA410" s="365"/>
      <c r="EB410" s="365"/>
      <c r="EC410" s="365"/>
      <c r="ED410" s="365"/>
      <c r="EE410" s="367"/>
      <c r="EF410" s="365"/>
      <c r="EG410" s="365"/>
      <c r="EH410" s="365"/>
      <c r="EI410" s="365"/>
      <c r="EJ410" s="367"/>
      <c r="EK410" s="365"/>
      <c r="EL410" s="365"/>
      <c r="EM410" s="365"/>
      <c r="EN410" s="365"/>
      <c r="EO410" s="367"/>
      <c r="EP410" s="365"/>
      <c r="EQ410" s="365"/>
      <c r="ER410" s="365"/>
      <c r="ES410" s="365"/>
      <c r="ET410" s="367"/>
      <c r="EU410" s="365"/>
      <c r="EV410" s="365"/>
      <c r="EW410" s="365"/>
      <c r="EX410" s="365"/>
      <c r="EY410" s="365"/>
      <c r="EZ410" s="365"/>
      <c r="FA410" s="365"/>
      <c r="FB410" s="365"/>
      <c r="FC410" s="365"/>
      <c r="FD410" s="367"/>
      <c r="FE410" s="365"/>
      <c r="FF410" s="365"/>
      <c r="FG410" s="365"/>
      <c r="FH410" s="365"/>
      <c r="FI410" s="365"/>
      <c r="FJ410" s="365"/>
      <c r="FK410" s="365"/>
      <c r="FL410" s="365"/>
      <c r="FM410" s="365"/>
      <c r="FN410" s="367"/>
      <c r="FO410" s="365"/>
      <c r="FP410" s="365"/>
      <c r="FQ410" s="365"/>
      <c r="FR410" s="365"/>
      <c r="FS410" s="365"/>
      <c r="FT410" s="365"/>
      <c r="FU410" s="365"/>
      <c r="FV410" s="365"/>
      <c r="FW410" s="365"/>
    </row>
    <row r="411" spans="2:179">
      <c r="B411" s="365"/>
      <c r="C411" s="365"/>
      <c r="D411" s="365"/>
      <c r="E411" s="365"/>
      <c r="F411" s="365"/>
      <c r="G411" s="365"/>
      <c r="H411" s="365"/>
      <c r="I411" s="365"/>
      <c r="J411" s="365"/>
      <c r="K411" s="365"/>
      <c r="L411" s="365"/>
      <c r="M411" s="365"/>
      <c r="N411" s="366"/>
      <c r="O411" s="365"/>
      <c r="P411" s="365"/>
      <c r="Q411" s="365"/>
      <c r="R411" s="365"/>
      <c r="S411" s="365"/>
      <c r="T411" s="365"/>
      <c r="U411" s="366"/>
      <c r="V411" s="248"/>
      <c r="W411" s="248"/>
      <c r="X411" s="248"/>
      <c r="Y411" s="248"/>
      <c r="Z411" s="248"/>
      <c r="AA411" s="248"/>
      <c r="AB411" s="366"/>
      <c r="AG411" s="366"/>
      <c r="AS411" s="366"/>
      <c r="AT411" s="365"/>
      <c r="AU411" s="365"/>
      <c r="AV411" s="365"/>
      <c r="AW411" s="365"/>
      <c r="AX411" s="365"/>
      <c r="AY411" s="365"/>
      <c r="AZ411" s="366"/>
      <c r="BA411" s="365"/>
      <c r="BB411" s="365"/>
      <c r="BC411" s="365"/>
      <c r="BD411" s="365"/>
      <c r="BE411" s="366"/>
      <c r="BF411" s="366"/>
      <c r="BG411" s="365"/>
      <c r="BH411" s="365"/>
      <c r="BI411" s="365"/>
      <c r="BJ411" s="367"/>
      <c r="BK411" s="365"/>
      <c r="BL411" s="367"/>
      <c r="BM411" s="366"/>
      <c r="BN411" s="365"/>
      <c r="BO411" s="365"/>
      <c r="BP411" s="365"/>
      <c r="BQ411" s="367"/>
      <c r="BR411" s="365"/>
      <c r="BS411" s="367"/>
      <c r="BT411" s="366"/>
      <c r="BU411" s="365"/>
      <c r="BV411" s="365"/>
      <c r="BW411" s="365"/>
      <c r="BX411" s="367"/>
      <c r="BY411" s="365"/>
      <c r="BZ411" s="367"/>
      <c r="CA411" s="366"/>
      <c r="CB411" s="365"/>
      <c r="CC411" s="365"/>
      <c r="CD411" s="365"/>
      <c r="CE411" s="367"/>
      <c r="CF411" s="365"/>
      <c r="CG411" s="365"/>
      <c r="CH411" s="366"/>
      <c r="CI411" s="365"/>
      <c r="CJ411" s="365"/>
      <c r="CK411" s="365"/>
      <c r="CL411" s="367"/>
      <c r="CM411" s="365"/>
      <c r="CN411" s="365"/>
      <c r="CO411" s="366"/>
      <c r="CP411" s="365"/>
      <c r="CQ411" s="365"/>
      <c r="CR411" s="365"/>
      <c r="CS411" s="367"/>
      <c r="CT411" s="365"/>
      <c r="CU411" s="378"/>
      <c r="CV411" s="366"/>
      <c r="CW411" s="365"/>
      <c r="CX411" s="365"/>
      <c r="CY411" s="365"/>
      <c r="CZ411" s="367"/>
      <c r="DA411" s="365"/>
      <c r="DB411" s="367"/>
      <c r="DC411" s="367"/>
      <c r="DD411" s="367"/>
      <c r="DE411" s="367"/>
      <c r="DF411" s="367"/>
      <c r="DG411" s="365"/>
      <c r="DH411" s="365"/>
      <c r="DI411" s="365"/>
      <c r="DJ411" s="365"/>
      <c r="DK411" s="367"/>
      <c r="DL411" s="365"/>
      <c r="DM411" s="365"/>
      <c r="DN411" s="365"/>
      <c r="DO411" s="365"/>
      <c r="DP411" s="367"/>
      <c r="DQ411" s="365"/>
      <c r="DR411" s="365"/>
      <c r="DS411" s="365"/>
      <c r="DT411" s="365"/>
      <c r="DU411" s="367"/>
      <c r="DV411" s="365"/>
      <c r="DW411" s="365"/>
      <c r="DX411" s="365"/>
      <c r="DY411" s="365"/>
      <c r="DZ411" s="367"/>
      <c r="EA411" s="365"/>
      <c r="EB411" s="365"/>
      <c r="EC411" s="365"/>
      <c r="ED411" s="365"/>
      <c r="EE411" s="367"/>
      <c r="EF411" s="365"/>
      <c r="EG411" s="365"/>
      <c r="EH411" s="365"/>
      <c r="EI411" s="365"/>
      <c r="EJ411" s="367"/>
      <c r="EK411" s="365"/>
      <c r="EL411" s="365"/>
      <c r="EM411" s="365"/>
      <c r="EN411" s="365"/>
      <c r="EO411" s="367"/>
      <c r="EP411" s="365"/>
      <c r="EQ411" s="365"/>
      <c r="ER411" s="365"/>
      <c r="ES411" s="365"/>
      <c r="ET411" s="367"/>
      <c r="EU411" s="365"/>
      <c r="EV411" s="365"/>
      <c r="EW411" s="365"/>
      <c r="EX411" s="365"/>
      <c r="EY411" s="365"/>
      <c r="EZ411" s="365"/>
      <c r="FA411" s="365"/>
      <c r="FB411" s="365"/>
      <c r="FC411" s="365"/>
      <c r="FD411" s="367"/>
      <c r="FE411" s="365"/>
      <c r="FF411" s="365"/>
      <c r="FG411" s="365"/>
      <c r="FH411" s="365"/>
      <c r="FI411" s="365"/>
      <c r="FJ411" s="365"/>
      <c r="FK411" s="365"/>
      <c r="FL411" s="365"/>
      <c r="FM411" s="365"/>
      <c r="FN411" s="367"/>
      <c r="FO411" s="365"/>
      <c r="FP411" s="365"/>
      <c r="FQ411" s="365"/>
      <c r="FR411" s="365"/>
      <c r="FS411" s="365"/>
      <c r="FT411" s="365"/>
      <c r="FU411" s="365"/>
      <c r="FV411" s="365"/>
      <c r="FW411" s="365"/>
    </row>
    <row r="412" spans="2:179">
      <c r="B412" s="365"/>
      <c r="C412" s="365"/>
      <c r="D412" s="365"/>
      <c r="E412" s="365"/>
      <c r="F412" s="365"/>
      <c r="G412" s="365"/>
      <c r="H412" s="365"/>
      <c r="I412" s="365"/>
      <c r="J412" s="365"/>
      <c r="K412" s="365"/>
      <c r="L412" s="365"/>
      <c r="M412" s="365"/>
      <c r="N412" s="366"/>
      <c r="O412" s="365"/>
      <c r="P412" s="365"/>
      <c r="Q412" s="365"/>
      <c r="R412" s="365"/>
      <c r="S412" s="365"/>
      <c r="T412" s="365"/>
      <c r="U412" s="366"/>
      <c r="V412" s="248"/>
      <c r="W412" s="248"/>
      <c r="X412" s="248"/>
      <c r="Y412" s="248"/>
      <c r="Z412" s="248"/>
      <c r="AA412" s="248"/>
      <c r="AB412" s="366"/>
      <c r="AG412" s="366"/>
      <c r="AS412" s="366"/>
      <c r="AT412" s="365"/>
      <c r="AU412" s="365"/>
      <c r="AV412" s="365"/>
      <c r="AW412" s="365"/>
      <c r="AX412" s="365"/>
      <c r="AY412" s="365"/>
      <c r="AZ412" s="366"/>
      <c r="BA412" s="365"/>
      <c r="BB412" s="365"/>
      <c r="BC412" s="365"/>
      <c r="BD412" s="365"/>
      <c r="BE412" s="366"/>
      <c r="BF412" s="366"/>
      <c r="BG412" s="365"/>
      <c r="BH412" s="365"/>
      <c r="BI412" s="365"/>
      <c r="BJ412" s="367"/>
      <c r="BK412" s="365"/>
      <c r="BL412" s="367"/>
      <c r="BM412" s="366"/>
      <c r="BN412" s="365"/>
      <c r="BO412" s="365"/>
      <c r="BP412" s="365"/>
      <c r="BQ412" s="367"/>
      <c r="BR412" s="365"/>
      <c r="BS412" s="367"/>
      <c r="BT412" s="366"/>
      <c r="BU412" s="365"/>
      <c r="BV412" s="365"/>
      <c r="BW412" s="365"/>
      <c r="BX412" s="367"/>
      <c r="BY412" s="365"/>
      <c r="BZ412" s="367"/>
      <c r="CA412" s="366"/>
      <c r="CB412" s="365"/>
      <c r="CC412" s="365"/>
      <c r="CD412" s="365"/>
      <c r="CE412" s="367"/>
      <c r="CF412" s="365"/>
      <c r="CG412" s="365"/>
      <c r="CH412" s="366"/>
      <c r="CI412" s="365"/>
      <c r="CJ412" s="365"/>
      <c r="CK412" s="365"/>
      <c r="CL412" s="367"/>
      <c r="CM412" s="365"/>
      <c r="CN412" s="365"/>
      <c r="CO412" s="366"/>
      <c r="CP412" s="365"/>
      <c r="CQ412" s="365"/>
      <c r="CR412" s="365"/>
      <c r="CS412" s="367"/>
      <c r="CT412" s="365"/>
      <c r="CU412" s="378"/>
      <c r="CV412" s="366"/>
      <c r="CW412" s="365"/>
      <c r="CX412" s="365"/>
      <c r="CY412" s="365"/>
      <c r="CZ412" s="367"/>
      <c r="DA412" s="365"/>
      <c r="DB412" s="367"/>
      <c r="DC412" s="367"/>
      <c r="DD412" s="367"/>
      <c r="DE412" s="367"/>
      <c r="DF412" s="367"/>
      <c r="DG412" s="365"/>
      <c r="DH412" s="365"/>
      <c r="DI412" s="365"/>
      <c r="DJ412" s="365"/>
      <c r="DK412" s="367"/>
      <c r="DL412" s="365"/>
      <c r="DM412" s="365"/>
      <c r="DN412" s="365"/>
      <c r="DO412" s="365"/>
      <c r="DP412" s="367"/>
      <c r="DQ412" s="365"/>
      <c r="DR412" s="365"/>
      <c r="DS412" s="365"/>
      <c r="DT412" s="365"/>
      <c r="DU412" s="367"/>
      <c r="DV412" s="365"/>
      <c r="DW412" s="365"/>
      <c r="DX412" s="365"/>
      <c r="DY412" s="365"/>
      <c r="DZ412" s="367"/>
      <c r="EA412" s="365"/>
      <c r="EB412" s="365"/>
      <c r="EC412" s="365"/>
      <c r="ED412" s="365"/>
      <c r="EE412" s="367"/>
      <c r="EF412" s="365"/>
      <c r="EG412" s="365"/>
      <c r="EH412" s="365"/>
      <c r="EI412" s="365"/>
      <c r="EJ412" s="367"/>
      <c r="EK412" s="365"/>
      <c r="EL412" s="365"/>
      <c r="EM412" s="365"/>
      <c r="EN412" s="365"/>
      <c r="EO412" s="367"/>
      <c r="EP412" s="365"/>
      <c r="EQ412" s="365"/>
      <c r="ER412" s="365"/>
      <c r="ES412" s="365"/>
      <c r="ET412" s="367"/>
      <c r="EU412" s="365"/>
      <c r="EV412" s="365"/>
      <c r="EW412" s="365"/>
      <c r="EX412" s="365"/>
      <c r="EY412" s="365"/>
      <c r="EZ412" s="365"/>
      <c r="FA412" s="365"/>
      <c r="FB412" s="365"/>
      <c r="FC412" s="365"/>
      <c r="FD412" s="367"/>
      <c r="FE412" s="365"/>
      <c r="FF412" s="365"/>
      <c r="FG412" s="365"/>
      <c r="FH412" s="365"/>
      <c r="FI412" s="365"/>
      <c r="FJ412" s="365"/>
      <c r="FK412" s="365"/>
      <c r="FL412" s="365"/>
      <c r="FM412" s="365"/>
      <c r="FN412" s="367"/>
      <c r="FO412" s="365"/>
      <c r="FP412" s="365"/>
      <c r="FQ412" s="365"/>
      <c r="FR412" s="365"/>
      <c r="FS412" s="365"/>
      <c r="FT412" s="365"/>
      <c r="FU412" s="365"/>
      <c r="FV412" s="365"/>
      <c r="FW412" s="365"/>
    </row>
    <row r="413" spans="2:179">
      <c r="B413" s="365"/>
      <c r="C413" s="365"/>
      <c r="D413" s="365"/>
      <c r="E413" s="365"/>
      <c r="F413" s="365"/>
      <c r="G413" s="365"/>
      <c r="H413" s="365"/>
      <c r="I413" s="365"/>
      <c r="J413" s="365"/>
      <c r="K413" s="365"/>
      <c r="L413" s="365"/>
      <c r="M413" s="365"/>
      <c r="N413" s="366"/>
      <c r="O413" s="365"/>
      <c r="P413" s="365"/>
      <c r="Q413" s="365"/>
      <c r="R413" s="365"/>
      <c r="S413" s="365"/>
      <c r="T413" s="365"/>
      <c r="U413" s="366"/>
      <c r="V413" s="248"/>
      <c r="W413" s="248"/>
      <c r="X413" s="248"/>
      <c r="Y413" s="248"/>
      <c r="Z413" s="248"/>
      <c r="AA413" s="248"/>
      <c r="AB413" s="366"/>
      <c r="AG413" s="366"/>
      <c r="AS413" s="366"/>
      <c r="AT413" s="365"/>
      <c r="AU413" s="365"/>
      <c r="AV413" s="365"/>
      <c r="AW413" s="365"/>
      <c r="AX413" s="365"/>
      <c r="AY413" s="365"/>
      <c r="AZ413" s="366"/>
      <c r="BA413" s="365"/>
      <c r="BB413" s="365"/>
      <c r="BC413" s="365"/>
      <c r="BD413" s="365"/>
      <c r="BE413" s="366"/>
      <c r="BF413" s="366"/>
      <c r="BG413" s="365"/>
      <c r="BH413" s="365"/>
      <c r="BI413" s="365"/>
      <c r="BJ413" s="367"/>
      <c r="BK413" s="365"/>
      <c r="BL413" s="367"/>
      <c r="BM413" s="366"/>
      <c r="BN413" s="365"/>
      <c r="BO413" s="365"/>
      <c r="BP413" s="365"/>
      <c r="BQ413" s="367"/>
      <c r="BR413" s="365"/>
      <c r="BS413" s="367"/>
      <c r="BT413" s="366"/>
      <c r="BU413" s="365"/>
      <c r="BV413" s="365"/>
      <c r="BW413" s="365"/>
      <c r="BX413" s="367"/>
      <c r="BY413" s="365"/>
      <c r="BZ413" s="367"/>
      <c r="CA413" s="366"/>
      <c r="CB413" s="365"/>
      <c r="CC413" s="365"/>
      <c r="CD413" s="365"/>
      <c r="CE413" s="367"/>
      <c r="CF413" s="365"/>
      <c r="CG413" s="365"/>
      <c r="CH413" s="366"/>
      <c r="CI413" s="365"/>
      <c r="CJ413" s="365"/>
      <c r="CK413" s="365"/>
      <c r="CL413" s="367"/>
      <c r="CM413" s="365"/>
      <c r="CN413" s="365"/>
      <c r="CO413" s="366"/>
      <c r="CP413" s="365"/>
      <c r="CQ413" s="365"/>
      <c r="CR413" s="365"/>
      <c r="CS413" s="367"/>
      <c r="CT413" s="365"/>
      <c r="CU413" s="378"/>
      <c r="CV413" s="366"/>
      <c r="CW413" s="365"/>
      <c r="CX413" s="365"/>
      <c r="CY413" s="365"/>
      <c r="CZ413" s="367"/>
      <c r="DA413" s="365"/>
      <c r="DB413" s="367"/>
      <c r="DC413" s="367"/>
      <c r="DD413" s="367"/>
      <c r="DE413" s="367"/>
      <c r="DF413" s="367"/>
      <c r="DG413" s="365"/>
      <c r="DH413" s="365"/>
      <c r="DI413" s="365"/>
      <c r="DJ413" s="365"/>
      <c r="DK413" s="367"/>
      <c r="DL413" s="365"/>
      <c r="DM413" s="365"/>
      <c r="DN413" s="365"/>
      <c r="DO413" s="365"/>
      <c r="DP413" s="367"/>
      <c r="DQ413" s="365"/>
      <c r="DR413" s="365"/>
      <c r="DS413" s="365"/>
      <c r="DT413" s="365"/>
      <c r="DU413" s="367"/>
      <c r="DV413" s="365"/>
      <c r="DW413" s="365"/>
      <c r="DX413" s="365"/>
      <c r="DY413" s="365"/>
      <c r="DZ413" s="367"/>
      <c r="EA413" s="365"/>
      <c r="EB413" s="365"/>
      <c r="EC413" s="365"/>
      <c r="ED413" s="365"/>
      <c r="EE413" s="367"/>
      <c r="EF413" s="365"/>
      <c r="EG413" s="365"/>
      <c r="EH413" s="365"/>
      <c r="EI413" s="365"/>
      <c r="EJ413" s="367"/>
      <c r="EK413" s="365"/>
      <c r="EL413" s="365"/>
      <c r="EM413" s="365"/>
      <c r="EN413" s="365"/>
      <c r="EO413" s="367"/>
      <c r="EP413" s="365"/>
      <c r="EQ413" s="365"/>
      <c r="ER413" s="365"/>
      <c r="ES413" s="365"/>
      <c r="ET413" s="367"/>
      <c r="EU413" s="365"/>
      <c r="EV413" s="365"/>
      <c r="EW413" s="365"/>
      <c r="EX413" s="365"/>
      <c r="EY413" s="365"/>
      <c r="EZ413" s="365"/>
      <c r="FA413" s="365"/>
      <c r="FB413" s="365"/>
      <c r="FC413" s="365"/>
      <c r="FD413" s="367"/>
      <c r="FE413" s="365"/>
      <c r="FF413" s="365"/>
      <c r="FG413" s="365"/>
      <c r="FH413" s="365"/>
      <c r="FI413" s="365"/>
      <c r="FJ413" s="365"/>
      <c r="FK413" s="365"/>
      <c r="FL413" s="365"/>
      <c r="FM413" s="365"/>
      <c r="FN413" s="367"/>
      <c r="FO413" s="365"/>
      <c r="FP413" s="365"/>
      <c r="FQ413" s="365"/>
      <c r="FR413" s="365"/>
      <c r="FS413" s="365"/>
      <c r="FT413" s="365"/>
      <c r="FU413" s="365"/>
      <c r="FV413" s="365"/>
      <c r="FW413" s="365"/>
    </row>
    <row r="414" spans="2:179">
      <c r="B414" s="365"/>
      <c r="C414" s="365"/>
      <c r="D414" s="365"/>
      <c r="E414" s="365"/>
      <c r="F414" s="365"/>
      <c r="G414" s="365"/>
      <c r="H414" s="365"/>
      <c r="I414" s="365"/>
      <c r="J414" s="365"/>
      <c r="K414" s="365"/>
      <c r="L414" s="365"/>
      <c r="M414" s="365"/>
      <c r="N414" s="366"/>
      <c r="O414" s="365"/>
      <c r="P414" s="365"/>
      <c r="Q414" s="365"/>
      <c r="R414" s="365"/>
      <c r="S414" s="365"/>
      <c r="T414" s="365"/>
      <c r="U414" s="366"/>
      <c r="V414" s="248"/>
      <c r="W414" s="248"/>
      <c r="X414" s="248"/>
      <c r="Y414" s="248"/>
      <c r="Z414" s="248"/>
      <c r="AA414" s="248"/>
      <c r="AB414" s="366"/>
      <c r="AG414" s="366"/>
      <c r="AS414" s="366"/>
      <c r="AT414" s="365"/>
      <c r="AU414" s="365"/>
      <c r="AV414" s="365"/>
      <c r="AW414" s="365"/>
      <c r="AX414" s="365"/>
      <c r="AY414" s="365"/>
      <c r="AZ414" s="366"/>
      <c r="BA414" s="365"/>
      <c r="BB414" s="365"/>
      <c r="BC414" s="365"/>
      <c r="BD414" s="365"/>
      <c r="BE414" s="366"/>
      <c r="BF414" s="366"/>
      <c r="BG414" s="365"/>
      <c r="BH414" s="365"/>
      <c r="BI414" s="365"/>
      <c r="BJ414" s="367"/>
      <c r="BK414" s="365"/>
      <c r="BL414" s="367"/>
      <c r="BM414" s="366"/>
      <c r="BN414" s="365"/>
      <c r="BO414" s="365"/>
      <c r="BP414" s="365"/>
      <c r="BQ414" s="367"/>
      <c r="BR414" s="365"/>
      <c r="BS414" s="367"/>
      <c r="BT414" s="366"/>
      <c r="BU414" s="365"/>
      <c r="BV414" s="365"/>
      <c r="BW414" s="365"/>
      <c r="BX414" s="367"/>
      <c r="BY414" s="365"/>
      <c r="BZ414" s="367"/>
      <c r="CA414" s="366"/>
      <c r="CB414" s="365"/>
      <c r="CC414" s="365"/>
      <c r="CD414" s="365"/>
      <c r="CE414" s="367"/>
      <c r="CF414" s="365"/>
      <c r="CG414" s="365"/>
      <c r="CH414" s="366"/>
      <c r="CI414" s="365"/>
      <c r="CJ414" s="365"/>
      <c r="CK414" s="365"/>
      <c r="CL414" s="367"/>
      <c r="CM414" s="365"/>
      <c r="CN414" s="365"/>
      <c r="CO414" s="366"/>
      <c r="CP414" s="365"/>
      <c r="CQ414" s="365"/>
      <c r="CR414" s="365"/>
      <c r="CS414" s="367"/>
      <c r="CT414" s="365"/>
      <c r="CU414" s="378"/>
      <c r="CV414" s="366"/>
      <c r="CW414" s="365"/>
      <c r="CX414" s="365"/>
      <c r="CY414" s="365"/>
      <c r="CZ414" s="367"/>
      <c r="DA414" s="365"/>
      <c r="DB414" s="367"/>
      <c r="DC414" s="367"/>
      <c r="DD414" s="367"/>
      <c r="DE414" s="367"/>
      <c r="DF414" s="367"/>
      <c r="DG414" s="365"/>
      <c r="DH414" s="365"/>
      <c r="DI414" s="365"/>
      <c r="DJ414" s="365"/>
      <c r="DK414" s="367"/>
      <c r="DL414" s="365"/>
      <c r="DM414" s="365"/>
      <c r="DN414" s="365"/>
      <c r="DO414" s="365"/>
      <c r="DP414" s="367"/>
      <c r="DQ414" s="365"/>
      <c r="DR414" s="365"/>
      <c r="DS414" s="365"/>
      <c r="DT414" s="365"/>
      <c r="DU414" s="367"/>
      <c r="DV414" s="365"/>
      <c r="DW414" s="365"/>
      <c r="DX414" s="365"/>
      <c r="DY414" s="365"/>
      <c r="DZ414" s="367"/>
      <c r="EA414" s="365"/>
      <c r="EB414" s="365"/>
      <c r="EC414" s="365"/>
      <c r="ED414" s="365"/>
      <c r="EE414" s="367"/>
      <c r="EF414" s="365"/>
      <c r="EG414" s="365"/>
      <c r="EH414" s="365"/>
      <c r="EI414" s="365"/>
      <c r="EJ414" s="367"/>
      <c r="EK414" s="365"/>
      <c r="EL414" s="365"/>
      <c r="EM414" s="365"/>
      <c r="EN414" s="365"/>
      <c r="EO414" s="367"/>
      <c r="EP414" s="365"/>
      <c r="EQ414" s="365"/>
      <c r="ER414" s="365"/>
      <c r="ES414" s="365"/>
      <c r="ET414" s="367"/>
      <c r="EU414" s="365"/>
      <c r="EV414" s="365"/>
      <c r="EW414" s="365"/>
      <c r="EX414" s="365"/>
      <c r="EY414" s="365"/>
      <c r="EZ414" s="365"/>
      <c r="FA414" s="365"/>
      <c r="FB414" s="365"/>
      <c r="FC414" s="365"/>
      <c r="FD414" s="367"/>
      <c r="FE414" s="365"/>
      <c r="FF414" s="365"/>
      <c r="FG414" s="365"/>
      <c r="FH414" s="365"/>
      <c r="FI414" s="365"/>
      <c r="FJ414" s="365"/>
      <c r="FK414" s="365"/>
      <c r="FL414" s="365"/>
      <c r="FM414" s="365"/>
      <c r="FN414" s="367"/>
      <c r="FO414" s="365"/>
      <c r="FP414" s="365"/>
      <c r="FQ414" s="365"/>
      <c r="FR414" s="365"/>
      <c r="FS414" s="365"/>
      <c r="FT414" s="365"/>
      <c r="FU414" s="365"/>
      <c r="FV414" s="365"/>
      <c r="FW414" s="365"/>
    </row>
    <row r="415" spans="2:179">
      <c r="B415" s="365"/>
      <c r="C415" s="365"/>
      <c r="D415" s="365"/>
      <c r="E415" s="365"/>
      <c r="F415" s="365"/>
      <c r="G415" s="365"/>
      <c r="H415" s="365"/>
      <c r="I415" s="365"/>
      <c r="J415" s="365"/>
      <c r="K415" s="365"/>
      <c r="L415" s="365"/>
      <c r="M415" s="365"/>
      <c r="N415" s="366"/>
      <c r="O415" s="365"/>
      <c r="P415" s="365"/>
      <c r="Q415" s="365"/>
      <c r="R415" s="365"/>
      <c r="S415" s="365"/>
      <c r="T415" s="365"/>
      <c r="U415" s="366"/>
      <c r="V415" s="248"/>
      <c r="W415" s="248"/>
      <c r="X415" s="248"/>
      <c r="Y415" s="248"/>
      <c r="Z415" s="248"/>
      <c r="AA415" s="248"/>
      <c r="AB415" s="366"/>
      <c r="AG415" s="366"/>
      <c r="AS415" s="366"/>
      <c r="AT415" s="365"/>
      <c r="AU415" s="365"/>
      <c r="AV415" s="365"/>
      <c r="AW415" s="365"/>
      <c r="AX415" s="365"/>
      <c r="AY415" s="365"/>
      <c r="AZ415" s="366"/>
      <c r="BA415" s="365"/>
      <c r="BB415" s="365"/>
      <c r="BC415" s="365"/>
      <c r="BD415" s="365"/>
      <c r="BE415" s="366"/>
      <c r="BF415" s="366"/>
      <c r="BG415" s="365"/>
      <c r="BH415" s="365"/>
      <c r="BI415" s="365"/>
      <c r="BJ415" s="367"/>
      <c r="BK415" s="365"/>
      <c r="BL415" s="367"/>
      <c r="BM415" s="366"/>
      <c r="BN415" s="365"/>
      <c r="BO415" s="365"/>
      <c r="BP415" s="365"/>
      <c r="BQ415" s="367"/>
      <c r="BR415" s="365"/>
      <c r="BS415" s="367"/>
      <c r="BT415" s="366"/>
      <c r="BU415" s="365"/>
      <c r="BV415" s="365"/>
      <c r="BW415" s="365"/>
      <c r="BX415" s="367"/>
      <c r="BY415" s="365"/>
      <c r="BZ415" s="367"/>
      <c r="CA415" s="366"/>
      <c r="CB415" s="365"/>
      <c r="CC415" s="365"/>
      <c r="CD415" s="365"/>
      <c r="CE415" s="367"/>
      <c r="CF415" s="365"/>
      <c r="CG415" s="365"/>
      <c r="CH415" s="366"/>
      <c r="CI415" s="365"/>
      <c r="CJ415" s="365"/>
      <c r="CK415" s="365"/>
      <c r="CL415" s="367"/>
      <c r="CM415" s="365"/>
      <c r="CN415" s="365"/>
      <c r="CO415" s="366"/>
      <c r="CP415" s="365"/>
      <c r="CQ415" s="365"/>
      <c r="CR415" s="365"/>
      <c r="CS415" s="367"/>
      <c r="CT415" s="365"/>
      <c r="CU415" s="378"/>
      <c r="CV415" s="366"/>
      <c r="CW415" s="365"/>
      <c r="CX415" s="365"/>
      <c r="CY415" s="365"/>
      <c r="CZ415" s="367"/>
      <c r="DA415" s="365"/>
      <c r="DB415" s="367"/>
      <c r="DC415" s="367"/>
      <c r="DD415" s="367"/>
      <c r="DE415" s="367"/>
      <c r="DF415" s="367"/>
      <c r="DG415" s="365"/>
      <c r="DH415" s="365"/>
      <c r="DI415" s="365"/>
      <c r="DJ415" s="365"/>
      <c r="DK415" s="367"/>
      <c r="DL415" s="365"/>
      <c r="DM415" s="365"/>
      <c r="DN415" s="365"/>
      <c r="DO415" s="365"/>
      <c r="DP415" s="367"/>
      <c r="DQ415" s="365"/>
      <c r="DR415" s="365"/>
      <c r="DS415" s="365"/>
      <c r="DT415" s="365"/>
      <c r="DU415" s="367"/>
      <c r="DV415" s="365"/>
      <c r="DW415" s="365"/>
      <c r="DX415" s="365"/>
      <c r="DY415" s="365"/>
      <c r="DZ415" s="367"/>
      <c r="EA415" s="365"/>
      <c r="EB415" s="365"/>
      <c r="EC415" s="365"/>
      <c r="ED415" s="365"/>
      <c r="EE415" s="367"/>
      <c r="EF415" s="365"/>
      <c r="EG415" s="365"/>
      <c r="EH415" s="365"/>
      <c r="EI415" s="365"/>
      <c r="EJ415" s="367"/>
      <c r="EK415" s="365"/>
      <c r="EL415" s="365"/>
      <c r="EM415" s="365"/>
      <c r="EN415" s="365"/>
      <c r="EO415" s="367"/>
      <c r="EP415" s="365"/>
      <c r="EQ415" s="365"/>
      <c r="ER415" s="365"/>
      <c r="ES415" s="365"/>
      <c r="ET415" s="367"/>
      <c r="EU415" s="365"/>
      <c r="EV415" s="365"/>
      <c r="EW415" s="365"/>
      <c r="EX415" s="365"/>
      <c r="EY415" s="365"/>
      <c r="EZ415" s="365"/>
      <c r="FA415" s="365"/>
      <c r="FB415" s="365"/>
      <c r="FC415" s="365"/>
      <c r="FD415" s="367"/>
      <c r="FE415" s="365"/>
      <c r="FF415" s="365"/>
      <c r="FG415" s="365"/>
      <c r="FH415" s="365"/>
      <c r="FI415" s="365"/>
      <c r="FJ415" s="365"/>
      <c r="FK415" s="365"/>
      <c r="FL415" s="365"/>
      <c r="FM415" s="365"/>
      <c r="FN415" s="367"/>
      <c r="FO415" s="365"/>
      <c r="FP415" s="365"/>
      <c r="FQ415" s="365"/>
      <c r="FR415" s="365"/>
      <c r="FS415" s="365"/>
      <c r="FT415" s="365"/>
      <c r="FU415" s="365"/>
      <c r="FV415" s="365"/>
      <c r="FW415" s="365"/>
    </row>
    <row r="416" spans="2:179">
      <c r="B416" s="365"/>
      <c r="C416" s="365"/>
      <c r="D416" s="365"/>
      <c r="E416" s="365"/>
      <c r="F416" s="365"/>
      <c r="G416" s="365"/>
      <c r="H416" s="365"/>
      <c r="I416" s="365"/>
      <c r="J416" s="365"/>
      <c r="K416" s="365"/>
      <c r="L416" s="365"/>
      <c r="M416" s="365"/>
      <c r="N416" s="366"/>
      <c r="O416" s="365"/>
      <c r="P416" s="365"/>
      <c r="Q416" s="365"/>
      <c r="R416" s="365"/>
      <c r="S416" s="365"/>
      <c r="T416" s="365"/>
      <c r="U416" s="366"/>
      <c r="V416" s="248"/>
      <c r="W416" s="248"/>
      <c r="X416" s="248"/>
      <c r="Y416" s="248"/>
      <c r="Z416" s="248"/>
      <c r="AA416" s="248"/>
      <c r="AB416" s="366"/>
      <c r="AG416" s="366"/>
      <c r="AS416" s="366"/>
      <c r="AT416" s="365"/>
      <c r="AU416" s="365"/>
      <c r="AV416" s="365"/>
      <c r="AW416" s="365"/>
      <c r="AX416" s="365"/>
      <c r="AY416" s="365"/>
      <c r="AZ416" s="366"/>
      <c r="BA416" s="365"/>
      <c r="BB416" s="365"/>
      <c r="BC416" s="365"/>
      <c r="BD416" s="365"/>
      <c r="BE416" s="366"/>
      <c r="BF416" s="366"/>
      <c r="BG416" s="365"/>
      <c r="BH416" s="365"/>
      <c r="BI416" s="365"/>
      <c r="BJ416" s="367"/>
      <c r="BK416" s="365"/>
      <c r="BL416" s="367"/>
      <c r="BM416" s="366"/>
      <c r="BN416" s="365"/>
      <c r="BO416" s="365"/>
      <c r="BP416" s="365"/>
      <c r="BQ416" s="367"/>
      <c r="BR416" s="365"/>
      <c r="BS416" s="367"/>
      <c r="BT416" s="366"/>
      <c r="BU416" s="365"/>
      <c r="BV416" s="365"/>
      <c r="BW416" s="365"/>
      <c r="BX416" s="367"/>
      <c r="BY416" s="365"/>
      <c r="BZ416" s="367"/>
      <c r="CA416" s="366"/>
      <c r="CB416" s="365"/>
      <c r="CC416" s="365"/>
      <c r="CD416" s="365"/>
      <c r="CE416" s="367"/>
      <c r="CF416" s="365"/>
      <c r="CG416" s="365"/>
      <c r="CH416" s="366"/>
      <c r="CI416" s="365"/>
      <c r="CJ416" s="365"/>
      <c r="CK416" s="365"/>
      <c r="CL416" s="367"/>
      <c r="CM416" s="365"/>
      <c r="CN416" s="365"/>
      <c r="CO416" s="366"/>
      <c r="CP416" s="365"/>
      <c r="CQ416" s="365"/>
      <c r="CR416" s="365"/>
      <c r="CS416" s="367"/>
      <c r="CT416" s="365"/>
      <c r="CU416" s="378"/>
      <c r="CV416" s="366"/>
      <c r="CW416" s="365"/>
      <c r="CX416" s="365"/>
      <c r="CY416" s="365"/>
      <c r="CZ416" s="367"/>
      <c r="DA416" s="365"/>
      <c r="DB416" s="367"/>
      <c r="DC416" s="367"/>
      <c r="DD416" s="367"/>
      <c r="DE416" s="367"/>
      <c r="DF416" s="367"/>
      <c r="DG416" s="365"/>
      <c r="DH416" s="365"/>
      <c r="DI416" s="365"/>
      <c r="DJ416" s="365"/>
      <c r="DK416" s="367"/>
      <c r="DL416" s="365"/>
      <c r="DM416" s="365"/>
      <c r="DN416" s="365"/>
      <c r="DO416" s="365"/>
      <c r="DP416" s="367"/>
      <c r="DQ416" s="365"/>
      <c r="DR416" s="365"/>
      <c r="DS416" s="365"/>
      <c r="DT416" s="365"/>
      <c r="DU416" s="367"/>
      <c r="DV416" s="365"/>
      <c r="DW416" s="365"/>
      <c r="DX416" s="365"/>
      <c r="DY416" s="365"/>
      <c r="DZ416" s="367"/>
      <c r="EA416" s="365"/>
      <c r="EB416" s="365"/>
      <c r="EC416" s="365"/>
      <c r="ED416" s="365"/>
      <c r="EE416" s="367"/>
      <c r="EF416" s="365"/>
      <c r="EG416" s="365"/>
      <c r="EH416" s="365"/>
      <c r="EI416" s="365"/>
      <c r="EJ416" s="367"/>
      <c r="EK416" s="365"/>
      <c r="EL416" s="365"/>
      <c r="EM416" s="365"/>
      <c r="EN416" s="365"/>
      <c r="EO416" s="367"/>
      <c r="EP416" s="365"/>
      <c r="EQ416" s="365"/>
      <c r="ER416" s="365"/>
      <c r="ES416" s="365"/>
      <c r="ET416" s="367"/>
      <c r="EU416" s="365"/>
      <c r="EV416" s="365"/>
      <c r="EW416" s="365"/>
      <c r="EX416" s="365"/>
      <c r="EY416" s="365"/>
      <c r="EZ416" s="365"/>
      <c r="FA416" s="365"/>
      <c r="FB416" s="365"/>
      <c r="FC416" s="365"/>
      <c r="FD416" s="367"/>
      <c r="FE416" s="365"/>
      <c r="FF416" s="365"/>
      <c r="FG416" s="365"/>
      <c r="FH416" s="365"/>
      <c r="FI416" s="365"/>
      <c r="FJ416" s="365"/>
      <c r="FK416" s="365"/>
      <c r="FL416" s="365"/>
      <c r="FM416" s="365"/>
      <c r="FN416" s="367"/>
      <c r="FO416" s="365"/>
      <c r="FP416" s="365"/>
      <c r="FQ416" s="365"/>
      <c r="FR416" s="365"/>
      <c r="FS416" s="365"/>
      <c r="FT416" s="365"/>
      <c r="FU416" s="365"/>
      <c r="FV416" s="365"/>
      <c r="FW416" s="365"/>
    </row>
    <row r="417" spans="22:99">
      <c r="V417" s="248"/>
      <c r="W417" s="248"/>
      <c r="X417" s="248"/>
      <c r="Y417" s="248"/>
      <c r="Z417" s="248"/>
      <c r="AA417" s="248"/>
      <c r="AB417" s="366"/>
      <c r="AG417" s="366"/>
      <c r="AS417" s="366"/>
      <c r="AT417" s="365"/>
      <c r="AU417" s="365"/>
      <c r="AV417" s="365"/>
      <c r="AW417" s="365"/>
      <c r="AX417" s="365"/>
      <c r="AY417" s="365"/>
      <c r="AZ417" s="366"/>
      <c r="BA417" s="365"/>
      <c r="BB417" s="365"/>
      <c r="BC417" s="365"/>
      <c r="BD417" s="365"/>
      <c r="BE417" s="366"/>
      <c r="BF417" s="366"/>
      <c r="BG417" s="365"/>
      <c r="BH417" s="365"/>
      <c r="BI417" s="365"/>
      <c r="BJ417" s="367"/>
      <c r="BK417" s="365"/>
      <c r="BL417" s="367"/>
      <c r="BM417" s="366"/>
      <c r="BN417" s="365"/>
      <c r="BO417" s="365"/>
      <c r="BP417" s="365"/>
      <c r="BQ417" s="367"/>
      <c r="BR417" s="365"/>
      <c r="BS417" s="367"/>
      <c r="BT417" s="366"/>
      <c r="BU417" s="365"/>
      <c r="BV417" s="365"/>
      <c r="BW417" s="365"/>
      <c r="BX417" s="367"/>
      <c r="BY417" s="365"/>
      <c r="BZ417" s="367"/>
      <c r="CA417" s="366"/>
      <c r="CB417" s="365"/>
      <c r="CC417" s="365"/>
      <c r="CD417" s="365"/>
      <c r="CE417" s="367"/>
      <c r="CF417" s="365"/>
      <c r="CG417" s="365"/>
      <c r="CH417" s="366"/>
      <c r="CI417" s="365"/>
      <c r="CJ417" s="365"/>
      <c r="CK417" s="365"/>
      <c r="CL417" s="367"/>
      <c r="CM417" s="365"/>
      <c r="CN417" s="365"/>
      <c r="CO417" s="366"/>
      <c r="CP417" s="365"/>
      <c r="CQ417" s="365"/>
      <c r="CR417" s="365"/>
      <c r="CS417" s="367"/>
      <c r="CT417" s="365"/>
      <c r="CU417" s="378"/>
    </row>
    <row r="418" spans="22:99">
      <c r="V418" s="248"/>
      <c r="W418" s="248"/>
      <c r="X418" s="248"/>
      <c r="Y418" s="248"/>
      <c r="Z418" s="248"/>
      <c r="AA418" s="248"/>
      <c r="AB418" s="366"/>
      <c r="AG418" s="366"/>
      <c r="AS418" s="366"/>
      <c r="AT418" s="365"/>
      <c r="AU418" s="365"/>
      <c r="AV418" s="365"/>
      <c r="AW418" s="365"/>
      <c r="AX418" s="365"/>
      <c r="AY418" s="365"/>
      <c r="AZ418" s="366"/>
      <c r="BA418" s="365"/>
      <c r="BB418" s="365"/>
      <c r="BC418" s="365"/>
      <c r="BD418" s="365"/>
      <c r="BE418" s="366"/>
      <c r="BF418" s="366"/>
      <c r="BG418" s="365"/>
      <c r="BH418" s="365"/>
      <c r="BI418" s="365"/>
      <c r="BJ418" s="367"/>
      <c r="BK418" s="365"/>
      <c r="BL418" s="367"/>
      <c r="BM418" s="366"/>
      <c r="BN418" s="365"/>
      <c r="BO418" s="365"/>
      <c r="BP418" s="365"/>
      <c r="BQ418" s="367"/>
      <c r="BR418" s="365"/>
      <c r="BS418" s="367"/>
      <c r="BT418" s="366"/>
      <c r="BU418" s="365"/>
      <c r="BV418" s="365"/>
      <c r="BW418" s="365"/>
      <c r="BX418" s="367"/>
      <c r="BY418" s="365"/>
      <c r="BZ418" s="367"/>
      <c r="CA418" s="366"/>
      <c r="CB418" s="365"/>
      <c r="CC418" s="365"/>
      <c r="CD418" s="365"/>
      <c r="CE418" s="367"/>
      <c r="CF418" s="365"/>
      <c r="CG418" s="365"/>
      <c r="CH418" s="366"/>
      <c r="CI418" s="365"/>
      <c r="CJ418" s="365"/>
      <c r="CK418" s="365"/>
      <c r="CL418" s="367"/>
      <c r="CM418" s="365"/>
      <c r="CN418" s="365"/>
      <c r="CO418" s="366"/>
      <c r="CP418" s="365"/>
      <c r="CQ418" s="365"/>
      <c r="CR418" s="365"/>
      <c r="CS418" s="367"/>
      <c r="CT418" s="365"/>
      <c r="CU418" s="378"/>
    </row>
    <row r="419" spans="22:99">
      <c r="V419" s="248"/>
      <c r="W419" s="248"/>
      <c r="X419" s="248"/>
      <c r="Y419" s="248"/>
      <c r="Z419" s="248"/>
      <c r="AA419" s="248"/>
      <c r="AB419" s="366"/>
      <c r="AG419" s="366"/>
      <c r="AS419" s="366"/>
      <c r="AT419" s="365"/>
      <c r="AU419" s="365"/>
      <c r="AV419" s="365"/>
      <c r="AW419" s="365"/>
      <c r="AX419" s="365"/>
      <c r="AY419" s="365"/>
      <c r="AZ419" s="366"/>
      <c r="BA419" s="365"/>
      <c r="BB419" s="365"/>
      <c r="BC419" s="365"/>
      <c r="BD419" s="365"/>
      <c r="BE419" s="366"/>
      <c r="BF419" s="366"/>
      <c r="BG419" s="365"/>
      <c r="BH419" s="365"/>
      <c r="BI419" s="365"/>
      <c r="BJ419" s="367"/>
      <c r="BK419" s="365"/>
      <c r="BL419" s="367"/>
      <c r="BM419" s="366"/>
      <c r="BN419" s="365"/>
      <c r="BO419" s="365"/>
      <c r="BP419" s="365"/>
      <c r="BQ419" s="367"/>
      <c r="BR419" s="365"/>
      <c r="BS419" s="367"/>
      <c r="BT419" s="366"/>
      <c r="BU419" s="365"/>
      <c r="BV419" s="365"/>
      <c r="BW419" s="365"/>
      <c r="BX419" s="367"/>
      <c r="BY419" s="365"/>
      <c r="BZ419" s="367"/>
      <c r="CA419" s="366"/>
      <c r="CB419" s="365"/>
      <c r="CC419" s="365"/>
      <c r="CD419" s="365"/>
      <c r="CE419" s="367"/>
      <c r="CF419" s="365"/>
      <c r="CG419" s="365"/>
      <c r="CH419" s="366"/>
      <c r="CI419" s="365"/>
      <c r="CJ419" s="365"/>
      <c r="CK419" s="365"/>
      <c r="CL419" s="367"/>
      <c r="CM419" s="365"/>
      <c r="CN419" s="365"/>
      <c r="CO419" s="366"/>
      <c r="CP419" s="365"/>
      <c r="CQ419" s="365"/>
      <c r="CR419" s="365"/>
      <c r="CS419" s="367"/>
      <c r="CT419" s="365"/>
      <c r="CU419" s="378"/>
    </row>
    <row r="420" spans="22:99">
      <c r="V420" s="248"/>
      <c r="W420" s="248"/>
      <c r="X420" s="248"/>
      <c r="Y420" s="248"/>
      <c r="Z420" s="248"/>
      <c r="AA420" s="248"/>
      <c r="AB420" s="366"/>
      <c r="AG420" s="366"/>
      <c r="AS420" s="366"/>
      <c r="AT420" s="365"/>
      <c r="AU420" s="365"/>
      <c r="AV420" s="365"/>
      <c r="AW420" s="365"/>
      <c r="AX420" s="365"/>
      <c r="AY420" s="365"/>
      <c r="AZ420" s="366"/>
      <c r="BA420" s="365"/>
      <c r="BB420" s="365"/>
      <c r="BC420" s="365"/>
      <c r="BD420" s="365"/>
      <c r="BE420" s="366"/>
      <c r="BF420" s="366"/>
      <c r="BG420" s="365"/>
      <c r="BH420" s="365"/>
      <c r="BI420" s="365"/>
      <c r="BJ420" s="367"/>
      <c r="BK420" s="365"/>
      <c r="BL420" s="367"/>
      <c r="BM420" s="366"/>
      <c r="BN420" s="365"/>
      <c r="BO420" s="365"/>
      <c r="BP420" s="365"/>
      <c r="BQ420" s="367"/>
      <c r="BR420" s="365"/>
      <c r="BS420" s="367"/>
      <c r="BT420" s="366"/>
      <c r="BU420" s="365"/>
      <c r="BV420" s="365"/>
      <c r="BW420" s="365"/>
      <c r="BX420" s="367"/>
      <c r="BY420" s="365"/>
      <c r="BZ420" s="367"/>
      <c r="CA420" s="366"/>
      <c r="CB420" s="365"/>
      <c r="CC420" s="365"/>
      <c r="CD420" s="365"/>
      <c r="CE420" s="367"/>
      <c r="CF420" s="365"/>
      <c r="CG420" s="365"/>
      <c r="CH420" s="366"/>
      <c r="CI420" s="365"/>
      <c r="CJ420" s="365"/>
      <c r="CK420" s="365"/>
      <c r="CL420" s="367"/>
      <c r="CM420" s="365"/>
      <c r="CN420" s="365"/>
      <c r="CO420" s="366"/>
      <c r="CP420" s="365"/>
      <c r="CQ420" s="365"/>
      <c r="CR420" s="365"/>
      <c r="CS420" s="367"/>
      <c r="CT420" s="365"/>
      <c r="CU420" s="378"/>
    </row>
    <row r="421" spans="22:99">
      <c r="V421" s="248"/>
      <c r="W421" s="248"/>
      <c r="X421" s="248"/>
      <c r="Y421" s="248"/>
      <c r="Z421" s="248"/>
      <c r="AA421" s="248"/>
      <c r="AB421" s="366"/>
      <c r="AG421" s="366"/>
      <c r="AS421" s="366"/>
      <c r="AT421" s="365"/>
      <c r="AU421" s="365"/>
      <c r="AV421" s="365"/>
      <c r="AW421" s="365"/>
      <c r="AX421" s="365"/>
      <c r="AY421" s="365"/>
      <c r="AZ421" s="366"/>
      <c r="BA421" s="365"/>
      <c r="BB421" s="365"/>
      <c r="BC421" s="365"/>
      <c r="BD421" s="365"/>
      <c r="BE421" s="366"/>
      <c r="BF421" s="366"/>
      <c r="BG421" s="365"/>
      <c r="BH421" s="365"/>
      <c r="BI421" s="365"/>
      <c r="BJ421" s="367"/>
      <c r="BK421" s="365"/>
      <c r="BL421" s="367"/>
      <c r="BM421" s="366"/>
      <c r="BN421" s="365"/>
      <c r="BO421" s="365"/>
      <c r="BP421" s="365"/>
      <c r="BQ421" s="367"/>
      <c r="BR421" s="365"/>
      <c r="BS421" s="367"/>
      <c r="BT421" s="366"/>
      <c r="BU421" s="365"/>
      <c r="BV421" s="365"/>
      <c r="BW421" s="365"/>
      <c r="BX421" s="367"/>
      <c r="BY421" s="365"/>
      <c r="BZ421" s="367"/>
      <c r="CA421" s="366"/>
      <c r="CB421" s="365"/>
      <c r="CC421" s="365"/>
      <c r="CD421" s="365"/>
      <c r="CE421" s="367"/>
      <c r="CF421" s="365"/>
      <c r="CG421" s="365"/>
      <c r="CH421" s="366"/>
      <c r="CI421" s="365"/>
      <c r="CJ421" s="365"/>
      <c r="CK421" s="365"/>
      <c r="CL421" s="367"/>
      <c r="CM421" s="365"/>
      <c r="CN421" s="365"/>
      <c r="CO421" s="366"/>
      <c r="CP421" s="365"/>
      <c r="CQ421" s="365"/>
      <c r="CR421" s="365"/>
      <c r="CS421" s="367"/>
      <c r="CT421" s="365"/>
      <c r="CU421" s="378"/>
    </row>
    <row r="422" spans="22:99">
      <c r="V422" s="248"/>
      <c r="W422" s="248"/>
      <c r="X422" s="248"/>
      <c r="Y422" s="248"/>
      <c r="Z422" s="248"/>
      <c r="AA422" s="248"/>
      <c r="AB422" s="366"/>
      <c r="AG422" s="366"/>
      <c r="AS422" s="366"/>
      <c r="AT422" s="365"/>
      <c r="AU422" s="365"/>
      <c r="AV422" s="365"/>
      <c r="AW422" s="365"/>
      <c r="AX422" s="365"/>
      <c r="AY422" s="365"/>
      <c r="AZ422" s="366"/>
      <c r="BA422" s="365"/>
      <c r="BB422" s="365"/>
      <c r="BC422" s="365"/>
      <c r="BD422" s="365"/>
      <c r="BE422" s="366"/>
      <c r="BF422" s="366"/>
      <c r="BG422" s="365"/>
      <c r="BH422" s="365"/>
      <c r="BI422" s="365"/>
      <c r="BJ422" s="367"/>
      <c r="BK422" s="365"/>
      <c r="BL422" s="367"/>
      <c r="BM422" s="366"/>
      <c r="BN422" s="365"/>
      <c r="BO422" s="365"/>
      <c r="BP422" s="365"/>
      <c r="BQ422" s="367"/>
      <c r="BR422" s="365"/>
      <c r="BS422" s="367"/>
      <c r="BT422" s="366"/>
      <c r="BU422" s="365"/>
      <c r="BV422" s="365"/>
      <c r="BW422" s="365"/>
      <c r="BX422" s="367"/>
      <c r="BY422" s="365"/>
      <c r="BZ422" s="367"/>
      <c r="CA422" s="366"/>
      <c r="CB422" s="365"/>
      <c r="CC422" s="365"/>
      <c r="CD422" s="365"/>
      <c r="CE422" s="367"/>
      <c r="CF422" s="365"/>
      <c r="CG422" s="365"/>
      <c r="CH422" s="366"/>
      <c r="CI422" s="365"/>
      <c r="CJ422" s="365"/>
      <c r="CK422" s="365"/>
      <c r="CL422" s="367"/>
      <c r="CM422" s="365"/>
      <c r="CN422" s="365"/>
      <c r="CO422" s="366"/>
      <c r="CP422" s="365"/>
      <c r="CQ422" s="365"/>
      <c r="CR422" s="365"/>
      <c r="CS422" s="367"/>
      <c r="CT422" s="365"/>
      <c r="CU422" s="378"/>
    </row>
    <row r="423" spans="22:99">
      <c r="V423" s="248"/>
      <c r="W423" s="248"/>
      <c r="X423" s="248"/>
      <c r="Y423" s="248"/>
      <c r="Z423" s="248"/>
      <c r="AA423" s="248"/>
      <c r="AB423" s="366"/>
      <c r="AG423" s="366"/>
      <c r="AS423" s="366"/>
      <c r="AT423" s="365"/>
      <c r="AU423" s="365"/>
      <c r="AV423" s="365"/>
      <c r="AW423" s="365"/>
      <c r="AX423" s="365"/>
      <c r="AY423" s="365"/>
      <c r="AZ423" s="366"/>
      <c r="BA423" s="365"/>
      <c r="BB423" s="365"/>
      <c r="BC423" s="365"/>
      <c r="BD423" s="365"/>
      <c r="BE423" s="366"/>
      <c r="BF423" s="366"/>
      <c r="BG423" s="365"/>
      <c r="BH423" s="365"/>
      <c r="BI423" s="365"/>
      <c r="BJ423" s="367"/>
      <c r="BK423" s="365"/>
      <c r="BL423" s="367"/>
      <c r="BM423" s="366"/>
      <c r="BN423" s="365"/>
      <c r="BO423" s="365"/>
      <c r="BP423" s="365"/>
      <c r="BQ423" s="367"/>
      <c r="BR423" s="365"/>
      <c r="BS423" s="367"/>
      <c r="BT423" s="366"/>
      <c r="BU423" s="365"/>
      <c r="BV423" s="365"/>
      <c r="BW423" s="365"/>
      <c r="BX423" s="367"/>
      <c r="BY423" s="365"/>
      <c r="BZ423" s="367"/>
      <c r="CA423" s="366"/>
      <c r="CB423" s="365"/>
      <c r="CC423" s="365"/>
      <c r="CD423" s="365"/>
      <c r="CE423" s="367"/>
      <c r="CF423" s="365"/>
      <c r="CG423" s="365"/>
      <c r="CH423" s="366"/>
      <c r="CI423" s="365"/>
      <c r="CJ423" s="365"/>
      <c r="CK423" s="365"/>
      <c r="CL423" s="367"/>
      <c r="CM423" s="365"/>
      <c r="CN423" s="365"/>
      <c r="CO423" s="366"/>
      <c r="CP423" s="365"/>
      <c r="CQ423" s="365"/>
      <c r="CR423" s="365"/>
      <c r="CS423" s="367"/>
      <c r="CT423" s="365"/>
      <c r="CU423" s="378"/>
    </row>
    <row r="424" spans="22:99">
      <c r="V424" s="248"/>
      <c r="W424" s="248"/>
      <c r="X424" s="248"/>
      <c r="Y424" s="248"/>
      <c r="Z424" s="248"/>
      <c r="AA424" s="248"/>
      <c r="AB424" s="366"/>
      <c r="AG424" s="366"/>
      <c r="AS424" s="366"/>
      <c r="AT424" s="365"/>
      <c r="AU424" s="365"/>
      <c r="AV424" s="365"/>
      <c r="AW424" s="365"/>
      <c r="AX424" s="365"/>
      <c r="AY424" s="365"/>
      <c r="AZ424" s="366"/>
      <c r="BA424" s="365"/>
      <c r="BB424" s="365"/>
      <c r="BC424" s="365"/>
      <c r="BD424" s="365"/>
      <c r="BE424" s="366"/>
      <c r="BF424" s="366"/>
      <c r="BG424" s="365"/>
      <c r="BH424" s="365"/>
      <c r="BI424" s="365"/>
      <c r="BJ424" s="367"/>
      <c r="BK424" s="365"/>
      <c r="BL424" s="367"/>
      <c r="BM424" s="366"/>
      <c r="BN424" s="365"/>
      <c r="BO424" s="365"/>
      <c r="BP424" s="365"/>
      <c r="BQ424" s="367"/>
      <c r="BR424" s="365"/>
      <c r="BS424" s="367"/>
      <c r="BT424" s="366"/>
      <c r="BU424" s="365"/>
      <c r="BV424" s="365"/>
      <c r="BW424" s="365"/>
      <c r="BX424" s="367"/>
      <c r="BY424" s="365"/>
      <c r="BZ424" s="367"/>
      <c r="CA424" s="366"/>
      <c r="CB424" s="365"/>
      <c r="CC424" s="365"/>
      <c r="CD424" s="365"/>
      <c r="CE424" s="367"/>
      <c r="CF424" s="365"/>
      <c r="CG424" s="365"/>
      <c r="CH424" s="366"/>
      <c r="CI424" s="365"/>
      <c r="CJ424" s="365"/>
      <c r="CK424" s="365"/>
      <c r="CL424" s="367"/>
      <c r="CM424" s="365"/>
      <c r="CN424" s="365"/>
      <c r="CO424" s="366"/>
      <c r="CP424" s="365"/>
      <c r="CQ424" s="365"/>
      <c r="CR424" s="365"/>
      <c r="CS424" s="367"/>
      <c r="CT424" s="365"/>
      <c r="CU424" s="378"/>
    </row>
    <row r="425" spans="22:99">
      <c r="V425" s="248"/>
      <c r="W425" s="248"/>
      <c r="X425" s="248"/>
      <c r="Y425" s="248"/>
      <c r="Z425" s="248"/>
      <c r="AA425" s="248"/>
      <c r="AB425" s="366"/>
      <c r="AG425" s="366"/>
      <c r="AS425" s="366"/>
      <c r="AT425" s="365"/>
      <c r="AU425" s="365"/>
      <c r="AV425" s="365"/>
      <c r="AW425" s="365"/>
      <c r="AX425" s="365"/>
      <c r="AY425" s="365"/>
      <c r="AZ425" s="366"/>
      <c r="BA425" s="365"/>
      <c r="BB425" s="365"/>
      <c r="BC425" s="365"/>
      <c r="BD425" s="365"/>
      <c r="BE425" s="366"/>
      <c r="BF425" s="366"/>
      <c r="BG425" s="365"/>
      <c r="BH425" s="365"/>
      <c r="BI425" s="365"/>
      <c r="BJ425" s="367"/>
      <c r="BK425" s="365"/>
      <c r="BL425" s="367"/>
      <c r="BM425" s="366"/>
      <c r="BN425" s="365"/>
      <c r="BO425" s="365"/>
      <c r="BP425" s="365"/>
      <c r="BQ425" s="367"/>
      <c r="BR425" s="365"/>
      <c r="BS425" s="367"/>
      <c r="BT425" s="366"/>
      <c r="BU425" s="365"/>
      <c r="BV425" s="365"/>
      <c r="BW425" s="365"/>
      <c r="BX425" s="367"/>
      <c r="BY425" s="365"/>
      <c r="BZ425" s="367"/>
      <c r="CA425" s="366"/>
      <c r="CB425" s="365"/>
      <c r="CC425" s="365"/>
      <c r="CD425" s="365"/>
      <c r="CE425" s="367"/>
      <c r="CF425" s="365"/>
      <c r="CG425" s="365"/>
      <c r="CH425" s="366"/>
      <c r="CI425" s="365"/>
      <c r="CJ425" s="365"/>
      <c r="CK425" s="365"/>
      <c r="CL425" s="367"/>
      <c r="CM425" s="365"/>
      <c r="CN425" s="365"/>
      <c r="CO425" s="366"/>
      <c r="CP425" s="365"/>
      <c r="CQ425" s="365"/>
      <c r="CR425" s="365"/>
      <c r="CS425" s="367"/>
      <c r="CT425" s="365"/>
      <c r="CU425" s="378"/>
    </row>
    <row r="426" spans="22:99">
      <c r="V426" s="248"/>
      <c r="W426" s="248"/>
      <c r="X426" s="248"/>
      <c r="Y426" s="248"/>
      <c r="Z426" s="248"/>
      <c r="AA426" s="248"/>
      <c r="AB426" s="366"/>
      <c r="AG426" s="366"/>
      <c r="AS426" s="366"/>
      <c r="AT426" s="365"/>
      <c r="AU426" s="365"/>
      <c r="AV426" s="365"/>
      <c r="AW426" s="365"/>
      <c r="AX426" s="365"/>
      <c r="AY426" s="365"/>
      <c r="AZ426" s="366"/>
      <c r="BA426" s="365"/>
      <c r="BB426" s="365"/>
      <c r="BC426" s="365"/>
      <c r="BD426" s="365"/>
      <c r="BE426" s="366"/>
      <c r="BF426" s="366"/>
      <c r="BG426" s="365"/>
      <c r="BH426" s="365"/>
      <c r="BI426" s="365"/>
      <c r="BJ426" s="367"/>
      <c r="BK426" s="365"/>
      <c r="BL426" s="367"/>
      <c r="BM426" s="366"/>
      <c r="BN426" s="365"/>
      <c r="BO426" s="365"/>
      <c r="BP426" s="365"/>
      <c r="BQ426" s="367"/>
      <c r="BR426" s="365"/>
      <c r="BS426" s="367"/>
      <c r="BT426" s="366"/>
      <c r="BU426" s="365"/>
      <c r="BV426" s="365"/>
      <c r="BW426" s="365"/>
      <c r="BX426" s="367"/>
      <c r="BY426" s="365"/>
      <c r="BZ426" s="367"/>
      <c r="CA426" s="366"/>
      <c r="CB426" s="365"/>
      <c r="CC426" s="365"/>
      <c r="CD426" s="365"/>
      <c r="CE426" s="367"/>
      <c r="CF426" s="365"/>
      <c r="CG426" s="365"/>
      <c r="CH426" s="366"/>
      <c r="CI426" s="365"/>
      <c r="CJ426" s="365"/>
      <c r="CK426" s="365"/>
      <c r="CL426" s="367"/>
      <c r="CM426" s="365"/>
      <c r="CN426" s="365"/>
      <c r="CO426" s="366"/>
      <c r="CP426" s="365"/>
      <c r="CQ426" s="365"/>
      <c r="CR426" s="365"/>
      <c r="CS426" s="367"/>
      <c r="CT426" s="365"/>
      <c r="CU426" s="378"/>
    </row>
    <row r="427" spans="22:99">
      <c r="V427" s="248"/>
      <c r="W427" s="248"/>
      <c r="X427" s="248"/>
      <c r="Y427" s="248"/>
      <c r="Z427" s="248"/>
      <c r="AA427" s="248"/>
      <c r="AB427" s="366"/>
      <c r="AG427" s="366"/>
      <c r="AS427" s="366"/>
      <c r="AT427" s="365"/>
      <c r="AU427" s="365"/>
      <c r="AV427" s="365"/>
      <c r="AW427" s="365"/>
      <c r="AX427" s="365"/>
      <c r="AY427" s="365"/>
      <c r="AZ427" s="366"/>
      <c r="BA427" s="365"/>
      <c r="BB427" s="365"/>
      <c r="BC427" s="365"/>
      <c r="BD427" s="365"/>
      <c r="BE427" s="366"/>
      <c r="BF427" s="366"/>
      <c r="BG427" s="365"/>
      <c r="BH427" s="365"/>
      <c r="BI427" s="365"/>
      <c r="BJ427" s="367"/>
      <c r="BK427" s="365"/>
      <c r="BL427" s="367"/>
      <c r="BM427" s="366"/>
      <c r="BN427" s="365"/>
      <c r="BO427" s="365"/>
      <c r="BP427" s="365"/>
      <c r="BQ427" s="367"/>
      <c r="BR427" s="365"/>
      <c r="BS427" s="367"/>
      <c r="BT427" s="366"/>
      <c r="BU427" s="365"/>
      <c r="BV427" s="365"/>
      <c r="BW427" s="365"/>
      <c r="BX427" s="367"/>
      <c r="BY427" s="365"/>
      <c r="BZ427" s="367"/>
      <c r="CA427" s="366"/>
      <c r="CB427" s="365"/>
      <c r="CC427" s="365"/>
      <c r="CD427" s="365"/>
      <c r="CE427" s="367"/>
      <c r="CF427" s="365"/>
      <c r="CG427" s="365"/>
      <c r="CH427" s="366"/>
      <c r="CI427" s="365"/>
      <c r="CJ427" s="365"/>
      <c r="CK427" s="365"/>
      <c r="CL427" s="367"/>
      <c r="CM427" s="365"/>
      <c r="CN427" s="365"/>
      <c r="CO427" s="366"/>
      <c r="CP427" s="365"/>
      <c r="CQ427" s="365"/>
      <c r="CR427" s="365"/>
      <c r="CS427" s="367"/>
      <c r="CT427" s="365"/>
      <c r="CU427" s="378"/>
    </row>
    <row r="428" spans="22:99">
      <c r="V428" s="248"/>
      <c r="W428" s="248"/>
      <c r="X428" s="248"/>
      <c r="Y428" s="248"/>
      <c r="Z428" s="248"/>
      <c r="AA428" s="248"/>
      <c r="AB428" s="366"/>
      <c r="AG428" s="366"/>
      <c r="AS428" s="366"/>
      <c r="AT428" s="365"/>
      <c r="AU428" s="365"/>
      <c r="AV428" s="365"/>
      <c r="AW428" s="365"/>
      <c r="AX428" s="365"/>
      <c r="AY428" s="365"/>
      <c r="AZ428" s="366"/>
      <c r="BA428" s="365"/>
      <c r="BB428" s="365"/>
      <c r="BC428" s="365"/>
      <c r="BD428" s="365"/>
      <c r="BE428" s="366"/>
      <c r="BF428" s="366"/>
      <c r="BG428" s="365"/>
      <c r="BH428" s="365"/>
      <c r="BI428" s="365"/>
      <c r="BJ428" s="367"/>
      <c r="BK428" s="365"/>
      <c r="BL428" s="367"/>
      <c r="BM428" s="366"/>
      <c r="BN428" s="365"/>
      <c r="BO428" s="365"/>
      <c r="BP428" s="365"/>
      <c r="BQ428" s="367"/>
      <c r="BR428" s="365"/>
      <c r="BS428" s="367"/>
      <c r="BT428" s="366"/>
      <c r="BU428" s="365"/>
      <c r="BV428" s="365"/>
      <c r="BW428" s="365"/>
      <c r="BX428" s="367"/>
      <c r="BY428" s="365"/>
      <c r="BZ428" s="367"/>
      <c r="CA428" s="366"/>
      <c r="CB428" s="365"/>
      <c r="CC428" s="365"/>
      <c r="CD428" s="365"/>
      <c r="CE428" s="367"/>
      <c r="CF428" s="365"/>
      <c r="CG428" s="365"/>
      <c r="CH428" s="366"/>
      <c r="CI428" s="365"/>
      <c r="CJ428" s="365"/>
      <c r="CK428" s="365"/>
      <c r="CL428" s="367"/>
      <c r="CM428" s="365"/>
      <c r="CN428" s="365"/>
      <c r="CO428" s="366"/>
      <c r="CP428" s="365"/>
      <c r="CQ428" s="365"/>
      <c r="CR428" s="365"/>
      <c r="CS428" s="367"/>
      <c r="CT428" s="365"/>
      <c r="CU428" s="378"/>
    </row>
    <row r="429" spans="22:99">
      <c r="V429" s="248"/>
      <c r="W429" s="248"/>
      <c r="X429" s="248"/>
      <c r="Y429" s="248"/>
      <c r="Z429" s="248"/>
      <c r="AA429" s="248"/>
      <c r="AB429" s="366"/>
      <c r="AG429" s="366"/>
      <c r="AS429" s="366"/>
      <c r="AT429" s="365"/>
      <c r="AU429" s="365"/>
      <c r="AV429" s="365"/>
      <c r="AW429" s="365"/>
      <c r="AX429" s="365"/>
      <c r="AY429" s="365"/>
      <c r="AZ429" s="366"/>
      <c r="BA429" s="365"/>
      <c r="BB429" s="365"/>
      <c r="BC429" s="365"/>
      <c r="BD429" s="365"/>
      <c r="BE429" s="366"/>
      <c r="BF429" s="366"/>
      <c r="BG429" s="365"/>
      <c r="BH429" s="365"/>
      <c r="BI429" s="365"/>
      <c r="BJ429" s="367"/>
      <c r="BK429" s="365"/>
      <c r="BL429" s="367"/>
      <c r="BM429" s="366"/>
      <c r="BN429" s="365"/>
      <c r="BO429" s="365"/>
      <c r="BP429" s="365"/>
      <c r="BQ429" s="367"/>
      <c r="BR429" s="365"/>
      <c r="BS429" s="367"/>
      <c r="BT429" s="366"/>
      <c r="BU429" s="365"/>
      <c r="BV429" s="365"/>
      <c r="BW429" s="365"/>
      <c r="BX429" s="367"/>
      <c r="BY429" s="365"/>
      <c r="BZ429" s="367"/>
      <c r="CA429" s="366"/>
      <c r="CB429" s="365"/>
      <c r="CC429" s="365"/>
      <c r="CD429" s="365"/>
      <c r="CE429" s="367"/>
      <c r="CF429" s="365"/>
      <c r="CG429" s="365"/>
      <c r="CH429" s="366"/>
      <c r="CI429" s="365"/>
      <c r="CJ429" s="365"/>
      <c r="CK429" s="365"/>
      <c r="CL429" s="367"/>
      <c r="CM429" s="365"/>
      <c r="CN429" s="365"/>
      <c r="CO429" s="366"/>
      <c r="CP429" s="365"/>
      <c r="CQ429" s="365"/>
      <c r="CR429" s="365"/>
      <c r="CS429" s="367"/>
      <c r="CT429" s="365"/>
      <c r="CU429" s="378"/>
    </row>
    <row r="430" spans="22:99">
      <c r="V430" s="248"/>
      <c r="W430" s="248"/>
      <c r="X430" s="248"/>
      <c r="Y430" s="248"/>
      <c r="Z430" s="248"/>
      <c r="AA430" s="248"/>
      <c r="AB430" s="366"/>
      <c r="AG430" s="366"/>
      <c r="AS430" s="366"/>
      <c r="AT430" s="365"/>
      <c r="AU430" s="365"/>
      <c r="AV430" s="365"/>
      <c r="AW430" s="365"/>
      <c r="AX430" s="365"/>
      <c r="AY430" s="365"/>
      <c r="AZ430" s="366"/>
      <c r="BA430" s="365"/>
      <c r="BB430" s="365"/>
      <c r="BC430" s="365"/>
      <c r="BD430" s="365"/>
      <c r="BE430" s="366"/>
      <c r="BF430" s="366"/>
      <c r="BG430" s="365"/>
      <c r="BH430" s="365"/>
      <c r="BI430" s="365"/>
      <c r="BJ430" s="367"/>
      <c r="BK430" s="365"/>
      <c r="BL430" s="367"/>
      <c r="BM430" s="366"/>
      <c r="BN430" s="365"/>
      <c r="BO430" s="365"/>
      <c r="BP430" s="365"/>
      <c r="BQ430" s="367"/>
      <c r="BR430" s="365"/>
      <c r="BS430" s="367"/>
      <c r="BT430" s="366"/>
      <c r="BU430" s="365"/>
      <c r="BV430" s="365"/>
      <c r="BW430" s="365"/>
      <c r="BX430" s="367"/>
      <c r="BY430" s="365"/>
      <c r="BZ430" s="367"/>
      <c r="CA430" s="366"/>
      <c r="CB430" s="365"/>
      <c r="CC430" s="365"/>
      <c r="CD430" s="365"/>
      <c r="CE430" s="367"/>
      <c r="CF430" s="365"/>
      <c r="CG430" s="365"/>
      <c r="CH430" s="366"/>
      <c r="CI430" s="365"/>
      <c r="CJ430" s="365"/>
      <c r="CK430" s="365"/>
      <c r="CL430" s="367"/>
      <c r="CM430" s="365"/>
      <c r="CN430" s="365"/>
      <c r="CO430" s="366"/>
      <c r="CP430" s="365"/>
      <c r="CQ430" s="365"/>
      <c r="CR430" s="365"/>
      <c r="CS430" s="367"/>
      <c r="CT430" s="365"/>
      <c r="CU430" s="378"/>
    </row>
    <row r="431" spans="22:99">
      <c r="V431" s="248"/>
      <c r="W431" s="248"/>
      <c r="X431" s="248"/>
      <c r="Y431" s="248"/>
      <c r="Z431" s="248"/>
      <c r="AA431" s="248"/>
      <c r="AB431" s="366"/>
      <c r="AG431" s="366"/>
      <c r="AS431" s="366"/>
      <c r="AT431" s="365"/>
      <c r="AU431" s="365"/>
      <c r="AV431" s="365"/>
      <c r="AW431" s="365"/>
      <c r="AX431" s="365"/>
      <c r="AY431" s="365"/>
      <c r="AZ431" s="366"/>
      <c r="BA431" s="365"/>
      <c r="BB431" s="365"/>
      <c r="BC431" s="365"/>
      <c r="BD431" s="365"/>
      <c r="BE431" s="366"/>
      <c r="BF431" s="366"/>
      <c r="BG431" s="365"/>
      <c r="BH431" s="365"/>
      <c r="BI431" s="365"/>
      <c r="BJ431" s="367"/>
      <c r="BK431" s="365"/>
      <c r="BL431" s="367"/>
      <c r="BM431" s="366"/>
      <c r="BN431" s="365"/>
      <c r="BO431" s="365"/>
      <c r="BP431" s="365"/>
      <c r="BQ431" s="367"/>
      <c r="BR431" s="365"/>
      <c r="BS431" s="367"/>
      <c r="BT431" s="366"/>
      <c r="BU431" s="365"/>
      <c r="BV431" s="365"/>
      <c r="BW431" s="365"/>
      <c r="BX431" s="367"/>
      <c r="BY431" s="365"/>
      <c r="BZ431" s="367"/>
      <c r="CA431" s="366"/>
      <c r="CB431" s="365"/>
      <c r="CC431" s="365"/>
      <c r="CD431" s="365"/>
      <c r="CE431" s="367"/>
      <c r="CF431" s="365"/>
      <c r="CG431" s="365"/>
      <c r="CH431" s="366"/>
      <c r="CI431" s="365"/>
      <c r="CJ431" s="365"/>
      <c r="CK431" s="365"/>
      <c r="CL431" s="367"/>
      <c r="CM431" s="365"/>
      <c r="CN431" s="365"/>
      <c r="CO431" s="366"/>
      <c r="CP431" s="365"/>
      <c r="CQ431" s="365"/>
      <c r="CR431" s="365"/>
      <c r="CS431" s="367"/>
      <c r="CT431" s="365"/>
      <c r="CU431" s="378"/>
    </row>
    <row r="432" spans="22:99">
      <c r="V432" s="248"/>
      <c r="W432" s="248"/>
      <c r="X432" s="248"/>
      <c r="Y432" s="248"/>
      <c r="Z432" s="248"/>
      <c r="AA432" s="248"/>
      <c r="AB432" s="366"/>
      <c r="AG432" s="366"/>
      <c r="AS432" s="366"/>
      <c r="AT432" s="365"/>
      <c r="AU432" s="365"/>
      <c r="AV432" s="365"/>
      <c r="AW432" s="365"/>
      <c r="AX432" s="365"/>
      <c r="AY432" s="365"/>
      <c r="AZ432" s="366"/>
      <c r="BA432" s="365"/>
      <c r="BB432" s="365"/>
      <c r="BC432" s="365"/>
      <c r="BD432" s="365"/>
      <c r="BE432" s="366"/>
      <c r="BF432" s="366"/>
      <c r="BG432" s="365"/>
      <c r="BH432" s="365"/>
      <c r="BI432" s="365"/>
      <c r="BJ432" s="367"/>
      <c r="BK432" s="365"/>
      <c r="BL432" s="367"/>
      <c r="BM432" s="366"/>
      <c r="BN432" s="365"/>
      <c r="BO432" s="365"/>
      <c r="BP432" s="365"/>
      <c r="BQ432" s="367"/>
      <c r="BR432" s="365"/>
      <c r="BS432" s="367"/>
      <c r="BT432" s="366"/>
      <c r="BU432" s="365"/>
      <c r="BV432" s="365"/>
      <c r="BW432" s="365"/>
      <c r="BX432" s="367"/>
      <c r="BY432" s="365"/>
      <c r="BZ432" s="367"/>
      <c r="CA432" s="366"/>
      <c r="CB432" s="365"/>
      <c r="CC432" s="365"/>
      <c r="CD432" s="365"/>
      <c r="CE432" s="367"/>
      <c r="CF432" s="365"/>
      <c r="CG432" s="365"/>
      <c r="CH432" s="366"/>
      <c r="CI432" s="365"/>
      <c r="CJ432" s="365"/>
      <c r="CK432" s="365"/>
      <c r="CL432" s="367"/>
      <c r="CM432" s="365"/>
      <c r="CN432" s="365"/>
      <c r="CO432" s="366"/>
      <c r="CP432" s="365"/>
      <c r="CQ432" s="365"/>
      <c r="CR432" s="365"/>
      <c r="CS432" s="367"/>
      <c r="CT432" s="365"/>
      <c r="CU432" s="378"/>
    </row>
    <row r="433" spans="22:99">
      <c r="V433" s="248"/>
      <c r="W433" s="248"/>
      <c r="X433" s="248"/>
      <c r="Y433" s="248"/>
      <c r="Z433" s="248"/>
      <c r="AA433" s="248"/>
      <c r="AB433" s="366"/>
      <c r="AG433" s="366"/>
      <c r="AS433" s="366"/>
      <c r="AT433" s="365"/>
      <c r="AU433" s="365"/>
      <c r="AV433" s="365"/>
      <c r="AW433" s="365"/>
      <c r="AX433" s="365"/>
      <c r="AY433" s="365"/>
      <c r="AZ433" s="366"/>
      <c r="BA433" s="365"/>
      <c r="BB433" s="365"/>
      <c r="BC433" s="365"/>
      <c r="BD433" s="365"/>
      <c r="BE433" s="366"/>
      <c r="BF433" s="366"/>
      <c r="BG433" s="365"/>
      <c r="BH433" s="365"/>
      <c r="BI433" s="365"/>
      <c r="BJ433" s="367"/>
      <c r="BK433" s="365"/>
      <c r="BL433" s="367"/>
      <c r="BM433" s="366"/>
      <c r="BN433" s="365"/>
      <c r="BO433" s="365"/>
      <c r="BP433" s="365"/>
      <c r="BQ433" s="367"/>
      <c r="BR433" s="365"/>
      <c r="BS433" s="367"/>
      <c r="BT433" s="366"/>
      <c r="BU433" s="365"/>
      <c r="BV433" s="365"/>
      <c r="BW433" s="365"/>
      <c r="BX433" s="367"/>
      <c r="BY433" s="365"/>
      <c r="BZ433" s="367"/>
      <c r="CA433" s="366"/>
      <c r="CB433" s="365"/>
      <c r="CC433" s="365"/>
      <c r="CD433" s="365"/>
      <c r="CE433" s="367"/>
      <c r="CF433" s="365"/>
      <c r="CG433" s="365"/>
      <c r="CH433" s="366"/>
      <c r="CI433" s="365"/>
      <c r="CJ433" s="365"/>
      <c r="CK433" s="365"/>
      <c r="CL433" s="367"/>
      <c r="CM433" s="365"/>
      <c r="CN433" s="365"/>
      <c r="CO433" s="366"/>
      <c r="CP433" s="365"/>
      <c r="CQ433" s="365"/>
      <c r="CR433" s="365"/>
      <c r="CS433" s="367"/>
      <c r="CT433" s="365"/>
      <c r="CU433" s="378"/>
    </row>
    <row r="434" spans="22:99">
      <c r="V434" s="248"/>
      <c r="W434" s="248"/>
      <c r="X434" s="248"/>
      <c r="Y434" s="248"/>
      <c r="Z434" s="248"/>
      <c r="AA434" s="248"/>
      <c r="AB434" s="366"/>
      <c r="AG434" s="366"/>
      <c r="AS434" s="366"/>
      <c r="AT434" s="365"/>
      <c r="AU434" s="365"/>
      <c r="AV434" s="365"/>
      <c r="AW434" s="365"/>
      <c r="AX434" s="365"/>
      <c r="AY434" s="365"/>
      <c r="AZ434" s="366"/>
      <c r="BA434" s="365"/>
      <c r="BB434" s="365"/>
      <c r="BC434" s="365"/>
      <c r="BD434" s="365"/>
      <c r="BE434" s="366"/>
      <c r="BF434" s="366"/>
      <c r="BG434" s="365"/>
      <c r="BH434" s="365"/>
      <c r="BI434" s="365"/>
      <c r="BJ434" s="367"/>
      <c r="BK434" s="365"/>
      <c r="BL434" s="367"/>
      <c r="BM434" s="366"/>
      <c r="BN434" s="365"/>
      <c r="BO434" s="365"/>
      <c r="BP434" s="365"/>
      <c r="BQ434" s="367"/>
      <c r="BR434" s="365"/>
      <c r="BS434" s="367"/>
      <c r="BT434" s="366"/>
      <c r="BU434" s="365"/>
      <c r="BV434" s="365"/>
      <c r="BW434" s="365"/>
      <c r="BX434" s="367"/>
      <c r="BY434" s="365"/>
      <c r="BZ434" s="367"/>
      <c r="CA434" s="366"/>
      <c r="CB434" s="365"/>
      <c r="CC434" s="365"/>
      <c r="CD434" s="365"/>
      <c r="CE434" s="367"/>
      <c r="CF434" s="365"/>
      <c r="CG434" s="365"/>
      <c r="CH434" s="366"/>
      <c r="CI434" s="365"/>
      <c r="CJ434" s="365"/>
      <c r="CK434" s="365"/>
      <c r="CL434" s="367"/>
      <c r="CM434" s="365"/>
      <c r="CN434" s="365"/>
      <c r="CO434" s="366"/>
      <c r="CP434" s="365"/>
      <c r="CQ434" s="365"/>
      <c r="CR434" s="365"/>
      <c r="CS434" s="367"/>
      <c r="CT434" s="365"/>
      <c r="CU434" s="378"/>
    </row>
    <row r="435" spans="22:99">
      <c r="V435" s="248"/>
      <c r="W435" s="248"/>
      <c r="X435" s="248"/>
      <c r="Y435" s="248"/>
      <c r="Z435" s="248"/>
      <c r="AA435" s="248"/>
      <c r="AB435" s="366"/>
      <c r="AG435" s="366"/>
      <c r="AS435" s="366"/>
      <c r="AT435" s="365"/>
      <c r="AU435" s="365"/>
      <c r="AV435" s="365"/>
      <c r="AW435" s="365"/>
      <c r="AX435" s="365"/>
      <c r="AY435" s="365"/>
      <c r="AZ435" s="366"/>
      <c r="BA435" s="365"/>
      <c r="BB435" s="365"/>
      <c r="BC435" s="365"/>
      <c r="BD435" s="365"/>
      <c r="BE435" s="366"/>
      <c r="BF435" s="366"/>
      <c r="BG435" s="365"/>
      <c r="BH435" s="365"/>
      <c r="BI435" s="365"/>
      <c r="BJ435" s="367"/>
      <c r="BK435" s="365"/>
      <c r="BL435" s="367"/>
      <c r="BM435" s="366"/>
      <c r="BN435" s="365"/>
      <c r="BO435" s="365"/>
      <c r="BP435" s="365"/>
      <c r="BQ435" s="367"/>
      <c r="BR435" s="365"/>
      <c r="BS435" s="367"/>
      <c r="BT435" s="366"/>
      <c r="BU435" s="365"/>
      <c r="BV435" s="365"/>
      <c r="BW435" s="365"/>
      <c r="BX435" s="367"/>
      <c r="BY435" s="365"/>
      <c r="BZ435" s="367"/>
      <c r="CA435" s="366"/>
      <c r="CB435" s="365"/>
      <c r="CC435" s="365"/>
      <c r="CD435" s="365"/>
      <c r="CE435" s="367"/>
      <c r="CF435" s="365"/>
      <c r="CG435" s="365"/>
      <c r="CH435" s="366"/>
      <c r="CI435" s="365"/>
      <c r="CJ435" s="365"/>
      <c r="CK435" s="365"/>
      <c r="CL435" s="367"/>
      <c r="CM435" s="365"/>
      <c r="CN435" s="365"/>
      <c r="CO435" s="366"/>
      <c r="CP435" s="365"/>
      <c r="CQ435" s="365"/>
      <c r="CR435" s="365"/>
      <c r="CS435" s="367"/>
      <c r="CT435" s="365"/>
      <c r="CU435" s="378"/>
    </row>
    <row r="436" spans="22:99">
      <c r="V436" s="248"/>
      <c r="W436" s="248"/>
      <c r="X436" s="248"/>
      <c r="Y436" s="248"/>
      <c r="Z436" s="248"/>
      <c r="AA436" s="248"/>
      <c r="AB436" s="366"/>
      <c r="AG436" s="366"/>
      <c r="AS436" s="366"/>
      <c r="AT436" s="365"/>
      <c r="AU436" s="365"/>
      <c r="AV436" s="365"/>
      <c r="AW436" s="365"/>
      <c r="AX436" s="365"/>
      <c r="AY436" s="365"/>
      <c r="AZ436" s="366"/>
      <c r="BA436" s="365"/>
      <c r="BB436" s="365"/>
      <c r="BC436" s="365"/>
      <c r="BD436" s="365"/>
      <c r="BE436" s="366"/>
      <c r="BF436" s="366"/>
      <c r="BG436" s="365"/>
      <c r="BH436" s="365"/>
      <c r="BI436" s="365"/>
      <c r="BJ436" s="367"/>
      <c r="BK436" s="365"/>
      <c r="BL436" s="367"/>
      <c r="BM436" s="366"/>
      <c r="BN436" s="365"/>
      <c r="BO436" s="365"/>
      <c r="BP436" s="365"/>
      <c r="BQ436" s="367"/>
      <c r="BR436" s="365"/>
      <c r="BS436" s="367"/>
      <c r="BT436" s="366"/>
      <c r="BU436" s="365"/>
      <c r="BV436" s="365"/>
      <c r="BW436" s="365"/>
      <c r="BX436" s="367"/>
      <c r="BY436" s="365"/>
      <c r="BZ436" s="367"/>
      <c r="CA436" s="366"/>
      <c r="CB436" s="365"/>
      <c r="CC436" s="365"/>
      <c r="CD436" s="365"/>
      <c r="CE436" s="367"/>
      <c r="CF436" s="365"/>
      <c r="CG436" s="365"/>
      <c r="CH436" s="366"/>
      <c r="CI436" s="365"/>
      <c r="CJ436" s="365"/>
      <c r="CK436" s="365"/>
      <c r="CL436" s="367"/>
      <c r="CM436" s="365"/>
      <c r="CN436" s="365"/>
      <c r="CO436" s="366"/>
      <c r="CP436" s="365"/>
      <c r="CQ436" s="365"/>
      <c r="CR436" s="365"/>
      <c r="CS436" s="367"/>
      <c r="CT436" s="365"/>
      <c r="CU436" s="378"/>
    </row>
    <row r="437" spans="22:99">
      <c r="V437" s="248"/>
      <c r="W437" s="248"/>
      <c r="X437" s="248"/>
      <c r="Y437" s="248"/>
      <c r="Z437" s="248"/>
      <c r="AA437" s="248"/>
      <c r="AB437" s="366"/>
      <c r="AG437" s="366"/>
      <c r="AS437" s="366"/>
      <c r="AT437" s="365"/>
      <c r="AU437" s="365"/>
      <c r="AV437" s="365"/>
      <c r="AW437" s="365"/>
      <c r="AX437" s="365"/>
      <c r="AY437" s="365"/>
      <c r="AZ437" s="366"/>
      <c r="BA437" s="365"/>
      <c r="BB437" s="365"/>
      <c r="BC437" s="365"/>
      <c r="BD437" s="365"/>
      <c r="BE437" s="366"/>
      <c r="BF437" s="366"/>
      <c r="BG437" s="365"/>
      <c r="BH437" s="365"/>
      <c r="BI437" s="365"/>
      <c r="BJ437" s="367"/>
      <c r="BK437" s="365"/>
      <c r="BL437" s="367"/>
      <c r="BM437" s="366"/>
      <c r="BN437" s="365"/>
      <c r="BO437" s="365"/>
      <c r="BP437" s="365"/>
      <c r="BQ437" s="367"/>
      <c r="BR437" s="365"/>
      <c r="BS437" s="367"/>
      <c r="BT437" s="366"/>
      <c r="BU437" s="365"/>
      <c r="BV437" s="365"/>
      <c r="BW437" s="365"/>
      <c r="BX437" s="367"/>
      <c r="BY437" s="365"/>
      <c r="BZ437" s="367"/>
      <c r="CA437" s="366"/>
      <c r="CB437" s="365"/>
      <c r="CC437" s="365"/>
      <c r="CD437" s="365"/>
      <c r="CE437" s="367"/>
      <c r="CF437" s="365"/>
      <c r="CG437" s="365"/>
      <c r="CH437" s="366"/>
      <c r="CI437" s="365"/>
      <c r="CJ437" s="365"/>
      <c r="CK437" s="365"/>
      <c r="CL437" s="367"/>
      <c r="CM437" s="365"/>
      <c r="CN437" s="365"/>
      <c r="CO437" s="366"/>
      <c r="CP437" s="365"/>
      <c r="CQ437" s="365"/>
      <c r="CR437" s="365"/>
      <c r="CS437" s="367"/>
      <c r="CT437" s="365"/>
      <c r="CU437" s="378"/>
    </row>
    <row r="438" spans="22:99">
      <c r="V438" s="248"/>
      <c r="W438" s="248"/>
      <c r="X438" s="248"/>
      <c r="Y438" s="248"/>
      <c r="Z438" s="248"/>
      <c r="AA438" s="248"/>
      <c r="AB438" s="366"/>
      <c r="AG438" s="366"/>
      <c r="AS438" s="366"/>
      <c r="AT438" s="365"/>
      <c r="AU438" s="365"/>
      <c r="AV438" s="365"/>
      <c r="AW438" s="365"/>
      <c r="AX438" s="365"/>
      <c r="AY438" s="365"/>
      <c r="AZ438" s="366"/>
      <c r="BA438" s="365"/>
      <c r="BB438" s="365"/>
      <c r="BC438" s="365"/>
      <c r="BD438" s="365"/>
      <c r="BE438" s="366"/>
      <c r="BF438" s="366"/>
      <c r="BG438" s="365"/>
      <c r="BH438" s="365"/>
      <c r="BI438" s="365"/>
      <c r="BJ438" s="367"/>
      <c r="BK438" s="365"/>
      <c r="BL438" s="367"/>
      <c r="BM438" s="366"/>
      <c r="BN438" s="365"/>
      <c r="BO438" s="365"/>
      <c r="BP438" s="365"/>
      <c r="BQ438" s="367"/>
      <c r="BR438" s="365"/>
      <c r="BS438" s="367"/>
      <c r="BT438" s="366"/>
      <c r="BU438" s="365"/>
      <c r="BV438" s="365"/>
      <c r="BW438" s="365"/>
      <c r="BX438" s="367"/>
      <c r="BY438" s="365"/>
      <c r="BZ438" s="367"/>
      <c r="CA438" s="366"/>
      <c r="CB438" s="365"/>
      <c r="CC438" s="365"/>
      <c r="CD438" s="365"/>
      <c r="CE438" s="367"/>
      <c r="CF438" s="365"/>
      <c r="CG438" s="365"/>
      <c r="CH438" s="366"/>
      <c r="CI438" s="365"/>
      <c r="CJ438" s="365"/>
      <c r="CK438" s="365"/>
      <c r="CL438" s="367"/>
      <c r="CM438" s="365"/>
      <c r="CN438" s="365"/>
      <c r="CO438" s="366"/>
      <c r="CP438" s="365"/>
      <c r="CQ438" s="365"/>
      <c r="CR438" s="365"/>
      <c r="CS438" s="367"/>
      <c r="CT438" s="365"/>
      <c r="CU438" s="378"/>
    </row>
    <row r="439" spans="22:99">
      <c r="V439" s="248"/>
      <c r="W439" s="248"/>
      <c r="X439" s="248"/>
      <c r="Y439" s="248"/>
      <c r="Z439" s="248"/>
      <c r="AA439" s="248"/>
      <c r="AB439" s="366"/>
      <c r="AG439" s="366"/>
      <c r="AS439" s="366"/>
      <c r="AT439" s="365"/>
      <c r="AU439" s="365"/>
      <c r="AV439" s="365"/>
      <c r="AW439" s="365"/>
      <c r="AX439" s="365"/>
      <c r="AY439" s="365"/>
      <c r="AZ439" s="366"/>
      <c r="BA439" s="365"/>
      <c r="BB439" s="365"/>
      <c r="BC439" s="365"/>
      <c r="BD439" s="365"/>
      <c r="BE439" s="366"/>
      <c r="BF439" s="366"/>
      <c r="BG439" s="365"/>
      <c r="BH439" s="365"/>
      <c r="BI439" s="365"/>
      <c r="BJ439" s="367"/>
      <c r="BK439" s="365"/>
      <c r="BL439" s="367"/>
      <c r="BM439" s="366"/>
      <c r="BN439" s="365"/>
      <c r="BO439" s="365"/>
      <c r="BP439" s="365"/>
      <c r="BQ439" s="367"/>
      <c r="BR439" s="365"/>
      <c r="BS439" s="367"/>
      <c r="BT439" s="366"/>
      <c r="BU439" s="365"/>
      <c r="BV439" s="365"/>
      <c r="BW439" s="365"/>
      <c r="BX439" s="367"/>
      <c r="BY439" s="365"/>
      <c r="BZ439" s="367"/>
      <c r="CA439" s="366"/>
      <c r="CB439" s="365"/>
      <c r="CC439" s="365"/>
      <c r="CD439" s="365"/>
      <c r="CE439" s="367"/>
      <c r="CF439" s="365"/>
      <c r="CG439" s="365"/>
      <c r="CH439" s="366"/>
      <c r="CI439" s="365"/>
      <c r="CJ439" s="365"/>
      <c r="CK439" s="365"/>
      <c r="CL439" s="367"/>
      <c r="CM439" s="365"/>
      <c r="CN439" s="365"/>
      <c r="CO439" s="366"/>
      <c r="CP439" s="365"/>
      <c r="CQ439" s="365"/>
      <c r="CR439" s="365"/>
      <c r="CS439" s="367"/>
      <c r="CT439" s="365"/>
      <c r="CU439" s="378"/>
    </row>
    <row r="440" spans="22:99">
      <c r="V440" s="248"/>
      <c r="W440" s="248"/>
      <c r="X440" s="248"/>
      <c r="Y440" s="248"/>
      <c r="Z440" s="248"/>
      <c r="AA440" s="248"/>
      <c r="AB440" s="366"/>
      <c r="AG440" s="366"/>
      <c r="AS440" s="366"/>
      <c r="AT440" s="365"/>
      <c r="AU440" s="365"/>
      <c r="AV440" s="365"/>
      <c r="AW440" s="365"/>
      <c r="AX440" s="365"/>
      <c r="AY440" s="365"/>
      <c r="AZ440" s="366"/>
      <c r="BA440" s="365"/>
      <c r="BB440" s="365"/>
      <c r="BC440" s="365"/>
      <c r="BD440" s="365"/>
      <c r="BE440" s="366"/>
      <c r="BF440" s="366"/>
      <c r="BG440" s="365"/>
      <c r="BH440" s="365"/>
      <c r="BI440" s="365"/>
      <c r="BJ440" s="367"/>
      <c r="BK440" s="365"/>
      <c r="BL440" s="367"/>
      <c r="BM440" s="366"/>
      <c r="BN440" s="365"/>
      <c r="BO440" s="365"/>
      <c r="BP440" s="365"/>
      <c r="BQ440" s="367"/>
      <c r="BR440" s="365"/>
      <c r="BS440" s="367"/>
      <c r="BT440" s="366"/>
      <c r="BU440" s="365"/>
      <c r="BV440" s="365"/>
      <c r="BW440" s="365"/>
      <c r="BX440" s="367"/>
      <c r="BY440" s="365"/>
      <c r="BZ440" s="367"/>
      <c r="CA440" s="366"/>
      <c r="CB440" s="365"/>
      <c r="CC440" s="365"/>
      <c r="CD440" s="365"/>
      <c r="CE440" s="367"/>
      <c r="CF440" s="365"/>
      <c r="CG440" s="365"/>
      <c r="CH440" s="366"/>
      <c r="CI440" s="365"/>
      <c r="CJ440" s="365"/>
      <c r="CK440" s="365"/>
      <c r="CL440" s="367"/>
      <c r="CM440" s="365"/>
      <c r="CN440" s="365"/>
      <c r="CO440" s="366"/>
      <c r="CP440" s="365"/>
      <c r="CQ440" s="365"/>
      <c r="CR440" s="365"/>
      <c r="CS440" s="367"/>
      <c r="CT440" s="365"/>
      <c r="CU440" s="378"/>
    </row>
    <row r="441" spans="22:99">
      <c r="V441" s="248"/>
      <c r="W441" s="248"/>
      <c r="X441" s="248"/>
      <c r="Y441" s="248"/>
      <c r="Z441" s="248"/>
      <c r="AA441" s="248"/>
      <c r="AB441" s="366"/>
      <c r="AG441" s="366"/>
      <c r="AS441" s="366"/>
      <c r="AT441" s="365"/>
      <c r="AU441" s="365"/>
      <c r="AV441" s="365"/>
      <c r="AW441" s="365"/>
      <c r="AX441" s="365"/>
      <c r="AY441" s="365"/>
      <c r="AZ441" s="366"/>
      <c r="BA441" s="365"/>
      <c r="BB441" s="365"/>
      <c r="BC441" s="365"/>
      <c r="BD441" s="365"/>
      <c r="BE441" s="366"/>
      <c r="BF441" s="366"/>
      <c r="BG441" s="365"/>
      <c r="BH441" s="365"/>
      <c r="BI441" s="365"/>
      <c r="BJ441" s="367"/>
      <c r="BK441" s="365"/>
      <c r="BL441" s="367"/>
      <c r="BM441" s="366"/>
      <c r="BN441" s="365"/>
      <c r="BO441" s="365"/>
      <c r="BP441" s="365"/>
      <c r="BQ441" s="367"/>
      <c r="BR441" s="365"/>
      <c r="BS441" s="367"/>
      <c r="BT441" s="366"/>
      <c r="BU441" s="365"/>
      <c r="BV441" s="365"/>
      <c r="BW441" s="365"/>
      <c r="BX441" s="367"/>
      <c r="BY441" s="365"/>
      <c r="BZ441" s="367"/>
      <c r="CA441" s="366"/>
      <c r="CB441" s="365"/>
      <c r="CC441" s="365"/>
      <c r="CD441" s="365"/>
      <c r="CE441" s="367"/>
      <c r="CF441" s="365"/>
      <c r="CG441" s="365"/>
      <c r="CH441" s="366"/>
      <c r="CI441" s="365"/>
      <c r="CJ441" s="365"/>
      <c r="CK441" s="365"/>
      <c r="CL441" s="367"/>
      <c r="CM441" s="365"/>
      <c r="CN441" s="365"/>
      <c r="CO441" s="366"/>
      <c r="CP441" s="365"/>
      <c r="CQ441" s="365"/>
      <c r="CR441" s="365"/>
      <c r="CS441" s="367"/>
      <c r="CT441" s="365"/>
      <c r="CU441" s="378"/>
    </row>
    <row r="442" spans="22:99">
      <c r="V442" s="248"/>
      <c r="W442" s="248"/>
      <c r="X442" s="248"/>
      <c r="Y442" s="248"/>
      <c r="Z442" s="248"/>
      <c r="AA442" s="248"/>
      <c r="AB442" s="366"/>
      <c r="AG442" s="366"/>
      <c r="AS442" s="366"/>
      <c r="AT442" s="365"/>
      <c r="AU442" s="365"/>
      <c r="AV442" s="365"/>
      <c r="AW442" s="365"/>
      <c r="AX442" s="365"/>
      <c r="AY442" s="365"/>
      <c r="AZ442" s="366"/>
      <c r="BA442" s="365"/>
      <c r="BB442" s="365"/>
      <c r="BC442" s="365"/>
      <c r="BD442" s="365"/>
      <c r="BE442" s="366"/>
      <c r="BF442" s="366"/>
      <c r="BG442" s="365"/>
      <c r="BH442" s="365"/>
      <c r="BI442" s="365"/>
      <c r="BJ442" s="367"/>
      <c r="BK442" s="365"/>
      <c r="BL442" s="367"/>
      <c r="BM442" s="366"/>
      <c r="BN442" s="365"/>
      <c r="BO442" s="365"/>
      <c r="BP442" s="365"/>
      <c r="BQ442" s="367"/>
      <c r="BR442" s="365"/>
      <c r="BS442" s="367"/>
      <c r="BT442" s="366"/>
      <c r="BU442" s="365"/>
      <c r="BV442" s="365"/>
      <c r="BW442" s="365"/>
      <c r="BX442" s="367"/>
      <c r="BY442" s="365"/>
      <c r="BZ442" s="367"/>
      <c r="CA442" s="366"/>
      <c r="CB442" s="365"/>
      <c r="CC442" s="365"/>
      <c r="CD442" s="365"/>
      <c r="CE442" s="367"/>
      <c r="CF442" s="365"/>
      <c r="CG442" s="365"/>
      <c r="CH442" s="366"/>
      <c r="CI442" s="365"/>
      <c r="CJ442" s="365"/>
      <c r="CK442" s="365"/>
      <c r="CL442" s="367"/>
      <c r="CM442" s="365"/>
      <c r="CN442" s="365"/>
      <c r="CO442" s="366"/>
      <c r="CP442" s="365"/>
      <c r="CQ442" s="365"/>
      <c r="CR442" s="365"/>
      <c r="CS442" s="367"/>
      <c r="CT442" s="365"/>
      <c r="CU442" s="378"/>
    </row>
    <row r="443" spans="22:99">
      <c r="V443" s="248"/>
      <c r="W443" s="248"/>
      <c r="X443" s="248"/>
      <c r="Y443" s="248"/>
      <c r="Z443" s="248"/>
      <c r="AA443" s="248"/>
      <c r="AB443" s="366"/>
      <c r="AG443" s="366"/>
      <c r="AS443" s="366"/>
      <c r="AT443" s="365"/>
      <c r="AU443" s="365"/>
      <c r="AV443" s="365"/>
      <c r="AW443" s="365"/>
      <c r="AX443" s="365"/>
      <c r="AY443" s="365"/>
      <c r="AZ443" s="366"/>
      <c r="BA443" s="365"/>
      <c r="BB443" s="365"/>
      <c r="BC443" s="365"/>
      <c r="BD443" s="365"/>
      <c r="BE443" s="366"/>
      <c r="BF443" s="366"/>
      <c r="BG443" s="365"/>
      <c r="BH443" s="365"/>
      <c r="BI443" s="365"/>
      <c r="BJ443" s="367"/>
      <c r="BK443" s="365"/>
      <c r="BL443" s="367"/>
      <c r="BM443" s="366"/>
      <c r="BN443" s="365"/>
      <c r="BO443" s="365"/>
      <c r="BP443" s="365"/>
      <c r="BQ443" s="367"/>
      <c r="BR443" s="365"/>
      <c r="BS443" s="367"/>
      <c r="BT443" s="366"/>
      <c r="BU443" s="365"/>
      <c r="BV443" s="365"/>
      <c r="BW443" s="365"/>
      <c r="BX443" s="367"/>
      <c r="BY443" s="365"/>
      <c r="BZ443" s="367"/>
      <c r="CA443" s="366"/>
      <c r="CB443" s="365"/>
      <c r="CC443" s="365"/>
      <c r="CD443" s="365"/>
      <c r="CE443" s="367"/>
      <c r="CF443" s="365"/>
      <c r="CG443" s="365"/>
      <c r="CH443" s="366"/>
      <c r="CI443" s="365"/>
      <c r="CJ443" s="365"/>
      <c r="CK443" s="365"/>
      <c r="CL443" s="367"/>
      <c r="CM443" s="365"/>
      <c r="CN443" s="365"/>
      <c r="CO443" s="366"/>
      <c r="CP443" s="365"/>
      <c r="CQ443" s="365"/>
      <c r="CR443" s="365"/>
      <c r="CS443" s="367"/>
      <c r="CT443" s="365"/>
      <c r="CU443" s="378"/>
    </row>
    <row r="444" spans="22:99">
      <c r="V444" s="248"/>
      <c r="W444" s="248"/>
      <c r="X444" s="248"/>
      <c r="Y444" s="248"/>
      <c r="Z444" s="248"/>
      <c r="AA444" s="248"/>
      <c r="AB444" s="366"/>
      <c r="AG444" s="366"/>
      <c r="AS444" s="366"/>
      <c r="AT444" s="365"/>
      <c r="AU444" s="365"/>
      <c r="AV444" s="365"/>
      <c r="AW444" s="365"/>
      <c r="AX444" s="365"/>
      <c r="AY444" s="365"/>
      <c r="AZ444" s="366"/>
      <c r="BA444" s="365"/>
      <c r="BB444" s="365"/>
      <c r="BC444" s="365"/>
      <c r="BD444" s="365"/>
      <c r="BE444" s="366"/>
      <c r="BF444" s="366"/>
      <c r="BG444" s="365"/>
      <c r="BH444" s="365"/>
      <c r="BI444" s="365"/>
      <c r="BJ444" s="367"/>
      <c r="BK444" s="365"/>
      <c r="BL444" s="367"/>
      <c r="BM444" s="366"/>
      <c r="BN444" s="365"/>
      <c r="BO444" s="365"/>
      <c r="BP444" s="365"/>
      <c r="BQ444" s="367"/>
      <c r="BR444" s="365"/>
      <c r="BS444" s="367"/>
      <c r="BT444" s="366"/>
      <c r="BU444" s="365"/>
      <c r="BV444" s="365"/>
      <c r="BW444" s="365"/>
      <c r="BX444" s="367"/>
      <c r="BY444" s="365"/>
      <c r="BZ444" s="367"/>
      <c r="CA444" s="366"/>
      <c r="CB444" s="365"/>
      <c r="CC444" s="365"/>
      <c r="CD444" s="365"/>
      <c r="CE444" s="367"/>
      <c r="CF444" s="365"/>
      <c r="CG444" s="365"/>
      <c r="CH444" s="366"/>
      <c r="CI444" s="365"/>
      <c r="CJ444" s="365"/>
      <c r="CK444" s="365"/>
      <c r="CL444" s="367"/>
      <c r="CM444" s="365"/>
      <c r="CN444" s="365"/>
      <c r="CO444" s="366"/>
      <c r="CP444" s="365"/>
      <c r="CQ444" s="365"/>
      <c r="CR444" s="365"/>
      <c r="CS444" s="367"/>
      <c r="CT444" s="365"/>
      <c r="CU444" s="378"/>
    </row>
    <row r="445" spans="22:99">
      <c r="V445" s="248"/>
      <c r="W445" s="248"/>
      <c r="X445" s="248"/>
      <c r="Y445" s="248"/>
      <c r="Z445" s="248"/>
      <c r="AA445" s="248"/>
      <c r="AB445" s="366"/>
      <c r="AG445" s="366"/>
      <c r="AS445" s="366"/>
      <c r="AT445" s="365"/>
      <c r="AU445" s="365"/>
      <c r="AV445" s="365"/>
      <c r="AW445" s="365"/>
      <c r="AX445" s="365"/>
      <c r="AY445" s="365"/>
      <c r="AZ445" s="366"/>
      <c r="BA445" s="365"/>
      <c r="BB445" s="365"/>
      <c r="BC445" s="365"/>
      <c r="BD445" s="365"/>
      <c r="BE445" s="366"/>
      <c r="BF445" s="366"/>
      <c r="BG445" s="365"/>
      <c r="BH445" s="365"/>
      <c r="BI445" s="365"/>
      <c r="BJ445" s="367"/>
      <c r="BK445" s="365"/>
      <c r="BL445" s="367"/>
      <c r="BM445" s="366"/>
      <c r="BN445" s="365"/>
      <c r="BO445" s="365"/>
      <c r="BP445" s="365"/>
      <c r="BQ445" s="367"/>
      <c r="BR445" s="365"/>
      <c r="BS445" s="367"/>
      <c r="BT445" s="366"/>
      <c r="BU445" s="365"/>
      <c r="BV445" s="365"/>
      <c r="BW445" s="365"/>
      <c r="BX445" s="367"/>
      <c r="BY445" s="365"/>
      <c r="BZ445" s="367"/>
      <c r="CA445" s="366"/>
      <c r="CB445" s="365"/>
      <c r="CC445" s="365"/>
      <c r="CD445" s="365"/>
      <c r="CE445" s="367"/>
      <c r="CF445" s="365"/>
      <c r="CG445" s="365"/>
      <c r="CH445" s="366"/>
      <c r="CI445" s="365"/>
      <c r="CJ445" s="365"/>
      <c r="CK445" s="365"/>
      <c r="CL445" s="367"/>
      <c r="CM445" s="365"/>
      <c r="CN445" s="365"/>
      <c r="CO445" s="366"/>
      <c r="CP445" s="365"/>
      <c r="CQ445" s="365"/>
      <c r="CR445" s="365"/>
      <c r="CS445" s="367"/>
      <c r="CT445" s="365"/>
      <c r="CU445" s="378"/>
    </row>
    <row r="446" spans="22:99">
      <c r="V446" s="248"/>
      <c r="W446" s="248"/>
      <c r="X446" s="248"/>
      <c r="Y446" s="248"/>
      <c r="Z446" s="248"/>
      <c r="AA446" s="248"/>
      <c r="AB446" s="366"/>
      <c r="AG446" s="366"/>
      <c r="AS446" s="366"/>
      <c r="AT446" s="365"/>
      <c r="AU446" s="365"/>
      <c r="AV446" s="365"/>
      <c r="AW446" s="365"/>
      <c r="AX446" s="365"/>
      <c r="AY446" s="365"/>
      <c r="AZ446" s="366"/>
      <c r="BA446" s="365"/>
      <c r="BB446" s="365"/>
      <c r="BC446" s="365"/>
      <c r="BD446" s="365"/>
      <c r="BE446" s="366"/>
      <c r="BF446" s="366"/>
      <c r="BG446" s="365"/>
      <c r="BH446" s="365"/>
      <c r="BI446" s="365"/>
      <c r="BJ446" s="367"/>
      <c r="BK446" s="365"/>
      <c r="BL446" s="367"/>
      <c r="BM446" s="366"/>
      <c r="BN446" s="365"/>
      <c r="BO446" s="365"/>
      <c r="BP446" s="365"/>
      <c r="BQ446" s="367"/>
      <c r="BR446" s="365"/>
      <c r="BS446" s="367"/>
      <c r="BT446" s="366"/>
      <c r="BU446" s="365"/>
      <c r="BV446" s="365"/>
      <c r="BW446" s="365"/>
      <c r="BX446" s="367"/>
      <c r="BY446" s="365"/>
      <c r="BZ446" s="367"/>
      <c r="CA446" s="366"/>
      <c r="CB446" s="365"/>
      <c r="CC446" s="365"/>
      <c r="CD446" s="365"/>
      <c r="CE446" s="367"/>
      <c r="CF446" s="365"/>
      <c r="CG446" s="365"/>
      <c r="CH446" s="366"/>
      <c r="CI446" s="365"/>
      <c r="CJ446" s="365"/>
      <c r="CK446" s="365"/>
      <c r="CL446" s="367"/>
      <c r="CM446" s="365"/>
      <c r="CN446" s="365"/>
      <c r="CO446" s="366"/>
      <c r="CP446" s="365"/>
      <c r="CQ446" s="365"/>
      <c r="CR446" s="365"/>
      <c r="CS446" s="367"/>
      <c r="CT446" s="365"/>
      <c r="CU446" s="378"/>
    </row>
    <row r="447" spans="22:99">
      <c r="V447" s="248"/>
      <c r="W447" s="248"/>
      <c r="X447" s="248"/>
      <c r="Y447" s="248"/>
      <c r="Z447" s="248"/>
      <c r="AA447" s="248"/>
      <c r="AB447" s="366"/>
      <c r="AG447" s="366"/>
      <c r="AS447" s="366"/>
      <c r="AT447" s="365"/>
      <c r="AU447" s="365"/>
      <c r="AV447" s="365"/>
      <c r="AW447" s="365"/>
      <c r="AX447" s="365"/>
      <c r="AY447" s="365"/>
      <c r="AZ447" s="366"/>
      <c r="BA447" s="365"/>
      <c r="BB447" s="365"/>
      <c r="BC447" s="365"/>
      <c r="BD447" s="365"/>
      <c r="BE447" s="366"/>
      <c r="BF447" s="366"/>
      <c r="BG447" s="365"/>
      <c r="BH447" s="365"/>
      <c r="BI447" s="365"/>
      <c r="BJ447" s="367"/>
      <c r="BK447" s="365"/>
      <c r="BL447" s="367"/>
      <c r="BM447" s="366"/>
      <c r="BN447" s="365"/>
      <c r="BO447" s="365"/>
      <c r="BP447" s="365"/>
      <c r="BQ447" s="367"/>
      <c r="BR447" s="365"/>
      <c r="BS447" s="367"/>
      <c r="BT447" s="366"/>
      <c r="BU447" s="365"/>
      <c r="BV447" s="365"/>
      <c r="BW447" s="365"/>
      <c r="BX447" s="367"/>
      <c r="BY447" s="365"/>
      <c r="BZ447" s="367"/>
      <c r="CA447" s="366"/>
      <c r="CB447" s="365"/>
      <c r="CC447" s="365"/>
      <c r="CD447" s="365"/>
      <c r="CE447" s="367"/>
      <c r="CF447" s="365"/>
      <c r="CG447" s="365"/>
      <c r="CH447" s="366"/>
      <c r="CI447" s="365"/>
      <c r="CJ447" s="365"/>
      <c r="CK447" s="365"/>
      <c r="CL447" s="367"/>
      <c r="CM447" s="365"/>
      <c r="CN447" s="365"/>
      <c r="CO447" s="366"/>
      <c r="CP447" s="365"/>
      <c r="CQ447" s="365"/>
      <c r="CR447" s="365"/>
      <c r="CS447" s="367"/>
      <c r="CT447" s="365"/>
      <c r="CU447" s="378"/>
    </row>
    <row r="448" spans="22:99">
      <c r="V448" s="248"/>
      <c r="W448" s="248"/>
      <c r="X448" s="248"/>
      <c r="Y448" s="248"/>
      <c r="Z448" s="248"/>
      <c r="AA448" s="248"/>
      <c r="AB448" s="366"/>
      <c r="AG448" s="366"/>
      <c r="AS448" s="366"/>
      <c r="AT448" s="365"/>
      <c r="AU448" s="365"/>
      <c r="AV448" s="365"/>
      <c r="AW448" s="365"/>
      <c r="AX448" s="365"/>
      <c r="AY448" s="365"/>
      <c r="AZ448" s="366"/>
      <c r="BA448" s="365"/>
      <c r="BB448" s="365"/>
      <c r="BC448" s="365"/>
      <c r="BD448" s="365"/>
      <c r="BE448" s="366"/>
      <c r="BF448" s="366"/>
      <c r="BG448" s="365"/>
      <c r="BH448" s="365"/>
      <c r="BI448" s="365"/>
      <c r="BJ448" s="367"/>
      <c r="BK448" s="365"/>
      <c r="BL448" s="367"/>
      <c r="BM448" s="366"/>
      <c r="BN448" s="365"/>
      <c r="BO448" s="365"/>
      <c r="BP448" s="365"/>
      <c r="BQ448" s="367"/>
      <c r="BR448" s="365"/>
      <c r="BS448" s="367"/>
      <c r="BT448" s="366"/>
      <c r="BU448" s="365"/>
      <c r="BV448" s="365"/>
      <c r="BW448" s="365"/>
      <c r="BX448" s="367"/>
      <c r="BY448" s="365"/>
      <c r="BZ448" s="367"/>
      <c r="CA448" s="366"/>
      <c r="CB448" s="365"/>
      <c r="CC448" s="365"/>
      <c r="CD448" s="365"/>
      <c r="CE448" s="367"/>
      <c r="CF448" s="365"/>
      <c r="CG448" s="365"/>
      <c r="CH448" s="366"/>
      <c r="CI448" s="365"/>
      <c r="CJ448" s="365"/>
      <c r="CK448" s="365"/>
      <c r="CL448" s="367"/>
      <c r="CM448" s="365"/>
      <c r="CN448" s="365"/>
      <c r="CO448" s="366"/>
      <c r="CP448" s="365"/>
      <c r="CQ448" s="365"/>
      <c r="CR448" s="365"/>
      <c r="CS448" s="367"/>
      <c r="CT448" s="365"/>
      <c r="CU448" s="378"/>
    </row>
    <row r="449" spans="22:99">
      <c r="V449" s="248"/>
      <c r="W449" s="248"/>
      <c r="X449" s="248"/>
      <c r="Y449" s="248"/>
      <c r="Z449" s="248"/>
      <c r="AA449" s="248"/>
      <c r="AB449" s="366"/>
      <c r="AG449" s="366"/>
      <c r="AS449" s="366"/>
      <c r="AT449" s="365"/>
      <c r="AU449" s="365"/>
      <c r="AV449" s="365"/>
      <c r="AW449" s="365"/>
      <c r="AX449" s="365"/>
      <c r="AY449" s="365"/>
      <c r="AZ449" s="366"/>
      <c r="BA449" s="365"/>
      <c r="BB449" s="365"/>
      <c r="BC449" s="365"/>
      <c r="BD449" s="365"/>
      <c r="BE449" s="366"/>
      <c r="BF449" s="366"/>
      <c r="BG449" s="365"/>
      <c r="BH449" s="365"/>
      <c r="BI449" s="365"/>
      <c r="BJ449" s="367"/>
      <c r="BK449" s="365"/>
      <c r="BL449" s="367"/>
      <c r="BM449" s="366"/>
      <c r="BN449" s="365"/>
      <c r="BO449" s="365"/>
      <c r="BP449" s="365"/>
      <c r="BQ449" s="367"/>
      <c r="BR449" s="365"/>
      <c r="BS449" s="367"/>
      <c r="BT449" s="366"/>
      <c r="BU449" s="365"/>
      <c r="BV449" s="365"/>
      <c r="BW449" s="365"/>
      <c r="BX449" s="367"/>
      <c r="BY449" s="365"/>
      <c r="BZ449" s="367"/>
      <c r="CA449" s="366"/>
      <c r="CB449" s="365"/>
      <c r="CC449" s="365"/>
      <c r="CD449" s="365"/>
      <c r="CE449" s="367"/>
      <c r="CF449" s="365"/>
      <c r="CG449" s="365"/>
      <c r="CH449" s="366"/>
      <c r="CI449" s="365"/>
      <c r="CJ449" s="365"/>
      <c r="CK449" s="365"/>
      <c r="CL449" s="367"/>
      <c r="CM449" s="365"/>
      <c r="CN449" s="365"/>
      <c r="CO449" s="366"/>
      <c r="CP449" s="365"/>
      <c r="CQ449" s="365"/>
      <c r="CR449" s="365"/>
      <c r="CS449" s="367"/>
      <c r="CT449" s="365"/>
      <c r="CU449" s="378"/>
    </row>
    <row r="450" spans="22:99">
      <c r="V450" s="248"/>
      <c r="W450" s="248"/>
      <c r="X450" s="248"/>
      <c r="Y450" s="248"/>
      <c r="Z450" s="248"/>
      <c r="AA450" s="248"/>
      <c r="AB450" s="366"/>
      <c r="AG450" s="366"/>
      <c r="AS450" s="366"/>
      <c r="AT450" s="365"/>
      <c r="AU450" s="365"/>
      <c r="AV450" s="365"/>
      <c r="AW450" s="365"/>
      <c r="AX450" s="365"/>
      <c r="AY450" s="365"/>
      <c r="AZ450" s="366"/>
      <c r="BA450" s="365"/>
      <c r="BB450" s="365"/>
      <c r="BC450" s="365"/>
      <c r="BD450" s="365"/>
      <c r="BE450" s="366"/>
      <c r="BF450" s="366"/>
      <c r="BG450" s="365"/>
      <c r="BH450" s="365"/>
      <c r="BI450" s="365"/>
      <c r="BJ450" s="367"/>
      <c r="BK450" s="365"/>
      <c r="BL450" s="367"/>
      <c r="BM450" s="366"/>
      <c r="BN450" s="365"/>
      <c r="BO450" s="365"/>
      <c r="BP450" s="365"/>
      <c r="BQ450" s="367"/>
      <c r="BR450" s="365"/>
      <c r="BS450" s="367"/>
      <c r="BT450" s="366"/>
      <c r="BU450" s="365"/>
      <c r="BV450" s="365"/>
      <c r="BW450" s="365"/>
      <c r="BX450" s="367"/>
      <c r="BY450" s="365"/>
      <c r="BZ450" s="367"/>
      <c r="CA450" s="366"/>
      <c r="CB450" s="365"/>
      <c r="CC450" s="365"/>
      <c r="CD450" s="365"/>
      <c r="CE450" s="367"/>
      <c r="CF450" s="365"/>
      <c r="CG450" s="365"/>
      <c r="CH450" s="366"/>
      <c r="CI450" s="365"/>
      <c r="CJ450" s="365"/>
      <c r="CK450" s="365"/>
      <c r="CL450" s="367"/>
      <c r="CM450" s="365"/>
      <c r="CN450" s="365"/>
      <c r="CO450" s="366"/>
      <c r="CP450" s="365"/>
      <c r="CQ450" s="365"/>
      <c r="CR450" s="365"/>
      <c r="CS450" s="367"/>
      <c r="CT450" s="365"/>
      <c r="CU450" s="378"/>
    </row>
    <row r="451" spans="22:99">
      <c r="V451" s="248"/>
      <c r="W451" s="248"/>
      <c r="X451" s="248"/>
      <c r="Y451" s="248"/>
      <c r="Z451" s="248"/>
      <c r="AA451" s="248"/>
      <c r="AB451" s="366"/>
      <c r="AG451" s="366"/>
      <c r="AS451" s="366"/>
      <c r="AT451" s="365"/>
      <c r="AU451" s="365"/>
      <c r="AV451" s="365"/>
      <c r="AW451" s="365"/>
      <c r="AX451" s="365"/>
      <c r="AY451" s="365"/>
      <c r="AZ451" s="366"/>
      <c r="BA451" s="365"/>
      <c r="BB451" s="365"/>
      <c r="BC451" s="365"/>
      <c r="BD451" s="365"/>
      <c r="BE451" s="366"/>
      <c r="BF451" s="366"/>
      <c r="BG451" s="365"/>
      <c r="BH451" s="365"/>
      <c r="BI451" s="365"/>
      <c r="BJ451" s="367"/>
      <c r="BK451" s="365"/>
      <c r="BL451" s="367"/>
      <c r="BM451" s="366"/>
      <c r="BN451" s="365"/>
      <c r="BO451" s="365"/>
      <c r="BP451" s="365"/>
      <c r="BQ451" s="367"/>
      <c r="BR451" s="365"/>
      <c r="BS451" s="367"/>
      <c r="BT451" s="366"/>
      <c r="BU451" s="365"/>
      <c r="BV451" s="365"/>
      <c r="BW451" s="365"/>
      <c r="BX451" s="367"/>
      <c r="BY451" s="365"/>
      <c r="BZ451" s="367"/>
      <c r="CA451" s="366"/>
      <c r="CB451" s="365"/>
      <c r="CC451" s="365"/>
      <c r="CD451" s="365"/>
      <c r="CE451" s="367"/>
      <c r="CF451" s="365"/>
      <c r="CG451" s="365"/>
      <c r="CH451" s="366"/>
      <c r="CI451" s="365"/>
      <c r="CJ451" s="365"/>
      <c r="CK451" s="365"/>
      <c r="CL451" s="367"/>
      <c r="CM451" s="365"/>
      <c r="CN451" s="365"/>
      <c r="CO451" s="366"/>
      <c r="CP451" s="365"/>
      <c r="CQ451" s="365"/>
      <c r="CR451" s="365"/>
      <c r="CS451" s="367"/>
      <c r="CT451" s="365"/>
      <c r="CU451" s="378"/>
    </row>
    <row r="452" spans="22:99">
      <c r="V452" s="248"/>
      <c r="W452" s="248"/>
      <c r="X452" s="248"/>
      <c r="Y452" s="248"/>
      <c r="Z452" s="248"/>
      <c r="AA452" s="248"/>
      <c r="AB452" s="366"/>
      <c r="AG452" s="366"/>
      <c r="AS452" s="366"/>
      <c r="AT452" s="365"/>
      <c r="AU452" s="365"/>
      <c r="AV452" s="365"/>
      <c r="AW452" s="365"/>
      <c r="AX452" s="365"/>
      <c r="AY452" s="365"/>
      <c r="AZ452" s="366"/>
      <c r="BA452" s="365"/>
      <c r="BB452" s="365"/>
      <c r="BC452" s="365"/>
      <c r="BD452" s="365"/>
      <c r="BE452" s="366"/>
      <c r="BF452" s="366"/>
      <c r="BG452" s="365"/>
      <c r="BH452" s="365"/>
      <c r="BI452" s="365"/>
      <c r="BJ452" s="367"/>
      <c r="BK452" s="365"/>
      <c r="BL452" s="367"/>
      <c r="BM452" s="366"/>
      <c r="BN452" s="365"/>
      <c r="BO452" s="365"/>
      <c r="BP452" s="365"/>
      <c r="BQ452" s="367"/>
      <c r="BR452" s="365"/>
      <c r="BS452" s="367"/>
      <c r="BT452" s="366"/>
      <c r="BU452" s="365"/>
      <c r="BV452" s="365"/>
      <c r="BW452" s="365"/>
      <c r="BX452" s="367"/>
      <c r="BY452" s="365"/>
      <c r="BZ452" s="367"/>
      <c r="CA452" s="366"/>
      <c r="CB452" s="365"/>
      <c r="CC452" s="365"/>
      <c r="CD452" s="365"/>
      <c r="CE452" s="367"/>
      <c r="CF452" s="365"/>
      <c r="CG452" s="365"/>
      <c r="CH452" s="366"/>
      <c r="CI452" s="365"/>
      <c r="CJ452" s="365"/>
      <c r="CK452" s="365"/>
      <c r="CL452" s="367"/>
      <c r="CM452" s="365"/>
      <c r="CN452" s="365"/>
      <c r="CO452" s="366"/>
      <c r="CP452" s="365"/>
      <c r="CQ452" s="365"/>
      <c r="CR452" s="365"/>
      <c r="CS452" s="367"/>
      <c r="CT452" s="365"/>
      <c r="CU452" s="378"/>
    </row>
    <row r="453" spans="22:99">
      <c r="V453" s="248"/>
      <c r="W453" s="248"/>
      <c r="X453" s="248"/>
      <c r="Y453" s="248"/>
      <c r="Z453" s="248"/>
      <c r="AA453" s="248"/>
      <c r="AB453" s="366"/>
      <c r="AG453" s="366"/>
      <c r="AS453" s="366"/>
      <c r="AT453" s="365"/>
      <c r="AU453" s="365"/>
      <c r="AV453" s="365"/>
      <c r="AW453" s="365"/>
      <c r="AX453" s="365"/>
      <c r="AY453" s="365"/>
      <c r="AZ453" s="366"/>
      <c r="BA453" s="365"/>
      <c r="BB453" s="365"/>
      <c r="BC453" s="365"/>
      <c r="BD453" s="365"/>
      <c r="BE453" s="366"/>
      <c r="BF453" s="366"/>
      <c r="BG453" s="365"/>
      <c r="BH453" s="365"/>
      <c r="BI453" s="365"/>
      <c r="BJ453" s="367"/>
      <c r="BK453" s="365"/>
      <c r="BL453" s="367"/>
      <c r="BM453" s="366"/>
      <c r="BN453" s="365"/>
      <c r="BO453" s="365"/>
      <c r="BP453" s="365"/>
      <c r="BQ453" s="367"/>
      <c r="BR453" s="365"/>
      <c r="BS453" s="367"/>
      <c r="BT453" s="366"/>
      <c r="BU453" s="365"/>
      <c r="BV453" s="365"/>
      <c r="BW453" s="365"/>
      <c r="BX453" s="367"/>
      <c r="BY453" s="365"/>
      <c r="BZ453" s="367"/>
      <c r="CA453" s="366"/>
      <c r="CB453" s="365"/>
      <c r="CC453" s="365"/>
      <c r="CD453" s="365"/>
      <c r="CE453" s="367"/>
      <c r="CF453" s="365"/>
      <c r="CG453" s="365"/>
      <c r="CH453" s="366"/>
      <c r="CI453" s="365"/>
      <c r="CJ453" s="365"/>
      <c r="CK453" s="365"/>
      <c r="CL453" s="367"/>
      <c r="CM453" s="365"/>
      <c r="CN453" s="365"/>
      <c r="CO453" s="366"/>
      <c r="CP453" s="365"/>
      <c r="CQ453" s="365"/>
      <c r="CR453" s="365"/>
      <c r="CS453" s="367"/>
      <c r="CT453" s="365"/>
      <c r="CU453" s="378"/>
    </row>
    <row r="454" spans="22:99">
      <c r="V454" s="248"/>
      <c r="W454" s="248"/>
      <c r="X454" s="248"/>
      <c r="Y454" s="248"/>
      <c r="Z454" s="248"/>
      <c r="AA454" s="248"/>
      <c r="AB454" s="366"/>
      <c r="AG454" s="366"/>
      <c r="AS454" s="366"/>
      <c r="AT454" s="365"/>
      <c r="AU454" s="365"/>
      <c r="AV454" s="365"/>
      <c r="AW454" s="365"/>
      <c r="AX454" s="365"/>
      <c r="AY454" s="365"/>
      <c r="AZ454" s="366"/>
      <c r="BA454" s="365"/>
      <c r="BB454" s="365"/>
      <c r="BC454" s="365"/>
      <c r="BD454" s="365"/>
      <c r="BE454" s="366"/>
      <c r="BF454" s="366"/>
      <c r="BG454" s="365"/>
      <c r="BH454" s="365"/>
      <c r="BI454" s="365"/>
      <c r="BJ454" s="367"/>
      <c r="BK454" s="365"/>
      <c r="BL454" s="367"/>
      <c r="BM454" s="366"/>
      <c r="BN454" s="365"/>
      <c r="BO454" s="365"/>
      <c r="BP454" s="365"/>
      <c r="BQ454" s="367"/>
      <c r="BR454" s="365"/>
      <c r="BS454" s="367"/>
      <c r="BT454" s="366"/>
      <c r="BU454" s="365"/>
      <c r="BV454" s="365"/>
      <c r="BW454" s="365"/>
      <c r="BX454" s="367"/>
      <c r="BY454" s="365"/>
      <c r="BZ454" s="367"/>
      <c r="CA454" s="366"/>
      <c r="CB454" s="365"/>
      <c r="CC454" s="365"/>
      <c r="CD454" s="365"/>
      <c r="CE454" s="367"/>
      <c r="CF454" s="365"/>
      <c r="CG454" s="365"/>
      <c r="CH454" s="366"/>
      <c r="CI454" s="365"/>
      <c r="CJ454" s="365"/>
      <c r="CK454" s="365"/>
      <c r="CL454" s="367"/>
      <c r="CM454" s="365"/>
      <c r="CN454" s="365"/>
      <c r="CO454" s="366"/>
      <c r="CP454" s="365"/>
      <c r="CQ454" s="365"/>
      <c r="CR454" s="365"/>
      <c r="CS454" s="367"/>
      <c r="CT454" s="365"/>
      <c r="CU454" s="378"/>
    </row>
    <row r="455" spans="22:99">
      <c r="V455" s="248"/>
      <c r="W455" s="248"/>
      <c r="X455" s="248"/>
      <c r="Y455" s="248"/>
      <c r="Z455" s="248"/>
      <c r="AA455" s="248"/>
      <c r="AB455" s="366"/>
      <c r="AG455" s="366"/>
      <c r="AS455" s="366"/>
      <c r="AT455" s="365"/>
      <c r="AU455" s="365"/>
      <c r="AV455" s="365"/>
      <c r="AW455" s="365"/>
      <c r="AX455" s="365"/>
      <c r="AY455" s="365"/>
      <c r="AZ455" s="366"/>
      <c r="BA455" s="365"/>
      <c r="BB455" s="365"/>
      <c r="BC455" s="365"/>
      <c r="BD455" s="365"/>
      <c r="BE455" s="366"/>
      <c r="BF455" s="366"/>
      <c r="BG455" s="365"/>
      <c r="BH455" s="365"/>
      <c r="BI455" s="365"/>
      <c r="BJ455" s="367"/>
      <c r="BK455" s="365"/>
      <c r="BL455" s="367"/>
      <c r="BM455" s="366"/>
      <c r="BN455" s="365"/>
      <c r="BO455" s="365"/>
      <c r="BP455" s="365"/>
      <c r="BQ455" s="367"/>
      <c r="BR455" s="365"/>
      <c r="BS455" s="367"/>
      <c r="BT455" s="366"/>
      <c r="BU455" s="365"/>
      <c r="BV455" s="365"/>
      <c r="BW455" s="365"/>
      <c r="BX455" s="367"/>
      <c r="BY455" s="365"/>
      <c r="BZ455" s="367"/>
      <c r="CA455" s="366"/>
      <c r="CB455" s="365"/>
      <c r="CC455" s="365"/>
      <c r="CD455" s="365"/>
      <c r="CE455" s="367"/>
      <c r="CF455" s="365"/>
      <c r="CG455" s="365"/>
      <c r="CH455" s="366"/>
      <c r="CI455" s="365"/>
      <c r="CJ455" s="365"/>
      <c r="CK455" s="365"/>
      <c r="CL455" s="367"/>
      <c r="CM455" s="365"/>
      <c r="CN455" s="365"/>
      <c r="CO455" s="366"/>
      <c r="CP455" s="365"/>
      <c r="CQ455" s="365"/>
      <c r="CR455" s="365"/>
      <c r="CS455" s="367"/>
      <c r="CT455" s="365"/>
      <c r="CU455" s="378"/>
    </row>
    <row r="456" spans="22:99">
      <c r="V456" s="248"/>
      <c r="W456" s="248"/>
      <c r="X456" s="248"/>
      <c r="Y456" s="248"/>
      <c r="Z456" s="248"/>
      <c r="AA456" s="248"/>
      <c r="AB456" s="366"/>
      <c r="AG456" s="366"/>
      <c r="AS456" s="366"/>
      <c r="AT456" s="365"/>
      <c r="AU456" s="365"/>
      <c r="AV456" s="365"/>
      <c r="AW456" s="365"/>
      <c r="AX456" s="365"/>
      <c r="AY456" s="365"/>
      <c r="AZ456" s="366"/>
      <c r="BA456" s="365"/>
      <c r="BB456" s="365"/>
      <c r="BC456" s="365"/>
      <c r="BD456" s="365"/>
      <c r="BE456" s="366"/>
      <c r="BF456" s="366"/>
      <c r="BG456" s="365"/>
      <c r="BH456" s="365"/>
      <c r="BI456" s="365"/>
      <c r="BJ456" s="367"/>
      <c r="BK456" s="365"/>
      <c r="BL456" s="367"/>
      <c r="BM456" s="366"/>
      <c r="BN456" s="365"/>
      <c r="BO456" s="365"/>
      <c r="BP456" s="365"/>
      <c r="BQ456" s="367"/>
      <c r="BR456" s="365"/>
      <c r="BS456" s="367"/>
      <c r="BT456" s="366"/>
      <c r="BU456" s="365"/>
      <c r="BV456" s="365"/>
      <c r="BW456" s="365"/>
      <c r="BX456" s="367"/>
      <c r="BY456" s="365"/>
      <c r="BZ456" s="367"/>
      <c r="CA456" s="366"/>
      <c r="CB456" s="365"/>
      <c r="CC456" s="365"/>
      <c r="CD456" s="365"/>
      <c r="CE456" s="367"/>
      <c r="CF456" s="365"/>
      <c r="CG456" s="365"/>
      <c r="CH456" s="366"/>
      <c r="CI456" s="365"/>
      <c r="CJ456" s="365"/>
      <c r="CK456" s="365"/>
      <c r="CL456" s="367"/>
      <c r="CM456" s="365"/>
      <c r="CN456" s="365"/>
      <c r="CO456" s="366"/>
      <c r="CP456" s="365"/>
      <c r="CQ456" s="365"/>
      <c r="CR456" s="365"/>
      <c r="CS456" s="367"/>
      <c r="CT456" s="365"/>
      <c r="CU456" s="378"/>
    </row>
    <row r="457" spans="22:99">
      <c r="V457" s="248"/>
      <c r="W457" s="248"/>
      <c r="X457" s="248"/>
      <c r="Y457" s="248"/>
      <c r="Z457" s="248"/>
      <c r="AA457" s="248"/>
      <c r="AB457" s="366"/>
      <c r="AG457" s="366"/>
      <c r="AS457" s="366"/>
      <c r="AT457" s="365"/>
      <c r="AU457" s="365"/>
      <c r="AV457" s="365"/>
      <c r="AW457" s="365"/>
      <c r="AX457" s="365"/>
      <c r="AY457" s="365"/>
      <c r="AZ457" s="366"/>
      <c r="BA457" s="365"/>
      <c r="BB457" s="365"/>
      <c r="BC457" s="365"/>
      <c r="BD457" s="365"/>
      <c r="BE457" s="366"/>
      <c r="BF457" s="366"/>
      <c r="BG457" s="365"/>
      <c r="BH457" s="365"/>
      <c r="BI457" s="365"/>
      <c r="BJ457" s="367"/>
      <c r="BK457" s="365"/>
      <c r="BL457" s="367"/>
      <c r="BM457" s="366"/>
      <c r="BN457" s="365"/>
      <c r="BO457" s="365"/>
      <c r="BP457" s="365"/>
      <c r="BQ457" s="367"/>
      <c r="BR457" s="365"/>
      <c r="BS457" s="367"/>
      <c r="BT457" s="366"/>
      <c r="BU457" s="365"/>
      <c r="BV457" s="365"/>
      <c r="BW457" s="365"/>
      <c r="BX457" s="367"/>
      <c r="BY457" s="365"/>
      <c r="BZ457" s="367"/>
      <c r="CA457" s="366"/>
      <c r="CB457" s="365"/>
      <c r="CC457" s="365"/>
      <c r="CD457" s="365"/>
      <c r="CE457" s="367"/>
      <c r="CF457" s="365"/>
      <c r="CG457" s="365"/>
      <c r="CH457" s="366"/>
      <c r="CI457" s="365"/>
      <c r="CJ457" s="365"/>
      <c r="CK457" s="365"/>
      <c r="CL457" s="367"/>
      <c r="CM457" s="365"/>
      <c r="CN457" s="365"/>
      <c r="CO457" s="366"/>
      <c r="CP457" s="365"/>
      <c r="CQ457" s="365"/>
      <c r="CR457" s="365"/>
      <c r="CS457" s="367"/>
      <c r="CT457" s="365"/>
      <c r="CU457" s="378"/>
    </row>
    <row r="458" spans="22:99">
      <c r="V458" s="248"/>
      <c r="W458" s="248"/>
      <c r="X458" s="248"/>
      <c r="Y458" s="248"/>
      <c r="Z458" s="248"/>
      <c r="AA458" s="248"/>
      <c r="AB458" s="366"/>
      <c r="AG458" s="366"/>
      <c r="AS458" s="366"/>
      <c r="AT458" s="365"/>
      <c r="AU458" s="365"/>
      <c r="AV458" s="365"/>
      <c r="AW458" s="365"/>
      <c r="AX458" s="365"/>
      <c r="AY458" s="365"/>
      <c r="AZ458" s="366"/>
      <c r="BA458" s="365"/>
      <c r="BB458" s="365"/>
      <c r="BC458" s="365"/>
      <c r="BD458" s="365"/>
      <c r="BE458" s="366"/>
      <c r="BF458" s="366"/>
      <c r="BG458" s="365"/>
      <c r="BH458" s="365"/>
      <c r="BI458" s="365"/>
      <c r="BJ458" s="367"/>
      <c r="BK458" s="365"/>
      <c r="BL458" s="367"/>
      <c r="BM458" s="366"/>
      <c r="BN458" s="365"/>
      <c r="BO458" s="365"/>
      <c r="BP458" s="365"/>
      <c r="BQ458" s="367"/>
      <c r="BR458" s="365"/>
      <c r="BS458" s="367"/>
      <c r="BT458" s="366"/>
      <c r="BU458" s="365"/>
      <c r="BV458" s="365"/>
      <c r="BW458" s="365"/>
      <c r="BX458" s="367"/>
      <c r="BY458" s="365"/>
      <c r="BZ458" s="367"/>
      <c r="CA458" s="366"/>
      <c r="CB458" s="365"/>
      <c r="CC458" s="365"/>
      <c r="CD458" s="365"/>
      <c r="CE458" s="367"/>
      <c r="CF458" s="365"/>
      <c r="CG458" s="365"/>
      <c r="CH458" s="366"/>
      <c r="CI458" s="365"/>
      <c r="CJ458" s="365"/>
      <c r="CK458" s="365"/>
      <c r="CL458" s="367"/>
      <c r="CM458" s="365"/>
      <c r="CN458" s="365"/>
      <c r="CO458" s="366"/>
      <c r="CP458" s="365"/>
      <c r="CQ458" s="365"/>
      <c r="CR458" s="365"/>
      <c r="CS458" s="367"/>
      <c r="CT458" s="365"/>
      <c r="CU458" s="378"/>
    </row>
    <row r="459" spans="22:99">
      <c r="V459" s="248"/>
      <c r="W459" s="248"/>
      <c r="X459" s="248"/>
      <c r="Y459" s="248"/>
      <c r="Z459" s="248"/>
      <c r="AA459" s="248"/>
      <c r="AB459" s="366"/>
      <c r="AG459" s="366"/>
      <c r="AS459" s="366"/>
      <c r="AT459" s="365"/>
      <c r="AU459" s="365"/>
      <c r="AV459" s="365"/>
      <c r="AW459" s="365"/>
      <c r="AX459" s="365"/>
      <c r="AY459" s="365"/>
      <c r="AZ459" s="366"/>
      <c r="BA459" s="365"/>
      <c r="BB459" s="365"/>
      <c r="BC459" s="365"/>
      <c r="BD459" s="365"/>
      <c r="BE459" s="366"/>
      <c r="BF459" s="366"/>
      <c r="BG459" s="365"/>
      <c r="BH459" s="365"/>
      <c r="BI459" s="365"/>
      <c r="BJ459" s="367"/>
      <c r="BK459" s="365"/>
      <c r="BL459" s="367"/>
      <c r="BM459" s="366"/>
      <c r="BN459" s="365"/>
      <c r="BO459" s="365"/>
      <c r="BP459" s="365"/>
      <c r="BQ459" s="367"/>
      <c r="BR459" s="365"/>
      <c r="BS459" s="367"/>
      <c r="BT459" s="366"/>
      <c r="BU459" s="365"/>
      <c r="BV459" s="365"/>
      <c r="BW459" s="365"/>
      <c r="BX459" s="367"/>
      <c r="BY459" s="365"/>
      <c r="BZ459" s="367"/>
      <c r="CA459" s="366"/>
      <c r="CB459" s="365"/>
      <c r="CC459" s="365"/>
      <c r="CD459" s="365"/>
      <c r="CE459" s="367"/>
      <c r="CF459" s="365"/>
      <c r="CG459" s="365"/>
      <c r="CH459" s="366"/>
      <c r="CI459" s="365"/>
      <c r="CJ459" s="365"/>
      <c r="CK459" s="365"/>
      <c r="CL459" s="367"/>
      <c r="CM459" s="365"/>
      <c r="CN459" s="365"/>
      <c r="CO459" s="366"/>
      <c r="CP459" s="365"/>
      <c r="CQ459" s="365"/>
      <c r="CR459" s="365"/>
      <c r="CS459" s="367"/>
      <c r="CT459" s="365"/>
      <c r="CU459" s="378"/>
    </row>
    <row r="460" spans="22:99">
      <c r="V460" s="248"/>
      <c r="W460" s="248"/>
      <c r="X460" s="248"/>
      <c r="Y460" s="248"/>
      <c r="Z460" s="248"/>
      <c r="AA460" s="248"/>
      <c r="AB460" s="366"/>
      <c r="AG460" s="366"/>
      <c r="AS460" s="366"/>
      <c r="AT460" s="365"/>
      <c r="AU460" s="365"/>
      <c r="AV460" s="365"/>
      <c r="AW460" s="365"/>
      <c r="AX460" s="365"/>
      <c r="AY460" s="365"/>
      <c r="AZ460" s="366"/>
      <c r="BA460" s="365"/>
      <c r="BB460" s="365"/>
      <c r="BC460" s="365"/>
      <c r="BD460" s="365"/>
      <c r="BE460" s="366"/>
      <c r="BF460" s="366"/>
      <c r="BG460" s="365"/>
      <c r="BH460" s="365"/>
      <c r="BI460" s="365"/>
      <c r="BJ460" s="367"/>
      <c r="BK460" s="365"/>
      <c r="BL460" s="367"/>
      <c r="BM460" s="366"/>
      <c r="BN460" s="365"/>
      <c r="BO460" s="365"/>
      <c r="BP460" s="365"/>
      <c r="BQ460" s="367"/>
      <c r="BR460" s="365"/>
      <c r="BS460" s="367"/>
      <c r="BT460" s="366"/>
      <c r="BU460" s="365"/>
      <c r="BV460" s="365"/>
      <c r="BW460" s="365"/>
      <c r="BX460" s="367"/>
      <c r="BY460" s="365"/>
      <c r="BZ460" s="367"/>
      <c r="CA460" s="366"/>
      <c r="CB460" s="365"/>
      <c r="CC460" s="365"/>
      <c r="CD460" s="365"/>
      <c r="CE460" s="367"/>
      <c r="CF460" s="365"/>
      <c r="CG460" s="365"/>
      <c r="CH460" s="366"/>
      <c r="CI460" s="365"/>
      <c r="CJ460" s="365"/>
      <c r="CK460" s="365"/>
      <c r="CL460" s="367"/>
      <c r="CM460" s="365"/>
      <c r="CN460" s="365"/>
      <c r="CO460" s="366"/>
      <c r="CP460" s="365"/>
      <c r="CQ460" s="365"/>
      <c r="CR460" s="365"/>
      <c r="CS460" s="367"/>
      <c r="CT460" s="365"/>
      <c r="CU460" s="378"/>
    </row>
    <row r="461" spans="22:99">
      <c r="V461" s="248"/>
      <c r="W461" s="248"/>
      <c r="X461" s="248"/>
      <c r="Y461" s="248"/>
      <c r="Z461" s="248"/>
      <c r="AA461" s="248"/>
      <c r="AB461" s="366"/>
      <c r="AG461" s="366"/>
      <c r="AS461" s="366"/>
      <c r="AT461" s="365"/>
      <c r="AU461" s="365"/>
      <c r="AV461" s="365"/>
      <c r="AW461" s="365"/>
      <c r="AX461" s="365"/>
      <c r="AY461" s="365"/>
      <c r="AZ461" s="366"/>
      <c r="BA461" s="365"/>
      <c r="BB461" s="365"/>
      <c r="BC461" s="365"/>
      <c r="BD461" s="365"/>
      <c r="BE461" s="366"/>
      <c r="BF461" s="366"/>
      <c r="BG461" s="365"/>
      <c r="BH461" s="365"/>
      <c r="BI461" s="365"/>
      <c r="BJ461" s="367"/>
      <c r="BK461" s="365"/>
      <c r="BL461" s="367"/>
      <c r="BM461" s="366"/>
      <c r="BN461" s="365"/>
      <c r="BO461" s="365"/>
      <c r="BP461" s="365"/>
      <c r="BQ461" s="367"/>
      <c r="BR461" s="365"/>
      <c r="BS461" s="367"/>
      <c r="BT461" s="366"/>
      <c r="BU461" s="365"/>
      <c r="BV461" s="365"/>
      <c r="BW461" s="365"/>
      <c r="BX461" s="367"/>
      <c r="BY461" s="365"/>
      <c r="BZ461" s="367"/>
      <c r="CA461" s="366"/>
      <c r="CB461" s="365"/>
      <c r="CC461" s="365"/>
      <c r="CD461" s="365"/>
      <c r="CE461" s="367"/>
      <c r="CF461" s="365"/>
      <c r="CG461" s="365"/>
      <c r="CH461" s="366"/>
      <c r="CI461" s="365"/>
      <c r="CJ461" s="365"/>
      <c r="CK461" s="365"/>
      <c r="CL461" s="367"/>
      <c r="CM461" s="365"/>
      <c r="CN461" s="365"/>
      <c r="CO461" s="366"/>
      <c r="CP461" s="365"/>
      <c r="CQ461" s="365"/>
      <c r="CR461" s="365"/>
      <c r="CS461" s="367"/>
      <c r="CT461" s="365"/>
      <c r="CU461" s="378"/>
    </row>
    <row r="462" spans="22:99">
      <c r="V462" s="248"/>
      <c r="W462" s="248"/>
      <c r="X462" s="248"/>
      <c r="Y462" s="248"/>
      <c r="Z462" s="248"/>
      <c r="AA462" s="248"/>
      <c r="AB462" s="366"/>
      <c r="AG462" s="366"/>
      <c r="AS462" s="366"/>
      <c r="AT462" s="365"/>
      <c r="AU462" s="365"/>
      <c r="AV462" s="365"/>
      <c r="AW462" s="365"/>
      <c r="AX462" s="365"/>
      <c r="AY462" s="365"/>
      <c r="AZ462" s="366"/>
      <c r="BA462" s="365"/>
      <c r="BB462" s="365"/>
      <c r="BC462" s="365"/>
      <c r="BD462" s="365"/>
      <c r="BE462" s="366"/>
      <c r="BF462" s="366"/>
      <c r="BG462" s="365"/>
      <c r="BH462" s="365"/>
      <c r="BI462" s="365"/>
      <c r="BJ462" s="367"/>
      <c r="BK462" s="365"/>
      <c r="BL462" s="367"/>
      <c r="BM462" s="366"/>
      <c r="BN462" s="365"/>
      <c r="BO462" s="365"/>
      <c r="BP462" s="365"/>
      <c r="BQ462" s="367"/>
      <c r="BR462" s="365"/>
      <c r="BS462" s="367"/>
      <c r="BT462" s="366"/>
      <c r="BU462" s="365"/>
      <c r="BV462" s="365"/>
      <c r="BW462" s="365"/>
      <c r="BX462" s="367"/>
      <c r="BY462" s="365"/>
      <c r="BZ462" s="367"/>
      <c r="CA462" s="366"/>
      <c r="CB462" s="365"/>
      <c r="CC462" s="365"/>
      <c r="CD462" s="365"/>
      <c r="CE462" s="367"/>
      <c r="CF462" s="365"/>
      <c r="CG462" s="365"/>
      <c r="CH462" s="366"/>
      <c r="CI462" s="365"/>
      <c r="CJ462" s="365"/>
      <c r="CK462" s="365"/>
      <c r="CL462" s="367"/>
      <c r="CM462" s="365"/>
      <c r="CN462" s="365"/>
      <c r="CO462" s="366"/>
      <c r="CP462" s="365"/>
      <c r="CQ462" s="365"/>
      <c r="CR462" s="365"/>
      <c r="CS462" s="367"/>
      <c r="CT462" s="365"/>
      <c r="CU462" s="378"/>
    </row>
    <row r="463" spans="22:99">
      <c r="V463" s="248"/>
      <c r="W463" s="248"/>
      <c r="X463" s="248"/>
      <c r="Y463" s="248"/>
      <c r="Z463" s="248"/>
      <c r="AA463" s="248"/>
      <c r="AB463" s="366"/>
      <c r="AG463" s="366"/>
      <c r="AS463" s="366"/>
      <c r="AT463" s="365"/>
      <c r="AU463" s="365"/>
      <c r="AV463" s="365"/>
      <c r="AW463" s="365"/>
      <c r="AX463" s="365"/>
      <c r="AY463" s="365"/>
      <c r="AZ463" s="366"/>
      <c r="BA463" s="365"/>
      <c r="BB463" s="365"/>
      <c r="BC463" s="365"/>
      <c r="BD463" s="365"/>
      <c r="BE463" s="366"/>
      <c r="BF463" s="366"/>
      <c r="BG463" s="365"/>
      <c r="BH463" s="365"/>
      <c r="BI463" s="365"/>
      <c r="BJ463" s="367"/>
      <c r="BK463" s="365"/>
      <c r="BL463" s="367"/>
      <c r="BM463" s="366"/>
      <c r="BN463" s="365"/>
      <c r="BO463" s="365"/>
      <c r="BP463" s="365"/>
      <c r="BQ463" s="367"/>
      <c r="BR463" s="365"/>
      <c r="BS463" s="367"/>
      <c r="BT463" s="366"/>
      <c r="BU463" s="365"/>
      <c r="BV463" s="365"/>
      <c r="BW463" s="365"/>
      <c r="BX463" s="367"/>
      <c r="BY463" s="365"/>
      <c r="BZ463" s="367"/>
      <c r="CA463" s="366"/>
      <c r="CB463" s="365"/>
      <c r="CC463" s="365"/>
      <c r="CD463" s="365"/>
      <c r="CE463" s="367"/>
      <c r="CF463" s="365"/>
      <c r="CG463" s="365"/>
      <c r="CH463" s="366"/>
      <c r="CI463" s="365"/>
      <c r="CJ463" s="365"/>
      <c r="CK463" s="365"/>
      <c r="CL463" s="367"/>
      <c r="CM463" s="365"/>
      <c r="CN463" s="365"/>
      <c r="CO463" s="366"/>
      <c r="CP463" s="365"/>
      <c r="CQ463" s="365"/>
      <c r="CR463" s="365"/>
      <c r="CS463" s="367"/>
      <c r="CT463" s="365"/>
      <c r="CU463" s="378"/>
    </row>
    <row r="464" spans="22:99">
      <c r="V464" s="248"/>
      <c r="W464" s="248"/>
      <c r="X464" s="248"/>
      <c r="Y464" s="248"/>
      <c r="Z464" s="248"/>
      <c r="AA464" s="248"/>
      <c r="AB464" s="366"/>
      <c r="AG464" s="366"/>
      <c r="AS464" s="366"/>
      <c r="AT464" s="365"/>
      <c r="AU464" s="365"/>
      <c r="AV464" s="365"/>
      <c r="AW464" s="365"/>
      <c r="AX464" s="365"/>
      <c r="AY464" s="365"/>
      <c r="AZ464" s="366"/>
      <c r="BA464" s="365"/>
      <c r="BB464" s="365"/>
      <c r="BC464" s="365"/>
      <c r="BD464" s="365"/>
      <c r="BE464" s="366"/>
      <c r="BF464" s="366"/>
      <c r="BG464" s="365"/>
      <c r="BH464" s="365"/>
      <c r="BI464" s="365"/>
      <c r="BJ464" s="367"/>
      <c r="BK464" s="365"/>
      <c r="BL464" s="367"/>
      <c r="BM464" s="366"/>
      <c r="BN464" s="365"/>
      <c r="BO464" s="365"/>
      <c r="BP464" s="365"/>
      <c r="BQ464" s="367"/>
      <c r="BR464" s="365"/>
      <c r="BS464" s="367"/>
      <c r="BT464" s="366"/>
      <c r="BU464" s="365"/>
      <c r="BV464" s="365"/>
      <c r="BW464" s="365"/>
      <c r="BX464" s="367"/>
      <c r="BY464" s="365"/>
      <c r="BZ464" s="367"/>
      <c r="CA464" s="366"/>
      <c r="CB464" s="365"/>
      <c r="CC464" s="365"/>
      <c r="CD464" s="365"/>
      <c r="CE464" s="367"/>
      <c r="CF464" s="365"/>
      <c r="CG464" s="365"/>
      <c r="CH464" s="366"/>
      <c r="CI464" s="365"/>
      <c r="CJ464" s="365"/>
      <c r="CK464" s="365"/>
      <c r="CL464" s="367"/>
      <c r="CM464" s="365"/>
      <c r="CN464" s="365"/>
      <c r="CO464" s="366"/>
      <c r="CP464" s="365"/>
      <c r="CQ464" s="365"/>
      <c r="CR464" s="365"/>
      <c r="CS464" s="367"/>
      <c r="CT464" s="365"/>
      <c r="CU464" s="378"/>
    </row>
    <row r="465" spans="22:99">
      <c r="V465" s="248"/>
      <c r="W465" s="248"/>
      <c r="X465" s="248"/>
      <c r="Y465" s="248"/>
      <c r="Z465" s="248"/>
      <c r="AA465" s="248"/>
      <c r="AB465" s="366"/>
      <c r="AG465" s="366"/>
      <c r="AS465" s="366"/>
      <c r="AT465" s="365"/>
      <c r="AU465" s="365"/>
      <c r="AV465" s="365"/>
      <c r="AW465" s="365"/>
      <c r="AX465" s="365"/>
      <c r="AY465" s="365"/>
      <c r="AZ465" s="366"/>
      <c r="BA465" s="365"/>
      <c r="BB465" s="365"/>
      <c r="BC465" s="365"/>
      <c r="BD465" s="365"/>
      <c r="BE465" s="366"/>
      <c r="BF465" s="366"/>
      <c r="BG465" s="365"/>
      <c r="BH465" s="365"/>
      <c r="BI465" s="365"/>
      <c r="BJ465" s="367"/>
      <c r="BK465" s="365"/>
      <c r="BL465" s="367"/>
      <c r="BM465" s="366"/>
      <c r="BN465" s="365"/>
      <c r="BO465" s="365"/>
      <c r="BP465" s="365"/>
      <c r="BQ465" s="367"/>
      <c r="BR465" s="365"/>
      <c r="BS465" s="367"/>
      <c r="BT465" s="366"/>
      <c r="BU465" s="365"/>
      <c r="BV465" s="365"/>
      <c r="BW465" s="365"/>
      <c r="BX465" s="367"/>
      <c r="BY465" s="365"/>
      <c r="BZ465" s="367"/>
      <c r="CA465" s="366"/>
      <c r="CB465" s="365"/>
      <c r="CC465" s="365"/>
      <c r="CD465" s="365"/>
      <c r="CE465" s="367"/>
      <c r="CF465" s="365"/>
      <c r="CG465" s="365"/>
      <c r="CH465" s="366"/>
      <c r="CI465" s="365"/>
      <c r="CJ465" s="365"/>
      <c r="CK465" s="365"/>
      <c r="CL465" s="367"/>
      <c r="CM465" s="365"/>
      <c r="CN465" s="365"/>
      <c r="CO465" s="366"/>
      <c r="CP465" s="365"/>
      <c r="CQ465" s="365"/>
      <c r="CR465" s="365"/>
      <c r="CS465" s="367"/>
      <c r="CT465" s="365"/>
      <c r="CU465" s="378"/>
    </row>
    <row r="466" spans="22:99">
      <c r="V466" s="248"/>
      <c r="W466" s="248"/>
      <c r="X466" s="248"/>
      <c r="Y466" s="248"/>
      <c r="Z466" s="248"/>
      <c r="AA466" s="248"/>
      <c r="AB466" s="366"/>
      <c r="AG466" s="366"/>
      <c r="AS466" s="366"/>
      <c r="AT466" s="365"/>
      <c r="AU466" s="365"/>
      <c r="AV466" s="365"/>
      <c r="AW466" s="365"/>
      <c r="AX466" s="365"/>
      <c r="AY466" s="365"/>
      <c r="AZ466" s="366"/>
      <c r="BA466" s="365"/>
      <c r="BB466" s="365"/>
      <c r="BC466" s="365"/>
      <c r="BD466" s="365"/>
      <c r="BE466" s="366"/>
      <c r="BF466" s="366"/>
      <c r="BG466" s="365"/>
      <c r="BH466" s="365"/>
      <c r="BI466" s="365"/>
      <c r="BJ466" s="367"/>
      <c r="BK466" s="365"/>
      <c r="BL466" s="367"/>
      <c r="BM466" s="366"/>
      <c r="BN466" s="365"/>
      <c r="BO466" s="365"/>
      <c r="BP466" s="365"/>
      <c r="BQ466" s="367"/>
      <c r="BR466" s="365"/>
      <c r="BS466" s="367"/>
      <c r="BT466" s="366"/>
      <c r="BU466" s="365"/>
      <c r="BV466" s="365"/>
      <c r="BW466" s="365"/>
      <c r="BX466" s="367"/>
      <c r="BY466" s="365"/>
      <c r="BZ466" s="367"/>
      <c r="CA466" s="366"/>
      <c r="CB466" s="365"/>
      <c r="CC466" s="365"/>
      <c r="CD466" s="365"/>
      <c r="CE466" s="367"/>
      <c r="CF466" s="365"/>
      <c r="CG466" s="365"/>
      <c r="CH466" s="366"/>
      <c r="CI466" s="365"/>
      <c r="CJ466" s="365"/>
      <c r="CK466" s="365"/>
      <c r="CL466" s="367"/>
      <c r="CM466" s="365"/>
      <c r="CN466" s="365"/>
      <c r="CO466" s="366"/>
      <c r="CP466" s="365"/>
      <c r="CQ466" s="365"/>
      <c r="CR466" s="365"/>
      <c r="CS466" s="367"/>
      <c r="CT466" s="365"/>
      <c r="CU466" s="378"/>
    </row>
    <row r="467" spans="22:99">
      <c r="V467" s="248"/>
      <c r="W467" s="248"/>
      <c r="X467" s="248"/>
      <c r="Y467" s="248"/>
      <c r="Z467" s="248"/>
      <c r="AA467" s="248"/>
      <c r="AB467" s="366"/>
      <c r="AG467" s="366"/>
      <c r="AS467" s="366"/>
      <c r="AT467" s="365"/>
      <c r="AU467" s="365"/>
      <c r="AV467" s="365"/>
      <c r="AW467" s="365"/>
      <c r="AX467" s="365"/>
      <c r="AY467" s="365"/>
      <c r="AZ467" s="366"/>
      <c r="BA467" s="365"/>
      <c r="BB467" s="365"/>
      <c r="BC467" s="365"/>
      <c r="BD467" s="365"/>
      <c r="BE467" s="366"/>
      <c r="BF467" s="366"/>
      <c r="BG467" s="365"/>
      <c r="BH467" s="365"/>
      <c r="BI467" s="365"/>
      <c r="BJ467" s="367"/>
      <c r="BK467" s="365"/>
      <c r="BL467" s="367"/>
      <c r="BM467" s="366"/>
      <c r="BN467" s="365"/>
      <c r="BO467" s="365"/>
      <c r="BP467" s="365"/>
      <c r="BQ467" s="367"/>
      <c r="BR467" s="365"/>
      <c r="BS467" s="367"/>
      <c r="BT467" s="366"/>
      <c r="BU467" s="365"/>
      <c r="BV467" s="365"/>
      <c r="BW467" s="365"/>
      <c r="BX467" s="367"/>
      <c r="BY467" s="365"/>
      <c r="BZ467" s="367"/>
      <c r="CA467" s="366"/>
      <c r="CB467" s="365"/>
      <c r="CC467" s="365"/>
      <c r="CD467" s="365"/>
      <c r="CE467" s="367"/>
      <c r="CF467" s="365"/>
      <c r="CG467" s="365"/>
      <c r="CH467" s="366"/>
      <c r="CI467" s="365"/>
      <c r="CJ467" s="365"/>
      <c r="CK467" s="365"/>
      <c r="CL467" s="367"/>
      <c r="CM467" s="365"/>
      <c r="CN467" s="365"/>
      <c r="CO467" s="366"/>
      <c r="CP467" s="365"/>
      <c r="CQ467" s="365"/>
      <c r="CR467" s="365"/>
      <c r="CS467" s="367"/>
      <c r="CT467" s="365"/>
      <c r="CU467" s="378"/>
    </row>
    <row r="468" spans="22:99">
      <c r="V468" s="248"/>
      <c r="W468" s="248"/>
      <c r="X468" s="248"/>
      <c r="Y468" s="248"/>
      <c r="Z468" s="248"/>
      <c r="AA468" s="248"/>
      <c r="AB468" s="366"/>
      <c r="AG468" s="366"/>
      <c r="AS468" s="366"/>
      <c r="AT468" s="365"/>
      <c r="AU468" s="365"/>
      <c r="AV468" s="365"/>
      <c r="AW468" s="365"/>
      <c r="AX468" s="365"/>
      <c r="AY468" s="365"/>
      <c r="AZ468" s="366"/>
      <c r="BA468" s="365"/>
      <c r="BB468" s="365"/>
      <c r="BC468" s="365"/>
      <c r="BD468" s="365"/>
      <c r="BE468" s="366"/>
      <c r="BF468" s="366"/>
      <c r="BG468" s="365"/>
      <c r="BH468" s="365"/>
      <c r="BI468" s="365"/>
      <c r="BJ468" s="367"/>
      <c r="BK468" s="365"/>
      <c r="BL468" s="367"/>
      <c r="BM468" s="366"/>
      <c r="BN468" s="365"/>
      <c r="BO468" s="365"/>
      <c r="BP468" s="365"/>
      <c r="BQ468" s="367"/>
      <c r="BR468" s="365"/>
      <c r="BS468" s="367"/>
      <c r="BT468" s="366"/>
      <c r="BU468" s="365"/>
      <c r="BV468" s="365"/>
      <c r="BW468" s="365"/>
      <c r="BX468" s="367"/>
      <c r="BY468" s="365"/>
      <c r="BZ468" s="367"/>
      <c r="CA468" s="366"/>
      <c r="CB468" s="365"/>
      <c r="CC468" s="365"/>
      <c r="CD468" s="365"/>
      <c r="CE468" s="367"/>
      <c r="CF468" s="365"/>
      <c r="CG468" s="365"/>
      <c r="CH468" s="366"/>
      <c r="CI468" s="365"/>
      <c r="CJ468" s="365"/>
      <c r="CK468" s="365"/>
      <c r="CL468" s="367"/>
      <c r="CM468" s="365"/>
      <c r="CN468" s="365"/>
      <c r="CO468" s="366"/>
      <c r="CP468" s="365"/>
      <c r="CQ468" s="365"/>
      <c r="CR468" s="365"/>
      <c r="CS468" s="367"/>
      <c r="CT468" s="365"/>
      <c r="CU468" s="378"/>
    </row>
    <row r="469" spans="22:99">
      <c r="V469" s="248"/>
      <c r="W469" s="248"/>
      <c r="X469" s="248"/>
      <c r="Y469" s="248"/>
      <c r="Z469" s="248"/>
      <c r="AA469" s="248"/>
      <c r="AB469" s="366"/>
      <c r="AG469" s="366"/>
      <c r="AS469" s="366"/>
      <c r="AT469" s="365"/>
      <c r="AU469" s="365"/>
      <c r="AV469" s="365"/>
      <c r="AW469" s="365"/>
      <c r="AX469" s="365"/>
      <c r="AY469" s="365"/>
      <c r="AZ469" s="366"/>
      <c r="BA469" s="365"/>
      <c r="BB469" s="365"/>
      <c r="BC469" s="365"/>
      <c r="BD469" s="365"/>
      <c r="BE469" s="366"/>
      <c r="BF469" s="366"/>
      <c r="BG469" s="365"/>
      <c r="BH469" s="365"/>
      <c r="BI469" s="365"/>
      <c r="BJ469" s="367"/>
      <c r="BK469" s="365"/>
      <c r="BL469" s="367"/>
      <c r="BM469" s="366"/>
      <c r="BN469" s="365"/>
      <c r="BO469" s="365"/>
      <c r="BP469" s="365"/>
      <c r="BQ469" s="367"/>
      <c r="BR469" s="365"/>
      <c r="BS469" s="367"/>
      <c r="BT469" s="366"/>
      <c r="BU469" s="365"/>
      <c r="BV469" s="365"/>
      <c r="BW469" s="365"/>
      <c r="BX469" s="367"/>
      <c r="BY469" s="365"/>
      <c r="BZ469" s="367"/>
      <c r="CA469" s="366"/>
      <c r="CB469" s="365"/>
      <c r="CC469" s="365"/>
      <c r="CD469" s="365"/>
      <c r="CE469" s="367"/>
      <c r="CF469" s="365"/>
      <c r="CG469" s="365"/>
      <c r="CH469" s="366"/>
      <c r="CI469" s="365"/>
      <c r="CJ469" s="365"/>
      <c r="CK469" s="365"/>
      <c r="CL469" s="367"/>
      <c r="CM469" s="365"/>
      <c r="CN469" s="365"/>
      <c r="CO469" s="366"/>
      <c r="CP469" s="365"/>
      <c r="CQ469" s="365"/>
      <c r="CR469" s="365"/>
      <c r="CS469" s="367"/>
      <c r="CT469" s="365"/>
      <c r="CU469" s="378"/>
    </row>
    <row r="470" spans="22:99">
      <c r="V470" s="248"/>
      <c r="W470" s="248"/>
      <c r="X470" s="248"/>
      <c r="Y470" s="248"/>
      <c r="Z470" s="248"/>
      <c r="AA470" s="248"/>
      <c r="AB470" s="366"/>
      <c r="AG470" s="366"/>
      <c r="AS470" s="366"/>
      <c r="AT470" s="365"/>
      <c r="AU470" s="365"/>
      <c r="AV470" s="365"/>
      <c r="AW470" s="365"/>
      <c r="AX470" s="365"/>
      <c r="AY470" s="365"/>
      <c r="AZ470" s="366"/>
      <c r="BA470" s="365"/>
      <c r="BB470" s="365"/>
      <c r="BC470" s="365"/>
      <c r="BD470" s="365"/>
      <c r="BE470" s="366"/>
      <c r="BF470" s="366"/>
      <c r="BG470" s="365"/>
      <c r="BH470" s="365"/>
      <c r="BI470" s="365"/>
      <c r="BJ470" s="367"/>
      <c r="BK470" s="365"/>
      <c r="BL470" s="367"/>
      <c r="BM470" s="366"/>
      <c r="BN470" s="365"/>
      <c r="BO470" s="365"/>
      <c r="BP470" s="365"/>
      <c r="BQ470" s="367"/>
      <c r="BR470" s="365"/>
      <c r="BS470" s="367"/>
      <c r="BT470" s="366"/>
      <c r="BU470" s="365"/>
      <c r="BV470" s="365"/>
      <c r="BW470" s="365"/>
      <c r="BX470" s="367"/>
      <c r="BY470" s="365"/>
      <c r="BZ470" s="367"/>
      <c r="CA470" s="366"/>
      <c r="CB470" s="365"/>
      <c r="CC470" s="365"/>
      <c r="CD470" s="365"/>
      <c r="CE470" s="367"/>
      <c r="CF470" s="365"/>
      <c r="CG470" s="365"/>
      <c r="CH470" s="366"/>
      <c r="CI470" s="365"/>
      <c r="CJ470" s="365"/>
      <c r="CK470" s="365"/>
      <c r="CL470" s="367"/>
      <c r="CM470" s="365"/>
      <c r="CN470" s="365"/>
      <c r="CO470" s="366"/>
      <c r="CP470" s="365"/>
      <c r="CQ470" s="365"/>
      <c r="CR470" s="365"/>
      <c r="CS470" s="367"/>
      <c r="CT470" s="365"/>
      <c r="CU470" s="378"/>
    </row>
    <row r="471" spans="22:99">
      <c r="V471" s="248"/>
      <c r="W471" s="248"/>
      <c r="X471" s="248"/>
      <c r="Y471" s="248"/>
      <c r="Z471" s="248"/>
      <c r="AA471" s="248"/>
      <c r="AB471" s="366"/>
      <c r="AG471" s="366"/>
      <c r="AS471" s="366"/>
      <c r="AT471" s="365"/>
      <c r="AU471" s="365"/>
      <c r="AV471" s="365"/>
      <c r="AW471" s="365"/>
      <c r="AX471" s="365"/>
      <c r="AY471" s="365"/>
      <c r="AZ471" s="366"/>
      <c r="BA471" s="365"/>
      <c r="BB471" s="365"/>
      <c r="BC471" s="365"/>
      <c r="BD471" s="365"/>
      <c r="BE471" s="366"/>
      <c r="BF471" s="366"/>
      <c r="BG471" s="365"/>
      <c r="BH471" s="365"/>
      <c r="BI471" s="365"/>
      <c r="BJ471" s="367"/>
      <c r="BK471" s="365"/>
      <c r="BL471" s="367"/>
      <c r="BM471" s="366"/>
      <c r="BN471" s="365"/>
      <c r="BO471" s="365"/>
      <c r="BP471" s="365"/>
      <c r="BQ471" s="367"/>
      <c r="BR471" s="365"/>
      <c r="BS471" s="367"/>
      <c r="BT471" s="366"/>
      <c r="BU471" s="365"/>
      <c r="BV471" s="365"/>
      <c r="BW471" s="365"/>
      <c r="BX471" s="367"/>
      <c r="BY471" s="365"/>
      <c r="BZ471" s="367"/>
      <c r="CA471" s="366"/>
      <c r="CB471" s="365"/>
      <c r="CC471" s="365"/>
      <c r="CD471" s="365"/>
      <c r="CE471" s="367"/>
      <c r="CF471" s="365"/>
      <c r="CG471" s="365"/>
      <c r="CH471" s="366"/>
      <c r="CI471" s="365"/>
      <c r="CJ471" s="365"/>
      <c r="CK471" s="365"/>
      <c r="CL471" s="367"/>
      <c r="CM471" s="365"/>
      <c r="CN471" s="365"/>
      <c r="CO471" s="366"/>
      <c r="CP471" s="365"/>
      <c r="CQ471" s="365"/>
      <c r="CR471" s="365"/>
      <c r="CS471" s="367"/>
      <c r="CT471" s="365"/>
      <c r="CU471" s="378"/>
    </row>
    <row r="472" spans="22:99">
      <c r="V472" s="248"/>
      <c r="W472" s="248"/>
      <c r="X472" s="248"/>
      <c r="Y472" s="248"/>
      <c r="Z472" s="248"/>
      <c r="AA472" s="248"/>
      <c r="AB472" s="366"/>
      <c r="AG472" s="366"/>
      <c r="AS472" s="366"/>
      <c r="AT472" s="365"/>
      <c r="AU472" s="365"/>
      <c r="AV472" s="365"/>
      <c r="AW472" s="365"/>
      <c r="AX472" s="365"/>
      <c r="AY472" s="365"/>
      <c r="AZ472" s="366"/>
      <c r="BA472" s="365"/>
      <c r="BB472" s="365"/>
      <c r="BC472" s="365"/>
      <c r="BD472" s="365"/>
      <c r="BE472" s="366"/>
      <c r="BF472" s="366"/>
      <c r="BG472" s="365"/>
      <c r="BH472" s="365"/>
      <c r="BI472" s="365"/>
      <c r="BJ472" s="367"/>
      <c r="BK472" s="365"/>
      <c r="BL472" s="367"/>
      <c r="BM472" s="366"/>
      <c r="BN472" s="365"/>
      <c r="BO472" s="365"/>
      <c r="BP472" s="365"/>
      <c r="BQ472" s="367"/>
      <c r="BR472" s="365"/>
      <c r="BS472" s="367"/>
      <c r="BT472" s="366"/>
      <c r="BU472" s="365"/>
      <c r="BV472" s="365"/>
      <c r="BW472" s="365"/>
      <c r="BX472" s="367"/>
      <c r="BY472" s="365"/>
      <c r="BZ472" s="367"/>
      <c r="CA472" s="366"/>
      <c r="CB472" s="365"/>
      <c r="CC472" s="365"/>
      <c r="CD472" s="365"/>
      <c r="CE472" s="367"/>
      <c r="CF472" s="365"/>
      <c r="CG472" s="365"/>
      <c r="CH472" s="366"/>
      <c r="CI472" s="365"/>
      <c r="CJ472" s="365"/>
      <c r="CK472" s="365"/>
      <c r="CL472" s="367"/>
      <c r="CM472" s="365"/>
      <c r="CN472" s="365"/>
      <c r="CO472" s="366"/>
      <c r="CP472" s="365"/>
      <c r="CQ472" s="365"/>
      <c r="CR472" s="365"/>
      <c r="CS472" s="367"/>
      <c r="CT472" s="365"/>
      <c r="CU472" s="378"/>
    </row>
    <row r="473" spans="22:99">
      <c r="V473" s="248"/>
      <c r="W473" s="248"/>
      <c r="X473" s="248"/>
      <c r="Y473" s="248"/>
      <c r="Z473" s="248"/>
      <c r="AA473" s="248"/>
      <c r="AB473" s="366"/>
      <c r="AG473" s="366"/>
      <c r="AS473" s="366"/>
      <c r="AT473" s="365"/>
      <c r="AU473" s="365"/>
      <c r="AV473" s="365"/>
      <c r="AW473" s="365"/>
      <c r="AX473" s="365"/>
      <c r="AY473" s="365"/>
      <c r="AZ473" s="366"/>
      <c r="BA473" s="365"/>
      <c r="BB473" s="365"/>
      <c r="BC473" s="365"/>
      <c r="BD473" s="365"/>
      <c r="BE473" s="366"/>
      <c r="BF473" s="366"/>
      <c r="BG473" s="365"/>
      <c r="BH473" s="365"/>
      <c r="BI473" s="365"/>
      <c r="BJ473" s="367"/>
      <c r="BK473" s="365"/>
      <c r="BL473" s="367"/>
      <c r="BM473" s="366"/>
      <c r="BN473" s="365"/>
      <c r="BO473" s="365"/>
      <c r="BP473" s="365"/>
      <c r="BQ473" s="367"/>
      <c r="BR473" s="365"/>
      <c r="BS473" s="367"/>
      <c r="BT473" s="366"/>
      <c r="BU473" s="365"/>
      <c r="BV473" s="365"/>
      <c r="BW473" s="365"/>
      <c r="BX473" s="367"/>
      <c r="BY473" s="365"/>
      <c r="BZ473" s="367"/>
      <c r="CA473" s="366"/>
      <c r="CB473" s="365"/>
      <c r="CC473" s="365"/>
      <c r="CD473" s="365"/>
      <c r="CE473" s="367"/>
      <c r="CF473" s="365"/>
      <c r="CG473" s="365"/>
      <c r="CH473" s="366"/>
      <c r="CI473" s="365"/>
      <c r="CJ473" s="365"/>
      <c r="CK473" s="365"/>
      <c r="CL473" s="367"/>
      <c r="CM473" s="365"/>
      <c r="CN473" s="365"/>
      <c r="CO473" s="366"/>
      <c r="CP473" s="365"/>
      <c r="CQ473" s="365"/>
      <c r="CR473" s="365"/>
      <c r="CS473" s="367"/>
      <c r="CT473" s="365"/>
      <c r="CU473" s="378"/>
    </row>
    <row r="474" spans="22:99">
      <c r="V474" s="248"/>
      <c r="W474" s="248"/>
      <c r="X474" s="248"/>
      <c r="Y474" s="248"/>
      <c r="Z474" s="248"/>
      <c r="AA474" s="248"/>
      <c r="AB474" s="366"/>
      <c r="AG474" s="366"/>
      <c r="AS474" s="366"/>
      <c r="AT474" s="365"/>
      <c r="AU474" s="365"/>
      <c r="AV474" s="365"/>
      <c r="AW474" s="365"/>
      <c r="AX474" s="365"/>
      <c r="AY474" s="365"/>
      <c r="AZ474" s="366"/>
      <c r="BA474" s="365"/>
      <c r="BB474" s="365"/>
      <c r="BC474" s="365"/>
      <c r="BD474" s="365"/>
      <c r="BE474" s="366"/>
      <c r="BF474" s="366"/>
      <c r="BG474" s="365"/>
      <c r="BH474" s="365"/>
      <c r="BI474" s="365"/>
      <c r="BJ474" s="367"/>
      <c r="BK474" s="365"/>
      <c r="BL474" s="367"/>
      <c r="BM474" s="366"/>
      <c r="BN474" s="365"/>
      <c r="BO474" s="365"/>
      <c r="BP474" s="365"/>
      <c r="BQ474" s="367"/>
      <c r="BR474" s="365"/>
      <c r="BS474" s="367"/>
      <c r="BT474" s="366"/>
      <c r="BU474" s="365"/>
      <c r="BV474" s="365"/>
      <c r="BW474" s="365"/>
      <c r="BX474" s="367"/>
      <c r="BY474" s="365"/>
      <c r="BZ474" s="367"/>
      <c r="CA474" s="366"/>
      <c r="CB474" s="365"/>
      <c r="CC474" s="365"/>
      <c r="CD474" s="365"/>
      <c r="CE474" s="367"/>
      <c r="CF474" s="365"/>
      <c r="CG474" s="365"/>
      <c r="CH474" s="366"/>
      <c r="CI474" s="365"/>
      <c r="CJ474" s="365"/>
      <c r="CK474" s="365"/>
      <c r="CL474" s="367"/>
      <c r="CM474" s="365"/>
      <c r="CN474" s="365"/>
      <c r="CO474" s="366"/>
      <c r="CP474" s="365"/>
      <c r="CQ474" s="365"/>
      <c r="CR474" s="365"/>
      <c r="CS474" s="367"/>
      <c r="CT474" s="365"/>
      <c r="CU474" s="378"/>
    </row>
    <row r="475" spans="22:99">
      <c r="V475" s="248"/>
      <c r="W475" s="248"/>
      <c r="X475" s="248"/>
      <c r="Y475" s="248"/>
      <c r="Z475" s="248"/>
      <c r="AA475" s="248"/>
      <c r="AB475" s="366"/>
      <c r="AG475" s="366"/>
      <c r="AS475" s="366"/>
      <c r="AT475" s="365"/>
      <c r="AU475" s="365"/>
      <c r="AV475" s="365"/>
      <c r="AW475" s="365"/>
      <c r="AX475" s="365"/>
      <c r="AY475" s="365"/>
      <c r="AZ475" s="366"/>
      <c r="BA475" s="365"/>
      <c r="BB475" s="365"/>
      <c r="BC475" s="365"/>
      <c r="BD475" s="365"/>
      <c r="BE475" s="366"/>
      <c r="BF475" s="366"/>
      <c r="BG475" s="365"/>
      <c r="BH475" s="365"/>
      <c r="BI475" s="365"/>
      <c r="BJ475" s="367"/>
      <c r="BK475" s="365"/>
      <c r="BL475" s="367"/>
      <c r="BM475" s="366"/>
      <c r="BN475" s="365"/>
      <c r="BO475" s="365"/>
      <c r="BP475" s="365"/>
      <c r="BQ475" s="367"/>
      <c r="BR475" s="365"/>
      <c r="BS475" s="367"/>
      <c r="BT475" s="366"/>
      <c r="BU475" s="365"/>
      <c r="BV475" s="365"/>
      <c r="BW475" s="365"/>
      <c r="BX475" s="367"/>
      <c r="BY475" s="365"/>
      <c r="BZ475" s="367"/>
      <c r="CA475" s="366"/>
      <c r="CB475" s="365"/>
      <c r="CC475" s="365"/>
      <c r="CD475" s="365"/>
      <c r="CE475" s="367"/>
      <c r="CF475" s="365"/>
      <c r="CG475" s="365"/>
      <c r="CH475" s="366"/>
      <c r="CI475" s="365"/>
      <c r="CJ475" s="365"/>
      <c r="CK475" s="365"/>
      <c r="CL475" s="367"/>
      <c r="CM475" s="365"/>
      <c r="CN475" s="365"/>
      <c r="CO475" s="366"/>
      <c r="CP475" s="365"/>
      <c r="CQ475" s="365"/>
      <c r="CR475" s="365"/>
      <c r="CS475" s="367"/>
      <c r="CT475" s="365"/>
      <c r="CU475" s="378"/>
    </row>
    <row r="476" spans="22:99">
      <c r="V476" s="248"/>
      <c r="W476" s="248"/>
      <c r="X476" s="248"/>
      <c r="Y476" s="248"/>
      <c r="Z476" s="248"/>
      <c r="AA476" s="248"/>
      <c r="AB476" s="366"/>
      <c r="AG476" s="366"/>
      <c r="AS476" s="366"/>
      <c r="AT476" s="365"/>
      <c r="AU476" s="365"/>
      <c r="AV476" s="365"/>
      <c r="AW476" s="365"/>
      <c r="AX476" s="365"/>
      <c r="AY476" s="365"/>
      <c r="AZ476" s="366"/>
      <c r="BA476" s="365"/>
      <c r="BB476" s="365"/>
      <c r="BC476" s="365"/>
      <c r="BD476" s="365"/>
      <c r="BE476" s="366"/>
      <c r="BF476" s="366"/>
      <c r="BG476" s="365"/>
      <c r="BH476" s="365"/>
      <c r="BI476" s="365"/>
      <c r="BJ476" s="367"/>
      <c r="BK476" s="365"/>
      <c r="BL476" s="367"/>
      <c r="BM476" s="366"/>
      <c r="BN476" s="365"/>
      <c r="BO476" s="365"/>
      <c r="BP476" s="365"/>
      <c r="BQ476" s="367"/>
      <c r="BR476" s="365"/>
      <c r="BS476" s="367"/>
      <c r="BT476" s="366"/>
      <c r="BU476" s="365"/>
      <c r="BV476" s="365"/>
      <c r="BW476" s="365"/>
      <c r="BX476" s="367"/>
      <c r="BY476" s="365"/>
      <c r="BZ476" s="367"/>
      <c r="CA476" s="366"/>
      <c r="CB476" s="365"/>
      <c r="CC476" s="365"/>
      <c r="CD476" s="365"/>
      <c r="CE476" s="367"/>
      <c r="CF476" s="365"/>
      <c r="CG476" s="365"/>
      <c r="CH476" s="366"/>
      <c r="CI476" s="365"/>
      <c r="CJ476" s="365"/>
      <c r="CK476" s="365"/>
      <c r="CL476" s="367"/>
      <c r="CM476" s="365"/>
      <c r="CN476" s="365"/>
      <c r="CO476" s="366"/>
      <c r="CP476" s="365"/>
      <c r="CQ476" s="365"/>
      <c r="CR476" s="365"/>
      <c r="CS476" s="367"/>
      <c r="CT476" s="365"/>
      <c r="CU476" s="378"/>
    </row>
    <row r="477" spans="22:99">
      <c r="V477" s="248"/>
      <c r="W477" s="248"/>
      <c r="X477" s="248"/>
      <c r="Y477" s="248"/>
      <c r="Z477" s="248"/>
      <c r="AA477" s="248"/>
      <c r="AB477" s="366"/>
      <c r="AG477" s="366"/>
      <c r="AS477" s="366"/>
      <c r="AT477" s="365"/>
      <c r="AU477" s="365"/>
      <c r="AV477" s="365"/>
      <c r="AW477" s="365"/>
      <c r="AX477" s="365"/>
      <c r="AY477" s="365"/>
      <c r="AZ477" s="366"/>
      <c r="BA477" s="365"/>
      <c r="BB477" s="365"/>
      <c r="BC477" s="365"/>
      <c r="BD477" s="365"/>
      <c r="BE477" s="366"/>
      <c r="BF477" s="366"/>
      <c r="BG477" s="365"/>
      <c r="BH477" s="365"/>
      <c r="BI477" s="365"/>
      <c r="BJ477" s="367"/>
      <c r="BK477" s="365"/>
      <c r="BL477" s="367"/>
      <c r="BM477" s="366"/>
      <c r="BN477" s="365"/>
      <c r="BO477" s="365"/>
      <c r="BP477" s="365"/>
      <c r="BQ477" s="367"/>
      <c r="BR477" s="365"/>
      <c r="BS477" s="367"/>
      <c r="BT477" s="366"/>
      <c r="BU477" s="365"/>
      <c r="BV477" s="365"/>
      <c r="BW477" s="365"/>
      <c r="BX477" s="367"/>
      <c r="BY477" s="365"/>
      <c r="BZ477" s="367"/>
      <c r="CA477" s="366"/>
      <c r="CB477" s="365"/>
      <c r="CC477" s="365"/>
      <c r="CD477" s="365"/>
      <c r="CE477" s="367"/>
      <c r="CF477" s="365"/>
      <c r="CG477" s="365"/>
      <c r="CH477" s="366"/>
      <c r="CI477" s="365"/>
      <c r="CJ477" s="365"/>
      <c r="CK477" s="365"/>
      <c r="CL477" s="367"/>
      <c r="CM477" s="365"/>
      <c r="CN477" s="365"/>
      <c r="CO477" s="366"/>
      <c r="CP477" s="365"/>
      <c r="CQ477" s="365"/>
      <c r="CR477" s="365"/>
      <c r="CS477" s="367"/>
      <c r="CT477" s="365"/>
      <c r="CU477" s="378"/>
    </row>
    <row r="478" spans="22:99">
      <c r="V478" s="248"/>
      <c r="W478" s="248"/>
      <c r="X478" s="248"/>
      <c r="Y478" s="248"/>
      <c r="Z478" s="248"/>
      <c r="AA478" s="248"/>
      <c r="AB478" s="366"/>
      <c r="AG478" s="366"/>
      <c r="AS478" s="366"/>
      <c r="AT478" s="365"/>
      <c r="AU478" s="365"/>
      <c r="AV478" s="365"/>
      <c r="AW478" s="365"/>
      <c r="AX478" s="365"/>
      <c r="AY478" s="365"/>
      <c r="AZ478" s="366"/>
      <c r="BA478" s="365"/>
      <c r="BB478" s="365"/>
      <c r="BC478" s="365"/>
      <c r="BD478" s="365"/>
      <c r="BE478" s="366"/>
      <c r="BF478" s="366"/>
      <c r="BG478" s="365"/>
      <c r="BH478" s="365"/>
      <c r="BI478" s="365"/>
      <c r="BJ478" s="367"/>
      <c r="BK478" s="365"/>
      <c r="BL478" s="367"/>
      <c r="BM478" s="366"/>
      <c r="BN478" s="365"/>
      <c r="BO478" s="365"/>
      <c r="BP478" s="365"/>
      <c r="BQ478" s="367"/>
      <c r="BR478" s="365"/>
      <c r="BS478" s="367"/>
      <c r="BT478" s="366"/>
      <c r="BU478" s="365"/>
      <c r="BV478" s="365"/>
      <c r="BW478" s="365"/>
      <c r="BX478" s="367"/>
      <c r="BY478" s="365"/>
      <c r="BZ478" s="367"/>
      <c r="CA478" s="366"/>
      <c r="CB478" s="365"/>
      <c r="CC478" s="365"/>
      <c r="CD478" s="365"/>
      <c r="CE478" s="367"/>
      <c r="CF478" s="365"/>
      <c r="CG478" s="365"/>
      <c r="CH478" s="366"/>
      <c r="CI478" s="365"/>
      <c r="CJ478" s="365"/>
      <c r="CK478" s="365"/>
      <c r="CL478" s="367"/>
      <c r="CM478" s="365"/>
      <c r="CN478" s="365"/>
      <c r="CO478" s="366"/>
      <c r="CP478" s="365"/>
      <c r="CQ478" s="365"/>
      <c r="CR478" s="365"/>
      <c r="CS478" s="367"/>
      <c r="CT478" s="365"/>
      <c r="CU478" s="378"/>
    </row>
    <row r="479" spans="22:99">
      <c r="V479" s="248"/>
      <c r="W479" s="248"/>
      <c r="X479" s="248"/>
      <c r="Y479" s="248"/>
      <c r="Z479" s="248"/>
      <c r="AA479" s="248"/>
      <c r="AB479" s="366"/>
      <c r="AG479" s="366"/>
      <c r="AS479" s="366"/>
      <c r="AT479" s="365"/>
      <c r="AU479" s="365"/>
      <c r="AV479" s="365"/>
      <c r="AW479" s="365"/>
      <c r="AX479" s="365"/>
      <c r="AY479" s="365"/>
      <c r="AZ479" s="366"/>
      <c r="BA479" s="365"/>
      <c r="BB479" s="365"/>
      <c r="BC479" s="365"/>
      <c r="BD479" s="365"/>
      <c r="BE479" s="366"/>
      <c r="BF479" s="366"/>
      <c r="BG479" s="365"/>
      <c r="BH479" s="365"/>
      <c r="BI479" s="365"/>
      <c r="BJ479" s="367"/>
      <c r="BK479" s="365"/>
      <c r="BL479" s="367"/>
      <c r="BM479" s="366"/>
      <c r="BN479" s="365"/>
      <c r="BO479" s="365"/>
      <c r="BP479" s="365"/>
      <c r="BQ479" s="367"/>
      <c r="BR479" s="365"/>
      <c r="BS479" s="367"/>
      <c r="BT479" s="366"/>
      <c r="BU479" s="365"/>
      <c r="BV479" s="365"/>
      <c r="BW479" s="365"/>
      <c r="BX479" s="367"/>
      <c r="BY479" s="365"/>
      <c r="BZ479" s="367"/>
      <c r="CA479" s="366"/>
      <c r="CB479" s="365"/>
      <c r="CC479" s="365"/>
      <c r="CD479" s="365"/>
      <c r="CE479" s="367"/>
      <c r="CF479" s="365"/>
      <c r="CG479" s="365"/>
      <c r="CH479" s="366"/>
      <c r="CI479" s="365"/>
      <c r="CJ479" s="365"/>
      <c r="CK479" s="365"/>
      <c r="CL479" s="367"/>
      <c r="CM479" s="365"/>
      <c r="CN479" s="365"/>
      <c r="CO479" s="366"/>
      <c r="CP479" s="365"/>
      <c r="CQ479" s="365"/>
      <c r="CR479" s="365"/>
      <c r="CS479" s="367"/>
      <c r="CT479" s="365"/>
      <c r="CU479" s="378"/>
    </row>
    <row r="480" spans="22:99">
      <c r="V480" s="248"/>
      <c r="W480" s="248"/>
      <c r="X480" s="248"/>
      <c r="Y480" s="248"/>
      <c r="Z480" s="248"/>
      <c r="AA480" s="248"/>
      <c r="AB480" s="366"/>
      <c r="AG480" s="366"/>
      <c r="AS480" s="366"/>
      <c r="AT480" s="365"/>
      <c r="AU480" s="365"/>
      <c r="AV480" s="365"/>
      <c r="AW480" s="365"/>
      <c r="AX480" s="365"/>
      <c r="AY480" s="365"/>
      <c r="AZ480" s="366"/>
      <c r="BA480" s="365"/>
      <c r="BB480" s="365"/>
      <c r="BC480" s="365"/>
      <c r="BD480" s="365"/>
      <c r="BE480" s="366"/>
      <c r="BF480" s="366"/>
      <c r="BG480" s="365"/>
      <c r="BH480" s="365"/>
      <c r="BI480" s="365"/>
      <c r="BJ480" s="367"/>
      <c r="BK480" s="365"/>
      <c r="BL480" s="367"/>
      <c r="BM480" s="366"/>
      <c r="BN480" s="365"/>
      <c r="BO480" s="365"/>
      <c r="BP480" s="365"/>
      <c r="BQ480" s="367"/>
      <c r="BR480" s="365"/>
      <c r="BS480" s="367"/>
      <c r="BT480" s="366"/>
      <c r="BU480" s="365"/>
      <c r="BV480" s="365"/>
      <c r="BW480" s="365"/>
      <c r="BX480" s="367"/>
      <c r="BY480" s="365"/>
      <c r="BZ480" s="367"/>
      <c r="CA480" s="366"/>
      <c r="CB480" s="365"/>
      <c r="CC480" s="365"/>
      <c r="CD480" s="365"/>
      <c r="CE480" s="367"/>
      <c r="CF480" s="365"/>
      <c r="CG480" s="365"/>
      <c r="CH480" s="366"/>
      <c r="CI480" s="365"/>
      <c r="CJ480" s="365"/>
      <c r="CK480" s="365"/>
      <c r="CL480" s="367"/>
      <c r="CM480" s="365"/>
      <c r="CN480" s="365"/>
      <c r="CO480" s="366"/>
      <c r="CP480" s="365"/>
      <c r="CQ480" s="365"/>
      <c r="CR480" s="365"/>
      <c r="CS480" s="367"/>
      <c r="CT480" s="365"/>
      <c r="CU480" s="378"/>
    </row>
    <row r="481" spans="22:99">
      <c r="V481" s="248"/>
      <c r="W481" s="248"/>
      <c r="X481" s="248"/>
      <c r="Y481" s="248"/>
      <c r="Z481" s="248"/>
      <c r="AA481" s="248"/>
      <c r="AB481" s="366"/>
      <c r="AG481" s="366"/>
      <c r="AS481" s="366"/>
      <c r="AT481" s="365"/>
      <c r="AU481" s="365"/>
      <c r="AV481" s="365"/>
      <c r="AW481" s="365"/>
      <c r="AX481" s="365"/>
      <c r="AY481" s="365"/>
      <c r="AZ481" s="366"/>
      <c r="BA481" s="365"/>
      <c r="BB481" s="365"/>
      <c r="BC481" s="365"/>
      <c r="BD481" s="365"/>
      <c r="BE481" s="366"/>
      <c r="BF481" s="366"/>
      <c r="BG481" s="365"/>
      <c r="BH481" s="365"/>
      <c r="BI481" s="365"/>
      <c r="BJ481" s="367"/>
      <c r="BK481" s="365"/>
      <c r="BL481" s="367"/>
      <c r="BM481" s="366"/>
      <c r="BN481" s="365"/>
      <c r="BO481" s="365"/>
      <c r="BP481" s="365"/>
      <c r="BQ481" s="367"/>
      <c r="BR481" s="365"/>
      <c r="BS481" s="367"/>
      <c r="BT481" s="366"/>
      <c r="BU481" s="365"/>
      <c r="BV481" s="365"/>
      <c r="BW481" s="365"/>
      <c r="BX481" s="367"/>
      <c r="BY481" s="365"/>
      <c r="BZ481" s="367"/>
      <c r="CA481" s="366"/>
      <c r="CB481" s="365"/>
      <c r="CC481" s="365"/>
      <c r="CD481" s="365"/>
      <c r="CE481" s="367"/>
      <c r="CF481" s="365"/>
      <c r="CG481" s="365"/>
      <c r="CH481" s="366"/>
      <c r="CI481" s="365"/>
      <c r="CJ481" s="365"/>
      <c r="CK481" s="365"/>
      <c r="CL481" s="367"/>
      <c r="CM481" s="365"/>
      <c r="CN481" s="365"/>
      <c r="CO481" s="366"/>
      <c r="CP481" s="365"/>
      <c r="CQ481" s="365"/>
      <c r="CR481" s="365"/>
      <c r="CS481" s="367"/>
      <c r="CT481" s="365"/>
      <c r="CU481" s="378"/>
    </row>
    <row r="482" spans="22:99">
      <c r="V482" s="248"/>
      <c r="W482" s="248"/>
      <c r="X482" s="248"/>
      <c r="Y482" s="248"/>
      <c r="Z482" s="248"/>
      <c r="AA482" s="248"/>
      <c r="AB482" s="366"/>
      <c r="AG482" s="366"/>
      <c r="AS482" s="366"/>
      <c r="AT482" s="365"/>
      <c r="AU482" s="365"/>
      <c r="AV482" s="365"/>
      <c r="AW482" s="365"/>
      <c r="AX482" s="365"/>
      <c r="AY482" s="365"/>
      <c r="AZ482" s="366"/>
      <c r="BA482" s="365"/>
      <c r="BB482" s="365"/>
      <c r="BC482" s="365"/>
      <c r="BD482" s="365"/>
      <c r="BE482" s="366"/>
      <c r="BF482" s="366"/>
      <c r="BG482" s="365"/>
      <c r="BH482" s="365"/>
      <c r="BI482" s="365"/>
      <c r="BJ482" s="367"/>
      <c r="BK482" s="365"/>
      <c r="BL482" s="367"/>
      <c r="BM482" s="366"/>
      <c r="BN482" s="365"/>
      <c r="BO482" s="365"/>
      <c r="BP482" s="365"/>
      <c r="BQ482" s="367"/>
      <c r="BR482" s="365"/>
      <c r="BS482" s="367"/>
      <c r="BT482" s="366"/>
      <c r="BU482" s="365"/>
      <c r="BV482" s="365"/>
      <c r="BW482" s="365"/>
      <c r="BX482" s="367"/>
      <c r="BY482" s="365"/>
      <c r="BZ482" s="367"/>
      <c r="CA482" s="366"/>
      <c r="CB482" s="365"/>
      <c r="CC482" s="365"/>
      <c r="CD482" s="365"/>
      <c r="CE482" s="367"/>
      <c r="CF482" s="365"/>
      <c r="CG482" s="365"/>
      <c r="CH482" s="366"/>
      <c r="CI482" s="365"/>
      <c r="CJ482" s="365"/>
      <c r="CK482" s="365"/>
      <c r="CL482" s="367"/>
      <c r="CM482" s="365"/>
      <c r="CN482" s="365"/>
      <c r="CO482" s="366"/>
      <c r="CP482" s="365"/>
      <c r="CQ482" s="365"/>
      <c r="CR482" s="365"/>
      <c r="CS482" s="367"/>
      <c r="CT482" s="365"/>
      <c r="CU482" s="378"/>
    </row>
    <row r="483" spans="22:99">
      <c r="V483" s="248"/>
      <c r="W483" s="248"/>
      <c r="X483" s="248"/>
      <c r="Y483" s="248"/>
      <c r="Z483" s="248"/>
      <c r="AA483" s="248"/>
      <c r="AB483" s="366"/>
      <c r="AG483" s="366"/>
      <c r="AS483" s="366"/>
      <c r="AT483" s="365"/>
      <c r="AU483" s="365"/>
      <c r="AV483" s="365"/>
      <c r="AW483" s="365"/>
      <c r="AX483" s="365"/>
      <c r="AY483" s="365"/>
      <c r="AZ483" s="366"/>
      <c r="BA483" s="365"/>
      <c r="BB483" s="365"/>
      <c r="BC483" s="365"/>
      <c r="BD483" s="365"/>
      <c r="BE483" s="366"/>
      <c r="BF483" s="366"/>
      <c r="BG483" s="365"/>
      <c r="BH483" s="365"/>
      <c r="BI483" s="365"/>
      <c r="BJ483" s="367"/>
      <c r="BK483" s="365"/>
      <c r="BL483" s="367"/>
      <c r="BM483" s="366"/>
      <c r="BN483" s="365"/>
      <c r="BO483" s="365"/>
      <c r="BP483" s="365"/>
      <c r="BQ483" s="367"/>
      <c r="BR483" s="365"/>
      <c r="BS483" s="367"/>
      <c r="BT483" s="366"/>
      <c r="BU483" s="365"/>
      <c r="BV483" s="365"/>
      <c r="BW483" s="365"/>
      <c r="BX483" s="367"/>
      <c r="BY483" s="365"/>
      <c r="BZ483" s="367"/>
      <c r="CA483" s="366"/>
      <c r="CB483" s="365"/>
      <c r="CC483" s="365"/>
      <c r="CD483" s="365"/>
      <c r="CE483" s="367"/>
      <c r="CF483" s="365"/>
      <c r="CG483" s="365"/>
      <c r="CH483" s="366"/>
      <c r="CI483" s="365"/>
      <c r="CJ483" s="365"/>
      <c r="CK483" s="365"/>
      <c r="CL483" s="367"/>
      <c r="CM483" s="365"/>
      <c r="CN483" s="365"/>
      <c r="CO483" s="366"/>
      <c r="CP483" s="365"/>
      <c r="CQ483" s="365"/>
      <c r="CR483" s="365"/>
      <c r="CS483" s="367"/>
      <c r="CT483" s="365"/>
      <c r="CU483" s="378"/>
    </row>
    <row r="484" spans="22:99">
      <c r="V484" s="248"/>
      <c r="W484" s="248"/>
      <c r="X484" s="248"/>
      <c r="Y484" s="248"/>
      <c r="Z484" s="248"/>
      <c r="AA484" s="248"/>
      <c r="AB484" s="366"/>
      <c r="AG484" s="366"/>
      <c r="AS484" s="366"/>
      <c r="AT484" s="365"/>
      <c r="AU484" s="365"/>
      <c r="AV484" s="365"/>
      <c r="AW484" s="365"/>
      <c r="AX484" s="365"/>
      <c r="AY484" s="365"/>
      <c r="AZ484" s="366"/>
      <c r="BA484" s="365"/>
      <c r="BB484" s="365"/>
      <c r="BC484" s="365"/>
      <c r="BD484" s="365"/>
      <c r="BE484" s="366"/>
      <c r="BF484" s="366"/>
      <c r="BG484" s="365"/>
      <c r="BH484" s="365"/>
      <c r="BI484" s="365"/>
      <c r="BJ484" s="367"/>
      <c r="BK484" s="365"/>
      <c r="BL484" s="367"/>
      <c r="BM484" s="366"/>
      <c r="BN484" s="365"/>
      <c r="BO484" s="365"/>
      <c r="BP484" s="365"/>
      <c r="BQ484" s="367"/>
      <c r="BR484" s="365"/>
      <c r="BS484" s="367"/>
      <c r="BT484" s="366"/>
      <c r="BU484" s="365"/>
      <c r="BV484" s="365"/>
      <c r="BW484" s="365"/>
      <c r="BX484" s="367"/>
      <c r="BY484" s="365"/>
      <c r="BZ484" s="367"/>
      <c r="CA484" s="366"/>
      <c r="CB484" s="365"/>
      <c r="CC484" s="365"/>
      <c r="CD484" s="365"/>
      <c r="CE484" s="367"/>
      <c r="CF484" s="365"/>
      <c r="CG484" s="365"/>
      <c r="CH484" s="366"/>
      <c r="CI484" s="365"/>
      <c r="CJ484" s="365"/>
      <c r="CK484" s="365"/>
      <c r="CL484" s="367"/>
      <c r="CM484" s="365"/>
      <c r="CN484" s="365"/>
      <c r="CO484" s="366"/>
      <c r="CP484" s="365"/>
      <c r="CQ484" s="365"/>
      <c r="CR484" s="365"/>
      <c r="CS484" s="367"/>
      <c r="CT484" s="365"/>
      <c r="CU484" s="378"/>
    </row>
    <row r="485" spans="22:99">
      <c r="V485" s="248"/>
      <c r="W485" s="248"/>
      <c r="X485" s="248"/>
      <c r="Y485" s="248"/>
      <c r="Z485" s="248"/>
      <c r="AA485" s="248"/>
      <c r="AB485" s="366"/>
      <c r="AG485" s="366"/>
      <c r="AS485" s="366"/>
      <c r="AT485" s="365"/>
      <c r="AU485" s="365"/>
      <c r="AV485" s="365"/>
      <c r="AW485" s="365"/>
      <c r="AX485" s="365"/>
      <c r="AY485" s="365"/>
      <c r="AZ485" s="366"/>
      <c r="BA485" s="365"/>
      <c r="BB485" s="365"/>
      <c r="BC485" s="365"/>
      <c r="BD485" s="365"/>
      <c r="BE485" s="366"/>
      <c r="BF485" s="366"/>
      <c r="BG485" s="365"/>
      <c r="BH485" s="365"/>
      <c r="BI485" s="365"/>
      <c r="BJ485" s="367"/>
      <c r="BK485" s="365"/>
      <c r="BL485" s="367"/>
      <c r="BM485" s="366"/>
      <c r="BN485" s="365"/>
      <c r="BO485" s="365"/>
      <c r="BP485" s="365"/>
      <c r="BQ485" s="367"/>
      <c r="BR485" s="365"/>
      <c r="BS485" s="367"/>
      <c r="BT485" s="366"/>
      <c r="BU485" s="365"/>
      <c r="BV485" s="365"/>
      <c r="BW485" s="365"/>
      <c r="BX485" s="367"/>
      <c r="BY485" s="365"/>
      <c r="BZ485" s="367"/>
      <c r="CA485" s="366"/>
      <c r="CB485" s="365"/>
      <c r="CC485" s="365"/>
      <c r="CD485" s="365"/>
      <c r="CE485" s="367"/>
      <c r="CF485" s="365"/>
      <c r="CG485" s="365"/>
      <c r="CH485" s="366"/>
      <c r="CI485" s="365"/>
      <c r="CJ485" s="365"/>
      <c r="CK485" s="365"/>
      <c r="CL485" s="367"/>
      <c r="CM485" s="365"/>
      <c r="CN485" s="365"/>
      <c r="CO485" s="366"/>
      <c r="CP485" s="365"/>
      <c r="CQ485" s="365"/>
      <c r="CR485" s="365"/>
      <c r="CS485" s="367"/>
      <c r="CT485" s="365"/>
      <c r="CU485" s="378"/>
    </row>
    <row r="486" spans="22:99">
      <c r="V486" s="248"/>
      <c r="W486" s="248"/>
      <c r="X486" s="248"/>
      <c r="Y486" s="248"/>
      <c r="Z486" s="248"/>
      <c r="AA486" s="248"/>
      <c r="AB486" s="366"/>
      <c r="AG486" s="366"/>
      <c r="AS486" s="366"/>
      <c r="AT486" s="365"/>
      <c r="AU486" s="365"/>
      <c r="AV486" s="365"/>
      <c r="AW486" s="365"/>
      <c r="AX486" s="365"/>
      <c r="AY486" s="365"/>
      <c r="AZ486" s="366"/>
      <c r="BA486" s="365"/>
      <c r="BB486" s="365"/>
      <c r="BC486" s="365"/>
      <c r="BD486" s="365"/>
      <c r="BE486" s="366"/>
      <c r="BF486" s="366"/>
      <c r="BG486" s="365"/>
      <c r="BH486" s="365"/>
      <c r="BI486" s="365"/>
      <c r="BJ486" s="367"/>
      <c r="BK486" s="365"/>
      <c r="BL486" s="367"/>
      <c r="BM486" s="366"/>
      <c r="BN486" s="365"/>
      <c r="BO486" s="365"/>
      <c r="BP486" s="365"/>
      <c r="BQ486" s="367"/>
      <c r="BR486" s="365"/>
      <c r="BS486" s="367"/>
      <c r="BT486" s="366"/>
      <c r="BU486" s="365"/>
      <c r="BV486" s="365"/>
      <c r="BW486" s="365"/>
      <c r="BX486" s="367"/>
      <c r="BY486" s="365"/>
      <c r="BZ486" s="367"/>
      <c r="CA486" s="366"/>
      <c r="CB486" s="365"/>
      <c r="CC486" s="365"/>
      <c r="CD486" s="365"/>
      <c r="CE486" s="367"/>
      <c r="CF486" s="365"/>
      <c r="CG486" s="365"/>
      <c r="CH486" s="366"/>
      <c r="CI486" s="365"/>
      <c r="CJ486" s="365"/>
      <c r="CK486" s="365"/>
      <c r="CL486" s="367"/>
      <c r="CM486" s="365"/>
      <c r="CN486" s="365"/>
      <c r="CO486" s="366"/>
      <c r="CP486" s="365"/>
      <c r="CQ486" s="365"/>
      <c r="CR486" s="365"/>
      <c r="CS486" s="367"/>
      <c r="CT486" s="365"/>
      <c r="CU486" s="378"/>
    </row>
    <row r="487" spans="22:99">
      <c r="V487" s="248"/>
      <c r="W487" s="248"/>
      <c r="X487" s="248"/>
      <c r="Y487" s="248"/>
      <c r="Z487" s="248"/>
      <c r="AA487" s="248"/>
      <c r="AB487" s="366"/>
      <c r="AG487" s="366"/>
      <c r="AS487" s="366"/>
      <c r="AT487" s="365"/>
      <c r="AU487" s="365"/>
      <c r="AV487" s="365"/>
      <c r="AW487" s="365"/>
      <c r="AX487" s="365"/>
      <c r="AY487" s="365"/>
      <c r="AZ487" s="366"/>
      <c r="BA487" s="365"/>
      <c r="BB487" s="365"/>
      <c r="BC487" s="365"/>
      <c r="BD487" s="365"/>
      <c r="BE487" s="366"/>
      <c r="BF487" s="366"/>
      <c r="BG487" s="365"/>
      <c r="BH487" s="365"/>
      <c r="BI487" s="365"/>
      <c r="BJ487" s="367"/>
      <c r="BK487" s="365"/>
      <c r="BL487" s="367"/>
      <c r="BM487" s="366"/>
      <c r="BN487" s="365"/>
      <c r="BO487" s="365"/>
      <c r="BP487" s="365"/>
      <c r="BQ487" s="367"/>
      <c r="BR487" s="365"/>
      <c r="BS487" s="367"/>
      <c r="BT487" s="366"/>
      <c r="BU487" s="365"/>
      <c r="BV487" s="365"/>
      <c r="BW487" s="365"/>
      <c r="BX487" s="367"/>
      <c r="BY487" s="365"/>
      <c r="BZ487" s="367"/>
      <c r="CA487" s="366"/>
      <c r="CB487" s="365"/>
      <c r="CC487" s="365"/>
      <c r="CD487" s="365"/>
      <c r="CE487" s="367"/>
      <c r="CF487" s="365"/>
      <c r="CG487" s="365"/>
      <c r="CH487" s="366"/>
      <c r="CI487" s="365"/>
      <c r="CJ487" s="365"/>
      <c r="CK487" s="365"/>
      <c r="CL487" s="367"/>
      <c r="CM487" s="365"/>
      <c r="CN487" s="365"/>
      <c r="CO487" s="366"/>
      <c r="CP487" s="365"/>
      <c r="CQ487" s="365"/>
      <c r="CR487" s="365"/>
      <c r="CS487" s="367"/>
      <c r="CT487" s="365"/>
      <c r="CU487" s="378"/>
    </row>
    <row r="488" spans="22:99">
      <c r="V488" s="248"/>
      <c r="W488" s="248"/>
      <c r="X488" s="248"/>
      <c r="Y488" s="248"/>
      <c r="Z488" s="248"/>
      <c r="AA488" s="248"/>
      <c r="AB488" s="366"/>
      <c r="AG488" s="366"/>
      <c r="AS488" s="366"/>
      <c r="AT488" s="365"/>
      <c r="AU488" s="365"/>
      <c r="AV488" s="365"/>
      <c r="AW488" s="365"/>
      <c r="AX488" s="365"/>
      <c r="AY488" s="365"/>
      <c r="AZ488" s="366"/>
      <c r="BA488" s="365"/>
      <c r="BB488" s="365"/>
      <c r="BC488" s="365"/>
      <c r="BD488" s="365"/>
      <c r="BE488" s="366"/>
      <c r="BF488" s="366"/>
      <c r="BG488" s="365"/>
      <c r="BH488" s="365"/>
      <c r="BI488" s="365"/>
      <c r="BJ488" s="367"/>
      <c r="BK488" s="365"/>
      <c r="BL488" s="367"/>
      <c r="BM488" s="366"/>
      <c r="BN488" s="365"/>
      <c r="BO488" s="365"/>
      <c r="BP488" s="365"/>
      <c r="BQ488" s="367"/>
      <c r="BR488" s="365"/>
      <c r="BS488" s="367"/>
      <c r="BT488" s="366"/>
      <c r="BU488" s="365"/>
      <c r="BV488" s="365"/>
      <c r="BW488" s="365"/>
      <c r="BX488" s="367"/>
      <c r="BY488" s="365"/>
      <c r="BZ488" s="367"/>
      <c r="CA488" s="366"/>
      <c r="CB488" s="365"/>
      <c r="CC488" s="365"/>
      <c r="CD488" s="365"/>
      <c r="CE488" s="367"/>
      <c r="CF488" s="365"/>
      <c r="CG488" s="365"/>
      <c r="CH488" s="366"/>
      <c r="CI488" s="365"/>
      <c r="CJ488" s="365"/>
      <c r="CK488" s="365"/>
      <c r="CL488" s="367"/>
      <c r="CM488" s="365"/>
      <c r="CN488" s="365"/>
      <c r="CO488" s="366"/>
      <c r="CP488" s="365"/>
      <c r="CQ488" s="365"/>
      <c r="CR488" s="365"/>
      <c r="CS488" s="367"/>
      <c r="CT488" s="365"/>
      <c r="CU488" s="378"/>
    </row>
    <row r="489" spans="22:99">
      <c r="V489" s="248"/>
      <c r="W489" s="248"/>
      <c r="X489" s="248"/>
      <c r="Y489" s="248"/>
      <c r="Z489" s="248"/>
      <c r="AA489" s="248"/>
      <c r="AB489" s="366"/>
      <c r="AG489" s="366"/>
      <c r="AS489" s="366"/>
      <c r="AT489" s="365"/>
      <c r="AU489" s="365"/>
      <c r="AV489" s="365"/>
      <c r="AW489" s="365"/>
      <c r="AX489" s="365"/>
      <c r="AY489" s="365"/>
      <c r="AZ489" s="366"/>
      <c r="BA489" s="365"/>
      <c r="BB489" s="365"/>
      <c r="BC489" s="365"/>
      <c r="BD489" s="365"/>
      <c r="BE489" s="366"/>
      <c r="BF489" s="366"/>
      <c r="BG489" s="365"/>
      <c r="BH489" s="365"/>
      <c r="BI489" s="365"/>
      <c r="BJ489" s="367"/>
      <c r="BK489" s="365"/>
      <c r="BL489" s="367"/>
      <c r="BM489" s="366"/>
      <c r="BN489" s="365"/>
      <c r="BO489" s="365"/>
      <c r="BP489" s="365"/>
      <c r="BQ489" s="367"/>
      <c r="BR489" s="365"/>
      <c r="BS489" s="367"/>
      <c r="BT489" s="366"/>
      <c r="BU489" s="365"/>
      <c r="BV489" s="365"/>
      <c r="BW489" s="365"/>
      <c r="BX489" s="367"/>
      <c r="BY489" s="365"/>
      <c r="BZ489" s="367"/>
      <c r="CA489" s="366"/>
      <c r="CB489" s="365"/>
      <c r="CC489" s="365"/>
      <c r="CD489" s="365"/>
      <c r="CE489" s="367"/>
      <c r="CF489" s="365"/>
      <c r="CG489" s="365"/>
      <c r="CH489" s="366"/>
      <c r="CI489" s="365"/>
      <c r="CJ489" s="365"/>
      <c r="CK489" s="365"/>
      <c r="CL489" s="367"/>
      <c r="CM489" s="365"/>
      <c r="CN489" s="365"/>
      <c r="CO489" s="366"/>
      <c r="CP489" s="365"/>
      <c r="CQ489" s="365"/>
      <c r="CR489" s="365"/>
      <c r="CS489" s="367"/>
      <c r="CT489" s="365"/>
      <c r="CU489" s="378"/>
    </row>
    <row r="490" spans="22:99">
      <c r="V490" s="248"/>
      <c r="W490" s="248"/>
      <c r="X490" s="248"/>
      <c r="Y490" s="248"/>
      <c r="Z490" s="248"/>
      <c r="AA490" s="248"/>
      <c r="AB490" s="366"/>
      <c r="AG490" s="366"/>
      <c r="AS490" s="366"/>
      <c r="AT490" s="365"/>
      <c r="AU490" s="365"/>
      <c r="AV490" s="365"/>
      <c r="AW490" s="365"/>
      <c r="AX490" s="365"/>
      <c r="AY490" s="365"/>
      <c r="AZ490" s="366"/>
      <c r="BA490" s="365"/>
      <c r="BB490" s="365"/>
      <c r="BC490" s="365"/>
      <c r="BD490" s="365"/>
      <c r="BE490" s="366"/>
      <c r="BF490" s="366"/>
      <c r="BG490" s="365"/>
      <c r="BH490" s="365"/>
      <c r="BI490" s="365"/>
      <c r="BJ490" s="367"/>
      <c r="BK490" s="365"/>
      <c r="BL490" s="367"/>
      <c r="BM490" s="366"/>
      <c r="BN490" s="365"/>
      <c r="BO490" s="365"/>
      <c r="BP490" s="365"/>
      <c r="BQ490" s="367"/>
      <c r="BR490" s="365"/>
      <c r="BS490" s="367"/>
      <c r="BT490" s="366"/>
      <c r="BU490" s="365"/>
      <c r="BV490" s="365"/>
      <c r="BW490" s="365"/>
      <c r="BX490" s="367"/>
      <c r="BY490" s="365"/>
      <c r="BZ490" s="367"/>
      <c r="CA490" s="366"/>
      <c r="CB490" s="365"/>
      <c r="CC490" s="365"/>
      <c r="CD490" s="365"/>
      <c r="CE490" s="367"/>
      <c r="CF490" s="365"/>
      <c r="CG490" s="365"/>
      <c r="CH490" s="366"/>
      <c r="CI490" s="365"/>
      <c r="CJ490" s="365"/>
      <c r="CK490" s="365"/>
      <c r="CL490" s="367"/>
      <c r="CM490" s="365"/>
      <c r="CN490" s="365"/>
      <c r="CO490" s="366"/>
      <c r="CP490" s="365"/>
      <c r="CQ490" s="365"/>
      <c r="CR490" s="365"/>
      <c r="CS490" s="367"/>
      <c r="CT490" s="365"/>
      <c r="CU490" s="378"/>
    </row>
    <row r="491" spans="22:99">
      <c r="V491" s="248"/>
      <c r="W491" s="248"/>
      <c r="X491" s="248"/>
      <c r="Y491" s="248"/>
      <c r="Z491" s="248"/>
      <c r="AA491" s="248"/>
      <c r="AB491" s="366"/>
      <c r="AG491" s="366"/>
      <c r="AS491" s="366"/>
      <c r="AT491" s="365"/>
      <c r="AU491" s="365"/>
      <c r="AV491" s="365"/>
      <c r="AW491" s="365"/>
      <c r="AX491" s="365"/>
      <c r="AY491" s="365"/>
      <c r="AZ491" s="366"/>
      <c r="BA491" s="365"/>
      <c r="BB491" s="365"/>
      <c r="BC491" s="365"/>
      <c r="BD491" s="365"/>
      <c r="BE491" s="366"/>
      <c r="BF491" s="366"/>
      <c r="BG491" s="365"/>
      <c r="BH491" s="365"/>
      <c r="BI491" s="365"/>
      <c r="BJ491" s="367"/>
      <c r="BK491" s="365"/>
      <c r="BL491" s="367"/>
      <c r="BM491" s="366"/>
      <c r="BN491" s="365"/>
      <c r="BO491" s="365"/>
      <c r="BP491" s="365"/>
      <c r="BQ491" s="367"/>
      <c r="BR491" s="365"/>
      <c r="BS491" s="367"/>
      <c r="BT491" s="366"/>
      <c r="BU491" s="365"/>
      <c r="BV491" s="365"/>
      <c r="BW491" s="365"/>
      <c r="BX491" s="367"/>
      <c r="BY491" s="365"/>
      <c r="BZ491" s="367"/>
      <c r="CA491" s="366"/>
      <c r="CB491" s="365"/>
      <c r="CC491" s="365"/>
      <c r="CD491" s="365"/>
      <c r="CE491" s="367"/>
      <c r="CF491" s="365"/>
      <c r="CG491" s="365"/>
      <c r="CH491" s="366"/>
      <c r="CI491" s="365"/>
      <c r="CJ491" s="365"/>
      <c r="CK491" s="365"/>
      <c r="CL491" s="367"/>
      <c r="CM491" s="365"/>
      <c r="CN491" s="365"/>
      <c r="CO491" s="366"/>
      <c r="CP491" s="365"/>
      <c r="CQ491" s="365"/>
      <c r="CR491" s="365"/>
      <c r="CS491" s="367"/>
      <c r="CT491" s="365"/>
      <c r="CU491" s="378"/>
    </row>
    <row r="492" spans="22:99">
      <c r="V492" s="248"/>
      <c r="W492" s="248"/>
      <c r="X492" s="248"/>
      <c r="Y492" s="248"/>
      <c r="Z492" s="248"/>
      <c r="AA492" s="248"/>
      <c r="AB492" s="366"/>
      <c r="AG492" s="366"/>
      <c r="AS492" s="366"/>
      <c r="AT492" s="365"/>
      <c r="AU492" s="365"/>
      <c r="AV492" s="365"/>
      <c r="AW492" s="365"/>
      <c r="AX492" s="365"/>
      <c r="AY492" s="365"/>
      <c r="AZ492" s="366"/>
      <c r="BA492" s="365"/>
      <c r="BB492" s="365"/>
      <c r="BC492" s="365"/>
      <c r="BD492" s="365"/>
      <c r="BE492" s="366"/>
      <c r="BF492" s="366"/>
      <c r="BG492" s="365"/>
      <c r="BH492" s="365"/>
      <c r="BI492" s="365"/>
      <c r="BJ492" s="367"/>
      <c r="BK492" s="365"/>
      <c r="BL492" s="367"/>
      <c r="BM492" s="366"/>
      <c r="BN492" s="365"/>
      <c r="BO492" s="365"/>
      <c r="BP492" s="365"/>
      <c r="BQ492" s="367"/>
      <c r="BR492" s="365"/>
      <c r="BS492" s="367"/>
      <c r="BT492" s="366"/>
      <c r="BU492" s="365"/>
      <c r="BV492" s="365"/>
      <c r="BW492" s="365"/>
      <c r="BX492" s="367"/>
      <c r="BY492" s="365"/>
      <c r="BZ492" s="367"/>
      <c r="CA492" s="366"/>
      <c r="CB492" s="365"/>
      <c r="CC492" s="365"/>
      <c r="CD492" s="365"/>
      <c r="CE492" s="367"/>
      <c r="CF492" s="365"/>
      <c r="CG492" s="365"/>
      <c r="CH492" s="366"/>
      <c r="CI492" s="365"/>
      <c r="CJ492" s="365"/>
      <c r="CK492" s="365"/>
      <c r="CL492" s="367"/>
      <c r="CM492" s="365"/>
      <c r="CN492" s="365"/>
      <c r="CO492" s="366"/>
      <c r="CP492" s="365"/>
      <c r="CQ492" s="365"/>
      <c r="CR492" s="365"/>
      <c r="CS492" s="367"/>
      <c r="CT492" s="365"/>
      <c r="CU492" s="378"/>
    </row>
    <row r="493" spans="22:99">
      <c r="V493" s="248"/>
      <c r="W493" s="248"/>
      <c r="X493" s="248"/>
      <c r="Y493" s="248"/>
      <c r="Z493" s="248"/>
      <c r="AA493" s="248"/>
      <c r="AB493" s="366"/>
      <c r="AG493" s="366"/>
      <c r="AS493" s="366"/>
      <c r="AT493" s="365"/>
      <c r="AU493" s="365"/>
      <c r="AV493" s="365"/>
      <c r="AW493" s="365"/>
      <c r="AX493" s="365"/>
      <c r="AY493" s="365"/>
      <c r="AZ493" s="366"/>
      <c r="BA493" s="365"/>
      <c r="BB493" s="365"/>
      <c r="BC493" s="365"/>
      <c r="BD493" s="365"/>
      <c r="BE493" s="366"/>
      <c r="BF493" s="366"/>
      <c r="BG493" s="365"/>
      <c r="BH493" s="365"/>
      <c r="BI493" s="365"/>
      <c r="BJ493" s="367"/>
      <c r="BK493" s="365"/>
      <c r="BL493" s="367"/>
      <c r="BM493" s="366"/>
      <c r="BN493" s="365"/>
      <c r="BO493" s="365"/>
      <c r="BP493" s="365"/>
      <c r="BQ493" s="367"/>
      <c r="BR493" s="365"/>
      <c r="BS493" s="367"/>
      <c r="BT493" s="366"/>
      <c r="BU493" s="365"/>
      <c r="BV493" s="365"/>
      <c r="BW493" s="365"/>
      <c r="BX493" s="367"/>
      <c r="BY493" s="365"/>
      <c r="BZ493" s="367"/>
      <c r="CA493" s="366"/>
      <c r="CB493" s="365"/>
      <c r="CC493" s="365"/>
      <c r="CD493" s="365"/>
      <c r="CE493" s="367"/>
      <c r="CF493" s="365"/>
      <c r="CG493" s="365"/>
      <c r="CH493" s="366"/>
      <c r="CI493" s="365"/>
      <c r="CJ493" s="365"/>
      <c r="CK493" s="365"/>
      <c r="CL493" s="367"/>
      <c r="CM493" s="365"/>
      <c r="CN493" s="365"/>
      <c r="CO493" s="366"/>
      <c r="CP493" s="365"/>
      <c r="CQ493" s="365"/>
      <c r="CR493" s="365"/>
      <c r="CS493" s="367"/>
      <c r="CT493" s="365"/>
      <c r="CU493" s="378"/>
    </row>
    <row r="494" spans="22:99">
      <c r="V494" s="248"/>
      <c r="W494" s="248"/>
      <c r="X494" s="248"/>
      <c r="Y494" s="248"/>
      <c r="Z494" s="248"/>
      <c r="AA494" s="248"/>
      <c r="AB494" s="366"/>
      <c r="AG494" s="366"/>
      <c r="AS494" s="366"/>
      <c r="AT494" s="365"/>
      <c r="AU494" s="365"/>
      <c r="AV494" s="365"/>
      <c r="AW494" s="365"/>
      <c r="AX494" s="365"/>
      <c r="AY494" s="365"/>
      <c r="AZ494" s="366"/>
      <c r="BA494" s="365"/>
      <c r="BB494" s="365"/>
      <c r="BC494" s="365"/>
      <c r="BD494" s="365"/>
      <c r="BE494" s="366"/>
      <c r="BF494" s="366"/>
      <c r="BG494" s="365"/>
      <c r="BH494" s="365"/>
      <c r="BI494" s="365"/>
      <c r="BJ494" s="367"/>
      <c r="BK494" s="365"/>
      <c r="BL494" s="367"/>
      <c r="BM494" s="366"/>
      <c r="BN494" s="365"/>
      <c r="BO494" s="365"/>
      <c r="BP494" s="365"/>
      <c r="BQ494" s="367"/>
      <c r="BR494" s="365"/>
      <c r="BS494" s="367"/>
      <c r="BT494" s="366"/>
      <c r="BU494" s="365"/>
      <c r="BV494" s="365"/>
      <c r="BW494" s="365"/>
      <c r="BX494" s="367"/>
      <c r="BY494" s="365"/>
      <c r="BZ494" s="367"/>
      <c r="CA494" s="366"/>
      <c r="CB494" s="365"/>
      <c r="CC494" s="365"/>
      <c r="CD494" s="365"/>
      <c r="CE494" s="367"/>
      <c r="CF494" s="365"/>
      <c r="CG494" s="365"/>
      <c r="CH494" s="366"/>
      <c r="CI494" s="365"/>
      <c r="CJ494" s="365"/>
      <c r="CK494" s="365"/>
      <c r="CL494" s="367"/>
      <c r="CM494" s="365"/>
      <c r="CN494" s="365"/>
      <c r="CO494" s="366"/>
      <c r="CP494" s="365"/>
      <c r="CQ494" s="365"/>
      <c r="CR494" s="365"/>
      <c r="CS494" s="367"/>
      <c r="CT494" s="365"/>
      <c r="CU494" s="378"/>
    </row>
    <row r="495" spans="22:99">
      <c r="V495" s="248"/>
      <c r="W495" s="248"/>
      <c r="X495" s="248"/>
      <c r="Y495" s="248"/>
      <c r="Z495" s="248"/>
      <c r="AA495" s="248"/>
      <c r="AB495" s="366"/>
      <c r="AG495" s="366"/>
      <c r="AS495" s="366"/>
      <c r="AT495" s="365"/>
      <c r="AU495" s="365"/>
      <c r="AV495" s="365"/>
      <c r="AW495" s="365"/>
      <c r="AX495" s="365"/>
      <c r="AY495" s="365"/>
      <c r="AZ495" s="366"/>
      <c r="BA495" s="365"/>
      <c r="BB495" s="365"/>
      <c r="BC495" s="365"/>
      <c r="BD495" s="365"/>
      <c r="BE495" s="366"/>
      <c r="BF495" s="366"/>
      <c r="BG495" s="365"/>
      <c r="BH495" s="365"/>
      <c r="BI495" s="365"/>
      <c r="BJ495" s="367"/>
      <c r="BK495" s="365"/>
      <c r="BL495" s="367"/>
      <c r="BM495" s="366"/>
      <c r="BN495" s="365"/>
      <c r="BO495" s="365"/>
      <c r="BP495" s="365"/>
      <c r="BQ495" s="367"/>
      <c r="BR495" s="365"/>
      <c r="BS495" s="367"/>
      <c r="BT495" s="366"/>
      <c r="BU495" s="365"/>
      <c r="BV495" s="365"/>
      <c r="BW495" s="365"/>
      <c r="BX495" s="367"/>
      <c r="BY495" s="365"/>
      <c r="BZ495" s="367"/>
      <c r="CA495" s="366"/>
      <c r="CB495" s="365"/>
      <c r="CC495" s="365"/>
      <c r="CD495" s="365"/>
      <c r="CE495" s="367"/>
      <c r="CF495" s="365"/>
      <c r="CG495" s="365"/>
      <c r="CH495" s="366"/>
      <c r="CI495" s="365"/>
      <c r="CJ495" s="365"/>
      <c r="CK495" s="365"/>
      <c r="CL495" s="367"/>
      <c r="CM495" s="365"/>
      <c r="CN495" s="365"/>
      <c r="CO495" s="366"/>
      <c r="CP495" s="365"/>
      <c r="CQ495" s="365"/>
      <c r="CR495" s="365"/>
      <c r="CS495" s="367"/>
      <c r="CT495" s="365"/>
      <c r="CU495" s="378"/>
    </row>
    <row r="496" spans="22:99">
      <c r="V496" s="248"/>
      <c r="W496" s="248"/>
      <c r="X496" s="248"/>
      <c r="Y496" s="248"/>
      <c r="Z496" s="248"/>
      <c r="AA496" s="248"/>
      <c r="AB496" s="366"/>
      <c r="AG496" s="366"/>
      <c r="AS496" s="366"/>
      <c r="AT496" s="365"/>
      <c r="AU496" s="365"/>
      <c r="AV496" s="365"/>
      <c r="AW496" s="365"/>
      <c r="AX496" s="365"/>
      <c r="AY496" s="365"/>
      <c r="AZ496" s="366"/>
      <c r="BA496" s="365"/>
      <c r="BB496" s="365"/>
      <c r="BC496" s="365"/>
      <c r="BD496" s="365"/>
      <c r="BE496" s="366"/>
      <c r="BF496" s="366"/>
      <c r="BG496" s="365"/>
      <c r="BH496" s="365"/>
      <c r="BI496" s="365"/>
      <c r="BJ496" s="367"/>
      <c r="BK496" s="365"/>
      <c r="BL496" s="367"/>
      <c r="BM496" s="366"/>
      <c r="BN496" s="365"/>
      <c r="BO496" s="365"/>
      <c r="BP496" s="365"/>
      <c r="BQ496" s="367"/>
      <c r="BR496" s="365"/>
      <c r="BS496" s="367"/>
      <c r="BT496" s="366"/>
      <c r="BU496" s="365"/>
      <c r="BV496" s="365"/>
      <c r="BW496" s="365"/>
      <c r="BX496" s="367"/>
      <c r="BY496" s="365"/>
      <c r="BZ496" s="367"/>
      <c r="CA496" s="366"/>
      <c r="CB496" s="365"/>
      <c r="CC496" s="365"/>
      <c r="CD496" s="365"/>
      <c r="CE496" s="367"/>
      <c r="CF496" s="365"/>
      <c r="CG496" s="365"/>
      <c r="CH496" s="366"/>
      <c r="CI496" s="365"/>
      <c r="CJ496" s="365"/>
      <c r="CK496" s="365"/>
      <c r="CL496" s="367"/>
      <c r="CM496" s="365"/>
      <c r="CN496" s="365"/>
      <c r="CO496" s="366"/>
      <c r="CP496" s="365"/>
      <c r="CQ496" s="365"/>
      <c r="CR496" s="365"/>
      <c r="CS496" s="367"/>
      <c r="CT496" s="365"/>
      <c r="CU496" s="378"/>
    </row>
    <row r="497" spans="22:99">
      <c r="V497" s="248"/>
      <c r="W497" s="248"/>
      <c r="X497" s="248"/>
      <c r="Y497" s="248"/>
      <c r="Z497" s="248"/>
      <c r="AA497" s="248"/>
      <c r="AB497" s="366"/>
      <c r="AG497" s="366"/>
      <c r="AS497" s="366"/>
      <c r="AT497" s="365"/>
      <c r="AU497" s="365"/>
      <c r="AV497" s="365"/>
      <c r="AW497" s="365"/>
      <c r="AX497" s="365"/>
      <c r="AY497" s="365"/>
      <c r="AZ497" s="366"/>
      <c r="BA497" s="365"/>
      <c r="BB497" s="365"/>
      <c r="BC497" s="365"/>
      <c r="BD497" s="365"/>
      <c r="BE497" s="366"/>
      <c r="BF497" s="366"/>
      <c r="BG497" s="365"/>
      <c r="BH497" s="365"/>
      <c r="BI497" s="365"/>
      <c r="BJ497" s="367"/>
      <c r="BK497" s="365"/>
      <c r="BL497" s="367"/>
      <c r="BM497" s="366"/>
      <c r="BN497" s="365"/>
      <c r="BO497" s="365"/>
      <c r="BP497" s="365"/>
      <c r="BQ497" s="367"/>
      <c r="BR497" s="365"/>
      <c r="BS497" s="367"/>
      <c r="BT497" s="366"/>
      <c r="BU497" s="365"/>
      <c r="BV497" s="365"/>
      <c r="BW497" s="365"/>
      <c r="BX497" s="367"/>
      <c r="BY497" s="365"/>
      <c r="BZ497" s="367"/>
      <c r="CA497" s="366"/>
      <c r="CB497" s="365"/>
      <c r="CC497" s="365"/>
      <c r="CD497" s="365"/>
      <c r="CE497" s="367"/>
      <c r="CF497" s="365"/>
      <c r="CG497" s="365"/>
      <c r="CH497" s="366"/>
      <c r="CI497" s="365"/>
      <c r="CJ497" s="365"/>
      <c r="CK497" s="365"/>
      <c r="CL497" s="367"/>
      <c r="CM497" s="365"/>
      <c r="CN497" s="365"/>
      <c r="CO497" s="366"/>
      <c r="CP497" s="365"/>
      <c r="CQ497" s="365"/>
      <c r="CR497" s="365"/>
      <c r="CS497" s="367"/>
      <c r="CT497" s="365"/>
      <c r="CU497" s="378"/>
    </row>
    <row r="498" spans="22:99">
      <c r="V498" s="248"/>
      <c r="W498" s="248"/>
      <c r="X498" s="248"/>
      <c r="Y498" s="248"/>
      <c r="Z498" s="248"/>
      <c r="AA498" s="248"/>
      <c r="AB498" s="366"/>
      <c r="AG498" s="366"/>
      <c r="AS498" s="366"/>
      <c r="AT498" s="365"/>
      <c r="AU498" s="365"/>
      <c r="AV498" s="365"/>
      <c r="AW498" s="365"/>
      <c r="AX498" s="365"/>
      <c r="AY498" s="365"/>
      <c r="AZ498" s="366"/>
      <c r="BA498" s="365"/>
      <c r="BB498" s="365"/>
      <c r="BC498" s="365"/>
      <c r="BD498" s="365"/>
      <c r="BE498" s="366"/>
      <c r="BF498" s="366"/>
      <c r="BG498" s="365"/>
      <c r="BH498" s="365"/>
      <c r="BI498" s="365"/>
      <c r="BJ498" s="367"/>
      <c r="BK498" s="365"/>
      <c r="BL498" s="367"/>
      <c r="BM498" s="366"/>
      <c r="BN498" s="365"/>
      <c r="BO498" s="365"/>
      <c r="BP498" s="365"/>
      <c r="BQ498" s="367"/>
      <c r="BR498" s="365"/>
      <c r="BS498" s="367"/>
      <c r="BT498" s="366"/>
      <c r="BU498" s="365"/>
      <c r="BV498" s="365"/>
      <c r="BW498" s="365"/>
      <c r="BX498" s="367"/>
      <c r="BY498" s="365"/>
      <c r="BZ498" s="367"/>
      <c r="CA498" s="366"/>
      <c r="CB498" s="365"/>
      <c r="CC498" s="365"/>
      <c r="CD498" s="365"/>
      <c r="CE498" s="367"/>
      <c r="CF498" s="365"/>
      <c r="CG498" s="365"/>
      <c r="CH498" s="366"/>
      <c r="CI498" s="365"/>
      <c r="CJ498" s="365"/>
      <c r="CK498" s="365"/>
      <c r="CL498" s="367"/>
      <c r="CM498" s="365"/>
      <c r="CN498" s="365"/>
      <c r="CO498" s="366"/>
      <c r="CP498" s="365"/>
      <c r="CQ498" s="365"/>
      <c r="CR498" s="365"/>
      <c r="CS498" s="367"/>
      <c r="CT498" s="365"/>
      <c r="CU498" s="378"/>
    </row>
    <row r="499" spans="22:99">
      <c r="V499" s="248"/>
      <c r="W499" s="248"/>
      <c r="X499" s="248"/>
      <c r="Y499" s="248"/>
      <c r="Z499" s="248"/>
      <c r="AA499" s="248"/>
      <c r="AB499" s="366"/>
      <c r="AG499" s="366"/>
      <c r="AS499" s="366"/>
      <c r="AT499" s="365"/>
      <c r="AU499" s="365"/>
      <c r="AV499" s="365"/>
      <c r="AW499" s="365"/>
      <c r="AX499" s="365"/>
      <c r="AY499" s="365"/>
      <c r="AZ499" s="366"/>
      <c r="BA499" s="365"/>
      <c r="BB499" s="365"/>
      <c r="BC499" s="365"/>
      <c r="BD499" s="365"/>
      <c r="BE499" s="366"/>
      <c r="BF499" s="366"/>
      <c r="BG499" s="365"/>
      <c r="BH499" s="365"/>
      <c r="BI499" s="365"/>
      <c r="BJ499" s="367"/>
      <c r="BK499" s="365"/>
      <c r="BL499" s="367"/>
      <c r="BM499" s="366"/>
      <c r="BN499" s="365"/>
      <c r="BO499" s="365"/>
      <c r="BP499" s="365"/>
      <c r="BQ499" s="367"/>
      <c r="BR499" s="365"/>
      <c r="BS499" s="367"/>
      <c r="BT499" s="366"/>
      <c r="BU499" s="365"/>
      <c r="BV499" s="365"/>
      <c r="BW499" s="365"/>
      <c r="BX499" s="367"/>
      <c r="BY499" s="365"/>
      <c r="BZ499" s="367"/>
      <c r="CA499" s="366"/>
      <c r="CB499" s="365"/>
      <c r="CC499" s="365"/>
      <c r="CD499" s="365"/>
      <c r="CE499" s="367"/>
      <c r="CF499" s="365"/>
      <c r="CG499" s="365"/>
      <c r="CH499" s="366"/>
      <c r="CI499" s="365"/>
      <c r="CJ499" s="365"/>
      <c r="CK499" s="365"/>
      <c r="CL499" s="367"/>
      <c r="CM499" s="365"/>
      <c r="CN499" s="365"/>
      <c r="CO499" s="366"/>
      <c r="CP499" s="365"/>
      <c r="CQ499" s="365"/>
      <c r="CR499" s="365"/>
      <c r="CS499" s="367"/>
      <c r="CT499" s="365"/>
      <c r="CU499" s="378"/>
    </row>
    <row r="500" spans="22:99">
      <c r="V500" s="248"/>
      <c r="W500" s="248"/>
      <c r="X500" s="248"/>
      <c r="Y500" s="248"/>
      <c r="Z500" s="248"/>
      <c r="AA500" s="248"/>
      <c r="AB500" s="366"/>
      <c r="AG500" s="366"/>
      <c r="AS500" s="366"/>
      <c r="AT500" s="365"/>
      <c r="AU500" s="365"/>
      <c r="AV500" s="365"/>
      <c r="AW500" s="365"/>
      <c r="AX500" s="365"/>
      <c r="AY500" s="365"/>
      <c r="AZ500" s="366"/>
      <c r="BA500" s="365"/>
      <c r="BB500" s="365"/>
      <c r="BC500" s="365"/>
      <c r="BD500" s="365"/>
      <c r="BE500" s="366"/>
      <c r="BF500" s="366"/>
      <c r="BG500" s="365"/>
      <c r="BH500" s="365"/>
      <c r="BI500" s="365"/>
      <c r="BJ500" s="367"/>
      <c r="BK500" s="365"/>
      <c r="BL500" s="367"/>
      <c r="BM500" s="366"/>
      <c r="BN500" s="365"/>
      <c r="BO500" s="365"/>
      <c r="BP500" s="365"/>
      <c r="BQ500" s="367"/>
      <c r="BR500" s="365"/>
      <c r="BS500" s="367"/>
      <c r="BT500" s="366"/>
      <c r="BU500" s="365"/>
      <c r="BV500" s="365"/>
      <c r="BW500" s="365"/>
      <c r="BX500" s="367"/>
      <c r="BY500" s="365"/>
      <c r="BZ500" s="367"/>
      <c r="CA500" s="366"/>
      <c r="CB500" s="365"/>
      <c r="CC500" s="365"/>
      <c r="CD500" s="365"/>
      <c r="CE500" s="367"/>
      <c r="CF500" s="365"/>
      <c r="CG500" s="365"/>
      <c r="CH500" s="366"/>
      <c r="CI500" s="365"/>
      <c r="CJ500" s="365"/>
      <c r="CK500" s="365"/>
      <c r="CL500" s="367"/>
      <c r="CM500" s="365"/>
      <c r="CN500" s="365"/>
      <c r="CO500" s="366"/>
      <c r="CP500" s="365"/>
      <c r="CQ500" s="365"/>
      <c r="CR500" s="365"/>
      <c r="CS500" s="367"/>
      <c r="CT500" s="365"/>
      <c r="CU500" s="378"/>
    </row>
    <row r="501" spans="22:99">
      <c r="V501" s="248"/>
      <c r="W501" s="248"/>
      <c r="X501" s="248"/>
      <c r="Y501" s="248"/>
      <c r="Z501" s="248"/>
      <c r="AA501" s="248"/>
      <c r="AB501" s="366"/>
      <c r="AG501" s="366"/>
      <c r="AS501" s="366"/>
      <c r="AT501" s="365"/>
      <c r="AU501" s="365"/>
      <c r="AV501" s="365"/>
      <c r="AW501" s="365"/>
      <c r="AX501" s="365"/>
      <c r="AY501" s="365"/>
      <c r="AZ501" s="366"/>
      <c r="BA501" s="365"/>
      <c r="BB501" s="365"/>
      <c r="BC501" s="365"/>
      <c r="BD501" s="365"/>
      <c r="BE501" s="366"/>
      <c r="BF501" s="366"/>
      <c r="BG501" s="365"/>
      <c r="BH501" s="365"/>
      <c r="BI501" s="365"/>
      <c r="BJ501" s="367"/>
      <c r="BK501" s="365"/>
      <c r="BL501" s="367"/>
      <c r="BM501" s="366"/>
      <c r="BN501" s="365"/>
      <c r="BO501" s="365"/>
      <c r="BP501" s="365"/>
      <c r="BQ501" s="367"/>
      <c r="BR501" s="365"/>
      <c r="BS501" s="367"/>
      <c r="BT501" s="366"/>
      <c r="BU501" s="365"/>
      <c r="BV501" s="365"/>
      <c r="BW501" s="365"/>
      <c r="BX501" s="367"/>
      <c r="BY501" s="365"/>
      <c r="BZ501" s="367"/>
      <c r="CA501" s="366"/>
      <c r="CB501" s="365"/>
      <c r="CC501" s="365"/>
      <c r="CD501" s="365"/>
      <c r="CE501" s="367"/>
      <c r="CF501" s="365"/>
      <c r="CG501" s="365"/>
      <c r="CH501" s="366"/>
      <c r="CI501" s="365"/>
      <c r="CJ501" s="365"/>
      <c r="CK501" s="365"/>
      <c r="CL501" s="367"/>
      <c r="CM501" s="365"/>
      <c r="CN501" s="365"/>
      <c r="CO501" s="366"/>
      <c r="CP501" s="365"/>
      <c r="CQ501" s="365"/>
      <c r="CR501" s="365"/>
      <c r="CS501" s="367"/>
      <c r="CT501" s="365"/>
      <c r="CU501" s="378"/>
    </row>
    <row r="502" spans="22:99">
      <c r="V502" s="248"/>
      <c r="W502" s="248"/>
      <c r="X502" s="248"/>
      <c r="Y502" s="248"/>
      <c r="Z502" s="248"/>
      <c r="AA502" s="248"/>
      <c r="AB502" s="366"/>
      <c r="AG502" s="366"/>
      <c r="AS502" s="366"/>
      <c r="AT502" s="365"/>
      <c r="AU502" s="365"/>
      <c r="AV502" s="365"/>
      <c r="AW502" s="365"/>
      <c r="AX502" s="365"/>
      <c r="AY502" s="365"/>
      <c r="AZ502" s="366"/>
      <c r="BA502" s="365"/>
      <c r="BB502" s="365"/>
      <c r="BC502" s="365"/>
      <c r="BD502" s="365"/>
      <c r="BE502" s="366"/>
      <c r="BF502" s="366"/>
      <c r="BG502" s="365"/>
      <c r="BH502" s="365"/>
      <c r="BI502" s="365"/>
      <c r="BJ502" s="367"/>
      <c r="BK502" s="365"/>
      <c r="BL502" s="367"/>
      <c r="BM502" s="366"/>
      <c r="BN502" s="365"/>
      <c r="BO502" s="365"/>
      <c r="BP502" s="365"/>
      <c r="BQ502" s="367"/>
      <c r="BR502" s="365"/>
      <c r="BS502" s="367"/>
      <c r="BT502" s="366"/>
      <c r="BU502" s="365"/>
      <c r="BV502" s="365"/>
      <c r="BW502" s="365"/>
      <c r="BX502" s="367"/>
      <c r="BY502" s="365"/>
      <c r="BZ502" s="367"/>
      <c r="CA502" s="366"/>
      <c r="CB502" s="365"/>
      <c r="CC502" s="365"/>
      <c r="CD502" s="365"/>
      <c r="CE502" s="367"/>
      <c r="CF502" s="365"/>
      <c r="CG502" s="365"/>
      <c r="CH502" s="366"/>
      <c r="CI502" s="365"/>
      <c r="CJ502" s="365"/>
      <c r="CK502" s="365"/>
      <c r="CL502" s="367"/>
      <c r="CM502" s="365"/>
      <c r="CN502" s="365"/>
      <c r="CO502" s="366"/>
      <c r="CP502" s="365"/>
      <c r="CQ502" s="365"/>
      <c r="CR502" s="365"/>
      <c r="CS502" s="367"/>
      <c r="CT502" s="365"/>
      <c r="CU502" s="378"/>
    </row>
    <row r="503" spans="22:99">
      <c r="V503" s="248"/>
      <c r="W503" s="248"/>
      <c r="X503" s="248"/>
      <c r="Y503" s="248"/>
      <c r="Z503" s="248"/>
      <c r="AA503" s="248"/>
      <c r="AB503" s="366"/>
      <c r="AG503" s="366"/>
      <c r="AS503" s="366"/>
      <c r="AT503" s="365"/>
      <c r="AU503" s="365"/>
      <c r="AV503" s="365"/>
      <c r="AW503" s="365"/>
      <c r="AX503" s="365"/>
      <c r="AY503" s="365"/>
      <c r="AZ503" s="366"/>
      <c r="BA503" s="365"/>
      <c r="BB503" s="365"/>
      <c r="BC503" s="365"/>
      <c r="BD503" s="365"/>
      <c r="BE503" s="366"/>
      <c r="BF503" s="366"/>
      <c r="BG503" s="365"/>
      <c r="BH503" s="365"/>
      <c r="BI503" s="365"/>
      <c r="BJ503" s="367"/>
      <c r="BK503" s="365"/>
      <c r="BL503" s="367"/>
      <c r="BM503" s="366"/>
      <c r="BN503" s="365"/>
      <c r="BO503" s="365"/>
      <c r="BP503" s="365"/>
      <c r="BQ503" s="367"/>
      <c r="BR503" s="365"/>
      <c r="BS503" s="367"/>
      <c r="BT503" s="366"/>
      <c r="BU503" s="365"/>
      <c r="BV503" s="365"/>
      <c r="BW503" s="365"/>
      <c r="BX503" s="367"/>
      <c r="BY503" s="365"/>
      <c r="BZ503" s="367"/>
      <c r="CA503" s="366"/>
      <c r="CB503" s="365"/>
      <c r="CC503" s="365"/>
      <c r="CD503" s="365"/>
      <c r="CE503" s="367"/>
      <c r="CF503" s="365"/>
      <c r="CG503" s="365"/>
      <c r="CH503" s="366"/>
      <c r="CI503" s="365"/>
      <c r="CJ503" s="365"/>
      <c r="CK503" s="365"/>
      <c r="CL503" s="367"/>
      <c r="CM503" s="365"/>
      <c r="CN503" s="365"/>
      <c r="CO503" s="366"/>
      <c r="CP503" s="365"/>
      <c r="CQ503" s="365"/>
      <c r="CR503" s="365"/>
      <c r="CS503" s="367"/>
      <c r="CT503" s="365"/>
      <c r="CU503" s="378"/>
    </row>
    <row r="504" spans="22:99">
      <c r="V504" s="248"/>
      <c r="W504" s="248"/>
      <c r="X504" s="248"/>
      <c r="Y504" s="248"/>
      <c r="Z504" s="248"/>
      <c r="AA504" s="248"/>
      <c r="AB504" s="366"/>
      <c r="AG504" s="366"/>
      <c r="AS504" s="366"/>
      <c r="AT504" s="365"/>
      <c r="AU504" s="365"/>
      <c r="AV504" s="365"/>
      <c r="AW504" s="365"/>
      <c r="AX504" s="365"/>
      <c r="AY504" s="365"/>
      <c r="AZ504" s="366"/>
      <c r="BA504" s="365"/>
      <c r="BB504" s="365"/>
      <c r="BC504" s="365"/>
      <c r="BD504" s="365"/>
      <c r="BE504" s="366"/>
      <c r="BF504" s="366"/>
      <c r="BG504" s="365"/>
      <c r="BH504" s="365"/>
      <c r="BI504" s="365"/>
      <c r="BJ504" s="367"/>
      <c r="BK504" s="365"/>
      <c r="BL504" s="367"/>
      <c r="BM504" s="366"/>
      <c r="BN504" s="365"/>
      <c r="BO504" s="365"/>
      <c r="BP504" s="365"/>
      <c r="BQ504" s="367"/>
      <c r="BR504" s="365"/>
      <c r="BS504" s="367"/>
      <c r="BT504" s="366"/>
      <c r="BU504" s="365"/>
      <c r="BV504" s="365"/>
      <c r="BW504" s="365"/>
      <c r="BX504" s="367"/>
      <c r="BY504" s="365"/>
      <c r="BZ504" s="367"/>
      <c r="CA504" s="366"/>
      <c r="CB504" s="365"/>
      <c r="CC504" s="365"/>
      <c r="CD504" s="365"/>
      <c r="CE504" s="367"/>
      <c r="CF504" s="365"/>
      <c r="CG504" s="365"/>
      <c r="CH504" s="366"/>
      <c r="CI504" s="365"/>
      <c r="CJ504" s="365"/>
      <c r="CK504" s="365"/>
      <c r="CL504" s="367"/>
      <c r="CM504" s="365"/>
      <c r="CN504" s="365"/>
      <c r="CO504" s="366"/>
      <c r="CP504" s="365"/>
      <c r="CQ504" s="365"/>
      <c r="CR504" s="365"/>
      <c r="CS504" s="367"/>
      <c r="CT504" s="365"/>
      <c r="CU504" s="378"/>
    </row>
    <row r="505" spans="22:99">
      <c r="V505" s="248"/>
      <c r="W505" s="248"/>
      <c r="X505" s="248"/>
      <c r="Y505" s="248"/>
      <c r="Z505" s="248"/>
      <c r="AA505" s="248"/>
      <c r="AB505" s="366"/>
      <c r="AG505" s="366"/>
      <c r="AS505" s="366"/>
      <c r="AT505" s="365"/>
      <c r="AU505" s="365"/>
      <c r="AV505" s="365"/>
      <c r="AW505" s="365"/>
      <c r="AX505" s="365"/>
      <c r="AY505" s="365"/>
      <c r="AZ505" s="366"/>
      <c r="BA505" s="365"/>
      <c r="BB505" s="365"/>
      <c r="BC505" s="365"/>
      <c r="BD505" s="365"/>
      <c r="BE505" s="366"/>
      <c r="BF505" s="366"/>
      <c r="BG505" s="365"/>
      <c r="BH505" s="365"/>
      <c r="BI505" s="365"/>
      <c r="BJ505" s="367"/>
      <c r="BK505" s="365"/>
      <c r="BL505" s="367"/>
      <c r="BM505" s="366"/>
      <c r="BN505" s="365"/>
      <c r="BO505" s="365"/>
      <c r="BP505" s="365"/>
      <c r="BQ505" s="367"/>
      <c r="BR505" s="365"/>
      <c r="BS505" s="367"/>
      <c r="BT505" s="366"/>
      <c r="BU505" s="365"/>
      <c r="BV505" s="365"/>
      <c r="BW505" s="365"/>
      <c r="BX505" s="367"/>
      <c r="BY505" s="365"/>
      <c r="BZ505" s="367"/>
      <c r="CA505" s="366"/>
      <c r="CB505" s="365"/>
      <c r="CC505" s="365"/>
      <c r="CD505" s="365"/>
      <c r="CE505" s="367"/>
      <c r="CF505" s="365"/>
      <c r="CG505" s="365"/>
      <c r="CH505" s="366"/>
      <c r="CI505" s="365"/>
      <c r="CJ505" s="365"/>
      <c r="CK505" s="365"/>
      <c r="CL505" s="367"/>
      <c r="CM505" s="365"/>
      <c r="CN505" s="365"/>
      <c r="CO505" s="366"/>
      <c r="CP505" s="365"/>
      <c r="CQ505" s="365"/>
      <c r="CR505" s="365"/>
      <c r="CS505" s="367"/>
      <c r="CT505" s="365"/>
      <c r="CU505" s="378"/>
    </row>
    <row r="506" spans="22:99">
      <c r="V506" s="248"/>
      <c r="W506" s="248"/>
      <c r="X506" s="248"/>
      <c r="Y506" s="248"/>
      <c r="Z506" s="248"/>
      <c r="AA506" s="248"/>
      <c r="AB506" s="366"/>
      <c r="AG506" s="366"/>
      <c r="AS506" s="366"/>
      <c r="AT506" s="365"/>
      <c r="AU506" s="365"/>
      <c r="AV506" s="365"/>
      <c r="AW506" s="365"/>
      <c r="AX506" s="365"/>
      <c r="AY506" s="365"/>
      <c r="AZ506" s="366"/>
      <c r="BA506" s="365"/>
      <c r="BB506" s="365"/>
      <c r="BC506" s="365"/>
      <c r="BD506" s="365"/>
      <c r="BE506" s="366"/>
      <c r="BF506" s="366"/>
      <c r="BG506" s="365"/>
      <c r="BH506" s="365"/>
      <c r="BI506" s="365"/>
      <c r="BJ506" s="367"/>
      <c r="BK506" s="365"/>
      <c r="BL506" s="367"/>
      <c r="BM506" s="366"/>
      <c r="BN506" s="365"/>
      <c r="BO506" s="365"/>
      <c r="BP506" s="365"/>
      <c r="BQ506" s="367"/>
      <c r="BR506" s="365"/>
      <c r="BS506" s="367"/>
      <c r="BT506" s="366"/>
      <c r="BU506" s="365"/>
      <c r="BV506" s="365"/>
      <c r="BW506" s="365"/>
      <c r="BX506" s="367"/>
      <c r="BY506" s="365"/>
      <c r="BZ506" s="367"/>
      <c r="CA506" s="366"/>
      <c r="CB506" s="365"/>
      <c r="CC506" s="365"/>
      <c r="CD506" s="365"/>
      <c r="CE506" s="367"/>
      <c r="CF506" s="365"/>
      <c r="CG506" s="365"/>
      <c r="CH506" s="366"/>
      <c r="CI506" s="365"/>
      <c r="CJ506" s="365"/>
      <c r="CK506" s="365"/>
      <c r="CL506" s="367"/>
      <c r="CM506" s="365"/>
      <c r="CN506" s="365"/>
      <c r="CO506" s="366"/>
      <c r="CP506" s="365"/>
      <c r="CQ506" s="365"/>
      <c r="CR506" s="365"/>
      <c r="CS506" s="367"/>
      <c r="CT506" s="365"/>
      <c r="CU506" s="378"/>
    </row>
    <row r="507" spans="22:99">
      <c r="V507" s="248"/>
      <c r="W507" s="248"/>
      <c r="X507" s="248"/>
      <c r="Y507" s="248"/>
      <c r="Z507" s="248"/>
      <c r="AA507" s="248"/>
      <c r="AB507" s="366"/>
      <c r="AG507" s="366"/>
      <c r="AS507" s="366"/>
      <c r="AT507" s="365"/>
      <c r="AU507" s="365"/>
      <c r="AV507" s="365"/>
      <c r="AW507" s="365"/>
      <c r="AX507" s="365"/>
      <c r="AY507" s="365"/>
      <c r="AZ507" s="366"/>
      <c r="BA507" s="365"/>
      <c r="BB507" s="365"/>
      <c r="BC507" s="365"/>
      <c r="BD507" s="365"/>
      <c r="BE507" s="366"/>
      <c r="BF507" s="366"/>
      <c r="BG507" s="365"/>
      <c r="BH507" s="365"/>
      <c r="BI507" s="365"/>
      <c r="BJ507" s="367"/>
      <c r="BK507" s="365"/>
      <c r="BL507" s="367"/>
      <c r="BM507" s="366"/>
      <c r="BN507" s="365"/>
      <c r="BO507" s="365"/>
      <c r="BP507" s="365"/>
      <c r="BQ507" s="367"/>
      <c r="BR507" s="365"/>
      <c r="BS507" s="367"/>
      <c r="BT507" s="366"/>
      <c r="BU507" s="365"/>
      <c r="BV507" s="365"/>
      <c r="BW507" s="365"/>
      <c r="BX507" s="367"/>
      <c r="BY507" s="365"/>
      <c r="BZ507" s="367"/>
      <c r="CA507" s="366"/>
      <c r="CB507" s="365"/>
      <c r="CC507" s="365"/>
      <c r="CD507" s="365"/>
      <c r="CE507" s="367"/>
      <c r="CF507" s="365"/>
      <c r="CG507" s="365"/>
      <c r="CH507" s="366"/>
      <c r="CI507" s="365"/>
      <c r="CJ507" s="365"/>
      <c r="CK507" s="365"/>
      <c r="CL507" s="367"/>
      <c r="CM507" s="365"/>
      <c r="CN507" s="365"/>
      <c r="CO507" s="366"/>
      <c r="CP507" s="365"/>
      <c r="CQ507" s="365"/>
      <c r="CR507" s="365"/>
      <c r="CS507" s="367"/>
      <c r="CT507" s="365"/>
      <c r="CU507" s="378"/>
    </row>
    <row r="508" spans="22:99">
      <c r="V508" s="248"/>
      <c r="W508" s="248"/>
      <c r="X508" s="248"/>
      <c r="Y508" s="248"/>
      <c r="Z508" s="248"/>
      <c r="AA508" s="248"/>
      <c r="AB508" s="366"/>
      <c r="AG508" s="366"/>
      <c r="AS508" s="366"/>
      <c r="AT508" s="365"/>
      <c r="AU508" s="365"/>
      <c r="AV508" s="365"/>
      <c r="AW508" s="365"/>
      <c r="AX508" s="365"/>
      <c r="AY508" s="365"/>
      <c r="AZ508" s="366"/>
      <c r="BA508" s="365"/>
      <c r="BB508" s="365"/>
      <c r="BC508" s="365"/>
      <c r="BD508" s="365"/>
      <c r="BE508" s="366"/>
      <c r="BF508" s="366"/>
      <c r="BG508" s="365"/>
      <c r="BH508" s="365"/>
      <c r="BI508" s="365"/>
      <c r="BJ508" s="367"/>
      <c r="BK508" s="365"/>
      <c r="BL508" s="367"/>
      <c r="BM508" s="366"/>
      <c r="BN508" s="365"/>
      <c r="BO508" s="365"/>
      <c r="BP508" s="365"/>
      <c r="BQ508" s="367"/>
      <c r="BR508" s="365"/>
      <c r="BS508" s="367"/>
      <c r="BT508" s="366"/>
      <c r="BU508" s="365"/>
      <c r="BV508" s="365"/>
      <c r="BW508" s="365"/>
      <c r="BX508" s="367"/>
      <c r="BY508" s="365"/>
      <c r="BZ508" s="367"/>
      <c r="CA508" s="366"/>
      <c r="CB508" s="365"/>
      <c r="CC508" s="365"/>
      <c r="CD508" s="365"/>
      <c r="CE508" s="367"/>
      <c r="CF508" s="365"/>
      <c r="CG508" s="365"/>
      <c r="CH508" s="366"/>
      <c r="CI508" s="365"/>
      <c r="CJ508" s="365"/>
      <c r="CK508" s="365"/>
      <c r="CL508" s="367"/>
      <c r="CM508" s="365"/>
      <c r="CN508" s="365"/>
      <c r="CO508" s="366"/>
      <c r="CP508" s="365"/>
      <c r="CQ508" s="365"/>
      <c r="CR508" s="365"/>
      <c r="CS508" s="367"/>
      <c r="CT508" s="365"/>
      <c r="CU508" s="378"/>
    </row>
    <row r="509" spans="22:99">
      <c r="V509" s="248"/>
      <c r="W509" s="248"/>
      <c r="X509" s="248"/>
      <c r="Y509" s="248"/>
      <c r="Z509" s="248"/>
      <c r="AA509" s="248"/>
      <c r="AB509" s="366"/>
      <c r="AG509" s="366"/>
      <c r="AS509" s="366"/>
      <c r="AT509" s="365"/>
      <c r="AU509" s="365"/>
      <c r="AV509" s="365"/>
      <c r="AW509" s="365"/>
      <c r="AX509" s="365"/>
      <c r="AY509" s="365"/>
      <c r="AZ509" s="366"/>
      <c r="BA509" s="365"/>
      <c r="BB509" s="365"/>
      <c r="BC509" s="365"/>
      <c r="BD509" s="365"/>
      <c r="BE509" s="366"/>
      <c r="BF509" s="366"/>
      <c r="BG509" s="365"/>
      <c r="BH509" s="365"/>
      <c r="BI509" s="365"/>
      <c r="BJ509" s="367"/>
      <c r="BK509" s="365"/>
      <c r="BL509" s="367"/>
      <c r="BM509" s="366"/>
      <c r="BN509" s="365"/>
      <c r="BO509" s="365"/>
      <c r="BP509" s="365"/>
      <c r="BQ509" s="367"/>
      <c r="BR509" s="365"/>
      <c r="BS509" s="367"/>
      <c r="BT509" s="366"/>
      <c r="BU509" s="365"/>
      <c r="BV509" s="365"/>
      <c r="BW509" s="365"/>
      <c r="BX509" s="367"/>
      <c r="BY509" s="365"/>
      <c r="BZ509" s="367"/>
      <c r="CA509" s="366"/>
      <c r="CB509" s="365"/>
      <c r="CC509" s="365"/>
      <c r="CD509" s="365"/>
      <c r="CE509" s="367"/>
      <c r="CF509" s="365"/>
      <c r="CG509" s="365"/>
      <c r="CH509" s="366"/>
      <c r="CI509" s="365"/>
      <c r="CJ509" s="365"/>
      <c r="CK509" s="365"/>
      <c r="CL509" s="367"/>
      <c r="CM509" s="365"/>
      <c r="CN509" s="365"/>
      <c r="CO509" s="366"/>
      <c r="CP509" s="365"/>
      <c r="CQ509" s="365"/>
      <c r="CR509" s="365"/>
      <c r="CS509" s="367"/>
      <c r="CT509" s="365"/>
      <c r="CU509" s="378"/>
    </row>
    <row r="510" spans="22:99">
      <c r="V510" s="248"/>
      <c r="W510" s="248"/>
      <c r="X510" s="248"/>
      <c r="Y510" s="248"/>
      <c r="Z510" s="248"/>
      <c r="AA510" s="248"/>
      <c r="AB510" s="366"/>
      <c r="AG510" s="366"/>
      <c r="AS510" s="366"/>
      <c r="AT510" s="365"/>
      <c r="AU510" s="365"/>
      <c r="AV510" s="365"/>
      <c r="AW510" s="365"/>
      <c r="AX510" s="365"/>
      <c r="AY510" s="365"/>
      <c r="AZ510" s="366"/>
      <c r="BA510" s="365"/>
      <c r="BB510" s="365"/>
      <c r="BC510" s="365"/>
      <c r="BD510" s="365"/>
      <c r="BE510" s="366"/>
      <c r="BF510" s="366"/>
      <c r="BG510" s="365"/>
      <c r="BH510" s="365"/>
      <c r="BI510" s="365"/>
      <c r="BJ510" s="367"/>
      <c r="BK510" s="365"/>
      <c r="BL510" s="367"/>
      <c r="BM510" s="366"/>
      <c r="BN510" s="365"/>
      <c r="BO510" s="365"/>
      <c r="BP510" s="365"/>
      <c r="BQ510" s="367"/>
      <c r="BR510" s="365"/>
      <c r="BS510" s="367"/>
      <c r="BT510" s="366"/>
      <c r="BU510" s="365"/>
      <c r="BV510" s="365"/>
      <c r="BW510" s="365"/>
      <c r="BX510" s="367"/>
      <c r="BY510" s="365"/>
      <c r="BZ510" s="367"/>
      <c r="CA510" s="366"/>
      <c r="CB510" s="365"/>
      <c r="CC510" s="365"/>
      <c r="CD510" s="365"/>
      <c r="CE510" s="367"/>
      <c r="CF510" s="365"/>
      <c r="CG510" s="365"/>
      <c r="CH510" s="366"/>
      <c r="CI510" s="365"/>
      <c r="CJ510" s="365"/>
      <c r="CK510" s="365"/>
      <c r="CL510" s="367"/>
      <c r="CM510" s="365"/>
      <c r="CN510" s="365"/>
      <c r="CO510" s="366"/>
      <c r="CP510" s="365"/>
      <c r="CQ510" s="365"/>
      <c r="CR510" s="365"/>
      <c r="CS510" s="367"/>
      <c r="CT510" s="365"/>
      <c r="CU510" s="378"/>
    </row>
    <row r="511" spans="22:99">
      <c r="V511" s="248"/>
      <c r="W511" s="248"/>
      <c r="X511" s="248"/>
      <c r="Y511" s="248"/>
      <c r="Z511" s="248"/>
      <c r="AA511" s="248"/>
      <c r="AB511" s="366"/>
      <c r="AG511" s="366"/>
      <c r="AS511" s="366"/>
      <c r="AT511" s="365"/>
      <c r="AU511" s="365"/>
      <c r="AV511" s="365"/>
      <c r="AW511" s="365"/>
      <c r="AX511" s="365"/>
      <c r="AY511" s="365"/>
      <c r="AZ511" s="366"/>
      <c r="BA511" s="365"/>
      <c r="BB511" s="365"/>
      <c r="BC511" s="365"/>
      <c r="BD511" s="365"/>
      <c r="BE511" s="366"/>
      <c r="BF511" s="366"/>
      <c r="BG511" s="365"/>
      <c r="BH511" s="365"/>
      <c r="BI511" s="365"/>
      <c r="BJ511" s="367"/>
      <c r="BK511" s="365"/>
      <c r="BL511" s="367"/>
      <c r="BM511" s="366"/>
      <c r="BN511" s="365"/>
      <c r="BO511" s="365"/>
      <c r="BP511" s="365"/>
      <c r="BQ511" s="367"/>
      <c r="BR511" s="365"/>
      <c r="BS511" s="367"/>
      <c r="BT511" s="366"/>
      <c r="BU511" s="365"/>
      <c r="BV511" s="365"/>
      <c r="BW511" s="365"/>
      <c r="BX511" s="367"/>
      <c r="BY511" s="365"/>
      <c r="BZ511" s="367"/>
      <c r="CA511" s="366"/>
      <c r="CB511" s="365"/>
      <c r="CC511" s="365"/>
      <c r="CD511" s="365"/>
      <c r="CE511" s="367"/>
      <c r="CF511" s="365"/>
      <c r="CG511" s="365"/>
      <c r="CH511" s="366"/>
      <c r="CI511" s="365"/>
      <c r="CJ511" s="365"/>
      <c r="CK511" s="365"/>
      <c r="CL511" s="367"/>
      <c r="CM511" s="365"/>
      <c r="CN511" s="365"/>
      <c r="CO511" s="366"/>
      <c r="CP511" s="365"/>
      <c r="CQ511" s="365"/>
      <c r="CR511" s="365"/>
      <c r="CS511" s="367"/>
      <c r="CT511" s="365"/>
      <c r="CU511" s="378"/>
    </row>
    <row r="512" spans="22:99">
      <c r="V512" s="248"/>
      <c r="W512" s="248"/>
      <c r="X512" s="248"/>
      <c r="Y512" s="248"/>
      <c r="Z512" s="248"/>
      <c r="AA512" s="248"/>
      <c r="AB512" s="366"/>
      <c r="AG512" s="366"/>
      <c r="AS512" s="366"/>
      <c r="AT512" s="365"/>
      <c r="AU512" s="365"/>
      <c r="AV512" s="365"/>
      <c r="AW512" s="365"/>
      <c r="AX512" s="365"/>
      <c r="AY512" s="365"/>
      <c r="AZ512" s="366"/>
      <c r="BA512" s="365"/>
      <c r="BB512" s="365"/>
      <c r="BC512" s="365"/>
      <c r="BD512" s="365"/>
      <c r="BE512" s="366"/>
      <c r="BF512" s="366"/>
      <c r="BG512" s="365"/>
      <c r="BH512" s="365"/>
      <c r="BI512" s="365"/>
      <c r="BJ512" s="367"/>
      <c r="BK512" s="365"/>
      <c r="BL512" s="367"/>
      <c r="BM512" s="366"/>
      <c r="BN512" s="365"/>
      <c r="BO512" s="365"/>
      <c r="BP512" s="365"/>
      <c r="BQ512" s="367"/>
      <c r="BR512" s="365"/>
      <c r="BS512" s="367"/>
      <c r="BT512" s="366"/>
      <c r="BU512" s="365"/>
      <c r="BV512" s="365"/>
      <c r="BW512" s="365"/>
      <c r="BX512" s="367"/>
      <c r="BY512" s="365"/>
      <c r="BZ512" s="367"/>
      <c r="CA512" s="366"/>
      <c r="CB512" s="365"/>
      <c r="CC512" s="365"/>
      <c r="CD512" s="365"/>
      <c r="CE512" s="367"/>
      <c r="CF512" s="365"/>
      <c r="CG512" s="365"/>
      <c r="CH512" s="366"/>
      <c r="CI512" s="365"/>
      <c r="CJ512" s="365"/>
      <c r="CK512" s="365"/>
      <c r="CL512" s="367"/>
      <c r="CM512" s="365"/>
      <c r="CN512" s="365"/>
      <c r="CO512" s="366"/>
      <c r="CP512" s="365"/>
      <c r="CQ512" s="365"/>
      <c r="CR512" s="365"/>
      <c r="CS512" s="367"/>
      <c r="CT512" s="365"/>
      <c r="CU512" s="378"/>
    </row>
    <row r="513" spans="22:99">
      <c r="V513" s="248"/>
      <c r="W513" s="248"/>
      <c r="X513" s="248"/>
      <c r="Y513" s="248"/>
      <c r="Z513" s="248"/>
      <c r="AA513" s="248"/>
      <c r="AB513" s="366"/>
      <c r="AG513" s="366"/>
      <c r="AS513" s="366"/>
      <c r="AT513" s="365"/>
      <c r="AU513" s="365"/>
      <c r="AV513" s="365"/>
      <c r="AW513" s="365"/>
      <c r="AX513" s="365"/>
      <c r="AY513" s="365"/>
      <c r="AZ513" s="366"/>
      <c r="BA513" s="365"/>
      <c r="BB513" s="365"/>
      <c r="BC513" s="365"/>
      <c r="BD513" s="365"/>
      <c r="BE513" s="366"/>
      <c r="BF513" s="366"/>
      <c r="BG513" s="365"/>
      <c r="BH513" s="365"/>
      <c r="BI513" s="365"/>
      <c r="BJ513" s="367"/>
      <c r="BK513" s="365"/>
      <c r="BL513" s="367"/>
      <c r="BM513" s="366"/>
      <c r="BN513" s="365"/>
      <c r="BO513" s="365"/>
      <c r="BP513" s="365"/>
      <c r="BQ513" s="367"/>
      <c r="BR513" s="365"/>
      <c r="BS513" s="367"/>
      <c r="BT513" s="366"/>
      <c r="BU513" s="365"/>
      <c r="BV513" s="365"/>
      <c r="BW513" s="365"/>
      <c r="BX513" s="367"/>
      <c r="BY513" s="365"/>
      <c r="BZ513" s="367"/>
      <c r="CA513" s="366"/>
      <c r="CB513" s="365"/>
      <c r="CC513" s="365"/>
      <c r="CD513" s="365"/>
      <c r="CE513" s="367"/>
      <c r="CF513" s="365"/>
      <c r="CG513" s="365"/>
      <c r="CH513" s="366"/>
      <c r="CI513" s="365"/>
      <c r="CJ513" s="365"/>
      <c r="CK513" s="365"/>
      <c r="CL513" s="367"/>
      <c r="CM513" s="365"/>
      <c r="CN513" s="365"/>
      <c r="CO513" s="366"/>
      <c r="CP513" s="365"/>
      <c r="CQ513" s="365"/>
      <c r="CR513" s="365"/>
      <c r="CS513" s="367"/>
      <c r="CT513" s="365"/>
      <c r="CU513" s="378"/>
    </row>
    <row r="514" spans="22:99">
      <c r="V514" s="248"/>
      <c r="W514" s="248"/>
      <c r="X514" s="248"/>
      <c r="Y514" s="248"/>
      <c r="Z514" s="248"/>
      <c r="AA514" s="248"/>
      <c r="AB514" s="366"/>
      <c r="AG514" s="366"/>
      <c r="AS514" s="366"/>
      <c r="AT514" s="365"/>
      <c r="AU514" s="365"/>
      <c r="AV514" s="365"/>
      <c r="AW514" s="365"/>
      <c r="AX514" s="365"/>
      <c r="AY514" s="365"/>
      <c r="AZ514" s="366"/>
      <c r="BA514" s="365"/>
      <c r="BB514" s="365"/>
      <c r="BC514" s="365"/>
      <c r="BD514" s="365"/>
      <c r="BE514" s="366"/>
      <c r="BF514" s="366"/>
      <c r="BG514" s="365"/>
      <c r="BH514" s="365"/>
      <c r="BI514" s="365"/>
      <c r="BJ514" s="367"/>
      <c r="BK514" s="365"/>
      <c r="BL514" s="367"/>
      <c r="BM514" s="366"/>
      <c r="BN514" s="365"/>
      <c r="BO514" s="365"/>
      <c r="BP514" s="365"/>
      <c r="BQ514" s="367"/>
      <c r="BR514" s="365"/>
      <c r="BS514" s="367"/>
      <c r="BT514" s="366"/>
      <c r="BU514" s="365"/>
      <c r="BV514" s="365"/>
      <c r="BW514" s="365"/>
      <c r="BX514" s="367"/>
      <c r="BY514" s="365"/>
      <c r="BZ514" s="367"/>
      <c r="CA514" s="366"/>
      <c r="CB514" s="365"/>
      <c r="CC514" s="365"/>
      <c r="CD514" s="365"/>
      <c r="CE514" s="367"/>
      <c r="CF514" s="365"/>
      <c r="CG514" s="365"/>
      <c r="CH514" s="366"/>
      <c r="CI514" s="365"/>
      <c r="CJ514" s="365"/>
      <c r="CK514" s="365"/>
      <c r="CL514" s="367"/>
      <c r="CM514" s="365"/>
      <c r="CN514" s="365"/>
      <c r="CO514" s="366"/>
      <c r="CP514" s="365"/>
      <c r="CQ514" s="365"/>
      <c r="CR514" s="365"/>
      <c r="CS514" s="367"/>
      <c r="CT514" s="365"/>
      <c r="CU514" s="378"/>
    </row>
    <row r="515" spans="22:99">
      <c r="V515" s="248"/>
      <c r="W515" s="248"/>
      <c r="X515" s="248"/>
      <c r="Y515" s="248"/>
      <c r="Z515" s="248"/>
      <c r="AA515" s="248"/>
      <c r="AB515" s="366"/>
      <c r="AG515" s="366"/>
      <c r="AS515" s="366"/>
      <c r="AT515" s="365"/>
      <c r="AU515" s="365"/>
      <c r="AV515" s="365"/>
      <c r="AW515" s="365"/>
      <c r="AX515" s="365"/>
      <c r="AY515" s="365"/>
      <c r="AZ515" s="366"/>
      <c r="BA515" s="365"/>
      <c r="BB515" s="365"/>
      <c r="BC515" s="365"/>
      <c r="BD515" s="365"/>
      <c r="BE515" s="366"/>
      <c r="BF515" s="366"/>
      <c r="BG515" s="365"/>
      <c r="BH515" s="365"/>
      <c r="BI515" s="365"/>
      <c r="BJ515" s="367"/>
      <c r="BK515" s="365"/>
      <c r="BL515" s="367"/>
      <c r="BM515" s="366"/>
      <c r="BN515" s="365"/>
      <c r="BO515" s="365"/>
      <c r="BP515" s="365"/>
      <c r="BQ515" s="367"/>
      <c r="BR515" s="365"/>
      <c r="BS515" s="367"/>
      <c r="BT515" s="366"/>
      <c r="BU515" s="365"/>
      <c r="BV515" s="365"/>
      <c r="BW515" s="365"/>
      <c r="BX515" s="367"/>
      <c r="BY515" s="365"/>
      <c r="BZ515" s="367"/>
      <c r="CA515" s="366"/>
      <c r="CB515" s="365"/>
      <c r="CC515" s="365"/>
      <c r="CD515" s="365"/>
      <c r="CE515" s="367"/>
      <c r="CF515" s="365"/>
      <c r="CG515" s="365"/>
      <c r="CH515" s="366"/>
      <c r="CI515" s="365"/>
      <c r="CJ515" s="365"/>
      <c r="CK515" s="365"/>
      <c r="CL515" s="367"/>
      <c r="CM515" s="365"/>
      <c r="CN515" s="365"/>
      <c r="CO515" s="366"/>
      <c r="CP515" s="365"/>
      <c r="CQ515" s="365"/>
      <c r="CR515" s="365"/>
      <c r="CS515" s="367"/>
      <c r="CT515" s="365"/>
      <c r="CU515" s="378"/>
    </row>
    <row r="516" spans="22:99">
      <c r="V516" s="248"/>
      <c r="W516" s="248"/>
      <c r="X516" s="248"/>
      <c r="Y516" s="248"/>
      <c r="Z516" s="248"/>
      <c r="AA516" s="248"/>
      <c r="AB516" s="366"/>
      <c r="AG516" s="366"/>
      <c r="AS516" s="366"/>
      <c r="AT516" s="365"/>
      <c r="AU516" s="365"/>
      <c r="AV516" s="365"/>
      <c r="AW516" s="365"/>
      <c r="AX516" s="365"/>
      <c r="AY516" s="365"/>
      <c r="AZ516" s="366"/>
      <c r="BA516" s="365"/>
      <c r="BB516" s="365"/>
      <c r="BC516" s="365"/>
      <c r="BD516" s="365"/>
      <c r="BE516" s="366"/>
      <c r="BF516" s="366"/>
      <c r="BG516" s="365"/>
      <c r="BH516" s="365"/>
      <c r="BI516" s="365"/>
      <c r="BJ516" s="367"/>
      <c r="BK516" s="365"/>
      <c r="BL516" s="367"/>
      <c r="BM516" s="366"/>
      <c r="BN516" s="365"/>
      <c r="BO516" s="365"/>
      <c r="BP516" s="365"/>
      <c r="BQ516" s="367"/>
      <c r="BR516" s="365"/>
      <c r="BS516" s="367"/>
      <c r="BT516" s="366"/>
      <c r="BU516" s="365"/>
      <c r="BV516" s="365"/>
      <c r="BW516" s="365"/>
      <c r="BX516" s="367"/>
      <c r="BY516" s="365"/>
      <c r="BZ516" s="367"/>
      <c r="CA516" s="366"/>
      <c r="CB516" s="365"/>
      <c r="CC516" s="365"/>
      <c r="CD516" s="365"/>
      <c r="CE516" s="367"/>
      <c r="CF516" s="365"/>
      <c r="CG516" s="365"/>
      <c r="CH516" s="366"/>
      <c r="CI516" s="365"/>
      <c r="CJ516" s="365"/>
      <c r="CK516" s="365"/>
      <c r="CL516" s="367"/>
      <c r="CM516" s="365"/>
      <c r="CN516" s="365"/>
      <c r="CO516" s="366"/>
      <c r="CP516" s="365"/>
      <c r="CQ516" s="365"/>
      <c r="CR516" s="365"/>
      <c r="CS516" s="367"/>
      <c r="CT516" s="365"/>
      <c r="CU516" s="378"/>
    </row>
    <row r="517" spans="22:99">
      <c r="V517" s="248"/>
      <c r="W517" s="248"/>
      <c r="X517" s="248"/>
      <c r="Y517" s="248"/>
      <c r="Z517" s="248"/>
      <c r="AA517" s="248"/>
      <c r="AB517" s="366"/>
      <c r="AG517" s="366"/>
      <c r="AS517" s="366"/>
      <c r="AT517" s="365"/>
      <c r="AU517" s="365"/>
      <c r="AV517" s="365"/>
      <c r="AW517" s="365"/>
      <c r="AX517" s="365"/>
      <c r="AY517" s="365"/>
      <c r="AZ517" s="366"/>
      <c r="BA517" s="365"/>
      <c r="BB517" s="365"/>
      <c r="BC517" s="365"/>
      <c r="BD517" s="365"/>
      <c r="BE517" s="366"/>
      <c r="BF517" s="366"/>
      <c r="BG517" s="365"/>
      <c r="BH517" s="365"/>
      <c r="BI517" s="365"/>
      <c r="BJ517" s="367"/>
      <c r="BK517" s="365"/>
      <c r="BL517" s="367"/>
      <c r="BM517" s="366"/>
      <c r="BN517" s="365"/>
      <c r="BO517" s="365"/>
      <c r="BP517" s="365"/>
      <c r="BQ517" s="367"/>
      <c r="BR517" s="365"/>
      <c r="BS517" s="367"/>
      <c r="BT517" s="366"/>
      <c r="BU517" s="365"/>
      <c r="BV517" s="365"/>
      <c r="BW517" s="365"/>
      <c r="BX517" s="367"/>
      <c r="BY517" s="365"/>
      <c r="BZ517" s="367"/>
      <c r="CA517" s="366"/>
      <c r="CB517" s="365"/>
      <c r="CC517" s="365"/>
      <c r="CD517" s="365"/>
      <c r="CE517" s="367"/>
      <c r="CF517" s="365"/>
      <c r="CG517" s="365"/>
      <c r="CH517" s="366"/>
      <c r="CI517" s="365"/>
      <c r="CJ517" s="365"/>
      <c r="CK517" s="365"/>
      <c r="CL517" s="367"/>
      <c r="CM517" s="365"/>
      <c r="CN517" s="365"/>
      <c r="CO517" s="366"/>
      <c r="CP517" s="365"/>
      <c r="CQ517" s="365"/>
      <c r="CR517" s="365"/>
      <c r="CS517" s="367"/>
      <c r="CT517" s="365"/>
      <c r="CU517" s="378"/>
    </row>
    <row r="518" spans="22:99">
      <c r="V518" s="248"/>
      <c r="W518" s="248"/>
      <c r="X518" s="248"/>
      <c r="Y518" s="248"/>
      <c r="Z518" s="248"/>
      <c r="AA518" s="248"/>
      <c r="AB518" s="366"/>
      <c r="AG518" s="366"/>
      <c r="AS518" s="366"/>
      <c r="AT518" s="365"/>
      <c r="AU518" s="365"/>
      <c r="AV518" s="365"/>
      <c r="AW518" s="365"/>
      <c r="AX518" s="365"/>
      <c r="AY518" s="365"/>
      <c r="AZ518" s="366"/>
      <c r="BA518" s="365"/>
      <c r="BB518" s="365"/>
      <c r="BC518" s="365"/>
      <c r="BD518" s="365"/>
      <c r="BE518" s="366"/>
      <c r="BF518" s="366"/>
      <c r="BG518" s="365"/>
      <c r="BH518" s="365"/>
      <c r="BI518" s="365"/>
      <c r="BJ518" s="367"/>
      <c r="BK518" s="365"/>
      <c r="BL518" s="367"/>
      <c r="BM518" s="366"/>
      <c r="BN518" s="365"/>
      <c r="BO518" s="365"/>
      <c r="BP518" s="365"/>
      <c r="BQ518" s="367"/>
      <c r="BR518" s="365"/>
      <c r="BS518" s="367"/>
      <c r="BT518" s="366"/>
      <c r="BU518" s="365"/>
      <c r="BV518" s="365"/>
      <c r="BW518" s="365"/>
      <c r="BX518" s="367"/>
      <c r="BY518" s="365"/>
      <c r="BZ518" s="367"/>
      <c r="CA518" s="366"/>
      <c r="CB518" s="365"/>
      <c r="CC518" s="365"/>
      <c r="CD518" s="365"/>
      <c r="CE518" s="367"/>
      <c r="CF518" s="365"/>
      <c r="CG518" s="365"/>
      <c r="CH518" s="366"/>
      <c r="CI518" s="365"/>
      <c r="CJ518" s="365"/>
      <c r="CK518" s="365"/>
      <c r="CL518" s="367"/>
      <c r="CM518" s="365"/>
      <c r="CN518" s="365"/>
      <c r="CO518" s="366"/>
      <c r="CP518" s="365"/>
      <c r="CQ518" s="365"/>
      <c r="CR518" s="365"/>
      <c r="CS518" s="367"/>
      <c r="CT518" s="365"/>
      <c r="CU518" s="378"/>
    </row>
    <row r="519" spans="22:99">
      <c r="V519" s="248"/>
      <c r="W519" s="248"/>
      <c r="X519" s="248"/>
      <c r="Y519" s="248"/>
      <c r="Z519" s="248"/>
      <c r="AA519" s="248"/>
      <c r="AB519" s="366"/>
      <c r="AG519" s="366"/>
      <c r="AS519" s="366"/>
      <c r="AT519" s="365"/>
      <c r="AU519" s="365"/>
      <c r="AV519" s="365"/>
      <c r="AW519" s="365"/>
      <c r="AX519" s="365"/>
      <c r="AY519" s="365"/>
      <c r="AZ519" s="366"/>
      <c r="BA519" s="365"/>
      <c r="BB519" s="365"/>
      <c r="BC519" s="365"/>
      <c r="BD519" s="365"/>
      <c r="BE519" s="366"/>
      <c r="BF519" s="366"/>
      <c r="BG519" s="365"/>
      <c r="BH519" s="365"/>
      <c r="BI519" s="365"/>
      <c r="BJ519" s="367"/>
      <c r="BK519" s="365"/>
      <c r="BL519" s="367"/>
      <c r="BM519" s="366"/>
      <c r="BN519" s="365"/>
      <c r="BO519" s="365"/>
      <c r="BP519" s="365"/>
      <c r="BQ519" s="367"/>
      <c r="BR519" s="365"/>
      <c r="BS519" s="367"/>
      <c r="BT519" s="366"/>
      <c r="BU519" s="365"/>
      <c r="BV519" s="365"/>
      <c r="BW519" s="365"/>
      <c r="BX519" s="367"/>
      <c r="BY519" s="365"/>
      <c r="BZ519" s="367"/>
      <c r="CA519" s="366"/>
      <c r="CB519" s="365"/>
      <c r="CC519" s="365"/>
      <c r="CD519" s="365"/>
      <c r="CE519" s="367"/>
      <c r="CF519" s="365"/>
      <c r="CG519" s="365"/>
      <c r="CH519" s="366"/>
      <c r="CI519" s="365"/>
      <c r="CJ519" s="365"/>
      <c r="CK519" s="365"/>
      <c r="CL519" s="367"/>
      <c r="CM519" s="365"/>
      <c r="CN519" s="365"/>
      <c r="CO519" s="366"/>
      <c r="CP519" s="365"/>
      <c r="CQ519" s="365"/>
      <c r="CR519" s="365"/>
      <c r="CS519" s="367"/>
      <c r="CT519" s="365"/>
      <c r="CU519" s="378"/>
    </row>
    <row r="520" spans="22:99">
      <c r="V520" s="248"/>
      <c r="W520" s="248"/>
      <c r="X520" s="248"/>
      <c r="Y520" s="248"/>
      <c r="Z520" s="248"/>
      <c r="AA520" s="248"/>
      <c r="AB520" s="366"/>
      <c r="AG520" s="366"/>
      <c r="AS520" s="366"/>
      <c r="AT520" s="365"/>
      <c r="AU520" s="365"/>
      <c r="AV520" s="365"/>
      <c r="AW520" s="365"/>
      <c r="AX520" s="365"/>
      <c r="AY520" s="365"/>
      <c r="AZ520" s="366"/>
      <c r="BA520" s="365"/>
      <c r="BB520" s="365"/>
      <c r="BC520" s="365"/>
      <c r="BD520" s="365"/>
      <c r="BE520" s="366"/>
      <c r="BF520" s="366"/>
      <c r="BG520" s="365"/>
      <c r="BH520" s="365"/>
      <c r="BI520" s="365"/>
      <c r="BJ520" s="367"/>
      <c r="BK520" s="365"/>
      <c r="BL520" s="367"/>
      <c r="BM520" s="366"/>
      <c r="BN520" s="365"/>
      <c r="BO520" s="365"/>
      <c r="BP520" s="365"/>
      <c r="BQ520" s="367"/>
      <c r="BR520" s="365"/>
      <c r="BS520" s="367"/>
      <c r="BT520" s="366"/>
      <c r="BU520" s="365"/>
      <c r="BV520" s="365"/>
      <c r="BW520" s="365"/>
      <c r="BX520" s="367"/>
      <c r="BY520" s="365"/>
      <c r="BZ520" s="367"/>
      <c r="CA520" s="366"/>
      <c r="CB520" s="365"/>
      <c r="CC520" s="365"/>
      <c r="CD520" s="365"/>
      <c r="CE520" s="367"/>
      <c r="CF520" s="365"/>
      <c r="CG520" s="365"/>
      <c r="CH520" s="366"/>
      <c r="CI520" s="365"/>
      <c r="CJ520" s="365"/>
      <c r="CK520" s="365"/>
      <c r="CL520" s="367"/>
      <c r="CM520" s="365"/>
      <c r="CN520" s="365"/>
      <c r="CO520" s="366"/>
      <c r="CP520" s="365"/>
      <c r="CQ520" s="365"/>
      <c r="CR520" s="365"/>
      <c r="CS520" s="367"/>
      <c r="CT520" s="365"/>
      <c r="CU520" s="378"/>
    </row>
    <row r="521" spans="22:99">
      <c r="V521" s="248"/>
      <c r="W521" s="248"/>
      <c r="X521" s="248"/>
      <c r="Y521" s="248"/>
      <c r="Z521" s="248"/>
      <c r="AA521" s="248"/>
      <c r="AB521" s="366"/>
      <c r="AG521" s="366"/>
      <c r="AS521" s="366"/>
      <c r="AT521" s="365"/>
      <c r="AU521" s="365"/>
      <c r="AV521" s="365"/>
      <c r="AW521" s="365"/>
      <c r="AX521" s="365"/>
      <c r="AY521" s="365"/>
      <c r="AZ521" s="366"/>
      <c r="BA521" s="365"/>
      <c r="BB521" s="365"/>
      <c r="BC521" s="365"/>
      <c r="BD521" s="365"/>
      <c r="BE521" s="366"/>
      <c r="BF521" s="366"/>
      <c r="BG521" s="365"/>
      <c r="BH521" s="365"/>
      <c r="BI521" s="365"/>
      <c r="BJ521" s="367"/>
      <c r="BK521" s="365"/>
      <c r="BL521" s="367"/>
      <c r="BM521" s="366"/>
      <c r="BN521" s="365"/>
      <c r="BO521" s="365"/>
      <c r="BP521" s="365"/>
      <c r="BQ521" s="367"/>
      <c r="BR521" s="365"/>
      <c r="BS521" s="367"/>
      <c r="BT521" s="366"/>
      <c r="BU521" s="365"/>
      <c r="BV521" s="365"/>
      <c r="BW521" s="365"/>
      <c r="BX521" s="367"/>
      <c r="BY521" s="365"/>
      <c r="BZ521" s="367"/>
      <c r="CA521" s="366"/>
      <c r="CB521" s="365"/>
      <c r="CC521" s="365"/>
      <c r="CD521" s="365"/>
      <c r="CE521" s="367"/>
      <c r="CF521" s="365"/>
      <c r="CG521" s="365"/>
      <c r="CH521" s="366"/>
      <c r="CI521" s="365"/>
      <c r="CJ521" s="365"/>
      <c r="CK521" s="365"/>
      <c r="CL521" s="367"/>
      <c r="CM521" s="365"/>
      <c r="CN521" s="365"/>
      <c r="CO521" s="366"/>
      <c r="CP521" s="365"/>
      <c r="CQ521" s="365"/>
      <c r="CR521" s="365"/>
      <c r="CS521" s="367"/>
      <c r="CT521" s="365"/>
      <c r="CU521" s="378"/>
    </row>
    <row r="522" spans="22:99">
      <c r="V522" s="248"/>
      <c r="W522" s="248"/>
      <c r="X522" s="248"/>
      <c r="Y522" s="248"/>
      <c r="Z522" s="248"/>
      <c r="AA522" s="248"/>
      <c r="AB522" s="366"/>
      <c r="AG522" s="366"/>
      <c r="AS522" s="366"/>
      <c r="AT522" s="365"/>
      <c r="AU522" s="365"/>
      <c r="AV522" s="365"/>
      <c r="AW522" s="365"/>
      <c r="AX522" s="365"/>
      <c r="AY522" s="365"/>
      <c r="AZ522" s="366"/>
      <c r="BA522" s="365"/>
      <c r="BB522" s="365"/>
      <c r="BC522" s="365"/>
      <c r="BD522" s="365"/>
      <c r="BE522" s="366"/>
      <c r="BF522" s="366"/>
      <c r="BG522" s="365"/>
      <c r="BH522" s="365"/>
      <c r="BI522" s="365"/>
      <c r="BJ522" s="367"/>
      <c r="BK522" s="365"/>
      <c r="BL522" s="367"/>
      <c r="BM522" s="366"/>
      <c r="BN522" s="365"/>
      <c r="BO522" s="365"/>
      <c r="BP522" s="365"/>
      <c r="BQ522" s="367"/>
      <c r="BR522" s="365"/>
      <c r="BS522" s="367"/>
      <c r="BT522" s="366"/>
      <c r="BU522" s="365"/>
      <c r="BV522" s="365"/>
      <c r="BW522" s="365"/>
      <c r="BX522" s="367"/>
      <c r="BY522" s="365"/>
      <c r="BZ522" s="367"/>
      <c r="CA522" s="366"/>
      <c r="CB522" s="365"/>
      <c r="CC522" s="365"/>
      <c r="CD522" s="365"/>
      <c r="CE522" s="367"/>
      <c r="CF522" s="365"/>
      <c r="CG522" s="365"/>
      <c r="CH522" s="366"/>
      <c r="CI522" s="365"/>
      <c r="CJ522" s="365"/>
      <c r="CK522" s="365"/>
      <c r="CL522" s="367"/>
      <c r="CM522" s="365"/>
      <c r="CN522" s="365"/>
      <c r="CO522" s="366"/>
      <c r="CP522" s="365"/>
      <c r="CQ522" s="365"/>
      <c r="CR522" s="365"/>
      <c r="CS522" s="367"/>
      <c r="CT522" s="365"/>
      <c r="CU522" s="378"/>
    </row>
    <row r="523" spans="22:99">
      <c r="V523" s="248"/>
      <c r="W523" s="248"/>
      <c r="X523" s="248"/>
      <c r="Y523" s="248"/>
      <c r="Z523" s="248"/>
      <c r="AA523" s="248"/>
      <c r="AB523" s="366"/>
      <c r="AG523" s="366"/>
      <c r="AS523" s="366"/>
      <c r="AT523" s="365"/>
      <c r="AU523" s="365"/>
      <c r="AV523" s="365"/>
      <c r="AW523" s="365"/>
      <c r="AX523" s="365"/>
      <c r="AY523" s="365"/>
      <c r="AZ523" s="366"/>
      <c r="BA523" s="365"/>
      <c r="BB523" s="365"/>
      <c r="BC523" s="365"/>
      <c r="BD523" s="365"/>
      <c r="BE523" s="366"/>
      <c r="BF523" s="366"/>
      <c r="BG523" s="365"/>
      <c r="BH523" s="365"/>
      <c r="BI523" s="365"/>
      <c r="BJ523" s="367"/>
      <c r="BK523" s="365"/>
      <c r="BL523" s="367"/>
      <c r="BM523" s="366"/>
      <c r="BN523" s="365"/>
      <c r="BO523" s="365"/>
      <c r="BP523" s="365"/>
      <c r="BQ523" s="367"/>
      <c r="BR523" s="365"/>
      <c r="BS523" s="367"/>
      <c r="BT523" s="366"/>
      <c r="BU523" s="365"/>
      <c r="BV523" s="365"/>
      <c r="BW523" s="365"/>
      <c r="BX523" s="367"/>
      <c r="BY523" s="365"/>
      <c r="BZ523" s="367"/>
      <c r="CA523" s="366"/>
      <c r="CB523" s="365"/>
      <c r="CC523" s="365"/>
      <c r="CD523" s="365"/>
      <c r="CE523" s="367"/>
      <c r="CF523" s="365"/>
      <c r="CG523" s="365"/>
      <c r="CH523" s="366"/>
      <c r="CI523" s="365"/>
      <c r="CJ523" s="365"/>
      <c r="CK523" s="365"/>
      <c r="CL523" s="367"/>
      <c r="CM523" s="365"/>
      <c r="CN523" s="365"/>
      <c r="CO523" s="366"/>
      <c r="CP523" s="365"/>
      <c r="CQ523" s="365"/>
      <c r="CR523" s="365"/>
      <c r="CS523" s="367"/>
      <c r="CT523" s="365"/>
      <c r="CU523" s="378"/>
    </row>
    <row r="524" spans="22:99">
      <c r="V524" s="248"/>
      <c r="W524" s="248"/>
      <c r="X524" s="248"/>
      <c r="Y524" s="248"/>
      <c r="Z524" s="248"/>
      <c r="AA524" s="248"/>
      <c r="AB524" s="366"/>
      <c r="AG524" s="366"/>
      <c r="AS524" s="366"/>
      <c r="AT524" s="365"/>
      <c r="AU524" s="365"/>
      <c r="AV524" s="365"/>
      <c r="AW524" s="365"/>
      <c r="AX524" s="365"/>
      <c r="AY524" s="365"/>
      <c r="AZ524" s="366"/>
      <c r="BA524" s="365"/>
      <c r="BB524" s="365"/>
      <c r="BC524" s="365"/>
      <c r="BD524" s="365"/>
      <c r="BE524" s="366"/>
      <c r="BF524" s="366"/>
      <c r="BG524" s="365"/>
      <c r="BH524" s="365"/>
      <c r="BI524" s="365"/>
      <c r="BJ524" s="367"/>
      <c r="BK524" s="365"/>
      <c r="BL524" s="367"/>
      <c r="BM524" s="366"/>
      <c r="BN524" s="365"/>
      <c r="BO524" s="365"/>
      <c r="BP524" s="365"/>
      <c r="BQ524" s="367"/>
      <c r="BR524" s="365"/>
      <c r="BS524" s="367"/>
      <c r="BT524" s="366"/>
      <c r="BU524" s="365"/>
      <c r="BV524" s="365"/>
      <c r="BW524" s="365"/>
      <c r="BX524" s="367"/>
      <c r="BY524" s="365"/>
      <c r="BZ524" s="367"/>
      <c r="CA524" s="366"/>
      <c r="CB524" s="365"/>
      <c r="CC524" s="365"/>
      <c r="CD524" s="365"/>
      <c r="CE524" s="367"/>
      <c r="CF524" s="365"/>
      <c r="CG524" s="365"/>
      <c r="CH524" s="366"/>
      <c r="CI524" s="365"/>
      <c r="CJ524" s="365"/>
      <c r="CK524" s="365"/>
      <c r="CL524" s="367"/>
      <c r="CM524" s="365"/>
      <c r="CN524" s="365"/>
      <c r="CO524" s="366"/>
      <c r="CP524" s="365"/>
      <c r="CQ524" s="365"/>
      <c r="CR524" s="365"/>
      <c r="CS524" s="367"/>
      <c r="CT524" s="365"/>
      <c r="CU524" s="378"/>
    </row>
    <row r="525" spans="22:99">
      <c r="V525" s="248"/>
      <c r="W525" s="248"/>
      <c r="X525" s="248"/>
      <c r="Y525" s="248"/>
      <c r="Z525" s="248"/>
      <c r="AA525" s="248"/>
      <c r="AB525" s="366"/>
      <c r="AG525" s="366"/>
      <c r="AS525" s="366"/>
      <c r="AT525" s="365"/>
      <c r="AU525" s="365"/>
      <c r="AV525" s="365"/>
      <c r="AW525" s="365"/>
      <c r="AX525" s="365"/>
      <c r="AY525" s="365"/>
      <c r="AZ525" s="366"/>
      <c r="BA525" s="365"/>
      <c r="BB525" s="365"/>
      <c r="BC525" s="365"/>
      <c r="BD525" s="365"/>
      <c r="BE525" s="366"/>
      <c r="BF525" s="366"/>
      <c r="BG525" s="365"/>
      <c r="BH525" s="365"/>
      <c r="BI525" s="365"/>
      <c r="BJ525" s="367"/>
      <c r="BK525" s="365"/>
      <c r="BL525" s="367"/>
      <c r="BM525" s="366"/>
      <c r="BN525" s="365"/>
      <c r="BO525" s="365"/>
      <c r="BP525" s="365"/>
      <c r="BQ525" s="367"/>
      <c r="BR525" s="365"/>
      <c r="BS525" s="367"/>
      <c r="BT525" s="366"/>
      <c r="BU525" s="365"/>
      <c r="BV525" s="365"/>
      <c r="BW525" s="365"/>
      <c r="BX525" s="367"/>
      <c r="BY525" s="365"/>
      <c r="BZ525" s="367"/>
      <c r="CA525" s="366"/>
      <c r="CB525" s="365"/>
      <c r="CC525" s="365"/>
      <c r="CD525" s="365"/>
      <c r="CE525" s="367"/>
      <c r="CF525" s="365"/>
      <c r="CG525" s="365"/>
      <c r="CH525" s="366"/>
      <c r="CI525" s="365"/>
      <c r="CJ525" s="365"/>
      <c r="CK525" s="365"/>
      <c r="CL525" s="367"/>
      <c r="CM525" s="365"/>
      <c r="CN525" s="365"/>
      <c r="CO525" s="366"/>
      <c r="CP525" s="365"/>
      <c r="CQ525" s="365"/>
      <c r="CR525" s="365"/>
      <c r="CS525" s="367"/>
      <c r="CT525" s="365"/>
      <c r="CU525" s="378"/>
    </row>
    <row r="526" spans="22:99">
      <c r="V526" s="248"/>
      <c r="W526" s="248"/>
      <c r="X526" s="248"/>
      <c r="Y526" s="248"/>
      <c r="Z526" s="248"/>
      <c r="AA526" s="248"/>
      <c r="AB526" s="366"/>
      <c r="AG526" s="366"/>
      <c r="AS526" s="366"/>
      <c r="AT526" s="365"/>
      <c r="AU526" s="365"/>
      <c r="AV526" s="365"/>
      <c r="AW526" s="365"/>
      <c r="AX526" s="365"/>
      <c r="AY526" s="365"/>
      <c r="AZ526" s="366"/>
      <c r="BA526" s="365"/>
      <c r="BB526" s="365"/>
      <c r="BC526" s="365"/>
      <c r="BD526" s="365"/>
      <c r="BE526" s="366"/>
      <c r="BF526" s="366"/>
      <c r="BG526" s="365"/>
      <c r="BH526" s="365"/>
      <c r="BI526" s="365"/>
      <c r="BJ526" s="367"/>
      <c r="BK526" s="365"/>
      <c r="BL526" s="367"/>
      <c r="BM526" s="366"/>
      <c r="BN526" s="365"/>
      <c r="BO526" s="365"/>
      <c r="BP526" s="365"/>
      <c r="BQ526" s="367"/>
      <c r="BR526" s="365"/>
      <c r="BS526" s="367"/>
      <c r="BT526" s="366"/>
      <c r="BU526" s="365"/>
      <c r="BV526" s="365"/>
      <c r="BW526" s="365"/>
      <c r="BX526" s="367"/>
      <c r="BY526" s="365"/>
      <c r="BZ526" s="367"/>
      <c r="CA526" s="366"/>
      <c r="CB526" s="365"/>
      <c r="CC526" s="365"/>
      <c r="CD526" s="365"/>
      <c r="CE526" s="367"/>
      <c r="CF526" s="365"/>
      <c r="CG526" s="365"/>
      <c r="CH526" s="366"/>
      <c r="CI526" s="365"/>
      <c r="CJ526" s="365"/>
      <c r="CK526" s="365"/>
      <c r="CL526" s="367"/>
      <c r="CM526" s="365"/>
      <c r="CN526" s="365"/>
      <c r="CO526" s="366"/>
      <c r="CP526" s="365"/>
      <c r="CQ526" s="365"/>
      <c r="CR526" s="365"/>
      <c r="CS526" s="367"/>
      <c r="CT526" s="365"/>
      <c r="CU526" s="378"/>
    </row>
    <row r="527" spans="22:99">
      <c r="V527" s="248"/>
      <c r="W527" s="248"/>
      <c r="X527" s="248"/>
      <c r="Y527" s="248"/>
      <c r="Z527" s="248"/>
      <c r="AA527" s="248"/>
      <c r="AB527" s="366"/>
      <c r="AG527" s="366"/>
      <c r="AS527" s="366"/>
      <c r="AT527" s="365"/>
      <c r="AU527" s="365"/>
      <c r="AV527" s="365"/>
      <c r="AW527" s="365"/>
      <c r="AX527" s="365"/>
      <c r="AY527" s="365"/>
      <c r="AZ527" s="366"/>
      <c r="BA527" s="365"/>
      <c r="BB527" s="365"/>
      <c r="BC527" s="365"/>
      <c r="BD527" s="365"/>
      <c r="BE527" s="366"/>
      <c r="BF527" s="366"/>
      <c r="BG527" s="365"/>
      <c r="BH527" s="365"/>
      <c r="BI527" s="365"/>
      <c r="BJ527" s="367"/>
      <c r="BK527" s="365"/>
      <c r="BL527" s="367"/>
      <c r="BM527" s="366"/>
      <c r="BN527" s="365"/>
      <c r="BO527" s="365"/>
      <c r="BP527" s="365"/>
      <c r="BQ527" s="367"/>
      <c r="BR527" s="365"/>
      <c r="BS527" s="367"/>
      <c r="BT527" s="366"/>
      <c r="BU527" s="365"/>
      <c r="BV527" s="365"/>
      <c r="BW527" s="365"/>
      <c r="BX527" s="367"/>
      <c r="BY527" s="365"/>
      <c r="BZ527" s="367"/>
      <c r="CA527" s="366"/>
      <c r="CB527" s="365"/>
      <c r="CC527" s="365"/>
      <c r="CD527" s="365"/>
      <c r="CE527" s="367"/>
      <c r="CF527" s="365"/>
      <c r="CG527" s="365"/>
      <c r="CH527" s="366"/>
      <c r="CI527" s="365"/>
      <c r="CJ527" s="365"/>
      <c r="CK527" s="365"/>
      <c r="CL527" s="367"/>
      <c r="CM527" s="365"/>
      <c r="CN527" s="365"/>
      <c r="CO527" s="366"/>
      <c r="CP527" s="365"/>
      <c r="CQ527" s="365"/>
      <c r="CR527" s="365"/>
      <c r="CS527" s="367"/>
      <c r="CT527" s="365"/>
      <c r="CU527" s="378"/>
    </row>
    <row r="528" spans="22:99">
      <c r="V528" s="248"/>
      <c r="W528" s="248"/>
      <c r="X528" s="248"/>
      <c r="Y528" s="248"/>
      <c r="Z528" s="248"/>
      <c r="AA528" s="248"/>
      <c r="AB528" s="366"/>
      <c r="AG528" s="366"/>
      <c r="AS528" s="366"/>
      <c r="AT528" s="365"/>
      <c r="AU528" s="365"/>
      <c r="AV528" s="365"/>
      <c r="AW528" s="365"/>
      <c r="AX528" s="365"/>
      <c r="AY528" s="365"/>
      <c r="AZ528" s="366"/>
      <c r="BA528" s="365"/>
      <c r="BB528" s="365"/>
      <c r="BC528" s="365"/>
      <c r="BD528" s="365"/>
      <c r="BE528" s="366"/>
      <c r="BF528" s="366"/>
      <c r="BG528" s="365"/>
      <c r="BH528" s="365"/>
      <c r="BI528" s="365"/>
      <c r="BJ528" s="367"/>
      <c r="BK528" s="365"/>
      <c r="BL528" s="367"/>
      <c r="BM528" s="366"/>
      <c r="BN528" s="365"/>
      <c r="BO528" s="365"/>
      <c r="BP528" s="365"/>
      <c r="BQ528" s="367"/>
      <c r="BR528" s="365"/>
      <c r="BS528" s="367"/>
      <c r="BT528" s="366"/>
      <c r="BU528" s="365"/>
      <c r="BV528" s="365"/>
      <c r="BW528" s="365"/>
      <c r="BX528" s="367"/>
      <c r="BY528" s="365"/>
      <c r="BZ528" s="367"/>
      <c r="CA528" s="366"/>
      <c r="CB528" s="365"/>
      <c r="CC528" s="365"/>
      <c r="CD528" s="365"/>
      <c r="CE528" s="367"/>
      <c r="CF528" s="365"/>
      <c r="CG528" s="365"/>
      <c r="CH528" s="366"/>
      <c r="CI528" s="365"/>
      <c r="CJ528" s="365"/>
      <c r="CK528" s="365"/>
      <c r="CL528" s="367"/>
      <c r="CM528" s="365"/>
      <c r="CN528" s="365"/>
      <c r="CO528" s="366"/>
      <c r="CP528" s="365"/>
      <c r="CQ528" s="365"/>
      <c r="CR528" s="365"/>
      <c r="CS528" s="367"/>
      <c r="CT528" s="365"/>
      <c r="CU528" s="378"/>
    </row>
    <row r="529" spans="22:99">
      <c r="V529" s="248"/>
      <c r="W529" s="248"/>
      <c r="X529" s="248"/>
      <c r="Y529" s="248"/>
      <c r="Z529" s="248"/>
      <c r="AA529" s="248"/>
      <c r="AB529" s="366"/>
      <c r="AG529" s="366"/>
      <c r="AS529" s="366"/>
      <c r="AT529" s="365"/>
      <c r="AU529" s="365"/>
      <c r="AV529" s="365"/>
      <c r="AW529" s="365"/>
      <c r="AX529" s="365"/>
      <c r="AY529" s="365"/>
      <c r="AZ529" s="366"/>
      <c r="BA529" s="365"/>
      <c r="BB529" s="365"/>
      <c r="BC529" s="365"/>
      <c r="BD529" s="365"/>
      <c r="BE529" s="366"/>
      <c r="BF529" s="366"/>
      <c r="BG529" s="365"/>
      <c r="BH529" s="365"/>
      <c r="BI529" s="365"/>
      <c r="BJ529" s="367"/>
      <c r="BK529" s="365"/>
      <c r="BL529" s="367"/>
      <c r="BM529" s="366"/>
      <c r="BN529" s="365"/>
      <c r="BO529" s="365"/>
      <c r="BP529" s="365"/>
      <c r="BQ529" s="367"/>
      <c r="BR529" s="365"/>
      <c r="BS529" s="367"/>
      <c r="BT529" s="366"/>
      <c r="BU529" s="365"/>
      <c r="BV529" s="365"/>
      <c r="BW529" s="365"/>
      <c r="BX529" s="367"/>
      <c r="BY529" s="365"/>
      <c r="BZ529" s="367"/>
      <c r="CA529" s="366"/>
      <c r="CB529" s="365"/>
      <c r="CC529" s="365"/>
      <c r="CD529" s="365"/>
      <c r="CE529" s="367"/>
      <c r="CF529" s="365"/>
      <c r="CG529" s="365"/>
      <c r="CH529" s="366"/>
      <c r="CI529" s="365"/>
      <c r="CJ529" s="365"/>
      <c r="CK529" s="365"/>
      <c r="CL529" s="367"/>
      <c r="CM529" s="365"/>
      <c r="CN529" s="365"/>
      <c r="CO529" s="366"/>
      <c r="CP529" s="365"/>
      <c r="CQ529" s="365"/>
      <c r="CR529" s="365"/>
      <c r="CS529" s="367"/>
      <c r="CT529" s="365"/>
      <c r="CU529" s="378"/>
    </row>
    <row r="530" spans="22:99">
      <c r="V530" s="248"/>
      <c r="W530" s="248"/>
      <c r="X530" s="248"/>
      <c r="Y530" s="248"/>
      <c r="Z530" s="248"/>
      <c r="AA530" s="248"/>
      <c r="AB530" s="366"/>
      <c r="AG530" s="366"/>
      <c r="AS530" s="366"/>
      <c r="AT530" s="365"/>
      <c r="AU530" s="365"/>
      <c r="AV530" s="365"/>
      <c r="AW530" s="365"/>
      <c r="AX530" s="365"/>
      <c r="AY530" s="365"/>
      <c r="AZ530" s="366"/>
      <c r="BA530" s="365"/>
      <c r="BB530" s="365"/>
      <c r="BC530" s="365"/>
      <c r="BD530" s="365"/>
      <c r="BE530" s="366"/>
      <c r="BF530" s="366"/>
      <c r="BG530" s="365"/>
      <c r="BH530" s="365"/>
      <c r="BI530" s="365"/>
      <c r="BJ530" s="367"/>
      <c r="BK530" s="365"/>
      <c r="BL530" s="367"/>
      <c r="BM530" s="366"/>
      <c r="BN530" s="365"/>
      <c r="BO530" s="365"/>
      <c r="BP530" s="365"/>
      <c r="BQ530" s="367"/>
      <c r="BR530" s="365"/>
      <c r="BS530" s="367"/>
      <c r="BT530" s="366"/>
      <c r="BU530" s="365"/>
      <c r="BV530" s="365"/>
      <c r="BW530" s="365"/>
      <c r="BX530" s="367"/>
      <c r="BY530" s="365"/>
      <c r="BZ530" s="367"/>
      <c r="CA530" s="366"/>
      <c r="CB530" s="365"/>
      <c r="CC530" s="365"/>
      <c r="CD530" s="365"/>
      <c r="CE530" s="367"/>
      <c r="CF530" s="365"/>
      <c r="CG530" s="365"/>
      <c r="CH530" s="366"/>
      <c r="CI530" s="365"/>
      <c r="CJ530" s="365"/>
      <c r="CK530" s="365"/>
      <c r="CL530" s="367"/>
      <c r="CM530" s="365"/>
      <c r="CN530" s="365"/>
      <c r="CO530" s="366"/>
      <c r="CP530" s="365"/>
      <c r="CQ530" s="365"/>
      <c r="CR530" s="365"/>
      <c r="CS530" s="367"/>
      <c r="CT530" s="365"/>
      <c r="CU530" s="378"/>
    </row>
    <row r="531" spans="22:99">
      <c r="V531" s="248"/>
      <c r="W531" s="248"/>
      <c r="X531" s="248"/>
      <c r="Y531" s="248"/>
      <c r="Z531" s="248"/>
      <c r="AA531" s="248"/>
      <c r="AB531" s="366"/>
      <c r="AG531" s="366"/>
      <c r="AS531" s="366"/>
      <c r="AT531" s="365"/>
      <c r="AU531" s="365"/>
      <c r="AV531" s="365"/>
      <c r="AW531" s="365"/>
      <c r="AX531" s="365"/>
      <c r="AY531" s="365"/>
      <c r="AZ531" s="366"/>
      <c r="BA531" s="365"/>
      <c r="BB531" s="365"/>
      <c r="BC531" s="365"/>
      <c r="BD531" s="365"/>
      <c r="BE531" s="366"/>
      <c r="BF531" s="366"/>
      <c r="BG531" s="365"/>
      <c r="BH531" s="365"/>
      <c r="BI531" s="365"/>
      <c r="BJ531" s="367"/>
      <c r="BK531" s="365"/>
      <c r="BL531" s="367"/>
      <c r="BM531" s="366"/>
      <c r="BN531" s="365"/>
      <c r="BO531" s="365"/>
      <c r="BP531" s="365"/>
      <c r="BQ531" s="367"/>
      <c r="BR531" s="365"/>
      <c r="BS531" s="367"/>
      <c r="BT531" s="366"/>
      <c r="BU531" s="365"/>
      <c r="BV531" s="365"/>
      <c r="BW531" s="365"/>
      <c r="BX531" s="367"/>
      <c r="BY531" s="365"/>
      <c r="BZ531" s="367"/>
      <c r="CA531" s="366"/>
      <c r="CB531" s="365"/>
      <c r="CC531" s="365"/>
      <c r="CD531" s="365"/>
      <c r="CE531" s="367"/>
      <c r="CF531" s="365"/>
      <c r="CG531" s="365"/>
      <c r="CH531" s="366"/>
      <c r="CI531" s="365"/>
      <c r="CJ531" s="365"/>
      <c r="CK531" s="365"/>
      <c r="CL531" s="367"/>
      <c r="CM531" s="365"/>
      <c r="CN531" s="365"/>
      <c r="CO531" s="366"/>
      <c r="CP531" s="365"/>
      <c r="CQ531" s="365"/>
      <c r="CR531" s="365"/>
      <c r="CS531" s="367"/>
      <c r="CT531" s="365"/>
      <c r="CU531" s="378"/>
    </row>
    <row r="532" spans="22:99">
      <c r="V532" s="248"/>
      <c r="W532" s="248"/>
      <c r="X532" s="248"/>
      <c r="Y532" s="248"/>
      <c r="Z532" s="248"/>
      <c r="AA532" s="248"/>
      <c r="AB532" s="366"/>
      <c r="AG532" s="366"/>
      <c r="AS532" s="366"/>
      <c r="AT532" s="365"/>
      <c r="AU532" s="365"/>
      <c r="AV532" s="365"/>
      <c r="AW532" s="365"/>
      <c r="AX532" s="365"/>
      <c r="AY532" s="365"/>
      <c r="AZ532" s="366"/>
      <c r="BA532" s="365"/>
      <c r="BB532" s="365"/>
      <c r="BC532" s="365"/>
      <c r="BD532" s="365"/>
      <c r="BE532" s="366"/>
      <c r="BF532" s="366"/>
      <c r="BG532" s="365"/>
      <c r="BH532" s="365"/>
      <c r="BI532" s="365"/>
      <c r="BJ532" s="367"/>
      <c r="BK532" s="365"/>
      <c r="BL532" s="367"/>
      <c r="BM532" s="366"/>
      <c r="BN532" s="365"/>
      <c r="BO532" s="365"/>
      <c r="BP532" s="365"/>
      <c r="BQ532" s="367"/>
      <c r="BR532" s="365"/>
      <c r="BS532" s="367"/>
      <c r="BT532" s="366"/>
      <c r="BU532" s="365"/>
      <c r="BV532" s="365"/>
      <c r="BW532" s="365"/>
      <c r="BX532" s="367"/>
      <c r="BY532" s="365"/>
      <c r="BZ532" s="367"/>
      <c r="CA532" s="366"/>
      <c r="CB532" s="365"/>
      <c r="CC532" s="365"/>
      <c r="CD532" s="365"/>
      <c r="CE532" s="367"/>
      <c r="CF532" s="365"/>
      <c r="CG532" s="365"/>
      <c r="CH532" s="366"/>
      <c r="CI532" s="365"/>
      <c r="CJ532" s="365"/>
      <c r="CK532" s="365"/>
      <c r="CL532" s="367"/>
      <c r="CM532" s="365"/>
      <c r="CN532" s="365"/>
      <c r="CO532" s="366"/>
      <c r="CP532" s="365"/>
      <c r="CQ532" s="365"/>
      <c r="CR532" s="365"/>
      <c r="CS532" s="367"/>
      <c r="CT532" s="365"/>
      <c r="CU532" s="378"/>
    </row>
    <row r="533" spans="22:99">
      <c r="V533" s="248"/>
      <c r="W533" s="248"/>
      <c r="X533" s="248"/>
      <c r="Y533" s="248"/>
      <c r="Z533" s="248"/>
      <c r="AA533" s="248"/>
      <c r="AB533" s="366"/>
      <c r="AG533" s="366"/>
      <c r="AS533" s="366"/>
      <c r="AT533" s="365"/>
      <c r="AU533" s="365"/>
      <c r="AV533" s="365"/>
      <c r="AW533" s="365"/>
      <c r="AX533" s="365"/>
      <c r="AY533" s="365"/>
      <c r="AZ533" s="366"/>
      <c r="BA533" s="365"/>
      <c r="BB533" s="365"/>
      <c r="BC533" s="365"/>
      <c r="BD533" s="365"/>
      <c r="BE533" s="366"/>
      <c r="BF533" s="366"/>
      <c r="BG533" s="365"/>
      <c r="BH533" s="365"/>
      <c r="BI533" s="365"/>
      <c r="BJ533" s="367"/>
      <c r="BK533" s="365"/>
      <c r="BL533" s="367"/>
      <c r="BM533" s="366"/>
      <c r="BN533" s="365"/>
      <c r="BO533" s="365"/>
      <c r="BP533" s="365"/>
      <c r="BQ533" s="367"/>
      <c r="BR533" s="365"/>
      <c r="BS533" s="367"/>
      <c r="BT533" s="366"/>
      <c r="BU533" s="365"/>
      <c r="BV533" s="365"/>
      <c r="BW533" s="365"/>
      <c r="BX533" s="367"/>
      <c r="BY533" s="365"/>
      <c r="BZ533" s="367"/>
      <c r="CA533" s="366"/>
      <c r="CB533" s="365"/>
      <c r="CC533" s="365"/>
      <c r="CD533" s="365"/>
      <c r="CE533" s="367"/>
      <c r="CF533" s="365"/>
      <c r="CG533" s="365"/>
      <c r="CH533" s="366"/>
      <c r="CI533" s="365"/>
      <c r="CJ533" s="365"/>
      <c r="CK533" s="365"/>
      <c r="CL533" s="367"/>
      <c r="CM533" s="365"/>
      <c r="CN533" s="365"/>
      <c r="CO533" s="366"/>
      <c r="CP533" s="365"/>
      <c r="CQ533" s="365"/>
      <c r="CR533" s="365"/>
      <c r="CS533" s="367"/>
      <c r="CT533" s="365"/>
      <c r="CU533" s="378"/>
    </row>
    <row r="534" spans="22:99">
      <c r="V534" s="248"/>
      <c r="W534" s="248"/>
      <c r="X534" s="248"/>
      <c r="Y534" s="248"/>
      <c r="Z534" s="248"/>
      <c r="AA534" s="248"/>
      <c r="AB534" s="366"/>
      <c r="AG534" s="366"/>
      <c r="AS534" s="366"/>
      <c r="AT534" s="365"/>
      <c r="AU534" s="365"/>
      <c r="AV534" s="365"/>
      <c r="AW534" s="365"/>
      <c r="AX534" s="365"/>
      <c r="AY534" s="365"/>
      <c r="AZ534" s="366"/>
      <c r="BA534" s="365"/>
      <c r="BB534" s="365"/>
      <c r="BC534" s="365"/>
      <c r="BD534" s="365"/>
      <c r="BE534" s="366"/>
      <c r="BF534" s="366"/>
      <c r="BG534" s="365"/>
      <c r="BH534" s="365"/>
      <c r="BI534" s="365"/>
      <c r="BJ534" s="367"/>
      <c r="BK534" s="365"/>
      <c r="BL534" s="367"/>
      <c r="BM534" s="366"/>
      <c r="BN534" s="365"/>
      <c r="BO534" s="365"/>
      <c r="BP534" s="365"/>
      <c r="BQ534" s="367"/>
      <c r="BR534" s="365"/>
      <c r="BS534" s="367"/>
      <c r="BT534" s="366"/>
      <c r="BU534" s="365"/>
      <c r="BV534" s="365"/>
      <c r="BW534" s="365"/>
      <c r="BX534" s="367"/>
      <c r="BY534" s="365"/>
      <c r="BZ534" s="367"/>
      <c r="CA534" s="366"/>
      <c r="CB534" s="365"/>
      <c r="CC534" s="365"/>
      <c r="CD534" s="365"/>
      <c r="CE534" s="367"/>
      <c r="CF534" s="365"/>
      <c r="CG534" s="365"/>
      <c r="CH534" s="366"/>
      <c r="CI534" s="365"/>
      <c r="CJ534" s="365"/>
      <c r="CK534" s="365"/>
      <c r="CL534" s="367"/>
      <c r="CM534" s="365"/>
      <c r="CN534" s="365"/>
      <c r="CO534" s="366"/>
      <c r="CP534" s="365"/>
      <c r="CQ534" s="365"/>
      <c r="CR534" s="365"/>
      <c r="CS534" s="367"/>
      <c r="CT534" s="365"/>
      <c r="CU534" s="378"/>
    </row>
    <row r="535" spans="22:99">
      <c r="V535" s="248"/>
      <c r="W535" s="248"/>
      <c r="X535" s="248"/>
      <c r="Y535" s="248"/>
      <c r="Z535" s="248"/>
      <c r="AA535" s="248"/>
      <c r="AB535" s="366"/>
      <c r="AG535" s="366"/>
      <c r="AS535" s="366"/>
      <c r="AT535" s="365"/>
      <c r="AU535" s="365"/>
      <c r="AV535" s="365"/>
      <c r="AW535" s="365"/>
      <c r="AX535" s="365"/>
      <c r="AY535" s="365"/>
      <c r="AZ535" s="366"/>
      <c r="BA535" s="365"/>
      <c r="BB535" s="365"/>
      <c r="BC535" s="365"/>
      <c r="BD535" s="365"/>
      <c r="BE535" s="366"/>
      <c r="BF535" s="366"/>
      <c r="BG535" s="365"/>
      <c r="BH535" s="365"/>
      <c r="BI535" s="365"/>
      <c r="BJ535" s="367"/>
      <c r="BK535" s="365"/>
      <c r="BL535" s="367"/>
      <c r="BM535" s="366"/>
      <c r="BN535" s="365"/>
      <c r="BO535" s="365"/>
      <c r="BP535" s="365"/>
      <c r="BQ535" s="367"/>
      <c r="BR535" s="365"/>
      <c r="BS535" s="367"/>
      <c r="BT535" s="366"/>
      <c r="BU535" s="365"/>
      <c r="BV535" s="365"/>
      <c r="BW535" s="365"/>
      <c r="BX535" s="367"/>
      <c r="BY535" s="365"/>
      <c r="BZ535" s="367"/>
      <c r="CA535" s="366"/>
      <c r="CB535" s="365"/>
      <c r="CC535" s="365"/>
      <c r="CD535" s="365"/>
      <c r="CE535" s="367"/>
      <c r="CF535" s="365"/>
      <c r="CG535" s="365"/>
      <c r="CH535" s="366"/>
      <c r="CI535" s="365"/>
      <c r="CJ535" s="365"/>
      <c r="CK535" s="365"/>
      <c r="CL535" s="367"/>
      <c r="CM535" s="365"/>
      <c r="CN535" s="365"/>
      <c r="CO535" s="366"/>
      <c r="CP535" s="365"/>
      <c r="CQ535" s="365"/>
      <c r="CR535" s="365"/>
      <c r="CS535" s="367"/>
      <c r="CT535" s="365"/>
      <c r="CU535" s="378"/>
    </row>
    <row r="536" spans="22:99">
      <c r="V536" s="248"/>
      <c r="W536" s="248"/>
      <c r="X536" s="248"/>
      <c r="Y536" s="248"/>
      <c r="Z536" s="248"/>
      <c r="AA536" s="248"/>
      <c r="AB536" s="366"/>
      <c r="AG536" s="366"/>
      <c r="AS536" s="366"/>
      <c r="AT536" s="365"/>
      <c r="AU536" s="365"/>
      <c r="AV536" s="365"/>
      <c r="AW536" s="365"/>
      <c r="AX536" s="365"/>
      <c r="AY536" s="365"/>
      <c r="AZ536" s="366"/>
      <c r="BA536" s="365"/>
      <c r="BB536" s="365"/>
      <c r="BC536" s="365"/>
      <c r="BD536" s="365"/>
      <c r="BE536" s="366"/>
      <c r="BF536" s="366"/>
      <c r="BG536" s="365"/>
      <c r="BH536" s="365"/>
      <c r="BI536" s="365"/>
      <c r="BJ536" s="367"/>
      <c r="BK536" s="365"/>
      <c r="BL536" s="367"/>
      <c r="BM536" s="366"/>
      <c r="BN536" s="365"/>
      <c r="BO536" s="365"/>
      <c r="BP536" s="365"/>
      <c r="BQ536" s="367"/>
      <c r="BR536" s="365"/>
      <c r="BS536" s="367"/>
      <c r="BT536" s="366"/>
      <c r="BU536" s="365"/>
      <c r="BV536" s="365"/>
      <c r="BW536" s="365"/>
      <c r="BX536" s="367"/>
      <c r="BY536" s="365"/>
      <c r="BZ536" s="367"/>
      <c r="CA536" s="366"/>
      <c r="CB536" s="365"/>
      <c r="CC536" s="365"/>
      <c r="CD536" s="365"/>
      <c r="CE536" s="367"/>
      <c r="CF536" s="365"/>
      <c r="CG536" s="365"/>
      <c r="CH536" s="366"/>
      <c r="CI536" s="365"/>
      <c r="CJ536" s="365"/>
      <c r="CK536" s="365"/>
      <c r="CL536" s="367"/>
      <c r="CM536" s="365"/>
      <c r="CN536" s="365"/>
      <c r="CO536" s="366"/>
      <c r="CP536" s="365"/>
      <c r="CQ536" s="365"/>
      <c r="CR536" s="365"/>
      <c r="CS536" s="367"/>
      <c r="CT536" s="365"/>
      <c r="CU536" s="378"/>
    </row>
    <row r="537" spans="22:99">
      <c r="V537" s="248"/>
      <c r="W537" s="248"/>
      <c r="X537" s="248"/>
      <c r="Y537" s="248"/>
      <c r="Z537" s="248"/>
      <c r="AA537" s="248"/>
      <c r="AB537" s="366"/>
      <c r="AG537" s="366"/>
      <c r="AS537" s="366"/>
      <c r="AT537" s="365"/>
      <c r="AU537" s="365"/>
      <c r="AV537" s="365"/>
      <c r="AW537" s="365"/>
      <c r="AX537" s="365"/>
      <c r="AY537" s="365"/>
      <c r="AZ537" s="366"/>
      <c r="BA537" s="365"/>
      <c r="BB537" s="365"/>
      <c r="BC537" s="365"/>
      <c r="BD537" s="365"/>
      <c r="BE537" s="366"/>
      <c r="BF537" s="366"/>
      <c r="BG537" s="365"/>
      <c r="BH537" s="365"/>
      <c r="BI537" s="365"/>
      <c r="BJ537" s="367"/>
      <c r="BK537" s="365"/>
      <c r="BL537" s="367"/>
      <c r="BM537" s="366"/>
      <c r="BN537" s="365"/>
      <c r="BO537" s="365"/>
      <c r="BP537" s="365"/>
      <c r="BQ537" s="367"/>
      <c r="BR537" s="365"/>
      <c r="BS537" s="367"/>
      <c r="BT537" s="366"/>
      <c r="BU537" s="365"/>
      <c r="BV537" s="365"/>
      <c r="BW537" s="365"/>
      <c r="BX537" s="367"/>
      <c r="BY537" s="365"/>
      <c r="BZ537" s="367"/>
      <c r="CA537" s="366"/>
      <c r="CB537" s="365"/>
      <c r="CC537" s="365"/>
      <c r="CD537" s="365"/>
      <c r="CE537" s="367"/>
      <c r="CF537" s="365"/>
      <c r="CG537" s="365"/>
      <c r="CH537" s="366"/>
      <c r="CI537" s="365"/>
      <c r="CJ537" s="365"/>
      <c r="CK537" s="365"/>
      <c r="CL537" s="367"/>
      <c r="CM537" s="365"/>
      <c r="CN537" s="365"/>
      <c r="CO537" s="366"/>
      <c r="CP537" s="365"/>
      <c r="CQ537" s="365"/>
      <c r="CR537" s="365"/>
      <c r="CS537" s="367"/>
      <c r="CT537" s="365"/>
      <c r="CU537" s="378"/>
    </row>
    <row r="538" spans="22:99">
      <c r="V538" s="248"/>
      <c r="W538" s="248"/>
      <c r="X538" s="248"/>
      <c r="Y538" s="248"/>
      <c r="Z538" s="248"/>
      <c r="AA538" s="248"/>
      <c r="AB538" s="366"/>
      <c r="AG538" s="366"/>
      <c r="AS538" s="366"/>
      <c r="AT538" s="365"/>
      <c r="AU538" s="365"/>
      <c r="AV538" s="365"/>
      <c r="AW538" s="365"/>
      <c r="AX538" s="365"/>
      <c r="AY538" s="365"/>
      <c r="AZ538" s="366"/>
      <c r="BA538" s="365"/>
      <c r="BB538" s="365"/>
      <c r="BC538" s="365"/>
      <c r="BD538" s="365"/>
      <c r="BE538" s="366"/>
      <c r="BF538" s="366"/>
      <c r="BG538" s="365"/>
      <c r="BH538" s="365"/>
      <c r="BI538" s="365"/>
      <c r="BJ538" s="367"/>
      <c r="BK538" s="365"/>
      <c r="BL538" s="367"/>
      <c r="BM538" s="366"/>
      <c r="BN538" s="365"/>
      <c r="BO538" s="365"/>
      <c r="BP538" s="365"/>
      <c r="BQ538" s="367"/>
      <c r="BR538" s="365"/>
      <c r="BS538" s="367"/>
      <c r="BT538" s="366"/>
      <c r="BU538" s="365"/>
      <c r="BV538" s="365"/>
      <c r="BW538" s="365"/>
      <c r="BX538" s="367"/>
      <c r="BY538" s="365"/>
      <c r="BZ538" s="367"/>
      <c r="CA538" s="366"/>
      <c r="CB538" s="365"/>
      <c r="CC538" s="365"/>
      <c r="CD538" s="365"/>
      <c r="CE538" s="367"/>
      <c r="CF538" s="365"/>
      <c r="CG538" s="365"/>
      <c r="CH538" s="366"/>
      <c r="CI538" s="365"/>
      <c r="CJ538" s="365"/>
      <c r="CK538" s="365"/>
      <c r="CL538" s="367"/>
      <c r="CM538" s="365"/>
      <c r="CN538" s="365"/>
      <c r="CO538" s="366"/>
      <c r="CP538" s="365"/>
      <c r="CQ538" s="365"/>
      <c r="CR538" s="365"/>
      <c r="CS538" s="367"/>
      <c r="CT538" s="365"/>
      <c r="CU538" s="378"/>
    </row>
    <row r="539" spans="22:99">
      <c r="V539" s="248"/>
      <c r="W539" s="248"/>
      <c r="X539" s="248"/>
      <c r="Y539" s="248"/>
      <c r="Z539" s="248"/>
      <c r="AA539" s="248"/>
      <c r="AB539" s="366"/>
      <c r="AG539" s="366"/>
      <c r="AS539" s="366"/>
      <c r="AT539" s="365"/>
      <c r="AU539" s="365"/>
      <c r="AV539" s="365"/>
      <c r="AW539" s="365"/>
      <c r="AX539" s="365"/>
      <c r="AY539" s="365"/>
      <c r="AZ539" s="366"/>
      <c r="BA539" s="365"/>
      <c r="BB539" s="365"/>
      <c r="BC539" s="365"/>
      <c r="BD539" s="365"/>
      <c r="BE539" s="366"/>
      <c r="BF539" s="366"/>
      <c r="BG539" s="365"/>
      <c r="BH539" s="365"/>
      <c r="BI539" s="365"/>
      <c r="BJ539" s="367"/>
      <c r="BK539" s="365"/>
      <c r="BL539" s="367"/>
      <c r="BM539" s="366"/>
      <c r="BN539" s="365"/>
      <c r="BO539" s="365"/>
      <c r="BP539" s="365"/>
      <c r="BQ539" s="367"/>
      <c r="BR539" s="365"/>
      <c r="BS539" s="367"/>
      <c r="BT539" s="366"/>
      <c r="BU539" s="365"/>
      <c r="BV539" s="365"/>
      <c r="BW539" s="365"/>
      <c r="BX539" s="367"/>
      <c r="BY539" s="365"/>
      <c r="BZ539" s="367"/>
      <c r="CA539" s="366"/>
      <c r="CB539" s="365"/>
      <c r="CC539" s="365"/>
      <c r="CD539" s="365"/>
      <c r="CE539" s="367"/>
      <c r="CF539" s="365"/>
      <c r="CG539" s="365"/>
      <c r="CH539" s="366"/>
      <c r="CI539" s="365"/>
      <c r="CJ539" s="365"/>
      <c r="CK539" s="365"/>
      <c r="CL539" s="367"/>
      <c r="CM539" s="365"/>
      <c r="CN539" s="365"/>
      <c r="CO539" s="366"/>
      <c r="CP539" s="365"/>
      <c r="CQ539" s="365"/>
      <c r="CR539" s="365"/>
      <c r="CS539" s="367"/>
      <c r="CT539" s="365"/>
      <c r="CU539" s="378"/>
    </row>
    <row r="540" spans="22:99">
      <c r="V540" s="248"/>
      <c r="W540" s="248"/>
      <c r="X540" s="248"/>
      <c r="Y540" s="248"/>
      <c r="Z540" s="248"/>
      <c r="AA540" s="248"/>
      <c r="AB540" s="366"/>
      <c r="AG540" s="366"/>
      <c r="AS540" s="366"/>
      <c r="AT540" s="365"/>
      <c r="AU540" s="365"/>
      <c r="AV540" s="365"/>
      <c r="AW540" s="365"/>
      <c r="AX540" s="365"/>
      <c r="AY540" s="365"/>
      <c r="AZ540" s="366"/>
      <c r="BA540" s="365"/>
      <c r="BB540" s="365"/>
      <c r="BC540" s="365"/>
      <c r="BD540" s="365"/>
      <c r="BE540" s="366"/>
      <c r="BF540" s="366"/>
      <c r="BG540" s="365"/>
      <c r="BH540" s="365"/>
      <c r="BI540" s="365"/>
      <c r="BJ540" s="367"/>
      <c r="BK540" s="365"/>
      <c r="BL540" s="367"/>
      <c r="BM540" s="366"/>
      <c r="BN540" s="365"/>
      <c r="BO540" s="365"/>
      <c r="BP540" s="365"/>
      <c r="BQ540" s="367"/>
      <c r="BR540" s="365"/>
      <c r="BS540" s="367"/>
      <c r="BT540" s="366"/>
      <c r="BU540" s="365"/>
      <c r="BV540" s="365"/>
      <c r="BW540" s="365"/>
      <c r="BX540" s="367"/>
      <c r="BY540" s="365"/>
      <c r="BZ540" s="367"/>
      <c r="CA540" s="366"/>
      <c r="CB540" s="365"/>
      <c r="CC540" s="365"/>
      <c r="CD540" s="365"/>
      <c r="CE540" s="367"/>
      <c r="CF540" s="365"/>
      <c r="CG540" s="365"/>
      <c r="CH540" s="366"/>
      <c r="CI540" s="365"/>
      <c r="CJ540" s="365"/>
      <c r="CK540" s="365"/>
      <c r="CL540" s="367"/>
      <c r="CM540" s="365"/>
      <c r="CN540" s="365"/>
      <c r="CO540" s="366"/>
      <c r="CP540" s="365"/>
      <c r="CQ540" s="365"/>
      <c r="CR540" s="365"/>
      <c r="CS540" s="367"/>
      <c r="CT540" s="365"/>
      <c r="CU540" s="378"/>
    </row>
    <row r="541" spans="22:99">
      <c r="V541" s="248"/>
      <c r="W541" s="248"/>
      <c r="X541" s="248"/>
      <c r="Y541" s="248"/>
      <c r="Z541" s="248"/>
      <c r="AA541" s="248"/>
      <c r="AB541" s="366"/>
      <c r="AG541" s="366"/>
      <c r="AS541" s="366"/>
      <c r="AT541" s="365"/>
      <c r="AU541" s="365"/>
      <c r="AV541" s="365"/>
      <c r="AW541" s="365"/>
      <c r="AX541" s="365"/>
      <c r="AY541" s="365"/>
      <c r="AZ541" s="366"/>
      <c r="BA541" s="365"/>
      <c r="BB541" s="365"/>
      <c r="BC541" s="365"/>
      <c r="BD541" s="365"/>
      <c r="BE541" s="366"/>
      <c r="BF541" s="366"/>
      <c r="BG541" s="365"/>
      <c r="BH541" s="365"/>
      <c r="BI541" s="365"/>
      <c r="BJ541" s="367"/>
      <c r="BK541" s="365"/>
      <c r="BL541" s="367"/>
      <c r="BM541" s="366"/>
      <c r="BN541" s="365"/>
      <c r="BO541" s="365"/>
      <c r="BP541" s="365"/>
      <c r="BQ541" s="367"/>
      <c r="BR541" s="365"/>
      <c r="BS541" s="367"/>
      <c r="BT541" s="366"/>
      <c r="BU541" s="365"/>
      <c r="BV541" s="365"/>
      <c r="BW541" s="365"/>
      <c r="BX541" s="367"/>
      <c r="BY541" s="365"/>
      <c r="BZ541" s="367"/>
      <c r="CA541" s="366"/>
      <c r="CB541" s="365"/>
      <c r="CC541" s="365"/>
      <c r="CD541" s="365"/>
      <c r="CE541" s="367"/>
      <c r="CF541" s="365"/>
      <c r="CG541" s="365"/>
      <c r="CH541" s="366"/>
      <c r="CI541" s="365"/>
      <c r="CJ541" s="365"/>
      <c r="CK541" s="365"/>
      <c r="CL541" s="367"/>
      <c r="CM541" s="365"/>
      <c r="CN541" s="365"/>
      <c r="CO541" s="366"/>
      <c r="CP541" s="365"/>
      <c r="CQ541" s="365"/>
      <c r="CR541" s="365"/>
      <c r="CS541" s="367"/>
      <c r="CT541" s="365"/>
      <c r="CU541" s="378"/>
    </row>
    <row r="542" spans="22:99">
      <c r="V542" s="248"/>
      <c r="W542" s="248"/>
      <c r="X542" s="248"/>
      <c r="Y542" s="248"/>
      <c r="Z542" s="248"/>
      <c r="AA542" s="248"/>
      <c r="AB542" s="366"/>
      <c r="AG542" s="366"/>
      <c r="AS542" s="366"/>
      <c r="AT542" s="365"/>
      <c r="AU542" s="365"/>
      <c r="AV542" s="365"/>
      <c r="AW542" s="365"/>
      <c r="AX542" s="365"/>
      <c r="AY542" s="365"/>
      <c r="AZ542" s="366"/>
      <c r="BA542" s="365"/>
      <c r="BB542" s="365"/>
      <c r="BC542" s="365"/>
      <c r="BD542" s="365"/>
      <c r="BE542" s="366"/>
      <c r="BF542" s="366"/>
      <c r="BG542" s="365"/>
      <c r="BH542" s="365"/>
      <c r="BI542" s="365"/>
      <c r="BJ542" s="367"/>
      <c r="BK542" s="365"/>
      <c r="BL542" s="367"/>
      <c r="BM542" s="366"/>
      <c r="BN542" s="365"/>
      <c r="BO542" s="365"/>
      <c r="BP542" s="365"/>
      <c r="BQ542" s="367"/>
      <c r="BR542" s="365"/>
      <c r="BS542" s="367"/>
      <c r="BT542" s="366"/>
      <c r="BU542" s="365"/>
      <c r="BV542" s="365"/>
      <c r="BW542" s="365"/>
      <c r="BX542" s="367"/>
      <c r="BY542" s="365"/>
      <c r="BZ542" s="367"/>
      <c r="CA542" s="366"/>
      <c r="CB542" s="365"/>
      <c r="CC542" s="365"/>
      <c r="CD542" s="365"/>
      <c r="CE542" s="367"/>
      <c r="CF542" s="365"/>
      <c r="CG542" s="365"/>
      <c r="CH542" s="366"/>
      <c r="CI542" s="365"/>
      <c r="CJ542" s="365"/>
      <c r="CK542" s="365"/>
      <c r="CL542" s="367"/>
      <c r="CM542" s="365"/>
      <c r="CN542" s="365"/>
      <c r="CO542" s="366"/>
      <c r="CP542" s="365"/>
      <c r="CQ542" s="365"/>
      <c r="CR542" s="365"/>
      <c r="CS542" s="367"/>
      <c r="CT542" s="365"/>
      <c r="CU542" s="378"/>
    </row>
    <row r="543" spans="22:99">
      <c r="V543" s="248"/>
      <c r="W543" s="248"/>
      <c r="X543" s="248"/>
      <c r="Y543" s="248"/>
      <c r="Z543" s="248"/>
      <c r="AA543" s="248"/>
      <c r="AB543" s="366"/>
      <c r="AG543" s="366"/>
      <c r="AS543" s="366"/>
      <c r="AT543" s="365"/>
      <c r="AU543" s="365"/>
      <c r="AV543" s="365"/>
      <c r="AW543" s="365"/>
      <c r="AX543" s="365"/>
      <c r="AY543" s="365"/>
      <c r="AZ543" s="366"/>
      <c r="BA543" s="365"/>
      <c r="BB543" s="365"/>
      <c r="BC543" s="365"/>
      <c r="BD543" s="365"/>
      <c r="BE543" s="366"/>
      <c r="BF543" s="366"/>
      <c r="BG543" s="365"/>
      <c r="BH543" s="365"/>
      <c r="BI543" s="365"/>
      <c r="BJ543" s="367"/>
      <c r="BK543" s="365"/>
      <c r="BL543" s="367"/>
      <c r="BM543" s="366"/>
      <c r="BN543" s="365"/>
      <c r="BO543" s="365"/>
      <c r="BP543" s="365"/>
      <c r="BQ543" s="367"/>
      <c r="BR543" s="365"/>
      <c r="BS543" s="367"/>
      <c r="BT543" s="366"/>
      <c r="BU543" s="365"/>
      <c r="BV543" s="365"/>
      <c r="BW543" s="365"/>
      <c r="BX543" s="367"/>
      <c r="BY543" s="365"/>
      <c r="BZ543" s="367"/>
      <c r="CA543" s="366"/>
      <c r="CB543" s="365"/>
      <c r="CC543" s="365"/>
      <c r="CD543" s="365"/>
      <c r="CE543" s="367"/>
      <c r="CF543" s="365"/>
      <c r="CG543" s="365"/>
      <c r="CH543" s="366"/>
      <c r="CI543" s="365"/>
      <c r="CJ543" s="365"/>
      <c r="CK543" s="365"/>
      <c r="CL543" s="367"/>
      <c r="CM543" s="365"/>
      <c r="CN543" s="365"/>
      <c r="CO543" s="366"/>
      <c r="CP543" s="365"/>
      <c r="CQ543" s="365"/>
      <c r="CR543" s="365"/>
      <c r="CS543" s="367"/>
      <c r="CT543" s="365"/>
      <c r="CU543" s="378"/>
    </row>
    <row r="544" spans="22:99">
      <c r="V544" s="248"/>
      <c r="W544" s="248"/>
      <c r="X544" s="248"/>
      <c r="Y544" s="248"/>
      <c r="Z544" s="248"/>
      <c r="AA544" s="248"/>
      <c r="AB544" s="366"/>
      <c r="AG544" s="366"/>
      <c r="AS544" s="366"/>
      <c r="AT544" s="365"/>
      <c r="AU544" s="365"/>
      <c r="AV544" s="365"/>
      <c r="AW544" s="365"/>
      <c r="AX544" s="365"/>
      <c r="AY544" s="365"/>
      <c r="AZ544" s="366"/>
      <c r="BA544" s="365"/>
      <c r="BB544" s="365"/>
      <c r="BC544" s="365"/>
      <c r="BD544" s="365"/>
      <c r="BE544" s="366"/>
      <c r="BF544" s="366"/>
      <c r="BG544" s="365"/>
      <c r="BH544" s="365"/>
      <c r="BI544" s="365"/>
      <c r="BJ544" s="367"/>
      <c r="BK544" s="365"/>
      <c r="BL544" s="367"/>
      <c r="BM544" s="366"/>
      <c r="BN544" s="365"/>
      <c r="BO544" s="365"/>
      <c r="BP544" s="365"/>
      <c r="BQ544" s="367"/>
      <c r="BR544" s="365"/>
      <c r="BS544" s="367"/>
      <c r="BT544" s="366"/>
      <c r="BU544" s="365"/>
      <c r="BV544" s="365"/>
      <c r="BW544" s="365"/>
      <c r="BX544" s="367"/>
      <c r="BY544" s="365"/>
      <c r="BZ544" s="367"/>
      <c r="CA544" s="366"/>
      <c r="CB544" s="365"/>
      <c r="CC544" s="365"/>
      <c r="CD544" s="365"/>
      <c r="CE544" s="367"/>
      <c r="CF544" s="365"/>
      <c r="CG544" s="365"/>
      <c r="CH544" s="366"/>
      <c r="CI544" s="365"/>
      <c r="CJ544" s="365"/>
      <c r="CK544" s="365"/>
      <c r="CL544" s="367"/>
      <c r="CM544" s="365"/>
      <c r="CN544" s="365"/>
      <c r="CO544" s="366"/>
      <c r="CP544" s="365"/>
      <c r="CQ544" s="365"/>
      <c r="CR544" s="365"/>
      <c r="CS544" s="367"/>
      <c r="CT544" s="365"/>
      <c r="CU544" s="378"/>
    </row>
    <row r="545" spans="22:99">
      <c r="V545" s="248"/>
      <c r="W545" s="248"/>
      <c r="X545" s="248"/>
      <c r="Y545" s="248"/>
      <c r="Z545" s="248"/>
      <c r="AA545" s="248"/>
      <c r="AB545" s="366"/>
      <c r="AG545" s="366"/>
      <c r="AS545" s="366"/>
      <c r="AT545" s="365"/>
      <c r="AU545" s="365"/>
      <c r="AV545" s="365"/>
      <c r="AW545" s="365"/>
      <c r="AX545" s="365"/>
      <c r="AY545" s="365"/>
      <c r="AZ545" s="366"/>
      <c r="BA545" s="365"/>
      <c r="BB545" s="365"/>
      <c r="BC545" s="365"/>
      <c r="BD545" s="365"/>
      <c r="BE545" s="366"/>
      <c r="BF545" s="366"/>
      <c r="BG545" s="365"/>
      <c r="BH545" s="365"/>
      <c r="BI545" s="365"/>
      <c r="BJ545" s="367"/>
      <c r="BK545" s="365"/>
      <c r="BL545" s="367"/>
      <c r="BM545" s="366"/>
      <c r="BN545" s="365"/>
      <c r="BO545" s="365"/>
      <c r="BP545" s="365"/>
      <c r="BQ545" s="367"/>
      <c r="BR545" s="365"/>
      <c r="BS545" s="367"/>
      <c r="BT545" s="366"/>
      <c r="BU545" s="365"/>
      <c r="BV545" s="365"/>
      <c r="BW545" s="365"/>
      <c r="BX545" s="367"/>
      <c r="BY545" s="365"/>
      <c r="BZ545" s="367"/>
      <c r="CA545" s="366"/>
      <c r="CB545" s="365"/>
      <c r="CC545" s="365"/>
      <c r="CD545" s="365"/>
      <c r="CE545" s="367"/>
      <c r="CF545" s="365"/>
      <c r="CG545" s="365"/>
      <c r="CH545" s="366"/>
      <c r="CI545" s="365"/>
      <c r="CJ545" s="365"/>
      <c r="CK545" s="365"/>
      <c r="CL545" s="367"/>
      <c r="CM545" s="365"/>
      <c r="CN545" s="365"/>
      <c r="CO545" s="366"/>
      <c r="CP545" s="365"/>
      <c r="CQ545" s="365"/>
      <c r="CR545" s="365"/>
      <c r="CS545" s="367"/>
      <c r="CT545" s="365"/>
      <c r="CU545" s="378"/>
    </row>
    <row r="546" spans="22:99">
      <c r="V546" s="248"/>
      <c r="W546" s="248"/>
      <c r="X546" s="248"/>
      <c r="Y546" s="248"/>
      <c r="Z546" s="248"/>
      <c r="AA546" s="248"/>
      <c r="AB546" s="366"/>
      <c r="AG546" s="366"/>
      <c r="AS546" s="366"/>
      <c r="AT546" s="365"/>
      <c r="AU546" s="365"/>
      <c r="AV546" s="365"/>
      <c r="AW546" s="365"/>
      <c r="AX546" s="365"/>
      <c r="AY546" s="365"/>
      <c r="AZ546" s="366"/>
      <c r="BA546" s="365"/>
      <c r="BB546" s="365"/>
      <c r="BC546" s="365"/>
      <c r="BD546" s="365"/>
      <c r="BE546" s="366"/>
      <c r="BF546" s="366"/>
      <c r="BG546" s="365"/>
      <c r="BH546" s="365"/>
      <c r="BI546" s="365"/>
      <c r="BJ546" s="367"/>
      <c r="BK546" s="365"/>
      <c r="BL546" s="367"/>
      <c r="BM546" s="366"/>
      <c r="BN546" s="365"/>
      <c r="BO546" s="365"/>
      <c r="BP546" s="365"/>
      <c r="BQ546" s="367"/>
      <c r="BR546" s="365"/>
      <c r="BS546" s="367"/>
      <c r="BT546" s="366"/>
      <c r="BU546" s="365"/>
      <c r="BV546" s="365"/>
      <c r="BW546" s="365"/>
      <c r="BX546" s="367"/>
      <c r="BY546" s="365"/>
      <c r="BZ546" s="367"/>
      <c r="CA546" s="366"/>
      <c r="CB546" s="365"/>
      <c r="CC546" s="365"/>
      <c r="CD546" s="365"/>
      <c r="CE546" s="367"/>
      <c r="CF546" s="365"/>
      <c r="CG546" s="365"/>
      <c r="CH546" s="366"/>
      <c r="CI546" s="365"/>
      <c r="CJ546" s="365"/>
      <c r="CK546" s="365"/>
      <c r="CL546" s="367"/>
      <c r="CM546" s="365"/>
      <c r="CN546" s="365"/>
      <c r="CO546" s="366"/>
      <c r="CP546" s="365"/>
      <c r="CQ546" s="365"/>
      <c r="CR546" s="365"/>
      <c r="CS546" s="367"/>
      <c r="CT546" s="365"/>
      <c r="CU546" s="378"/>
    </row>
    <row r="547" spans="22:99">
      <c r="V547" s="248"/>
      <c r="W547" s="248"/>
      <c r="X547" s="248"/>
      <c r="Y547" s="248"/>
      <c r="Z547" s="248"/>
      <c r="AA547" s="248"/>
      <c r="AB547" s="366"/>
      <c r="AG547" s="366"/>
      <c r="AS547" s="366"/>
      <c r="AT547" s="365"/>
      <c r="AU547" s="365"/>
      <c r="AV547" s="365"/>
      <c r="AW547" s="365"/>
      <c r="AX547" s="365"/>
      <c r="AY547" s="365"/>
      <c r="AZ547" s="366"/>
      <c r="BA547" s="365"/>
      <c r="BB547" s="365"/>
      <c r="BC547" s="365"/>
      <c r="BD547" s="365"/>
      <c r="BE547" s="366"/>
      <c r="BF547" s="366"/>
      <c r="BG547" s="365"/>
      <c r="BH547" s="365"/>
      <c r="BI547" s="365"/>
      <c r="BJ547" s="367"/>
      <c r="BK547" s="365"/>
      <c r="BL547" s="367"/>
      <c r="BM547" s="366"/>
      <c r="BN547" s="365"/>
      <c r="BO547" s="365"/>
      <c r="BP547" s="365"/>
      <c r="BQ547" s="367"/>
      <c r="BR547" s="365"/>
      <c r="BS547" s="367"/>
      <c r="BT547" s="366"/>
      <c r="BU547" s="365"/>
      <c r="BV547" s="365"/>
      <c r="BW547" s="365"/>
      <c r="BX547" s="367"/>
      <c r="BY547" s="365"/>
      <c r="BZ547" s="367"/>
      <c r="CA547" s="366"/>
      <c r="CB547" s="365"/>
      <c r="CC547" s="365"/>
      <c r="CD547" s="365"/>
      <c r="CE547" s="367"/>
      <c r="CF547" s="365"/>
      <c r="CG547" s="365"/>
      <c r="CH547" s="366"/>
      <c r="CI547" s="365"/>
      <c r="CJ547" s="365"/>
      <c r="CK547" s="365"/>
      <c r="CL547" s="367"/>
      <c r="CM547" s="365"/>
      <c r="CN547" s="365"/>
      <c r="CO547" s="366"/>
      <c r="CP547" s="365"/>
      <c r="CQ547" s="365"/>
      <c r="CR547" s="365"/>
      <c r="CS547" s="367"/>
      <c r="CT547" s="365"/>
      <c r="CU547" s="378"/>
    </row>
    <row r="548" spans="22:99">
      <c r="V548" s="248"/>
      <c r="W548" s="248"/>
      <c r="X548" s="248"/>
      <c r="Y548" s="248"/>
      <c r="Z548" s="248"/>
      <c r="AA548" s="248"/>
      <c r="AB548" s="366"/>
      <c r="AG548" s="366"/>
      <c r="AS548" s="366"/>
      <c r="AT548" s="365"/>
      <c r="AU548" s="365"/>
      <c r="AV548" s="365"/>
      <c r="AW548" s="365"/>
      <c r="AX548" s="365"/>
      <c r="AY548" s="365"/>
      <c r="AZ548" s="366"/>
      <c r="BA548" s="365"/>
      <c r="BB548" s="365"/>
      <c r="BC548" s="365"/>
      <c r="BD548" s="365"/>
      <c r="BE548" s="366"/>
      <c r="BF548" s="366"/>
      <c r="BG548" s="365"/>
      <c r="BH548" s="365"/>
      <c r="BI548" s="365"/>
      <c r="BJ548" s="367"/>
      <c r="BK548" s="365"/>
      <c r="BL548" s="367"/>
      <c r="BM548" s="366"/>
      <c r="BN548" s="365"/>
      <c r="BO548" s="365"/>
      <c r="BP548" s="365"/>
      <c r="BQ548" s="367"/>
      <c r="BR548" s="365"/>
      <c r="BS548" s="367"/>
      <c r="BT548" s="366"/>
      <c r="BU548" s="365"/>
      <c r="BV548" s="365"/>
      <c r="BW548" s="365"/>
      <c r="BX548" s="367"/>
      <c r="BY548" s="365"/>
      <c r="BZ548" s="367"/>
      <c r="CA548" s="366"/>
      <c r="CB548" s="365"/>
      <c r="CC548" s="365"/>
      <c r="CD548" s="365"/>
      <c r="CE548" s="367"/>
      <c r="CF548" s="365"/>
      <c r="CG548" s="365"/>
      <c r="CH548" s="366"/>
      <c r="CI548" s="365"/>
      <c r="CJ548" s="365"/>
      <c r="CK548" s="365"/>
      <c r="CL548" s="367"/>
      <c r="CM548" s="365"/>
      <c r="CN548" s="365"/>
      <c r="CO548" s="366"/>
      <c r="CP548" s="365"/>
      <c r="CQ548" s="365"/>
      <c r="CR548" s="365"/>
      <c r="CS548" s="367"/>
      <c r="CT548" s="365"/>
      <c r="CU548" s="378"/>
    </row>
    <row r="549" spans="22:99">
      <c r="V549" s="248"/>
      <c r="W549" s="248"/>
      <c r="X549" s="248"/>
      <c r="Y549" s="248"/>
      <c r="Z549" s="248"/>
      <c r="AA549" s="248"/>
      <c r="AB549" s="366"/>
      <c r="AG549" s="366"/>
      <c r="AS549" s="366"/>
      <c r="AT549" s="365"/>
      <c r="AU549" s="365"/>
      <c r="AV549" s="365"/>
      <c r="AW549" s="365"/>
      <c r="AX549" s="365"/>
      <c r="AY549" s="365"/>
      <c r="AZ549" s="366"/>
      <c r="BA549" s="365"/>
      <c r="BB549" s="365"/>
      <c r="BC549" s="365"/>
      <c r="BD549" s="365"/>
      <c r="BE549" s="366"/>
      <c r="BF549" s="366"/>
      <c r="BG549" s="365"/>
      <c r="BH549" s="365"/>
      <c r="BI549" s="365"/>
      <c r="BJ549" s="367"/>
      <c r="BK549" s="365"/>
      <c r="BL549" s="367"/>
      <c r="BM549" s="366"/>
      <c r="BN549" s="365"/>
      <c r="BO549" s="365"/>
      <c r="BP549" s="365"/>
      <c r="BQ549" s="367"/>
      <c r="BR549" s="365"/>
      <c r="BS549" s="367"/>
      <c r="BT549" s="366"/>
      <c r="BU549" s="365"/>
      <c r="BV549" s="365"/>
      <c r="BW549" s="365"/>
      <c r="BX549" s="367"/>
      <c r="BY549" s="365"/>
      <c r="BZ549" s="367"/>
      <c r="CA549" s="366"/>
      <c r="CB549" s="365"/>
      <c r="CC549" s="365"/>
      <c r="CD549" s="365"/>
      <c r="CE549" s="367"/>
      <c r="CF549" s="365"/>
      <c r="CG549" s="365"/>
      <c r="CH549" s="366"/>
      <c r="CI549" s="365"/>
      <c r="CJ549" s="365"/>
      <c r="CK549" s="365"/>
      <c r="CL549" s="367"/>
      <c r="CM549" s="365"/>
      <c r="CN549" s="365"/>
      <c r="CO549" s="366"/>
      <c r="CP549" s="365"/>
      <c r="CQ549" s="365"/>
      <c r="CR549" s="365"/>
      <c r="CS549" s="367"/>
      <c r="CT549" s="365"/>
      <c r="CU549" s="378"/>
    </row>
    <row r="550" spans="22:99">
      <c r="V550" s="248"/>
      <c r="W550" s="248"/>
      <c r="X550" s="248"/>
      <c r="Y550" s="248"/>
      <c r="Z550" s="248"/>
      <c r="AA550" s="248"/>
      <c r="AB550" s="366"/>
      <c r="AG550" s="366"/>
      <c r="AS550" s="366"/>
      <c r="AT550" s="365"/>
      <c r="AU550" s="365"/>
      <c r="AV550" s="365"/>
      <c r="AW550" s="365"/>
      <c r="AX550" s="365"/>
      <c r="AY550" s="365"/>
      <c r="AZ550" s="366"/>
      <c r="BA550" s="365"/>
      <c r="BB550" s="365"/>
      <c r="BC550" s="365"/>
      <c r="BD550" s="365"/>
      <c r="BE550" s="366"/>
      <c r="BF550" s="366"/>
      <c r="BG550" s="365"/>
      <c r="BH550" s="365"/>
      <c r="BI550" s="365"/>
      <c r="BJ550" s="367"/>
      <c r="BK550" s="365"/>
      <c r="BL550" s="367"/>
      <c r="BM550" s="366"/>
      <c r="BN550" s="365"/>
      <c r="BO550" s="365"/>
      <c r="BP550" s="365"/>
      <c r="BQ550" s="367"/>
      <c r="BR550" s="365"/>
      <c r="BS550" s="367"/>
      <c r="BT550" s="366"/>
      <c r="BU550" s="365"/>
      <c r="BV550" s="365"/>
      <c r="BW550" s="365"/>
      <c r="BX550" s="367"/>
      <c r="BY550" s="365"/>
      <c r="BZ550" s="367"/>
      <c r="CA550" s="366"/>
      <c r="CB550" s="365"/>
      <c r="CC550" s="365"/>
      <c r="CD550" s="365"/>
      <c r="CE550" s="367"/>
      <c r="CF550" s="365"/>
      <c r="CG550" s="365"/>
      <c r="CH550" s="366"/>
      <c r="CI550" s="365"/>
      <c r="CJ550" s="365"/>
      <c r="CK550" s="365"/>
      <c r="CL550" s="367"/>
      <c r="CM550" s="365"/>
      <c r="CN550" s="365"/>
      <c r="CO550" s="366"/>
      <c r="CP550" s="365"/>
      <c r="CQ550" s="365"/>
      <c r="CR550" s="365"/>
      <c r="CS550" s="367"/>
      <c r="CT550" s="365"/>
      <c r="CU550" s="378"/>
    </row>
    <row r="551" spans="22:99">
      <c r="V551" s="248"/>
      <c r="W551" s="248"/>
      <c r="X551" s="248"/>
      <c r="Y551" s="248"/>
      <c r="Z551" s="248"/>
      <c r="AA551" s="248"/>
      <c r="AB551" s="366"/>
      <c r="AG551" s="366"/>
      <c r="AS551" s="366"/>
      <c r="AT551" s="365"/>
      <c r="AU551" s="365"/>
      <c r="AV551" s="365"/>
      <c r="AW551" s="365"/>
      <c r="AX551" s="365"/>
      <c r="AY551" s="365"/>
      <c r="AZ551" s="366"/>
      <c r="BA551" s="365"/>
      <c r="BB551" s="365"/>
      <c r="BC551" s="365"/>
      <c r="BD551" s="365"/>
      <c r="BE551" s="366"/>
      <c r="BF551" s="366"/>
      <c r="BG551" s="365"/>
      <c r="BH551" s="365"/>
      <c r="BI551" s="365"/>
      <c r="BJ551" s="367"/>
      <c r="BK551" s="365"/>
      <c r="BL551" s="367"/>
      <c r="BM551" s="366"/>
      <c r="BN551" s="365"/>
      <c r="BO551" s="365"/>
      <c r="BP551" s="365"/>
      <c r="BQ551" s="367"/>
      <c r="BR551" s="365"/>
      <c r="BS551" s="367"/>
      <c r="BT551" s="366"/>
      <c r="BU551" s="365"/>
      <c r="BV551" s="365"/>
      <c r="BW551" s="365"/>
      <c r="BX551" s="367"/>
      <c r="BY551" s="365"/>
      <c r="BZ551" s="367"/>
      <c r="CA551" s="366"/>
      <c r="CB551" s="365"/>
      <c r="CC551" s="365"/>
      <c r="CD551" s="365"/>
      <c r="CE551" s="367"/>
      <c r="CF551" s="365"/>
      <c r="CG551" s="365"/>
      <c r="CH551" s="366"/>
      <c r="CI551" s="365"/>
      <c r="CJ551" s="365"/>
      <c r="CK551" s="365"/>
      <c r="CL551" s="367"/>
      <c r="CM551" s="365"/>
      <c r="CN551" s="365"/>
      <c r="CO551" s="366"/>
      <c r="CP551" s="365"/>
      <c r="CQ551" s="365"/>
      <c r="CR551" s="365"/>
      <c r="CS551" s="367"/>
      <c r="CT551" s="365"/>
      <c r="CU551" s="378"/>
    </row>
    <row r="552" spans="22:99">
      <c r="V552" s="248"/>
      <c r="W552" s="248"/>
      <c r="X552" s="248"/>
      <c r="Y552" s="248"/>
      <c r="Z552" s="248"/>
      <c r="AA552" s="248"/>
      <c r="AB552" s="366"/>
      <c r="AG552" s="366"/>
      <c r="AS552" s="366"/>
      <c r="AT552" s="365"/>
      <c r="AU552" s="365"/>
      <c r="AV552" s="365"/>
      <c r="AW552" s="365"/>
      <c r="AX552" s="365"/>
      <c r="AY552" s="365"/>
      <c r="AZ552" s="366"/>
      <c r="BA552" s="365"/>
      <c r="BB552" s="365"/>
      <c r="BC552" s="365"/>
      <c r="BD552" s="365"/>
      <c r="BE552" s="366"/>
      <c r="BF552" s="366"/>
      <c r="BG552" s="365"/>
      <c r="BH552" s="365"/>
      <c r="BI552" s="365"/>
      <c r="BJ552" s="367"/>
      <c r="BK552" s="365"/>
      <c r="BL552" s="367"/>
      <c r="BM552" s="366"/>
      <c r="BN552" s="365"/>
      <c r="BO552" s="365"/>
      <c r="BP552" s="365"/>
      <c r="BQ552" s="367"/>
      <c r="BR552" s="365"/>
      <c r="BS552" s="367"/>
      <c r="BT552" s="366"/>
      <c r="BU552" s="365"/>
      <c r="BV552" s="365"/>
      <c r="BW552" s="365"/>
      <c r="BX552" s="367"/>
      <c r="BY552" s="365"/>
      <c r="BZ552" s="367"/>
      <c r="CA552" s="366"/>
      <c r="CB552" s="365"/>
      <c r="CC552" s="365"/>
      <c r="CD552" s="365"/>
      <c r="CE552" s="367"/>
      <c r="CF552" s="365"/>
      <c r="CG552" s="365"/>
      <c r="CH552" s="366"/>
      <c r="CI552" s="365"/>
      <c r="CJ552" s="365"/>
      <c r="CK552" s="365"/>
      <c r="CL552" s="367"/>
      <c r="CM552" s="365"/>
      <c r="CN552" s="365"/>
      <c r="CO552" s="366"/>
      <c r="CP552" s="365"/>
      <c r="CQ552" s="365"/>
      <c r="CR552" s="365"/>
      <c r="CS552" s="367"/>
      <c r="CT552" s="365"/>
      <c r="CU552" s="378"/>
    </row>
    <row r="553" spans="22:99">
      <c r="V553" s="248"/>
      <c r="W553" s="248"/>
      <c r="X553" s="248"/>
      <c r="Y553" s="248"/>
      <c r="Z553" s="248"/>
      <c r="AA553" s="248"/>
      <c r="AB553" s="366"/>
      <c r="AG553" s="366"/>
      <c r="AS553" s="366"/>
      <c r="AT553" s="365"/>
      <c r="AU553" s="365"/>
      <c r="AV553" s="365"/>
      <c r="AW553" s="365"/>
      <c r="AX553" s="365"/>
      <c r="AY553" s="365"/>
      <c r="AZ553" s="366"/>
      <c r="BA553" s="365"/>
      <c r="BB553" s="365"/>
      <c r="BC553" s="365"/>
      <c r="BD553" s="365"/>
      <c r="BE553" s="366"/>
      <c r="BF553" s="366"/>
      <c r="BG553" s="365"/>
      <c r="BH553" s="365"/>
      <c r="BI553" s="365"/>
      <c r="BJ553" s="367"/>
      <c r="BK553" s="365"/>
      <c r="BL553" s="367"/>
      <c r="BM553" s="366"/>
      <c r="BN553" s="365"/>
      <c r="BO553" s="365"/>
      <c r="BP553" s="365"/>
      <c r="BQ553" s="367"/>
      <c r="BR553" s="365"/>
      <c r="BS553" s="367"/>
      <c r="BT553" s="366"/>
      <c r="BU553" s="365"/>
      <c r="BV553" s="365"/>
      <c r="BW553" s="365"/>
      <c r="BX553" s="367"/>
      <c r="BY553" s="365"/>
      <c r="BZ553" s="367"/>
      <c r="CA553" s="366"/>
      <c r="CB553" s="365"/>
      <c r="CC553" s="365"/>
      <c r="CD553" s="365"/>
      <c r="CE553" s="367"/>
      <c r="CF553" s="365"/>
      <c r="CG553" s="365"/>
      <c r="CH553" s="366"/>
      <c r="CI553" s="365"/>
      <c r="CJ553" s="365"/>
      <c r="CK553" s="365"/>
      <c r="CL553" s="367"/>
      <c r="CM553" s="365"/>
      <c r="CN553" s="365"/>
      <c r="CO553" s="366"/>
      <c r="CP553" s="365"/>
      <c r="CQ553" s="365"/>
      <c r="CR553" s="365"/>
      <c r="CS553" s="367"/>
      <c r="CT553" s="365"/>
      <c r="CU553" s="378"/>
    </row>
    <row r="554" spans="22:99">
      <c r="V554" s="248"/>
      <c r="W554" s="248"/>
      <c r="X554" s="248"/>
      <c r="Y554" s="248"/>
      <c r="Z554" s="248"/>
      <c r="AA554" s="248"/>
      <c r="AB554" s="366"/>
      <c r="AG554" s="366"/>
      <c r="AS554" s="366"/>
      <c r="AT554" s="365"/>
      <c r="AU554" s="365"/>
      <c r="AV554" s="365"/>
      <c r="AW554" s="365"/>
      <c r="AX554" s="365"/>
      <c r="AY554" s="365"/>
      <c r="AZ554" s="366"/>
      <c r="BA554" s="365"/>
      <c r="BB554" s="365"/>
      <c r="BC554" s="365"/>
      <c r="BD554" s="365"/>
      <c r="BE554" s="366"/>
      <c r="BF554" s="366"/>
      <c r="BG554" s="365"/>
      <c r="BH554" s="365"/>
      <c r="BI554" s="365"/>
      <c r="BJ554" s="367"/>
      <c r="BK554" s="365"/>
      <c r="BL554" s="367"/>
      <c r="BM554" s="366"/>
      <c r="BN554" s="365"/>
      <c r="BO554" s="365"/>
      <c r="BP554" s="365"/>
      <c r="BQ554" s="367"/>
      <c r="BR554" s="365"/>
      <c r="BS554" s="367"/>
      <c r="BT554" s="366"/>
      <c r="BU554" s="365"/>
      <c r="BV554" s="365"/>
      <c r="BW554" s="365"/>
      <c r="BX554" s="367"/>
      <c r="BY554" s="365"/>
      <c r="BZ554" s="367"/>
      <c r="CA554" s="366"/>
      <c r="CB554" s="365"/>
      <c r="CC554" s="365"/>
      <c r="CD554" s="365"/>
      <c r="CE554" s="367"/>
      <c r="CF554" s="365"/>
      <c r="CG554" s="365"/>
      <c r="CH554" s="366"/>
      <c r="CI554" s="365"/>
      <c r="CJ554" s="365"/>
      <c r="CK554" s="365"/>
      <c r="CL554" s="367"/>
      <c r="CM554" s="365"/>
      <c r="CN554" s="365"/>
      <c r="CO554" s="366"/>
      <c r="CP554" s="365"/>
      <c r="CQ554" s="365"/>
      <c r="CR554" s="365"/>
      <c r="CS554" s="367"/>
      <c r="CT554" s="365"/>
      <c r="CU554" s="378"/>
    </row>
    <row r="555" spans="22:99">
      <c r="V555" s="248"/>
      <c r="W555" s="248"/>
      <c r="X555" s="248"/>
      <c r="Y555" s="248"/>
      <c r="Z555" s="248"/>
      <c r="AA555" s="248"/>
      <c r="AB555" s="366"/>
      <c r="AG555" s="366"/>
      <c r="AS555" s="366"/>
      <c r="AT555" s="365"/>
      <c r="AU555" s="365"/>
      <c r="AV555" s="365"/>
      <c r="AW555" s="365"/>
      <c r="AX555" s="365"/>
      <c r="AY555" s="365"/>
      <c r="AZ555" s="366"/>
      <c r="BA555" s="365"/>
      <c r="BB555" s="365"/>
      <c r="BC555" s="365"/>
      <c r="BD555" s="365"/>
      <c r="BE555" s="366"/>
      <c r="BF555" s="366"/>
      <c r="BG555" s="365"/>
      <c r="BH555" s="365"/>
      <c r="BI555" s="365"/>
      <c r="BJ555" s="367"/>
      <c r="BK555" s="365"/>
      <c r="BL555" s="367"/>
      <c r="BM555" s="366"/>
      <c r="BN555" s="365"/>
      <c r="BO555" s="365"/>
      <c r="BP555" s="365"/>
      <c r="BQ555" s="367"/>
      <c r="BR555" s="365"/>
      <c r="BS555" s="367"/>
      <c r="BT555" s="366"/>
      <c r="BU555" s="365"/>
      <c r="BV555" s="365"/>
      <c r="BW555" s="365"/>
      <c r="BX555" s="367"/>
      <c r="BY555" s="365"/>
      <c r="BZ555" s="367"/>
      <c r="CA555" s="366"/>
      <c r="CB555" s="365"/>
      <c r="CC555" s="365"/>
      <c r="CD555" s="365"/>
      <c r="CE555" s="367"/>
      <c r="CF555" s="365"/>
      <c r="CG555" s="365"/>
      <c r="CH555" s="366"/>
      <c r="CI555" s="365"/>
      <c r="CJ555" s="365"/>
      <c r="CK555" s="365"/>
      <c r="CL555" s="367"/>
      <c r="CM555" s="365"/>
      <c r="CN555" s="365"/>
      <c r="CO555" s="366"/>
      <c r="CP555" s="365"/>
      <c r="CQ555" s="365"/>
      <c r="CR555" s="365"/>
      <c r="CS555" s="367"/>
      <c r="CT555" s="365"/>
      <c r="CU555" s="378"/>
    </row>
    <row r="556" spans="22:99">
      <c r="V556" s="248"/>
      <c r="W556" s="248"/>
      <c r="X556" s="248"/>
      <c r="Y556" s="248"/>
      <c r="Z556" s="248"/>
      <c r="AA556" s="248"/>
      <c r="AB556" s="366"/>
      <c r="AG556" s="366"/>
      <c r="AS556" s="366"/>
      <c r="AT556" s="365"/>
      <c r="AU556" s="365"/>
      <c r="AV556" s="365"/>
      <c r="AW556" s="365"/>
      <c r="AX556" s="365"/>
      <c r="AY556" s="365"/>
      <c r="AZ556" s="366"/>
      <c r="BA556" s="365"/>
      <c r="BB556" s="365"/>
      <c r="BC556" s="365"/>
      <c r="BD556" s="365"/>
      <c r="BE556" s="366"/>
      <c r="BF556" s="366"/>
      <c r="BG556" s="365"/>
      <c r="BH556" s="365"/>
      <c r="BI556" s="365"/>
      <c r="BJ556" s="367"/>
      <c r="BK556" s="365"/>
      <c r="BL556" s="367"/>
      <c r="BM556" s="366"/>
      <c r="BN556" s="365"/>
      <c r="BO556" s="365"/>
      <c r="BP556" s="365"/>
      <c r="BQ556" s="367"/>
      <c r="BR556" s="365"/>
      <c r="BS556" s="367"/>
      <c r="BT556" s="366"/>
      <c r="BU556" s="365"/>
      <c r="BV556" s="365"/>
      <c r="BW556" s="365"/>
      <c r="BX556" s="367"/>
      <c r="BY556" s="365"/>
      <c r="BZ556" s="367"/>
      <c r="CA556" s="366"/>
      <c r="CB556" s="365"/>
      <c r="CC556" s="365"/>
      <c r="CD556" s="365"/>
      <c r="CE556" s="367"/>
      <c r="CF556" s="365"/>
      <c r="CG556" s="365"/>
      <c r="CH556" s="366"/>
      <c r="CI556" s="365"/>
      <c r="CJ556" s="365"/>
      <c r="CK556" s="365"/>
      <c r="CL556" s="367"/>
      <c r="CM556" s="365"/>
      <c r="CN556" s="365"/>
      <c r="CO556" s="366"/>
      <c r="CP556" s="365"/>
      <c r="CQ556" s="365"/>
      <c r="CR556" s="365"/>
      <c r="CS556" s="367"/>
      <c r="CT556" s="365"/>
      <c r="CU556" s="378"/>
    </row>
    <row r="557" spans="22:99">
      <c r="V557" s="248"/>
      <c r="W557" s="248"/>
      <c r="X557" s="248"/>
      <c r="Y557" s="248"/>
      <c r="Z557" s="248"/>
      <c r="AA557" s="248"/>
      <c r="AB557" s="366"/>
      <c r="AG557" s="366"/>
      <c r="AS557" s="366"/>
      <c r="AT557" s="365"/>
      <c r="AU557" s="365"/>
      <c r="AV557" s="365"/>
      <c r="AW557" s="365"/>
      <c r="AX557" s="365"/>
      <c r="AY557" s="365"/>
      <c r="AZ557" s="366"/>
      <c r="BA557" s="365"/>
      <c r="BB557" s="365"/>
      <c r="BC557" s="365"/>
      <c r="BD557" s="365"/>
      <c r="BE557" s="366"/>
      <c r="BF557" s="366"/>
      <c r="BG557" s="365"/>
      <c r="BH557" s="365"/>
      <c r="BI557" s="365"/>
      <c r="BJ557" s="367"/>
      <c r="BK557" s="365"/>
      <c r="BL557" s="367"/>
      <c r="BM557" s="366"/>
      <c r="BN557" s="365"/>
      <c r="BO557" s="365"/>
      <c r="BP557" s="365"/>
      <c r="BQ557" s="367"/>
      <c r="BR557" s="365"/>
      <c r="BS557" s="367"/>
      <c r="BT557" s="366"/>
      <c r="BU557" s="365"/>
      <c r="BV557" s="365"/>
      <c r="BW557" s="365"/>
      <c r="BX557" s="367"/>
      <c r="BY557" s="365"/>
      <c r="BZ557" s="367"/>
      <c r="CA557" s="366"/>
      <c r="CB557" s="365"/>
      <c r="CC557" s="365"/>
      <c r="CD557" s="365"/>
      <c r="CE557" s="367"/>
      <c r="CF557" s="365"/>
      <c r="CG557" s="365"/>
      <c r="CH557" s="366"/>
      <c r="CI557" s="365"/>
      <c r="CJ557" s="365"/>
      <c r="CK557" s="365"/>
      <c r="CL557" s="367"/>
      <c r="CM557" s="365"/>
      <c r="CN557" s="365"/>
      <c r="CO557" s="366"/>
      <c r="CP557" s="365"/>
      <c r="CQ557" s="365"/>
      <c r="CR557" s="365"/>
      <c r="CS557" s="367"/>
      <c r="CT557" s="365"/>
      <c r="CU557" s="378"/>
    </row>
    <row r="558" spans="22:99">
      <c r="V558" s="248"/>
      <c r="W558" s="248"/>
      <c r="X558" s="248"/>
      <c r="Y558" s="248"/>
      <c r="Z558" s="248"/>
      <c r="AA558" s="248"/>
      <c r="AB558" s="366"/>
      <c r="AG558" s="366"/>
      <c r="AS558" s="366"/>
      <c r="AT558" s="365"/>
      <c r="AU558" s="365"/>
      <c r="AV558" s="365"/>
      <c r="AW558" s="365"/>
      <c r="AX558" s="365"/>
      <c r="AY558" s="365"/>
      <c r="AZ558" s="366"/>
      <c r="BA558" s="365"/>
      <c r="BB558" s="365"/>
      <c r="BC558" s="365"/>
      <c r="BD558" s="365"/>
      <c r="BE558" s="366"/>
      <c r="BF558" s="366"/>
      <c r="BG558" s="365"/>
      <c r="BH558" s="365"/>
      <c r="BI558" s="365"/>
      <c r="BJ558" s="367"/>
      <c r="BK558" s="365"/>
      <c r="BL558" s="367"/>
      <c r="BM558" s="366"/>
      <c r="BN558" s="365"/>
      <c r="BO558" s="365"/>
      <c r="BP558" s="365"/>
      <c r="BQ558" s="367"/>
      <c r="BR558" s="365"/>
      <c r="BS558" s="367"/>
      <c r="BT558" s="366"/>
      <c r="BU558" s="365"/>
      <c r="BV558" s="365"/>
      <c r="BW558" s="365"/>
      <c r="BX558" s="367"/>
      <c r="BY558" s="365"/>
      <c r="BZ558" s="367"/>
      <c r="CA558" s="366"/>
      <c r="CB558" s="365"/>
      <c r="CC558" s="365"/>
      <c r="CD558" s="365"/>
      <c r="CE558" s="367"/>
      <c r="CF558" s="365"/>
      <c r="CG558" s="365"/>
      <c r="CH558" s="366"/>
      <c r="CI558" s="365"/>
      <c r="CJ558" s="365"/>
      <c r="CK558" s="365"/>
      <c r="CL558" s="367"/>
      <c r="CM558" s="365"/>
      <c r="CN558" s="365"/>
      <c r="CO558" s="366"/>
      <c r="CP558" s="365"/>
      <c r="CQ558" s="365"/>
      <c r="CR558" s="365"/>
      <c r="CS558" s="367"/>
      <c r="CT558" s="365"/>
      <c r="CU558" s="378"/>
    </row>
    <row r="559" spans="22:99">
      <c r="V559" s="248"/>
      <c r="W559" s="248"/>
      <c r="X559" s="248"/>
      <c r="Y559" s="248"/>
      <c r="Z559" s="248"/>
      <c r="AA559" s="248"/>
      <c r="AB559" s="366"/>
      <c r="AG559" s="366"/>
      <c r="AS559" s="366"/>
      <c r="AT559" s="365"/>
      <c r="AU559" s="365"/>
      <c r="AV559" s="365"/>
      <c r="AW559" s="365"/>
      <c r="AX559" s="365"/>
      <c r="AY559" s="365"/>
      <c r="AZ559" s="366"/>
      <c r="BA559" s="365"/>
      <c r="BB559" s="365"/>
      <c r="BC559" s="365"/>
      <c r="BD559" s="365"/>
      <c r="BE559" s="366"/>
      <c r="BF559" s="366"/>
      <c r="BG559" s="365"/>
      <c r="BH559" s="365"/>
      <c r="BI559" s="365"/>
      <c r="BJ559" s="367"/>
      <c r="BK559" s="365"/>
      <c r="BL559" s="367"/>
      <c r="BM559" s="366"/>
      <c r="BN559" s="365"/>
      <c r="BO559" s="365"/>
      <c r="BP559" s="365"/>
      <c r="BQ559" s="367"/>
      <c r="BR559" s="365"/>
      <c r="BS559" s="367"/>
      <c r="BT559" s="366"/>
      <c r="BU559" s="365"/>
      <c r="BV559" s="365"/>
      <c r="BW559" s="365"/>
      <c r="BX559" s="367"/>
      <c r="BY559" s="365"/>
      <c r="BZ559" s="367"/>
      <c r="CA559" s="366"/>
      <c r="CB559" s="365"/>
      <c r="CC559" s="365"/>
      <c r="CD559" s="365"/>
      <c r="CE559" s="367"/>
      <c r="CF559" s="365"/>
      <c r="CG559" s="365"/>
      <c r="CH559" s="366"/>
      <c r="CI559" s="365"/>
      <c r="CJ559" s="365"/>
      <c r="CK559" s="365"/>
      <c r="CL559" s="367"/>
      <c r="CM559" s="365"/>
      <c r="CN559" s="365"/>
      <c r="CO559" s="366"/>
      <c r="CP559" s="365"/>
      <c r="CQ559" s="365"/>
      <c r="CR559" s="365"/>
      <c r="CS559" s="367"/>
      <c r="CT559" s="365"/>
      <c r="CU559" s="378"/>
    </row>
    <row r="560" spans="22:99">
      <c r="AB560" s="366"/>
      <c r="AG560" s="366"/>
      <c r="AS560" s="366"/>
      <c r="AT560" s="365"/>
      <c r="AU560" s="365"/>
      <c r="AV560" s="365"/>
      <c r="AW560" s="365"/>
      <c r="AX560" s="365"/>
      <c r="AY560" s="365"/>
      <c r="AZ560" s="366"/>
      <c r="BA560" s="365"/>
      <c r="BB560" s="365"/>
      <c r="BC560" s="365"/>
      <c r="BD560" s="365"/>
      <c r="BE560" s="366"/>
      <c r="BF560" s="366"/>
      <c r="BG560" s="365"/>
      <c r="BH560" s="365"/>
      <c r="BI560" s="365"/>
      <c r="BJ560" s="367"/>
      <c r="BK560" s="365"/>
      <c r="BL560" s="367"/>
      <c r="BM560" s="366"/>
      <c r="BN560" s="365"/>
      <c r="BO560" s="365"/>
      <c r="BP560" s="365"/>
      <c r="BQ560" s="367"/>
      <c r="BR560" s="365"/>
      <c r="BS560" s="367"/>
      <c r="BT560" s="366"/>
      <c r="BU560" s="365"/>
      <c r="BV560" s="365"/>
      <c r="BW560" s="365"/>
      <c r="BX560" s="367"/>
      <c r="BY560" s="365"/>
      <c r="BZ560" s="367"/>
      <c r="CA560" s="366"/>
      <c r="CB560" s="365"/>
      <c r="CC560" s="365"/>
      <c r="CD560" s="365"/>
      <c r="CE560" s="367"/>
      <c r="CF560" s="365"/>
      <c r="CG560" s="365"/>
      <c r="CH560" s="366"/>
      <c r="CI560" s="365"/>
      <c r="CJ560" s="365"/>
      <c r="CK560" s="365"/>
      <c r="CL560" s="367"/>
      <c r="CM560" s="365"/>
      <c r="CN560" s="365"/>
      <c r="CO560" s="366"/>
      <c r="CP560" s="365"/>
      <c r="CQ560" s="365"/>
      <c r="CR560" s="365"/>
      <c r="CS560" s="367"/>
      <c r="CT560" s="365"/>
      <c r="CU560" s="378"/>
    </row>
  </sheetData>
  <mergeCells count="47">
    <mergeCell ref="DQ4:DY4"/>
    <mergeCell ref="DQ5:DT5"/>
    <mergeCell ref="EP5:ES5"/>
    <mergeCell ref="FE5:FH5"/>
    <mergeCell ref="FJ5:FM5"/>
    <mergeCell ref="EA4:EI4"/>
    <mergeCell ref="EA5:ED5"/>
    <mergeCell ref="EF5:EI5"/>
    <mergeCell ref="FO4:FW4"/>
    <mergeCell ref="EK4:ES4"/>
    <mergeCell ref="BF4:BK4"/>
    <mergeCell ref="FO5:FR5"/>
    <mergeCell ref="FT5:FW5"/>
    <mergeCell ref="DV5:DY5"/>
    <mergeCell ref="EU4:FC4"/>
    <mergeCell ref="EU5:EX5"/>
    <mergeCell ref="EZ5:FC5"/>
    <mergeCell ref="FE4:FM4"/>
    <mergeCell ref="CO5:CT5"/>
    <mergeCell ref="CV5:DA5"/>
    <mergeCell ref="CA5:CF5"/>
    <mergeCell ref="BF5:BK5"/>
    <mergeCell ref="DL5:DO5"/>
    <mergeCell ref="EK5:EN5"/>
    <mergeCell ref="C4:F5"/>
    <mergeCell ref="O4:T5"/>
    <mergeCell ref="H4:M5"/>
    <mergeCell ref="DG5:DJ5"/>
    <mergeCell ref="CO4:CT4"/>
    <mergeCell ref="CV4:DA4"/>
    <mergeCell ref="CA4:CF4"/>
    <mergeCell ref="DG4:DO4"/>
    <mergeCell ref="CH4:CM4"/>
    <mergeCell ref="CH5:CM5"/>
    <mergeCell ref="AT4:AY5"/>
    <mergeCell ref="BT4:BY4"/>
    <mergeCell ref="BT5:BY5"/>
    <mergeCell ref="BM4:BR4"/>
    <mergeCell ref="BM5:BR5"/>
    <mergeCell ref="BA4:BD5"/>
    <mergeCell ref="V3:AA3"/>
    <mergeCell ref="AC4:AF5"/>
    <mergeCell ref="AC3:AR3"/>
    <mergeCell ref="V4:AA5"/>
    <mergeCell ref="AK5:AO5"/>
    <mergeCell ref="AP5:AR5"/>
    <mergeCell ref="AH4:AR4"/>
  </mergeCells>
  <conditionalFormatting sqref="DK7 EO7 DP7">
    <cfRule type="cellIs" dxfId="259" priority="440" operator="equal">
      <formula>"&lt;10%"</formula>
    </cfRule>
    <cfRule type="cellIs" dxfId="258" priority="441" operator="equal">
      <formula>"10-25%"</formula>
    </cfRule>
    <cfRule type="cellIs" dxfId="257" priority="442" operator="equal">
      <formula>"25-50%"</formula>
    </cfRule>
    <cfRule type="cellIs" dxfId="256" priority="443" operator="equal">
      <formula>"&gt;50%"</formula>
    </cfRule>
  </conditionalFormatting>
  <conditionalFormatting sqref="BG10:BG409 BK10:BK409">
    <cfRule type="cellIs" dxfId="255" priority="369" operator="lessThan">
      <formula>Threshold_Med</formula>
    </cfRule>
  </conditionalFormatting>
  <conditionalFormatting sqref="FN10:FN340">
    <cfRule type="cellIs" dxfId="254" priority="354" operator="equal">
      <formula>"&lt;10%"</formula>
    </cfRule>
    <cfRule type="cellIs" dxfId="253" priority="355" operator="equal">
      <formula>"10-25%"</formula>
    </cfRule>
    <cfRule type="cellIs" dxfId="252" priority="356" operator="equal">
      <formula>"25-50%"</formula>
    </cfRule>
    <cfRule type="cellIs" dxfId="251" priority="357" operator="equal">
      <formula>"&gt;50%"</formula>
    </cfRule>
  </conditionalFormatting>
  <conditionalFormatting sqref="FN7">
    <cfRule type="cellIs" dxfId="250" priority="350" operator="equal">
      <formula>"&lt;10%"</formula>
    </cfRule>
    <cfRule type="cellIs" dxfId="249" priority="351" operator="equal">
      <formula>"10-25%"</formula>
    </cfRule>
    <cfRule type="cellIs" dxfId="248" priority="352" operator="equal">
      <formula>"25-50%"</formula>
    </cfRule>
    <cfRule type="cellIs" dxfId="247" priority="353" operator="equal">
      <formula>"&gt;50%"</formula>
    </cfRule>
  </conditionalFormatting>
  <conditionalFormatting sqref="FD10:FD340">
    <cfRule type="cellIs" dxfId="246" priority="342" operator="equal">
      <formula>"&lt;10%"</formula>
    </cfRule>
    <cfRule type="cellIs" dxfId="245" priority="343" operator="equal">
      <formula>"10-25%"</formula>
    </cfRule>
    <cfRule type="cellIs" dxfId="244" priority="344" operator="equal">
      <formula>"25-50%"</formula>
    </cfRule>
    <cfRule type="cellIs" dxfId="243" priority="345" operator="equal">
      <formula>"&gt;50%"</formula>
    </cfRule>
  </conditionalFormatting>
  <conditionalFormatting sqref="FD7">
    <cfRule type="cellIs" dxfId="242" priority="338" operator="equal">
      <formula>"&lt;10%"</formula>
    </cfRule>
    <cfRule type="cellIs" dxfId="241" priority="339" operator="equal">
      <formula>"10-25%"</formula>
    </cfRule>
    <cfRule type="cellIs" dxfId="240" priority="340" operator="equal">
      <formula>"25-50%"</formula>
    </cfRule>
    <cfRule type="cellIs" dxfId="239" priority="341" operator="equal">
      <formula>"&gt;50%"</formula>
    </cfRule>
  </conditionalFormatting>
  <conditionalFormatting sqref="FN10:FN400 FS10:FS400">
    <cfRule type="cellIs" dxfId="238" priority="330" operator="equal">
      <formula>"&lt;10%"</formula>
    </cfRule>
    <cfRule type="cellIs" dxfId="237" priority="331" operator="equal">
      <formula>"10-25%"</formula>
    </cfRule>
    <cfRule type="cellIs" dxfId="236" priority="332" operator="equal">
      <formula>"25-50%"</formula>
    </cfRule>
    <cfRule type="cellIs" dxfId="235" priority="333" operator="equal">
      <formula>"&gt;50%"</formula>
    </cfRule>
  </conditionalFormatting>
  <conditionalFormatting sqref="DB341:DF400 DP341:DP400 EO341:EO400 DK341:DK400">
    <cfRule type="cellIs" dxfId="234" priority="322" operator="equal">
      <formula>"&lt;10%"</formula>
    </cfRule>
    <cfRule type="cellIs" dxfId="233" priority="323" operator="equal">
      <formula>"10-25%"</formula>
    </cfRule>
    <cfRule type="cellIs" dxfId="232" priority="324" operator="equal">
      <formula>"25-50%"</formula>
    </cfRule>
    <cfRule type="cellIs" dxfId="231" priority="325" operator="equal">
      <formula>"&gt;50%"</formula>
    </cfRule>
  </conditionalFormatting>
  <conditionalFormatting sqref="DA10:DA409">
    <cfRule type="cellIs" dxfId="230" priority="272" operator="lessThan">
      <formula>Threshold_Med</formula>
    </cfRule>
  </conditionalFormatting>
  <conditionalFormatting sqref="FN341:FN400">
    <cfRule type="cellIs" dxfId="229" priority="304" operator="equal">
      <formula>"&lt;10%"</formula>
    </cfRule>
    <cfRule type="cellIs" dxfId="228" priority="305" operator="equal">
      <formula>"10-25%"</formula>
    </cfRule>
    <cfRule type="cellIs" dxfId="227" priority="306" operator="equal">
      <formula>"25-50%"</formula>
    </cfRule>
    <cfRule type="cellIs" dxfId="226" priority="307" operator="equal">
      <formula>"&gt;50%"</formula>
    </cfRule>
  </conditionalFormatting>
  <conditionalFormatting sqref="FD341:FD400">
    <cfRule type="cellIs" dxfId="225" priority="296" operator="equal">
      <formula>"&lt;10%"</formula>
    </cfRule>
    <cfRule type="cellIs" dxfId="224" priority="297" operator="equal">
      <formula>"10-25%"</formula>
    </cfRule>
    <cfRule type="cellIs" dxfId="223" priority="298" operator="equal">
      <formula>"25-50%"</formula>
    </cfRule>
    <cfRule type="cellIs" dxfId="222" priority="299" operator="equal">
      <formula>"&gt;50%"</formula>
    </cfRule>
  </conditionalFormatting>
  <conditionalFormatting sqref="BU10:BU409">
    <cfRule type="cellIs" dxfId="221" priority="285" operator="lessThan">
      <formula>Threshold_Low</formula>
    </cfRule>
  </conditionalFormatting>
  <conditionalFormatting sqref="BN10:BN409">
    <cfRule type="cellIs" dxfId="220" priority="279" operator="lessThan">
      <formula>Threshold_Med</formula>
    </cfRule>
  </conditionalFormatting>
  <conditionalFormatting sqref="BR10:BR409">
    <cfRule type="cellIs" dxfId="219" priority="278" operator="lessThan">
      <formula>Threshold_Med</formula>
    </cfRule>
  </conditionalFormatting>
  <conditionalFormatting sqref="BY10:BY409">
    <cfRule type="cellIs" dxfId="218" priority="277" operator="lessThan">
      <formula>Threshold_Med</formula>
    </cfRule>
  </conditionalFormatting>
  <conditionalFormatting sqref="CB10:CB409">
    <cfRule type="cellIs" dxfId="217" priority="275" operator="lessThan">
      <formula>Threshold_Low</formula>
    </cfRule>
  </conditionalFormatting>
  <conditionalFormatting sqref="CF10:CF409">
    <cfRule type="cellIs" dxfId="216" priority="274" operator="lessThan">
      <formula>Threshold_Med</formula>
    </cfRule>
  </conditionalFormatting>
  <conditionalFormatting sqref="CW10:CW409">
    <cfRule type="cellIs" dxfId="215" priority="273" operator="lessThan">
      <formula>Threshold_Med</formula>
    </cfRule>
  </conditionalFormatting>
  <conditionalFormatting sqref="CP10:CP409">
    <cfRule type="cellIs" dxfId="214" priority="271" operator="lessThan">
      <formula>Threshold_Med</formula>
    </cfRule>
  </conditionalFormatting>
  <conditionalFormatting sqref="DA10:DA409 CW10:CW409 CT10:CT409">
    <cfRule type="cellIs" dxfId="213" priority="270" operator="lessThan">
      <formula>Threshold_Med</formula>
    </cfRule>
  </conditionalFormatting>
  <conditionalFormatting sqref="EE10:EE340">
    <cfRule type="cellIs" dxfId="212" priority="262" operator="equal">
      <formula>"&lt;10%"</formula>
    </cfRule>
    <cfRule type="cellIs" dxfId="211" priority="263" operator="equal">
      <formula>"10-25%"</formula>
    </cfRule>
    <cfRule type="cellIs" dxfId="210" priority="264" operator="equal">
      <formula>"25-50%"</formula>
    </cfRule>
    <cfRule type="cellIs" dxfId="209" priority="265" operator="equal">
      <formula>"&gt;50%"</formula>
    </cfRule>
  </conditionalFormatting>
  <conditionalFormatting sqref="EE7">
    <cfRule type="cellIs" dxfId="208" priority="258" operator="equal">
      <formula>"&lt;10%"</formula>
    </cfRule>
    <cfRule type="cellIs" dxfId="207" priority="259" operator="equal">
      <formula>"10-25%"</formula>
    </cfRule>
    <cfRule type="cellIs" dxfId="206" priority="260" operator="equal">
      <formula>"25-50%"</formula>
    </cfRule>
    <cfRule type="cellIs" dxfId="205" priority="261" operator="equal">
      <formula>"&gt;50%"</formula>
    </cfRule>
  </conditionalFormatting>
  <conditionalFormatting sqref="EJ10:EJ340">
    <cfRule type="cellIs" dxfId="204" priority="254" operator="equal">
      <formula>"&lt;10%"</formula>
    </cfRule>
    <cfRule type="cellIs" dxfId="203" priority="255" operator="equal">
      <formula>"10-25%"</formula>
    </cfRule>
    <cfRule type="cellIs" dxfId="202" priority="256" operator="equal">
      <formula>"25-50%"</formula>
    </cfRule>
    <cfRule type="cellIs" dxfId="201" priority="257" operator="equal">
      <formula>"&gt;50%"</formula>
    </cfRule>
  </conditionalFormatting>
  <conditionalFormatting sqref="EJ7">
    <cfRule type="cellIs" dxfId="200" priority="250" operator="equal">
      <formula>"&lt;10%"</formula>
    </cfRule>
    <cfRule type="cellIs" dxfId="199" priority="251" operator="equal">
      <formula>"10-25%"</formula>
    </cfRule>
    <cfRule type="cellIs" dxfId="198" priority="252" operator="equal">
      <formula>"25-50%"</formula>
    </cfRule>
    <cfRule type="cellIs" dxfId="197" priority="253" operator="equal">
      <formula>"&gt;50%"</formula>
    </cfRule>
  </conditionalFormatting>
  <conditionalFormatting sqref="EE341:EE400">
    <cfRule type="cellIs" dxfId="196" priority="242" operator="equal">
      <formula>"&lt;10%"</formula>
    </cfRule>
    <cfRule type="cellIs" dxfId="195" priority="243" operator="equal">
      <formula>"10-25%"</formula>
    </cfRule>
    <cfRule type="cellIs" dxfId="194" priority="244" operator="equal">
      <formula>"25-50%"</formula>
    </cfRule>
    <cfRule type="cellIs" dxfId="193" priority="245" operator="equal">
      <formula>"&gt;50%"</formula>
    </cfRule>
  </conditionalFormatting>
  <conditionalFormatting sqref="EJ341:EJ400">
    <cfRule type="cellIs" dxfId="192" priority="238" operator="equal">
      <formula>"&lt;10%"</formula>
    </cfRule>
    <cfRule type="cellIs" dxfId="191" priority="239" operator="equal">
      <formula>"10-25%"</formula>
    </cfRule>
    <cfRule type="cellIs" dxfId="190" priority="240" operator="equal">
      <formula>"25-50%"</formula>
    </cfRule>
    <cfRule type="cellIs" dxfId="189" priority="241" operator="equal">
      <formula>"&gt;50%"</formula>
    </cfRule>
  </conditionalFormatting>
  <conditionalFormatting sqref="DU10:DU340">
    <cfRule type="cellIs" dxfId="188" priority="230" operator="equal">
      <formula>"&lt;10%"</formula>
    </cfRule>
    <cfRule type="cellIs" dxfId="187" priority="231" operator="equal">
      <formula>"10-25%"</formula>
    </cfRule>
    <cfRule type="cellIs" dxfId="186" priority="232" operator="equal">
      <formula>"25-50%"</formula>
    </cfRule>
    <cfRule type="cellIs" dxfId="185" priority="233" operator="equal">
      <formula>"&gt;50%"</formula>
    </cfRule>
  </conditionalFormatting>
  <conditionalFormatting sqref="DU7">
    <cfRule type="cellIs" dxfId="184" priority="226" operator="equal">
      <formula>"&lt;10%"</formula>
    </cfRule>
    <cfRule type="cellIs" dxfId="183" priority="227" operator="equal">
      <formula>"10-25%"</formula>
    </cfRule>
    <cfRule type="cellIs" dxfId="182" priority="228" operator="equal">
      <formula>"25-50%"</formula>
    </cfRule>
    <cfRule type="cellIs" dxfId="181" priority="229" operator="equal">
      <formula>"&gt;50%"</formula>
    </cfRule>
  </conditionalFormatting>
  <conditionalFormatting sqref="DZ10:DZ340">
    <cfRule type="cellIs" dxfId="180" priority="222" operator="equal">
      <formula>"&lt;10%"</formula>
    </cfRule>
    <cfRule type="cellIs" dxfId="179" priority="223" operator="equal">
      <formula>"10-25%"</formula>
    </cfRule>
    <cfRule type="cellIs" dxfId="178" priority="224" operator="equal">
      <formula>"25-50%"</formula>
    </cfRule>
    <cfRule type="cellIs" dxfId="177" priority="225" operator="equal">
      <formula>"&gt;50%"</formula>
    </cfRule>
  </conditionalFormatting>
  <conditionalFormatting sqref="DZ7">
    <cfRule type="cellIs" dxfId="176" priority="218" operator="equal">
      <formula>"&lt;10%"</formula>
    </cfRule>
    <cfRule type="cellIs" dxfId="175" priority="219" operator="equal">
      <formula>"10-25%"</formula>
    </cfRule>
    <cfRule type="cellIs" dxfId="174" priority="220" operator="equal">
      <formula>"25-50%"</formula>
    </cfRule>
    <cfRule type="cellIs" dxfId="173" priority="221" operator="equal">
      <formula>"&gt;50%"</formula>
    </cfRule>
  </conditionalFormatting>
  <conditionalFormatting sqref="DB401:DF409 DP401:DP409 EO401:EO409 DK401:DK409">
    <cfRule type="cellIs" dxfId="172" priority="169" operator="equal">
      <formula>"&lt;10%"</formula>
    </cfRule>
    <cfRule type="cellIs" dxfId="171" priority="170" operator="equal">
      <formula>"10-25%"</formula>
    </cfRule>
    <cfRule type="cellIs" dxfId="170" priority="171" operator="equal">
      <formula>"25-50%"</formula>
    </cfRule>
    <cfRule type="cellIs" dxfId="169" priority="172" operator="equal">
      <formula>"&gt;50%"</formula>
    </cfRule>
  </conditionalFormatting>
  <conditionalFormatting sqref="DU341:DU400">
    <cfRule type="cellIs" dxfId="168" priority="210" operator="equal">
      <formula>"&lt;10%"</formula>
    </cfRule>
    <cfRule type="cellIs" dxfId="167" priority="211" operator="equal">
      <formula>"10-25%"</formula>
    </cfRule>
    <cfRule type="cellIs" dxfId="166" priority="212" operator="equal">
      <formula>"25-50%"</formula>
    </cfRule>
    <cfRule type="cellIs" dxfId="165" priority="213" operator="equal">
      <formula>"&gt;50%"</formula>
    </cfRule>
  </conditionalFormatting>
  <conditionalFormatting sqref="DZ341:DZ400">
    <cfRule type="cellIs" dxfId="164" priority="206" operator="equal">
      <formula>"&lt;10%"</formula>
    </cfRule>
    <cfRule type="cellIs" dxfId="163" priority="207" operator="equal">
      <formula>"10-25%"</formula>
    </cfRule>
    <cfRule type="cellIs" dxfId="162" priority="208" operator="equal">
      <formula>"25-50%"</formula>
    </cfRule>
    <cfRule type="cellIs" dxfId="161" priority="209" operator="equal">
      <formula>"&gt;50%"</formula>
    </cfRule>
  </conditionalFormatting>
  <conditionalFormatting sqref="DG401:DJ409">
    <cfRule type="cellIs" dxfId="160" priority="194" operator="equal">
      <formula>"&lt;10%"</formula>
    </cfRule>
    <cfRule type="cellIs" dxfId="159" priority="195" operator="equal">
      <formula>"10-25%"</formula>
    </cfRule>
    <cfRule type="cellIs" dxfId="158" priority="196" operator="equal">
      <formula>"25-50%"</formula>
    </cfRule>
    <cfRule type="cellIs" dxfId="157" priority="197" operator="equal">
      <formula>"&gt;50%"</formula>
    </cfRule>
  </conditionalFormatting>
  <conditionalFormatting sqref="FN401:FN409 FS401:FS409">
    <cfRule type="cellIs" dxfId="156" priority="173" operator="equal">
      <formula>"&lt;10%"</formula>
    </cfRule>
    <cfRule type="cellIs" dxfId="155" priority="174" operator="equal">
      <formula>"10-25%"</formula>
    </cfRule>
    <cfRule type="cellIs" dxfId="154" priority="175" operator="equal">
      <formula>"25-50%"</formula>
    </cfRule>
    <cfRule type="cellIs" dxfId="153" priority="176" operator="equal">
      <formula>"&gt;50%"</formula>
    </cfRule>
  </conditionalFormatting>
  <conditionalFormatting sqref="FN401:FN409">
    <cfRule type="cellIs" dxfId="152" priority="164" operator="equal">
      <formula>"&lt;10%"</formula>
    </cfRule>
    <cfRule type="cellIs" dxfId="151" priority="165" operator="equal">
      <formula>"10-25%"</formula>
    </cfRule>
    <cfRule type="cellIs" dxfId="150" priority="166" operator="equal">
      <formula>"25-50%"</formula>
    </cfRule>
    <cfRule type="cellIs" dxfId="149" priority="167" operator="equal">
      <formula>"&gt;50%"</formula>
    </cfRule>
  </conditionalFormatting>
  <conditionalFormatting sqref="FD401:FD409">
    <cfRule type="cellIs" dxfId="148" priority="160" operator="equal">
      <formula>"&lt;10%"</formula>
    </cfRule>
    <cfRule type="cellIs" dxfId="147" priority="161" operator="equal">
      <formula>"10-25%"</formula>
    </cfRule>
    <cfRule type="cellIs" dxfId="146" priority="162" operator="equal">
      <formula>"25-50%"</formula>
    </cfRule>
    <cfRule type="cellIs" dxfId="145" priority="163" operator="equal">
      <formula>"&gt;50%"</formula>
    </cfRule>
  </conditionalFormatting>
  <conditionalFormatting sqref="EE401:EE409">
    <cfRule type="cellIs" dxfId="144" priority="140" operator="equal">
      <formula>"&lt;10%"</formula>
    </cfRule>
    <cfRule type="cellIs" dxfId="143" priority="141" operator="equal">
      <formula>"10-25%"</formula>
    </cfRule>
    <cfRule type="cellIs" dxfId="142" priority="142" operator="equal">
      <formula>"25-50%"</formula>
    </cfRule>
    <cfRule type="cellIs" dxfId="141" priority="143" operator="equal">
      <formula>"&gt;50%"</formula>
    </cfRule>
  </conditionalFormatting>
  <conditionalFormatting sqref="EJ401:EJ409">
    <cfRule type="cellIs" dxfId="140" priority="136" operator="equal">
      <formula>"&lt;10%"</formula>
    </cfRule>
    <cfRule type="cellIs" dxfId="139" priority="137" operator="equal">
      <formula>"10-25%"</formula>
    </cfRule>
    <cfRule type="cellIs" dxfId="138" priority="138" operator="equal">
      <formula>"25-50%"</formula>
    </cfRule>
    <cfRule type="cellIs" dxfId="137" priority="139" operator="equal">
      <formula>"&gt;50%"</formula>
    </cfRule>
  </conditionalFormatting>
  <conditionalFormatting sqref="DU401:DU409">
    <cfRule type="cellIs" dxfId="136" priority="124" operator="equal">
      <formula>"&lt;10%"</formula>
    </cfRule>
    <cfRule type="cellIs" dxfId="135" priority="125" operator="equal">
      <formula>"10-25%"</formula>
    </cfRule>
    <cfRule type="cellIs" dxfId="134" priority="126" operator="equal">
      <formula>"25-50%"</formula>
    </cfRule>
    <cfRule type="cellIs" dxfId="133" priority="127" operator="equal">
      <formula>"&gt;50%"</formula>
    </cfRule>
  </conditionalFormatting>
  <conditionalFormatting sqref="DZ401:DZ409">
    <cfRule type="cellIs" dxfId="132" priority="120" operator="equal">
      <formula>"&lt;10%"</formula>
    </cfRule>
    <cfRule type="cellIs" dxfId="131" priority="121" operator="equal">
      <formula>"10-25%"</formula>
    </cfRule>
    <cfRule type="cellIs" dxfId="130" priority="122" operator="equal">
      <formula>"25-50%"</formula>
    </cfRule>
    <cfRule type="cellIs" dxfId="129" priority="123" operator="equal">
      <formula>"&gt;50%"</formula>
    </cfRule>
  </conditionalFormatting>
  <conditionalFormatting sqref="DG10:DJ409">
    <cfRule type="cellIs" dxfId="128" priority="119" operator="notEqual">
      <formula>FALSE</formula>
    </cfRule>
  </conditionalFormatting>
  <conditionalFormatting sqref="DL401:DO409">
    <cfRule type="cellIs" dxfId="127" priority="115" operator="equal">
      <formula>"&lt;10%"</formula>
    </cfRule>
    <cfRule type="cellIs" dxfId="126" priority="116" operator="equal">
      <formula>"10-25%"</formula>
    </cfRule>
    <cfRule type="cellIs" dxfId="125" priority="117" operator="equal">
      <formula>"25-50%"</formula>
    </cfRule>
    <cfRule type="cellIs" dxfId="124" priority="118" operator="equal">
      <formula>"&gt;50%"</formula>
    </cfRule>
  </conditionalFormatting>
  <conditionalFormatting sqref="DL10:DO409">
    <cfRule type="cellIs" dxfId="123" priority="114" operator="notEqual">
      <formula>FALSE</formula>
    </cfRule>
  </conditionalFormatting>
  <conditionalFormatting sqref="DQ401:DT409">
    <cfRule type="cellIs" dxfId="122" priority="110" operator="equal">
      <formula>"&lt;10%"</formula>
    </cfRule>
    <cfRule type="cellIs" dxfId="121" priority="111" operator="equal">
      <formula>"10-25%"</formula>
    </cfRule>
    <cfRule type="cellIs" dxfId="120" priority="112" operator="equal">
      <formula>"25-50%"</formula>
    </cfRule>
    <cfRule type="cellIs" dxfId="119" priority="113" operator="equal">
      <formula>"&gt;50%"</formula>
    </cfRule>
  </conditionalFormatting>
  <conditionalFormatting sqref="DQ10:DT409">
    <cfRule type="cellIs" dxfId="118" priority="109" operator="notEqual">
      <formula>FALSE</formula>
    </cfRule>
  </conditionalFormatting>
  <conditionalFormatting sqref="DV401:DY409">
    <cfRule type="cellIs" dxfId="117" priority="105" operator="equal">
      <formula>"&lt;10%"</formula>
    </cfRule>
    <cfRule type="cellIs" dxfId="116" priority="106" operator="equal">
      <formula>"10-25%"</formula>
    </cfRule>
    <cfRule type="cellIs" dxfId="115" priority="107" operator="equal">
      <formula>"25-50%"</formula>
    </cfRule>
    <cfRule type="cellIs" dxfId="114" priority="108" operator="equal">
      <formula>"&gt;50%"</formula>
    </cfRule>
  </conditionalFormatting>
  <conditionalFormatting sqref="DV10:DY409">
    <cfRule type="cellIs" dxfId="113" priority="104" operator="notEqual">
      <formula>FALSE</formula>
    </cfRule>
  </conditionalFormatting>
  <conditionalFormatting sqref="EA401:ED409">
    <cfRule type="cellIs" dxfId="112" priority="100" operator="equal">
      <formula>"&lt;10%"</formula>
    </cfRule>
    <cfRule type="cellIs" dxfId="111" priority="101" operator="equal">
      <formula>"10-25%"</formula>
    </cfRule>
    <cfRule type="cellIs" dxfId="110" priority="102" operator="equal">
      <formula>"25-50%"</formula>
    </cfRule>
    <cfRule type="cellIs" dxfId="109" priority="103" operator="equal">
      <formula>"&gt;50%"</formula>
    </cfRule>
  </conditionalFormatting>
  <conditionalFormatting sqref="EA10:ED409">
    <cfRule type="cellIs" dxfId="108" priority="99" operator="notEqual">
      <formula>FALSE</formula>
    </cfRule>
  </conditionalFormatting>
  <conditionalFormatting sqref="EF401:EI409">
    <cfRule type="cellIs" dxfId="107" priority="95" operator="equal">
      <formula>"&lt;10%"</formula>
    </cfRule>
    <cfRule type="cellIs" dxfId="106" priority="96" operator="equal">
      <formula>"10-25%"</formula>
    </cfRule>
    <cfRule type="cellIs" dxfId="105" priority="97" operator="equal">
      <formula>"25-50%"</formula>
    </cfRule>
    <cfRule type="cellIs" dxfId="104" priority="98" operator="equal">
      <formula>"&gt;50%"</formula>
    </cfRule>
  </conditionalFormatting>
  <conditionalFormatting sqref="EF10:EI409">
    <cfRule type="cellIs" dxfId="103" priority="94" operator="notEqual">
      <formula>FALSE</formula>
    </cfRule>
  </conditionalFormatting>
  <conditionalFormatting sqref="EK401:EN409">
    <cfRule type="cellIs" dxfId="102" priority="90" operator="equal">
      <formula>"&lt;10%"</formula>
    </cfRule>
    <cfRule type="cellIs" dxfId="101" priority="91" operator="equal">
      <formula>"10-25%"</formula>
    </cfRule>
    <cfRule type="cellIs" dxfId="100" priority="92" operator="equal">
      <formula>"25-50%"</formula>
    </cfRule>
    <cfRule type="cellIs" dxfId="99" priority="93" operator="equal">
      <formula>"&gt;50%"</formula>
    </cfRule>
  </conditionalFormatting>
  <conditionalFormatting sqref="EK10:EN409">
    <cfRule type="cellIs" dxfId="98" priority="89" operator="notEqual">
      <formula>FALSE</formula>
    </cfRule>
  </conditionalFormatting>
  <conditionalFormatting sqref="EP401:ES409">
    <cfRule type="cellIs" dxfId="97" priority="85" operator="equal">
      <formula>"&lt;10%"</formula>
    </cfRule>
    <cfRule type="cellIs" dxfId="96" priority="86" operator="equal">
      <formula>"10-25%"</formula>
    </cfRule>
    <cfRule type="cellIs" dxfId="95" priority="87" operator="equal">
      <formula>"25-50%"</formula>
    </cfRule>
    <cfRule type="cellIs" dxfId="94" priority="88" operator="equal">
      <formula>"&gt;50%"</formula>
    </cfRule>
  </conditionalFormatting>
  <conditionalFormatting sqref="EP10:ES409">
    <cfRule type="cellIs" dxfId="93" priority="84" operator="notEqual">
      <formula>FALSE</formula>
    </cfRule>
  </conditionalFormatting>
  <conditionalFormatting sqref="FE401:FH409">
    <cfRule type="cellIs" dxfId="92" priority="80" operator="equal">
      <formula>"&lt;10%"</formula>
    </cfRule>
    <cfRule type="cellIs" dxfId="91" priority="81" operator="equal">
      <formula>"10-25%"</formula>
    </cfRule>
    <cfRule type="cellIs" dxfId="90" priority="82" operator="equal">
      <formula>"25-50%"</formula>
    </cfRule>
    <cfRule type="cellIs" dxfId="89" priority="83" operator="equal">
      <formula>"&gt;50%"</formula>
    </cfRule>
  </conditionalFormatting>
  <conditionalFormatting sqref="FE10:FH409">
    <cfRule type="cellIs" dxfId="88" priority="79" operator="notEqual">
      <formula>FALSE</formula>
    </cfRule>
  </conditionalFormatting>
  <conditionalFormatting sqref="FJ401:FM409">
    <cfRule type="cellIs" dxfId="87" priority="75" operator="equal">
      <formula>"&lt;10%"</formula>
    </cfRule>
    <cfRule type="cellIs" dxfId="86" priority="76" operator="equal">
      <formula>"10-25%"</formula>
    </cfRule>
    <cfRule type="cellIs" dxfId="85" priority="77" operator="equal">
      <formula>"25-50%"</formula>
    </cfRule>
    <cfRule type="cellIs" dxfId="84" priority="78" operator="equal">
      <formula>"&gt;50%"</formula>
    </cfRule>
  </conditionalFormatting>
  <conditionalFormatting sqref="FJ10:FM409">
    <cfRule type="cellIs" dxfId="83" priority="74" operator="notEqual">
      <formula>FALSE</formula>
    </cfRule>
  </conditionalFormatting>
  <conditionalFormatting sqref="FO401:FR409">
    <cfRule type="cellIs" dxfId="82" priority="70" operator="equal">
      <formula>"&lt;10%"</formula>
    </cfRule>
    <cfRule type="cellIs" dxfId="81" priority="71" operator="equal">
      <formula>"10-25%"</formula>
    </cfRule>
    <cfRule type="cellIs" dxfId="80" priority="72" operator="equal">
      <formula>"25-50%"</formula>
    </cfRule>
    <cfRule type="cellIs" dxfId="79" priority="73" operator="equal">
      <formula>"&gt;50%"</formula>
    </cfRule>
  </conditionalFormatting>
  <conditionalFormatting sqref="FO10:FR409">
    <cfRule type="cellIs" dxfId="78" priority="69" operator="notEqual">
      <formula>FALSE</formula>
    </cfRule>
  </conditionalFormatting>
  <conditionalFormatting sqref="FT401:FW409">
    <cfRule type="cellIs" dxfId="77" priority="65" operator="equal">
      <formula>"&lt;10%"</formula>
    </cfRule>
    <cfRule type="cellIs" dxfId="76" priority="66" operator="equal">
      <formula>"10-25%"</formula>
    </cfRule>
    <cfRule type="cellIs" dxfId="75" priority="67" operator="equal">
      <formula>"25-50%"</formula>
    </cfRule>
    <cfRule type="cellIs" dxfId="74" priority="68" operator="equal">
      <formula>"&gt;50%"</formula>
    </cfRule>
  </conditionalFormatting>
  <conditionalFormatting sqref="FT10:FW409">
    <cfRule type="cellIs" dxfId="73" priority="64" operator="notEqual">
      <formula>FALSE</formula>
    </cfRule>
  </conditionalFormatting>
  <conditionalFormatting sqref="ET10:ET340">
    <cfRule type="cellIs" dxfId="72" priority="56" operator="equal">
      <formula>"&lt;10%"</formula>
    </cfRule>
    <cfRule type="cellIs" dxfId="71" priority="57" operator="equal">
      <formula>"10-25%"</formula>
    </cfRule>
    <cfRule type="cellIs" dxfId="70" priority="58" operator="equal">
      <formula>"25-50%"</formula>
    </cfRule>
    <cfRule type="cellIs" dxfId="69" priority="59" operator="equal">
      <formula>"&gt;50%"</formula>
    </cfRule>
  </conditionalFormatting>
  <conditionalFormatting sqref="ET7">
    <cfRule type="cellIs" dxfId="68" priority="52" operator="equal">
      <formula>"&lt;10%"</formula>
    </cfRule>
    <cfRule type="cellIs" dxfId="67" priority="53" operator="equal">
      <formula>"10-25%"</formula>
    </cfRule>
    <cfRule type="cellIs" dxfId="66" priority="54" operator="equal">
      <formula>"25-50%"</formula>
    </cfRule>
    <cfRule type="cellIs" dxfId="65" priority="55" operator="equal">
      <formula>"&gt;50%"</formula>
    </cfRule>
  </conditionalFormatting>
  <conditionalFormatting sqref="ET341:ET400">
    <cfRule type="cellIs" dxfId="64" priority="48" operator="equal">
      <formula>"&lt;10%"</formula>
    </cfRule>
    <cfRule type="cellIs" dxfId="63" priority="49" operator="equal">
      <formula>"10-25%"</formula>
    </cfRule>
    <cfRule type="cellIs" dxfId="62" priority="50" operator="equal">
      <formula>"25-50%"</formula>
    </cfRule>
    <cfRule type="cellIs" dxfId="61" priority="51" operator="equal">
      <formula>"&gt;50%"</formula>
    </cfRule>
  </conditionalFormatting>
  <conditionalFormatting sqref="ET401:ET409">
    <cfRule type="cellIs" dxfId="60" priority="44" operator="equal">
      <formula>"&lt;10%"</formula>
    </cfRule>
    <cfRule type="cellIs" dxfId="59" priority="45" operator="equal">
      <formula>"10-25%"</formula>
    </cfRule>
    <cfRule type="cellIs" dxfId="58" priority="46" operator="equal">
      <formula>"25-50%"</formula>
    </cfRule>
    <cfRule type="cellIs" dxfId="57" priority="47" operator="equal">
      <formula>"&gt;50%"</formula>
    </cfRule>
  </conditionalFormatting>
  <conditionalFormatting sqref="EU401:EX409">
    <cfRule type="cellIs" dxfId="56" priority="40" operator="equal">
      <formula>"&lt;10%"</formula>
    </cfRule>
    <cfRule type="cellIs" dxfId="55" priority="41" operator="equal">
      <formula>"10-25%"</formula>
    </cfRule>
    <cfRule type="cellIs" dxfId="54" priority="42" operator="equal">
      <formula>"25-50%"</formula>
    </cfRule>
    <cfRule type="cellIs" dxfId="53" priority="43" operator="equal">
      <formula>"&gt;50%"</formula>
    </cfRule>
  </conditionalFormatting>
  <conditionalFormatting sqref="EU10:EX409">
    <cfRule type="cellIs" dxfId="52" priority="39" operator="notEqual">
      <formula>FALSE</formula>
    </cfRule>
  </conditionalFormatting>
  <conditionalFormatting sqref="EZ401:FC409">
    <cfRule type="cellIs" dxfId="51" priority="35" operator="equal">
      <formula>"&lt;10%"</formula>
    </cfRule>
    <cfRule type="cellIs" dxfId="50" priority="36" operator="equal">
      <formula>"10-25%"</formula>
    </cfRule>
    <cfRule type="cellIs" dxfId="49" priority="37" operator="equal">
      <formula>"25-50%"</formula>
    </cfRule>
    <cfRule type="cellIs" dxfId="48" priority="38" operator="equal">
      <formula>"&gt;50%"</formula>
    </cfRule>
  </conditionalFormatting>
  <conditionalFormatting sqref="EZ10:FC409">
    <cfRule type="cellIs" dxfId="47" priority="34" operator="notEqual">
      <formula>FALSE</formula>
    </cfRule>
  </conditionalFormatting>
  <conditionalFormatting sqref="CI10:CI409">
    <cfRule type="cellIs" dxfId="46" priority="33" operator="lessThan">
      <formula>Threshold_Low</formula>
    </cfRule>
  </conditionalFormatting>
  <conditionalFormatting sqref="CM10:CM409">
    <cfRule type="cellIs" dxfId="45" priority="32" operator="lessThan">
      <formula>Threshold_Med</formula>
    </cfRule>
  </conditionalFormatting>
  <conditionalFormatting sqref="BG7">
    <cfRule type="cellIs" dxfId="44" priority="29" operator="lessThan">
      <formula>$BI$1</formula>
    </cfRule>
  </conditionalFormatting>
  <conditionalFormatting sqref="BN7">
    <cfRule type="cellIs" dxfId="43" priority="27" operator="lessThan">
      <formula>$BI$1</formula>
    </cfRule>
  </conditionalFormatting>
  <conditionalFormatting sqref="BU7">
    <cfRule type="cellIs" dxfId="42" priority="25" operator="lessThan">
      <formula>$BI$1</formula>
    </cfRule>
  </conditionalFormatting>
  <conditionalFormatting sqref="CB7">
    <cfRule type="cellIs" dxfId="41" priority="23" operator="lessThan">
      <formula>$BI$1</formula>
    </cfRule>
  </conditionalFormatting>
  <conditionalFormatting sqref="CI7">
    <cfRule type="cellIs" dxfId="40" priority="21" operator="lessThan">
      <formula>$BI$1</formula>
    </cfRule>
  </conditionalFormatting>
  <conditionalFormatting sqref="CP7">
    <cfRule type="cellIs" dxfId="39" priority="17" operator="lessThan">
      <formula>$BI$1</formula>
    </cfRule>
  </conditionalFormatting>
  <conditionalFormatting sqref="CW7">
    <cfRule type="cellIs" dxfId="38" priority="16" operator="lessThan">
      <formula>$BI$1</formula>
    </cfRule>
  </conditionalFormatting>
  <conditionalFormatting sqref="DA7">
    <cfRule type="cellIs" dxfId="37" priority="13" operator="lessThan">
      <formula>$BI$1</formula>
    </cfRule>
  </conditionalFormatting>
  <conditionalFormatting sqref="CT7">
    <cfRule type="cellIs" dxfId="36" priority="11" operator="lessThan">
      <formula>$BI$1</formula>
    </cfRule>
  </conditionalFormatting>
  <conditionalFormatting sqref="CM7">
    <cfRule type="cellIs" dxfId="35" priority="9" operator="lessThan">
      <formula>$BI$1</formula>
    </cfRule>
  </conditionalFormatting>
  <conditionalFormatting sqref="CF7">
    <cfRule type="cellIs" dxfId="34" priority="7" operator="lessThan">
      <formula>$BI$1</formula>
    </cfRule>
  </conditionalFormatting>
  <conditionalFormatting sqref="BY7">
    <cfRule type="cellIs" dxfId="33" priority="5" operator="lessThan">
      <formula>$BI$1</formula>
    </cfRule>
  </conditionalFormatting>
  <conditionalFormatting sqref="BR7">
    <cfRule type="cellIs" dxfId="32" priority="3" operator="lessThan">
      <formula>$BI$1</formula>
    </cfRule>
  </conditionalFormatting>
  <conditionalFormatting sqref="BK7">
    <cfRule type="cellIs" dxfId="31" priority="1" operator="lessThan">
      <formula>$BI$1</formula>
    </cfRule>
  </conditionalFormatting>
  <dataValidations count="2">
    <dataValidation type="list" errorStyle="warning" allowBlank="1" showInputMessage="1" showErrorMessage="1" sqref="C330:C409 C221:C328 C10:C31" xr:uid="{00000000-0002-0000-0200-000000000000}">
      <formula1>List_Provinces</formula1>
    </dataValidation>
    <dataValidation type="list" errorStyle="warning" allowBlank="1" showInputMessage="1" showErrorMessage="1" errorTitle="Please enter new province" error="If this is a new province, please enter it in the master province list" sqref="C329" xr:uid="{00000000-0002-0000-0200-000001000000}">
      <formula1>List_Provinces</formula1>
    </dataValidation>
  </dataValidations>
  <pageMargins left="0.7" right="0.7" top="0.75" bottom="0.75" header="0.3" footer="0.3"/>
  <pageSetup orientation="portrait" r:id="rId1"/>
  <ignoredErrors>
    <ignoredError sqref="AS11:AS409 AS10 AW10 AU10"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AZ415"/>
  <sheetViews>
    <sheetView showGridLines="0" zoomScale="80" zoomScaleNormal="80" workbookViewId="0">
      <selection activeCell="G49" sqref="G49"/>
    </sheetView>
  </sheetViews>
  <sheetFormatPr defaultColWidth="8.85546875" defaultRowHeight="15"/>
  <cols>
    <col min="1" max="1" width="3.42578125" style="123" customWidth="1"/>
    <col min="2" max="2" width="6.140625" style="123" customWidth="1"/>
    <col min="3" max="3" width="13.42578125" style="123" customWidth="1"/>
    <col min="4" max="4" width="15.85546875" style="123" bestFit="1" customWidth="1"/>
    <col min="5" max="5" width="34" style="123" bestFit="1" customWidth="1"/>
    <col min="6" max="12" width="13.7109375" style="123" customWidth="1"/>
    <col min="13" max="13" width="16.85546875" style="123" bestFit="1" customWidth="1"/>
    <col min="14" max="14" width="20.28515625" style="123" bestFit="1" customWidth="1"/>
    <col min="15" max="15" width="10.28515625" style="123" bestFit="1" customWidth="1"/>
    <col min="16" max="17" width="9.28515625" style="123" customWidth="1"/>
    <col min="18" max="29" width="9.28515625" style="170" customWidth="1"/>
    <col min="30" max="30" width="14" style="170" bestFit="1" customWidth="1"/>
    <col min="31" max="33" width="8.85546875" style="170"/>
    <col min="34" max="34" width="12.140625" style="170" customWidth="1"/>
    <col min="35" max="16384" width="8.85546875" style="170"/>
  </cols>
  <sheetData>
    <row r="1" spans="1:52" s="184" customFormat="1" ht="19.5" thickBot="1">
      <c r="A1" s="180" t="s">
        <v>285</v>
      </c>
      <c r="B1" s="181"/>
      <c r="C1" s="181"/>
      <c r="D1" s="181"/>
      <c r="E1" s="181"/>
      <c r="F1" s="181"/>
      <c r="G1" s="181"/>
      <c r="H1" s="181"/>
      <c r="I1" s="181"/>
      <c r="J1" s="181"/>
      <c r="K1" s="181"/>
      <c r="L1" s="181"/>
      <c r="M1" s="181"/>
      <c r="N1" s="181"/>
      <c r="O1" s="181"/>
      <c r="P1" s="182"/>
      <c r="Q1" s="182"/>
      <c r="R1" s="182"/>
      <c r="S1" s="183"/>
      <c r="V1" s="183"/>
      <c r="W1" s="183"/>
      <c r="X1" s="183"/>
      <c r="Y1" s="183"/>
      <c r="AX1" s="185"/>
      <c r="AY1" s="186"/>
      <c r="AZ1" s="187"/>
    </row>
    <row r="2" spans="1:52" ht="15.75" thickTop="1">
      <c r="C2" s="168"/>
      <c r="D2" s="168"/>
      <c r="E2" s="168"/>
      <c r="F2" s="168"/>
      <c r="G2" s="169"/>
      <c r="H2" s="169"/>
      <c r="I2" s="169"/>
      <c r="J2" s="169"/>
      <c r="R2" s="123"/>
      <c r="V2" s="171"/>
    </row>
    <row r="3" spans="1:52" ht="30" customHeight="1">
      <c r="C3" s="167" t="s">
        <v>286</v>
      </c>
      <c r="D3" s="176" t="s">
        <v>287</v>
      </c>
      <c r="E3" s="168"/>
      <c r="F3" s="348" t="s">
        <v>288</v>
      </c>
      <c r="G3" s="349"/>
      <c r="J3" s="169"/>
      <c r="K3" s="167" t="s">
        <v>289</v>
      </c>
      <c r="L3" s="193" t="s">
        <v>290</v>
      </c>
      <c r="M3" s="200"/>
      <c r="N3" s="200"/>
      <c r="R3" s="123"/>
      <c r="V3" s="171"/>
      <c r="AF3" s="172" t="s">
        <v>126</v>
      </c>
      <c r="AG3" s="172" t="s">
        <v>291</v>
      </c>
      <c r="AH3" s="172" t="s">
        <v>292</v>
      </c>
      <c r="AI3" s="173" t="s">
        <v>293</v>
      </c>
      <c r="AJ3" s="173" t="s">
        <v>294</v>
      </c>
      <c r="AK3" s="173" t="s">
        <v>295</v>
      </c>
      <c r="AL3" s="173" t="s">
        <v>296</v>
      </c>
      <c r="AN3" s="173" t="s">
        <v>297</v>
      </c>
    </row>
    <row r="4" spans="1:52" ht="15.75" customHeight="1">
      <c r="C4" s="167" t="s">
        <v>298</v>
      </c>
      <c r="D4" s="176">
        <f>COUNTA(Analysis!$C$10:$C$500)</f>
        <v>22</v>
      </c>
      <c r="F4" s="43" t="s">
        <v>299</v>
      </c>
      <c r="G4" s="45">
        <f>Threshold_Med</f>
        <v>0.25</v>
      </c>
      <c r="J4" s="169"/>
      <c r="K4" s="167"/>
      <c r="L4" s="200"/>
      <c r="M4" s="200"/>
      <c r="N4" s="200"/>
      <c r="R4" s="123"/>
      <c r="V4" s="171"/>
      <c r="AC4" s="179"/>
      <c r="AD4" s="179"/>
      <c r="AE4" s="179"/>
      <c r="AF4" s="179"/>
      <c r="AG4" s="179"/>
      <c r="AH4" s="179"/>
      <c r="AI4" s="179"/>
      <c r="AJ4" s="179"/>
      <c r="AK4" s="179"/>
      <c r="AL4" s="179"/>
    </row>
    <row r="5" spans="1:52">
      <c r="F5" s="43" t="s">
        <v>300</v>
      </c>
      <c r="G5" s="45">
        <f>Threshold_High</f>
        <v>0.5</v>
      </c>
      <c r="J5" s="169"/>
      <c r="K5" s="167" t="s">
        <v>301</v>
      </c>
      <c r="L5" s="82">
        <f>Vol_TB</f>
        <v>0</v>
      </c>
      <c r="M5" s="200"/>
      <c r="N5" s="200"/>
      <c r="R5" s="123"/>
      <c r="V5" s="171"/>
      <c r="AC5" s="179"/>
      <c r="AD5" s="175" t="s">
        <v>302</v>
      </c>
      <c r="AF5" s="173">
        <f>MATCH(AF$3,Analysis!$BF$5:$DA$5,0)-1+IF($L$3="Yes",$AN$5,0)</f>
        <v>0</v>
      </c>
      <c r="AG5" s="173">
        <f>MATCH(AG$3,Analysis!$BF$5:$DA$5,0)-1+IF($L$3="Yes",$AN$5,0)</f>
        <v>7</v>
      </c>
      <c r="AH5" s="173">
        <f>MATCH(AH$3,Analysis!$BF$5:$DA$5,0)-1+IF($L$3="Yes",$AN$5,0)</f>
        <v>14</v>
      </c>
      <c r="AI5" s="173">
        <f>MATCH(AI$3,Analysis!$BF$5:$DA$5,0)-1+IF($L$3="Yes",$AN$5,0)</f>
        <v>21</v>
      </c>
      <c r="AJ5" s="173">
        <f>MATCH(AJ$3,Analysis!$BF$5:$DA$5,0)-1+IF($L$3="Yes",$AN$5,0)</f>
        <v>28</v>
      </c>
      <c r="AK5" s="173">
        <f>MATCH(AK$3,Analysis!$BF$5:$DA$5,0)-1+IF($L$3="Yes",$AN$5,0)</f>
        <v>35</v>
      </c>
      <c r="AL5" s="173">
        <f>MATCH(AL$3,Analysis!$BF$5:$DA$5,0)-1+IF($L$3="Yes",$AN$5,0)</f>
        <v>42</v>
      </c>
      <c r="AN5" s="178">
        <v>4</v>
      </c>
    </row>
    <row r="6" spans="1:52">
      <c r="F6" s="1"/>
      <c r="G6" s="1"/>
      <c r="J6" s="169"/>
      <c r="K6" s="167" t="s">
        <v>303</v>
      </c>
      <c r="L6" s="82">
        <f>Vol_HIV</f>
        <v>0</v>
      </c>
      <c r="M6" s="200"/>
      <c r="N6" s="200"/>
      <c r="Q6" s="155"/>
      <c r="R6" s="155"/>
      <c r="V6" s="177"/>
      <c r="W6" s="178"/>
      <c r="X6" s="178"/>
      <c r="Y6" s="178"/>
      <c r="AD6" s="179"/>
      <c r="AE6" s="177"/>
      <c r="AF6" s="177"/>
      <c r="AG6" s="177"/>
      <c r="AH6" s="177"/>
      <c r="AI6" s="177"/>
      <c r="AJ6" s="177"/>
      <c r="AK6" s="177"/>
      <c r="AL6" s="177"/>
    </row>
    <row r="7" spans="1:52">
      <c r="F7" s="1"/>
      <c r="G7" s="1"/>
      <c r="K7" s="167" t="s">
        <v>304</v>
      </c>
      <c r="L7" s="82">
        <f>additional_HPV_volumes</f>
        <v>0</v>
      </c>
      <c r="M7" s="200"/>
      <c r="N7" s="200"/>
      <c r="Q7" s="155"/>
      <c r="R7" s="155"/>
      <c r="V7" s="177"/>
      <c r="W7" s="178"/>
      <c r="X7" s="178"/>
      <c r="Y7" s="178"/>
      <c r="AD7" s="179"/>
      <c r="AE7" s="177"/>
      <c r="AF7" s="177"/>
      <c r="AG7" s="177"/>
      <c r="AH7" s="177"/>
      <c r="AI7" s="177"/>
      <c r="AJ7" s="177"/>
      <c r="AK7" s="177"/>
      <c r="AL7" s="177"/>
    </row>
    <row r="8" spans="1:52">
      <c r="E8" s="212"/>
      <c r="G8" s="212" t="s">
        <v>305</v>
      </c>
      <c r="K8" s="167" t="s">
        <v>306</v>
      </c>
      <c r="L8" s="82">
        <f>National_LimitedCapacity!K8</f>
        <v>0</v>
      </c>
      <c r="M8" s="200"/>
      <c r="N8" s="200"/>
      <c r="O8" s="155"/>
      <c r="P8" s="155"/>
      <c r="R8" s="123"/>
      <c r="V8" s="177"/>
      <c r="W8" s="178"/>
      <c r="X8" s="178"/>
    </row>
    <row r="9" spans="1:52">
      <c r="F9" s="211" t="str">
        <f>"Sites that have &lt;"&amp;$G$4*100&amp;"% unused / spare capacity  "</f>
        <v xml:space="preserve">Sites that have &lt;25% unused / spare capacity  </v>
      </c>
      <c r="G9" s="209" t="s">
        <v>290</v>
      </c>
      <c r="R9" s="123"/>
    </row>
    <row r="10" spans="1:52">
      <c r="F10" s="211" t="str">
        <f>"Sites that have &gt;"&amp;$G$4*100&amp;"% unused / spare capacity  "</f>
        <v xml:space="preserve">Sites that have &gt;25% unused / spare capacity  </v>
      </c>
      <c r="G10" s="209" t="s">
        <v>307</v>
      </c>
      <c r="R10" s="123"/>
    </row>
    <row r="11" spans="1:52">
      <c r="F11" s="211" t="str">
        <f>"Sites that have &gt;"&amp;$G$5*100&amp;"% unused / spare capacity  "</f>
        <v xml:space="preserve">Sites that have &gt;50% unused / spare capacity  </v>
      </c>
      <c r="G11" s="209" t="s">
        <v>308</v>
      </c>
      <c r="R11" s="123"/>
    </row>
    <row r="12" spans="1:52">
      <c r="R12" s="123"/>
    </row>
    <row r="13" spans="1:52" ht="15" customHeight="1">
      <c r="B13" s="345" t="s">
        <v>309</v>
      </c>
      <c r="C13" s="346"/>
      <c r="D13" s="346"/>
      <c r="E13" s="346"/>
      <c r="F13" s="346"/>
      <c r="G13" s="346"/>
      <c r="H13" s="346"/>
      <c r="I13" s="346"/>
      <c r="J13" s="346"/>
      <c r="K13" s="347"/>
      <c r="R13" s="123"/>
    </row>
    <row r="14" spans="1:52" ht="15" customHeight="1">
      <c r="B14" s="204"/>
      <c r="C14" s="204"/>
      <c r="D14" s="204"/>
      <c r="E14" s="204"/>
      <c r="F14" s="348" t="s">
        <v>310</v>
      </c>
      <c r="G14" s="350"/>
      <c r="H14" s="350"/>
      <c r="I14" s="350"/>
      <c r="J14" s="350"/>
      <c r="K14" s="349"/>
      <c r="R14" s="123"/>
    </row>
    <row r="15" spans="1:52" s="178" customFormat="1" ht="45">
      <c r="A15" s="155"/>
      <c r="B15" s="206" t="s">
        <v>95</v>
      </c>
      <c r="C15" s="206" t="s">
        <v>96</v>
      </c>
      <c r="D15" s="206" t="s">
        <v>134</v>
      </c>
      <c r="E15" s="206" t="s">
        <v>311</v>
      </c>
      <c r="F15" s="207" t="s">
        <v>291</v>
      </c>
      <c r="G15" s="208" t="s">
        <v>292</v>
      </c>
      <c r="H15" s="208" t="s">
        <v>293</v>
      </c>
      <c r="I15" s="208" t="s">
        <v>294</v>
      </c>
      <c r="J15" s="208" t="s">
        <v>295</v>
      </c>
      <c r="K15" s="208" t="s">
        <v>296</v>
      </c>
      <c r="L15" s="155"/>
      <c r="M15" s="155"/>
      <c r="N15" s="155"/>
      <c r="O15" s="155"/>
      <c r="P15" s="155"/>
      <c r="Q15" s="155"/>
      <c r="R15" s="155"/>
    </row>
    <row r="16" spans="1:52">
      <c r="B16" s="209">
        <v>1</v>
      </c>
      <c r="C16" s="210" t="str">
        <f>IF(ISBLANK(Analysis!C10),"",Analysis!C10)</f>
        <v>Region 1</v>
      </c>
      <c r="D16" s="210" t="str">
        <f>IF(ISBLANK(Analysis!E10),"",Analysis!E10)</f>
        <v>District 1</v>
      </c>
      <c r="E16" s="210" t="str">
        <f>IF(ISBLANK(Analysis!F10),"",Analysis!F10)</f>
        <v>Facility 1</v>
      </c>
      <c r="F16" s="209" t="str">
        <f ca="1">IF($E16="","",IF(OFFSET(Analysis!$BG10,,AG$5)&gt;=$G$5,"Yes",IF(OFFSET(Analysis!$BG10,,AG$5)&gt;=$G$4,"Maybe","No")))</f>
        <v>Yes</v>
      </c>
      <c r="G16" s="209" t="str">
        <f ca="1">IF($E16="","",IF(OFFSET(Analysis!$BG10,,AH$5)&gt;=$G$5,"Yes",IF(OFFSET(Analysis!$BG10,,AH$5)&gt;=$G$4,"Maybe","No")))</f>
        <v>Maybe</v>
      </c>
      <c r="H16" s="209" t="str">
        <f ca="1">IF($E16="","",IF(OFFSET(Analysis!$BG10,,AI$5)&gt;=$G$5,"Yes",IF(OFFSET(Analysis!$BG10,,AI$5)&gt;=$G$4,"Maybe","No")))</f>
        <v>Maybe</v>
      </c>
      <c r="I16" s="209" t="str">
        <f ca="1">IF($E16="","",IF(OFFSET(Analysis!$BG10,,AJ$5)&gt;=$G$5,"Yes",IF(OFFSET(Analysis!$BG10,,AJ$5)&gt;=$G$4,"Maybe","No")))</f>
        <v>Yes</v>
      </c>
      <c r="J16" s="209" t="str">
        <f ca="1">IF($E16="","",IF(OFFSET(Analysis!$BG10,,AK$5)&gt;=$G$5,"Yes",IF(OFFSET(Analysis!$BG10,,AK$5)&gt;=$G$4,"Maybe","No")))</f>
        <v>Yes</v>
      </c>
      <c r="K16" s="209" t="str">
        <f ca="1">IF($E16="","",IF(OFFSET(Analysis!$BG10,,AL$5)&gt;=$G$5,"Yes",IF(OFFSET(Analysis!$BG10,,AL$5)&gt;=$G$4,"Maybe","No")))</f>
        <v>Maybe</v>
      </c>
      <c r="R16" s="123"/>
    </row>
    <row r="17" spans="2:18">
      <c r="B17" s="209">
        <v>2</v>
      </c>
      <c r="C17" s="210" t="str">
        <f>IF(ISBLANK(Analysis!C11),"",Analysis!C11)</f>
        <v>Region 1</v>
      </c>
      <c r="D17" s="210" t="str">
        <f>IF(ISBLANK(Analysis!E11),"",Analysis!E11)</f>
        <v>District 1</v>
      </c>
      <c r="E17" s="210" t="str">
        <f>IF(ISBLANK(Analysis!F11),"",Analysis!F11)</f>
        <v>Facility 2</v>
      </c>
      <c r="F17" s="209" t="str">
        <f ca="1">IF($E17="","",IF(OFFSET(Analysis!$BG11,,AG$5)&gt;=$G$5,"Yes",IF(OFFSET(Analysis!$BG11,,AG$5)&gt;=$G$4,"Maybe","No")))</f>
        <v>Yes</v>
      </c>
      <c r="G17" s="209" t="str">
        <f ca="1">IF($E17="","",IF(OFFSET(Analysis!$BG11,,AH$5)&gt;=$G$5,"Yes",IF(OFFSET(Analysis!$BG11,,AH$5)&gt;=$G$4,"Maybe","No")))</f>
        <v>Yes</v>
      </c>
      <c r="H17" s="209" t="str">
        <f ca="1">IF($E17="","",IF(OFFSET(Analysis!$BG11,,AI$5)&gt;=$G$5,"Yes",IF(OFFSET(Analysis!$BG11,,AI$5)&gt;=$G$4,"Maybe","No")))</f>
        <v>Maybe</v>
      </c>
      <c r="I17" s="209" t="str">
        <f ca="1">IF($E17="","",IF(OFFSET(Analysis!$BG11,,AJ$5)&gt;=$G$5,"Yes",IF(OFFSET(Analysis!$BG11,,AJ$5)&gt;=$G$4,"Maybe","No")))</f>
        <v>Yes</v>
      </c>
      <c r="J17" s="209" t="str">
        <f ca="1">IF($E17="","",IF(OFFSET(Analysis!$BG11,,AK$5)&gt;=$G$5,"Yes",IF(OFFSET(Analysis!$BG11,,AK$5)&gt;=$G$4,"Maybe","No")))</f>
        <v>Maybe</v>
      </c>
      <c r="K17" s="209" t="str">
        <f ca="1">IF($E17="","",IF(OFFSET(Analysis!$BG11,,AL$5)&gt;=$G$5,"Yes",IF(OFFSET(Analysis!$BG11,,AL$5)&gt;=$G$4,"Maybe","No")))</f>
        <v>No</v>
      </c>
      <c r="R17" s="123"/>
    </row>
    <row r="18" spans="2:18">
      <c r="B18" s="209">
        <v>3</v>
      </c>
      <c r="C18" s="210" t="str">
        <f>IF(ISBLANK(Analysis!C12),"",Analysis!C12)</f>
        <v>Region 1</v>
      </c>
      <c r="D18" s="210" t="str">
        <f>IF(ISBLANK(Analysis!E12),"",Analysis!E12)</f>
        <v>District 2</v>
      </c>
      <c r="E18" s="210" t="str">
        <f>IF(ISBLANK(Analysis!F12),"",Analysis!F12)</f>
        <v>Facility 3</v>
      </c>
      <c r="F18" s="209" t="str">
        <f ca="1">IF($E18="","",IF(OFFSET(Analysis!$BG12,,AG$5)&gt;=$G$5,"Yes",IF(OFFSET(Analysis!$BG12,,AG$5)&gt;=$G$4,"Maybe","No")))</f>
        <v>Yes</v>
      </c>
      <c r="G18" s="209" t="str">
        <f ca="1">IF($E18="","",IF(OFFSET(Analysis!$BG12,,AH$5)&gt;=$G$5,"Yes",IF(OFFSET(Analysis!$BG12,,AH$5)&gt;=$G$4,"Maybe","No")))</f>
        <v>No</v>
      </c>
      <c r="H18" s="209" t="str">
        <f ca="1">IF($E18="","",IF(OFFSET(Analysis!$BG12,,AI$5)&gt;=$G$5,"Yes",IF(OFFSET(Analysis!$BG12,,AI$5)&gt;=$G$4,"Maybe","No")))</f>
        <v>No</v>
      </c>
      <c r="I18" s="209" t="str">
        <f ca="1">IF($E18="","",IF(OFFSET(Analysis!$BG12,,AJ$5)&gt;=$G$5,"Yes",IF(OFFSET(Analysis!$BG12,,AJ$5)&gt;=$G$4,"Maybe","No")))</f>
        <v>Maybe</v>
      </c>
      <c r="J18" s="209" t="str">
        <f ca="1">IF($E18="","",IF(OFFSET(Analysis!$BG12,,AK$5)&gt;=$G$5,"Yes",IF(OFFSET(Analysis!$BG12,,AK$5)&gt;=$G$4,"Maybe","No")))</f>
        <v>Yes</v>
      </c>
      <c r="K18" s="209" t="str">
        <f ca="1">IF($E18="","",IF(OFFSET(Analysis!$BG12,,AL$5)&gt;=$G$5,"Yes",IF(OFFSET(Analysis!$BG12,,AL$5)&gt;=$G$4,"Maybe","No")))</f>
        <v>No</v>
      </c>
      <c r="R18" s="123"/>
    </row>
    <row r="19" spans="2:18">
      <c r="B19" s="209">
        <v>4</v>
      </c>
      <c r="C19" s="210" t="str">
        <f>IF(ISBLANK(Analysis!C13),"",Analysis!C13)</f>
        <v>Region 2</v>
      </c>
      <c r="D19" s="210" t="str">
        <f>IF(ISBLANK(Analysis!E13),"",Analysis!E13)</f>
        <v>District 3</v>
      </c>
      <c r="E19" s="210" t="str">
        <f>IF(ISBLANK(Analysis!F13),"",Analysis!F13)</f>
        <v>Facility 4</v>
      </c>
      <c r="F19" s="209" t="str">
        <f ca="1">IF($E19="","",IF(OFFSET(Analysis!$BG13,,AG$5)&gt;=$G$5,"Yes",IF(OFFSET(Analysis!$BG13,,AG$5)&gt;=$G$4,"Maybe","No")))</f>
        <v>Yes</v>
      </c>
      <c r="G19" s="209" t="str">
        <f ca="1">IF($E19="","",IF(OFFSET(Analysis!$BG13,,AH$5)&gt;=$G$5,"Yes",IF(OFFSET(Analysis!$BG13,,AH$5)&gt;=$G$4,"Maybe","No")))</f>
        <v>Yes</v>
      </c>
      <c r="H19" s="209" t="str">
        <f ca="1">IF($E19="","",IF(OFFSET(Analysis!$BG13,,AI$5)&gt;=$G$5,"Yes",IF(OFFSET(Analysis!$BG13,,AI$5)&gt;=$G$4,"Maybe","No")))</f>
        <v>Yes</v>
      </c>
      <c r="I19" s="209" t="str">
        <f ca="1">IF($E19="","",IF(OFFSET(Analysis!$BG13,,AJ$5)&gt;=$G$5,"Yes",IF(OFFSET(Analysis!$BG13,,AJ$5)&gt;=$G$4,"Maybe","No")))</f>
        <v>Yes</v>
      </c>
      <c r="J19" s="209" t="str">
        <f ca="1">IF($E19="","",IF(OFFSET(Analysis!$BG13,,AK$5)&gt;=$G$5,"Yes",IF(OFFSET(Analysis!$BG13,,AK$5)&gt;=$G$4,"Maybe","No")))</f>
        <v>Yes</v>
      </c>
      <c r="K19" s="209" t="str">
        <f ca="1">IF($E19="","",IF(OFFSET(Analysis!$BG13,,AL$5)&gt;=$G$5,"Yes",IF(OFFSET(Analysis!$BG13,,AL$5)&gt;=$G$4,"Maybe","No")))</f>
        <v>Maybe</v>
      </c>
      <c r="R19" s="123"/>
    </row>
    <row r="20" spans="2:18">
      <c r="B20" s="209">
        <v>5</v>
      </c>
      <c r="C20" s="210" t="str">
        <f>IF(ISBLANK(Analysis!C14),"",Analysis!C14)</f>
        <v>Region 2</v>
      </c>
      <c r="D20" s="210" t="str">
        <f>IF(ISBLANK(Analysis!E14),"",Analysis!E14)</f>
        <v>District 4</v>
      </c>
      <c r="E20" s="210" t="str">
        <f>IF(ISBLANK(Analysis!F14),"",Analysis!F14)</f>
        <v>Facility 5</v>
      </c>
      <c r="F20" s="209" t="str">
        <f ca="1">IF($E20="","",IF(OFFSET(Analysis!$BG14,,AG$5)&gt;=$G$5,"Yes",IF(OFFSET(Analysis!$BG14,,AG$5)&gt;=$G$4,"Maybe","No")))</f>
        <v>Yes</v>
      </c>
      <c r="G20" s="209" t="str">
        <f ca="1">IF($E20="","",IF(OFFSET(Analysis!$BG14,,AH$5)&gt;=$G$5,"Yes",IF(OFFSET(Analysis!$BG14,,AH$5)&gt;=$G$4,"Maybe","No")))</f>
        <v>No</v>
      </c>
      <c r="H20" s="209" t="str">
        <f ca="1">IF($E20="","",IF(OFFSET(Analysis!$BG14,,AI$5)&gt;=$G$5,"Yes",IF(OFFSET(Analysis!$BG14,,AI$5)&gt;=$G$4,"Maybe","No")))</f>
        <v>No</v>
      </c>
      <c r="I20" s="209" t="str">
        <f ca="1">IF($E20="","",IF(OFFSET(Analysis!$BG14,,AJ$5)&gt;=$G$5,"Yes",IF(OFFSET(Analysis!$BG14,,AJ$5)&gt;=$G$4,"Maybe","No")))</f>
        <v>Yes</v>
      </c>
      <c r="J20" s="209" t="str">
        <f ca="1">IF($E20="","",IF(OFFSET(Analysis!$BG14,,AK$5)&gt;=$G$5,"Yes",IF(OFFSET(Analysis!$BG14,,AK$5)&gt;=$G$4,"Maybe","No")))</f>
        <v>Maybe</v>
      </c>
      <c r="K20" s="209" t="str">
        <f ca="1">IF($E20="","",IF(OFFSET(Analysis!$BG14,,AL$5)&gt;=$G$5,"Yes",IF(OFFSET(Analysis!$BG14,,AL$5)&gt;=$G$4,"Maybe","No")))</f>
        <v>No</v>
      </c>
      <c r="R20" s="123"/>
    </row>
    <row r="21" spans="2:18">
      <c r="B21" s="209">
        <v>6</v>
      </c>
      <c r="C21" s="210" t="str">
        <f>IF(ISBLANK(Analysis!C15),"",Analysis!C15)</f>
        <v>Region 2</v>
      </c>
      <c r="D21" s="210" t="str">
        <f>IF(ISBLANK(Analysis!E15),"",Analysis!E15)</f>
        <v>District 5</v>
      </c>
      <c r="E21" s="210" t="str">
        <f>IF(ISBLANK(Analysis!F15),"",Analysis!F15)</f>
        <v>Facility 6</v>
      </c>
      <c r="F21" s="209" t="str">
        <f ca="1">IF($E21="","",IF(OFFSET(Analysis!$BG15,,AG$5)&gt;=$G$5,"Yes",IF(OFFSET(Analysis!$BG15,,AG$5)&gt;=$G$4,"Maybe","No")))</f>
        <v>Yes</v>
      </c>
      <c r="G21" s="209" t="str">
        <f ca="1">IF($E21="","",IF(OFFSET(Analysis!$BG15,,AH$5)&gt;=$G$5,"Yes",IF(OFFSET(Analysis!$BG15,,AH$5)&gt;=$G$4,"Maybe","No")))</f>
        <v>Yes</v>
      </c>
      <c r="H21" s="209" t="str">
        <f ca="1">IF($E21="","",IF(OFFSET(Analysis!$BG15,,AI$5)&gt;=$G$5,"Yes",IF(OFFSET(Analysis!$BG15,,AI$5)&gt;=$G$4,"Maybe","No")))</f>
        <v>Yes</v>
      </c>
      <c r="I21" s="209" t="str">
        <f ca="1">IF($E21="","",IF(OFFSET(Analysis!$BG15,,AJ$5)&gt;=$G$5,"Yes",IF(OFFSET(Analysis!$BG15,,AJ$5)&gt;=$G$4,"Maybe","No")))</f>
        <v>Yes</v>
      </c>
      <c r="J21" s="209" t="str">
        <f ca="1">IF($E21="","",IF(OFFSET(Analysis!$BG15,,AK$5)&gt;=$G$5,"Yes",IF(OFFSET(Analysis!$BG15,,AK$5)&gt;=$G$4,"Maybe","No")))</f>
        <v>Yes</v>
      </c>
      <c r="K21" s="209" t="str">
        <f ca="1">IF($E21="","",IF(OFFSET(Analysis!$BG15,,AL$5)&gt;=$G$5,"Yes",IF(OFFSET(Analysis!$BG15,,AL$5)&gt;=$G$4,"Maybe","No")))</f>
        <v>No</v>
      </c>
      <c r="R21" s="123"/>
    </row>
    <row r="22" spans="2:18">
      <c r="B22" s="209">
        <v>7</v>
      </c>
      <c r="C22" s="210" t="str">
        <f>IF(ISBLANK(Analysis!C16),"",Analysis!C16)</f>
        <v>Region 2</v>
      </c>
      <c r="D22" s="210" t="str">
        <f>IF(ISBLANK(Analysis!E16),"",Analysis!E16)</f>
        <v>District 6</v>
      </c>
      <c r="E22" s="210" t="str">
        <f>IF(ISBLANK(Analysis!F16),"",Analysis!F16)</f>
        <v>Facility 7</v>
      </c>
      <c r="F22" s="209" t="str">
        <f ca="1">IF($E22="","",IF(OFFSET(Analysis!$BG16,,AG$5)&gt;=$G$5,"Yes",IF(OFFSET(Analysis!$BG16,,AG$5)&gt;=$G$4,"Maybe","No")))</f>
        <v>Yes</v>
      </c>
      <c r="G22" s="209" t="str">
        <f ca="1">IF($E22="","",IF(OFFSET(Analysis!$BG16,,AH$5)&gt;=$G$5,"Yes",IF(OFFSET(Analysis!$BG16,,AH$5)&gt;=$G$4,"Maybe","No")))</f>
        <v>Maybe</v>
      </c>
      <c r="H22" s="209" t="str">
        <f ca="1">IF($E22="","",IF(OFFSET(Analysis!$BG16,,AI$5)&gt;=$G$5,"Yes",IF(OFFSET(Analysis!$BG16,,AI$5)&gt;=$G$4,"Maybe","No")))</f>
        <v>Maybe</v>
      </c>
      <c r="I22" s="209" t="str">
        <f ca="1">IF($E22="","",IF(OFFSET(Analysis!$BG16,,AJ$5)&gt;=$G$5,"Yes",IF(OFFSET(Analysis!$BG16,,AJ$5)&gt;=$G$4,"Maybe","No")))</f>
        <v>Yes</v>
      </c>
      <c r="J22" s="209" t="str">
        <f ca="1">IF($E22="","",IF(OFFSET(Analysis!$BG16,,AK$5)&gt;=$G$5,"Yes",IF(OFFSET(Analysis!$BG16,,AK$5)&gt;=$G$4,"Maybe","No")))</f>
        <v>Yes</v>
      </c>
      <c r="K22" s="209" t="str">
        <f ca="1">IF($E22="","",IF(OFFSET(Analysis!$BG16,,AL$5)&gt;=$G$5,"Yes",IF(OFFSET(Analysis!$BG16,,AL$5)&gt;=$G$4,"Maybe","No")))</f>
        <v>Maybe</v>
      </c>
      <c r="R22" s="123"/>
    </row>
    <row r="23" spans="2:18">
      <c r="B23" s="209">
        <v>8</v>
      </c>
      <c r="C23" s="210" t="str">
        <f>IF(ISBLANK(Analysis!C17),"",Analysis!C17)</f>
        <v>Region 2</v>
      </c>
      <c r="D23" s="210" t="str">
        <f>IF(ISBLANK(Analysis!E17),"",Analysis!E17)</f>
        <v>District 7</v>
      </c>
      <c r="E23" s="210" t="str">
        <f>IF(ISBLANK(Analysis!F17),"",Analysis!F17)</f>
        <v>Facility 8</v>
      </c>
      <c r="F23" s="209" t="str">
        <f ca="1">IF($E23="","",IF(OFFSET(Analysis!$BG17,,AG$5)&gt;=$G$5,"Yes",IF(OFFSET(Analysis!$BG17,,AG$5)&gt;=$G$4,"Maybe","No")))</f>
        <v>Yes</v>
      </c>
      <c r="G23" s="209" t="str">
        <f ca="1">IF($E23="","",IF(OFFSET(Analysis!$BG17,,AH$5)&gt;=$G$5,"Yes",IF(OFFSET(Analysis!$BG17,,AH$5)&gt;=$G$4,"Maybe","No")))</f>
        <v>Maybe</v>
      </c>
      <c r="H23" s="209" t="str">
        <f ca="1">IF($E23="","",IF(OFFSET(Analysis!$BG17,,AI$5)&gt;=$G$5,"Yes",IF(OFFSET(Analysis!$BG17,,AI$5)&gt;=$G$4,"Maybe","No")))</f>
        <v>Maybe</v>
      </c>
      <c r="I23" s="209" t="str">
        <f ca="1">IF($E23="","",IF(OFFSET(Analysis!$BG17,,AJ$5)&gt;=$G$5,"Yes",IF(OFFSET(Analysis!$BG17,,AJ$5)&gt;=$G$4,"Maybe","No")))</f>
        <v>Yes</v>
      </c>
      <c r="J23" s="209" t="str">
        <f ca="1">IF($E23="","",IF(OFFSET(Analysis!$BG17,,AK$5)&gt;=$G$5,"Yes",IF(OFFSET(Analysis!$BG17,,AK$5)&gt;=$G$4,"Maybe","No")))</f>
        <v>Yes</v>
      </c>
      <c r="K23" s="209" t="str">
        <f ca="1">IF($E23="","",IF(OFFSET(Analysis!$BG17,,AL$5)&gt;=$G$5,"Yes",IF(OFFSET(Analysis!$BG17,,AL$5)&gt;=$G$4,"Maybe","No")))</f>
        <v>Maybe</v>
      </c>
      <c r="R23" s="123"/>
    </row>
    <row r="24" spans="2:18">
      <c r="B24" s="209">
        <v>9</v>
      </c>
      <c r="C24" s="210" t="str">
        <f>IF(ISBLANK(Analysis!C18),"",Analysis!C18)</f>
        <v>Region 3</v>
      </c>
      <c r="D24" s="210" t="str">
        <f>IF(ISBLANK(Analysis!E18),"",Analysis!E18)</f>
        <v>District 8</v>
      </c>
      <c r="E24" s="210" t="str">
        <f>IF(ISBLANK(Analysis!F18),"",Analysis!F18)</f>
        <v>Facility 9</v>
      </c>
      <c r="F24" s="209" t="str">
        <f ca="1">IF($E24="","",IF(OFFSET(Analysis!$BG18,,AG$5)&gt;=$G$5,"Yes",IF(OFFSET(Analysis!$BG18,,AG$5)&gt;=$G$4,"Maybe","No")))</f>
        <v>Yes</v>
      </c>
      <c r="G24" s="209" t="str">
        <f ca="1">IF($E24="","",IF(OFFSET(Analysis!$BG18,,AH$5)&gt;=$G$5,"Yes",IF(OFFSET(Analysis!$BG18,,AH$5)&gt;=$G$4,"Maybe","No")))</f>
        <v>No</v>
      </c>
      <c r="H24" s="209" t="str">
        <f ca="1">IF($E24="","",IF(OFFSET(Analysis!$BG18,,AI$5)&gt;=$G$5,"Yes",IF(OFFSET(Analysis!$BG18,,AI$5)&gt;=$G$4,"Maybe","No")))</f>
        <v>No</v>
      </c>
      <c r="I24" s="209" t="str">
        <f ca="1">IF($E24="","",IF(OFFSET(Analysis!$BG18,,AJ$5)&gt;=$G$5,"Yes",IF(OFFSET(Analysis!$BG18,,AJ$5)&gt;=$G$4,"Maybe","No")))</f>
        <v>Maybe</v>
      </c>
      <c r="J24" s="209" t="str">
        <f ca="1">IF($E24="","",IF(OFFSET(Analysis!$BG18,,AK$5)&gt;=$G$5,"Yes",IF(OFFSET(Analysis!$BG18,,AK$5)&gt;=$G$4,"Maybe","No")))</f>
        <v>Yes</v>
      </c>
      <c r="K24" s="209" t="str">
        <f ca="1">IF($E24="","",IF(OFFSET(Analysis!$BG18,,AL$5)&gt;=$G$5,"Yes",IF(OFFSET(Analysis!$BG18,,AL$5)&gt;=$G$4,"Maybe","No")))</f>
        <v>No</v>
      </c>
      <c r="R24" s="123"/>
    </row>
    <row r="25" spans="2:18">
      <c r="B25" s="209">
        <v>10</v>
      </c>
      <c r="C25" s="210" t="str">
        <f>IF(ISBLANK(Analysis!C19),"",Analysis!C19)</f>
        <v>Region 3</v>
      </c>
      <c r="D25" s="210" t="str">
        <f>IF(ISBLANK(Analysis!E19),"",Analysis!E19)</f>
        <v>District 9</v>
      </c>
      <c r="E25" s="210" t="str">
        <f>IF(ISBLANK(Analysis!F19),"",Analysis!F19)</f>
        <v>Facility 10</v>
      </c>
      <c r="F25" s="209" t="str">
        <f ca="1">IF($E25="","",IF(OFFSET(Analysis!$BG19,,AG$5)&gt;=$G$5,"Yes",IF(OFFSET(Analysis!$BG19,,AG$5)&gt;=$G$4,"Maybe","No")))</f>
        <v>No</v>
      </c>
      <c r="G25" s="209" t="str">
        <f ca="1">IF($E25="","",IF(OFFSET(Analysis!$BG19,,AH$5)&gt;=$G$5,"Yes",IF(OFFSET(Analysis!$BG19,,AH$5)&gt;=$G$4,"Maybe","No")))</f>
        <v>No</v>
      </c>
      <c r="H25" s="209" t="str">
        <f ca="1">IF($E25="","",IF(OFFSET(Analysis!$BG19,,AI$5)&gt;=$G$5,"Yes",IF(OFFSET(Analysis!$BG19,,AI$5)&gt;=$G$4,"Maybe","No")))</f>
        <v>No</v>
      </c>
      <c r="I25" s="209" t="str">
        <f ca="1">IF($E25="","",IF(OFFSET(Analysis!$BG19,,AJ$5)&gt;=$G$5,"Yes",IF(OFFSET(Analysis!$BG19,,AJ$5)&gt;=$G$4,"Maybe","No")))</f>
        <v>No</v>
      </c>
      <c r="J25" s="209" t="str">
        <f ca="1">IF($E25="","",IF(OFFSET(Analysis!$BG19,,AK$5)&gt;=$G$5,"Yes",IF(OFFSET(Analysis!$BG19,,AK$5)&gt;=$G$4,"Maybe","No")))</f>
        <v>No</v>
      </c>
      <c r="K25" s="209" t="str">
        <f ca="1">IF($E25="","",IF(OFFSET(Analysis!$BG19,,AL$5)&gt;=$G$5,"Yes",IF(OFFSET(Analysis!$BG19,,AL$5)&gt;=$G$4,"Maybe","No")))</f>
        <v>No</v>
      </c>
      <c r="R25" s="123"/>
    </row>
    <row r="26" spans="2:18">
      <c r="B26" s="209">
        <v>11</v>
      </c>
      <c r="C26" s="210" t="str">
        <f>IF(ISBLANK(Analysis!C20),"",Analysis!C20)</f>
        <v>Region 3</v>
      </c>
      <c r="D26" s="210" t="str">
        <f>IF(ISBLANK(Analysis!E20),"",Analysis!E20)</f>
        <v>District 10</v>
      </c>
      <c r="E26" s="210" t="str">
        <f>IF(ISBLANK(Analysis!F20),"",Analysis!F20)</f>
        <v>Facility 11</v>
      </c>
      <c r="F26" s="209" t="str">
        <f ca="1">IF($E26="","",IF(OFFSET(Analysis!$BG20,,AG$5)&gt;=$G$5,"Yes",IF(OFFSET(Analysis!$BG20,,AG$5)&gt;=$G$4,"Maybe","No")))</f>
        <v>No</v>
      </c>
      <c r="G26" s="209" t="str">
        <f ca="1">IF($E26="","",IF(OFFSET(Analysis!$BG20,,AH$5)&gt;=$G$5,"Yes",IF(OFFSET(Analysis!$BG20,,AH$5)&gt;=$G$4,"Maybe","No")))</f>
        <v>No</v>
      </c>
      <c r="H26" s="209" t="str">
        <f ca="1">IF($E26="","",IF(OFFSET(Analysis!$BG20,,AI$5)&gt;=$G$5,"Yes",IF(OFFSET(Analysis!$BG20,,AI$5)&gt;=$G$4,"Maybe","No")))</f>
        <v>No</v>
      </c>
      <c r="I26" s="209" t="str">
        <f ca="1">IF($E26="","",IF(OFFSET(Analysis!$BG20,,AJ$5)&gt;=$G$5,"Yes",IF(OFFSET(Analysis!$BG20,,AJ$5)&gt;=$G$4,"Maybe","No")))</f>
        <v>No</v>
      </c>
      <c r="J26" s="209" t="str">
        <f ca="1">IF($E26="","",IF(OFFSET(Analysis!$BG20,,AK$5)&gt;=$G$5,"Yes",IF(OFFSET(Analysis!$BG20,,AK$5)&gt;=$G$4,"Maybe","No")))</f>
        <v>No</v>
      </c>
      <c r="K26" s="209" t="str">
        <f ca="1">IF($E26="","",IF(OFFSET(Analysis!$BG20,,AL$5)&gt;=$G$5,"Yes",IF(OFFSET(Analysis!$BG20,,AL$5)&gt;=$G$4,"Maybe","No")))</f>
        <v>No</v>
      </c>
      <c r="R26" s="123"/>
    </row>
    <row r="27" spans="2:18">
      <c r="B27" s="209">
        <v>12</v>
      </c>
      <c r="C27" s="210" t="str">
        <f>IF(ISBLANK(Analysis!C21),"",Analysis!C21)</f>
        <v>Region 3</v>
      </c>
      <c r="D27" s="210" t="str">
        <f>IF(ISBLANK(Analysis!E21),"",Analysis!E21)</f>
        <v>District 11</v>
      </c>
      <c r="E27" s="210" t="str">
        <f>IF(ISBLANK(Analysis!F21),"",Analysis!F21)</f>
        <v>Facility 12</v>
      </c>
      <c r="F27" s="209" t="str">
        <f ca="1">IF($E27="","",IF(OFFSET(Analysis!$BG21,,AG$5)&gt;=$G$5,"Yes",IF(OFFSET(Analysis!$BG21,,AG$5)&gt;=$G$4,"Maybe","No")))</f>
        <v>No</v>
      </c>
      <c r="G27" s="209" t="str">
        <f ca="1">IF($E27="","",IF(OFFSET(Analysis!$BG21,,AH$5)&gt;=$G$5,"Yes",IF(OFFSET(Analysis!$BG21,,AH$5)&gt;=$G$4,"Maybe","No")))</f>
        <v>No</v>
      </c>
      <c r="H27" s="209" t="str">
        <f ca="1">IF($E27="","",IF(OFFSET(Analysis!$BG21,,AI$5)&gt;=$G$5,"Yes",IF(OFFSET(Analysis!$BG21,,AI$5)&gt;=$G$4,"Maybe","No")))</f>
        <v>No</v>
      </c>
      <c r="I27" s="209" t="str">
        <f ca="1">IF($E27="","",IF(OFFSET(Analysis!$BG21,,AJ$5)&gt;=$G$5,"Yes",IF(OFFSET(Analysis!$BG21,,AJ$5)&gt;=$G$4,"Maybe","No")))</f>
        <v>No</v>
      </c>
      <c r="J27" s="209" t="str">
        <f ca="1">IF($E27="","",IF(OFFSET(Analysis!$BG21,,AK$5)&gt;=$G$5,"Yes",IF(OFFSET(Analysis!$BG21,,AK$5)&gt;=$G$4,"Maybe","No")))</f>
        <v>No</v>
      </c>
      <c r="K27" s="209" t="str">
        <f ca="1">IF($E27="","",IF(OFFSET(Analysis!$BG21,,AL$5)&gt;=$G$5,"Yes",IF(OFFSET(Analysis!$BG21,,AL$5)&gt;=$G$4,"Maybe","No")))</f>
        <v>No</v>
      </c>
      <c r="R27" s="123"/>
    </row>
    <row r="28" spans="2:18">
      <c r="B28" s="209">
        <v>13</v>
      </c>
      <c r="C28" s="210" t="str">
        <f>IF(ISBLANK(Analysis!C22),"",Analysis!C22)</f>
        <v>Region 3</v>
      </c>
      <c r="D28" s="210" t="str">
        <f>IF(ISBLANK(Analysis!E22),"",Analysis!E22)</f>
        <v>District 12</v>
      </c>
      <c r="E28" s="210" t="str">
        <f>IF(ISBLANK(Analysis!F22),"",Analysis!F22)</f>
        <v>Facility 13</v>
      </c>
      <c r="F28" s="209" t="str">
        <f ca="1">IF($E28="","",IF(OFFSET(Analysis!$BG22,,AG$5)&gt;=$G$5,"Yes",IF(OFFSET(Analysis!$BG22,,AG$5)&gt;=$G$4,"Maybe","No")))</f>
        <v>Yes</v>
      </c>
      <c r="G28" s="209" t="str">
        <f ca="1">IF($E28="","",IF(OFFSET(Analysis!$BG22,,AH$5)&gt;=$G$5,"Yes",IF(OFFSET(Analysis!$BG22,,AH$5)&gt;=$G$4,"Maybe","No")))</f>
        <v>Yes</v>
      </c>
      <c r="H28" s="209" t="str">
        <f ca="1">IF($E28="","",IF(OFFSET(Analysis!$BG22,,AI$5)&gt;=$G$5,"Yes",IF(OFFSET(Analysis!$BG22,,AI$5)&gt;=$G$4,"Maybe","No")))</f>
        <v>Maybe</v>
      </c>
      <c r="I28" s="209" t="str">
        <f ca="1">IF($E28="","",IF(OFFSET(Analysis!$BG22,,AJ$5)&gt;=$G$5,"Yes",IF(OFFSET(Analysis!$BG22,,AJ$5)&gt;=$G$4,"Maybe","No")))</f>
        <v>Yes</v>
      </c>
      <c r="J28" s="209" t="str">
        <f ca="1">IF($E28="","",IF(OFFSET(Analysis!$BG22,,AK$5)&gt;=$G$5,"Yes",IF(OFFSET(Analysis!$BG22,,AK$5)&gt;=$G$4,"Maybe","No")))</f>
        <v>Yes</v>
      </c>
      <c r="K28" s="209" t="str">
        <f ca="1">IF($E28="","",IF(OFFSET(Analysis!$BG22,,AL$5)&gt;=$G$5,"Yes",IF(OFFSET(Analysis!$BG22,,AL$5)&gt;=$G$4,"Maybe","No")))</f>
        <v>No</v>
      </c>
      <c r="R28" s="123"/>
    </row>
    <row r="29" spans="2:18">
      <c r="B29" s="209">
        <v>14</v>
      </c>
      <c r="C29" s="210" t="str">
        <f>IF(ISBLANK(Analysis!C23),"",Analysis!C23)</f>
        <v>Region 3</v>
      </c>
      <c r="D29" s="210" t="str">
        <f>IF(ISBLANK(Analysis!E23),"",Analysis!E23)</f>
        <v>District 13</v>
      </c>
      <c r="E29" s="210" t="str">
        <f>IF(ISBLANK(Analysis!F23),"",Analysis!F23)</f>
        <v>Facility 14</v>
      </c>
      <c r="F29" s="209" t="str">
        <f ca="1">IF($E29="","",IF(OFFSET(Analysis!$BG23,,AG$5)&gt;=$G$5,"Yes",IF(OFFSET(Analysis!$BG23,,AG$5)&gt;=$G$4,"Maybe","No")))</f>
        <v>Yes</v>
      </c>
      <c r="G29" s="209" t="str">
        <f ca="1">IF($E29="","",IF(OFFSET(Analysis!$BG23,,AH$5)&gt;=$G$5,"Yes",IF(OFFSET(Analysis!$BG23,,AH$5)&gt;=$G$4,"Maybe","No")))</f>
        <v>No</v>
      </c>
      <c r="H29" s="209" t="str">
        <f ca="1">IF($E29="","",IF(OFFSET(Analysis!$BG23,,AI$5)&gt;=$G$5,"Yes",IF(OFFSET(Analysis!$BG23,,AI$5)&gt;=$G$4,"Maybe","No")))</f>
        <v>No</v>
      </c>
      <c r="I29" s="209" t="str">
        <f ca="1">IF($E29="","",IF(OFFSET(Analysis!$BG23,,AJ$5)&gt;=$G$5,"Yes",IF(OFFSET(Analysis!$BG23,,AJ$5)&gt;=$G$4,"Maybe","No")))</f>
        <v>Yes</v>
      </c>
      <c r="J29" s="209" t="str">
        <f ca="1">IF($E29="","",IF(OFFSET(Analysis!$BG23,,AK$5)&gt;=$G$5,"Yes",IF(OFFSET(Analysis!$BG23,,AK$5)&gt;=$G$4,"Maybe","No")))</f>
        <v>Maybe</v>
      </c>
      <c r="K29" s="209" t="str">
        <f ca="1">IF($E29="","",IF(OFFSET(Analysis!$BG23,,AL$5)&gt;=$G$5,"Yes",IF(OFFSET(Analysis!$BG23,,AL$5)&gt;=$G$4,"Maybe","No")))</f>
        <v>No</v>
      </c>
      <c r="R29" s="123"/>
    </row>
    <row r="30" spans="2:18">
      <c r="B30" s="209">
        <v>15</v>
      </c>
      <c r="C30" s="210" t="str">
        <f>IF(ISBLANK(Analysis!C24),"",Analysis!C24)</f>
        <v>Region 3</v>
      </c>
      <c r="D30" s="210" t="str">
        <f>IF(ISBLANK(Analysis!E24),"",Analysis!E24)</f>
        <v>District 14</v>
      </c>
      <c r="E30" s="210" t="str">
        <f>IF(ISBLANK(Analysis!F24),"",Analysis!F24)</f>
        <v>Facility 15</v>
      </c>
      <c r="F30" s="209" t="str">
        <f ca="1">IF($E30="","",IF(OFFSET(Analysis!$BG24,,AG$5)&gt;=$G$5,"Yes",IF(OFFSET(Analysis!$BG24,,AG$5)&gt;=$G$4,"Maybe","No")))</f>
        <v>Yes</v>
      </c>
      <c r="G30" s="209" t="str">
        <f ca="1">IF($E30="","",IF(OFFSET(Analysis!$BG24,,AH$5)&gt;=$G$5,"Yes",IF(OFFSET(Analysis!$BG24,,AH$5)&gt;=$G$4,"Maybe","No")))</f>
        <v>Maybe</v>
      </c>
      <c r="H30" s="209" t="str">
        <f ca="1">IF($E30="","",IF(OFFSET(Analysis!$BG24,,AI$5)&gt;=$G$5,"Yes",IF(OFFSET(Analysis!$BG24,,AI$5)&gt;=$G$4,"Maybe","No")))</f>
        <v>No</v>
      </c>
      <c r="I30" s="209" t="str">
        <f ca="1">IF($E30="","",IF(OFFSET(Analysis!$BG24,,AJ$5)&gt;=$G$5,"Yes",IF(OFFSET(Analysis!$BG24,,AJ$5)&gt;=$G$4,"Maybe","No")))</f>
        <v>Yes</v>
      </c>
      <c r="J30" s="209" t="str">
        <f ca="1">IF($E30="","",IF(OFFSET(Analysis!$BG24,,AK$5)&gt;=$G$5,"Yes",IF(OFFSET(Analysis!$BG24,,AK$5)&gt;=$G$4,"Maybe","No")))</f>
        <v>Yes</v>
      </c>
      <c r="K30" s="209" t="str">
        <f ca="1">IF($E30="","",IF(OFFSET(Analysis!$BG24,,AL$5)&gt;=$G$5,"Yes",IF(OFFSET(Analysis!$BG24,,AL$5)&gt;=$G$4,"Maybe","No")))</f>
        <v>No</v>
      </c>
      <c r="R30" s="123"/>
    </row>
    <row r="31" spans="2:18">
      <c r="B31" s="209">
        <v>16</v>
      </c>
      <c r="C31" s="210" t="str">
        <f>IF(ISBLANK(Analysis!C25),"",Analysis!C25)</f>
        <v>Region 4</v>
      </c>
      <c r="D31" s="210" t="str">
        <f>IF(ISBLANK(Analysis!E25),"",Analysis!E25)</f>
        <v>District 15</v>
      </c>
      <c r="E31" s="210" t="str">
        <f>IF(ISBLANK(Analysis!F25),"",Analysis!F25)</f>
        <v>Facility 16</v>
      </c>
      <c r="F31" s="209" t="str">
        <f ca="1">IF($E31="","",IF(OFFSET(Analysis!$BG25,,AG$5)&gt;=$G$5,"Yes",IF(OFFSET(Analysis!$BG25,,AG$5)&gt;=$G$4,"Maybe","No")))</f>
        <v>Yes</v>
      </c>
      <c r="G31" s="209" t="str">
        <f ca="1">IF($E31="","",IF(OFFSET(Analysis!$BG25,,AH$5)&gt;=$G$5,"Yes",IF(OFFSET(Analysis!$BG25,,AH$5)&gt;=$G$4,"Maybe","No")))</f>
        <v>Yes</v>
      </c>
      <c r="H31" s="209" t="str">
        <f ca="1">IF($E31="","",IF(OFFSET(Analysis!$BG25,,AI$5)&gt;=$G$5,"Yes",IF(OFFSET(Analysis!$BG25,,AI$5)&gt;=$G$4,"Maybe","No")))</f>
        <v>Yes</v>
      </c>
      <c r="I31" s="209" t="str">
        <f ca="1">IF($E31="","",IF(OFFSET(Analysis!$BG25,,AJ$5)&gt;=$G$5,"Yes",IF(OFFSET(Analysis!$BG25,,AJ$5)&gt;=$G$4,"Maybe","No")))</f>
        <v>Yes</v>
      </c>
      <c r="J31" s="209" t="str">
        <f ca="1">IF($E31="","",IF(OFFSET(Analysis!$BG25,,AK$5)&gt;=$G$5,"Yes",IF(OFFSET(Analysis!$BG25,,AK$5)&gt;=$G$4,"Maybe","No")))</f>
        <v>Yes</v>
      </c>
      <c r="K31" s="209" t="str">
        <f ca="1">IF($E31="","",IF(OFFSET(Analysis!$BG25,,AL$5)&gt;=$G$5,"Yes",IF(OFFSET(Analysis!$BG25,,AL$5)&gt;=$G$4,"Maybe","No")))</f>
        <v>Yes</v>
      </c>
      <c r="R31" s="123"/>
    </row>
    <row r="32" spans="2:18">
      <c r="B32" s="209">
        <v>17</v>
      </c>
      <c r="C32" s="210" t="str">
        <f>IF(ISBLANK(Analysis!C26),"",Analysis!C26)</f>
        <v>Region 5</v>
      </c>
      <c r="D32" s="210" t="str">
        <f>IF(ISBLANK(Analysis!E26),"",Analysis!E26)</f>
        <v>District 16</v>
      </c>
      <c r="E32" s="210" t="str">
        <f>IF(ISBLANK(Analysis!F26),"",Analysis!F26)</f>
        <v>Facility 17</v>
      </c>
      <c r="F32" s="209" t="str">
        <f ca="1">IF($E32="","",IF(OFFSET(Analysis!$BG26,,AG$5)&gt;=$G$5,"Yes",IF(OFFSET(Analysis!$BG26,,AG$5)&gt;=$G$4,"Maybe","No")))</f>
        <v>Yes</v>
      </c>
      <c r="G32" s="209" t="str">
        <f ca="1">IF($E32="","",IF(OFFSET(Analysis!$BG26,,AH$5)&gt;=$G$5,"Yes",IF(OFFSET(Analysis!$BG26,,AH$5)&gt;=$G$4,"Maybe","No")))</f>
        <v>Yes</v>
      </c>
      <c r="H32" s="209" t="str">
        <f ca="1">IF($E32="","",IF(OFFSET(Analysis!$BG26,,AI$5)&gt;=$G$5,"Yes",IF(OFFSET(Analysis!$BG26,,AI$5)&gt;=$G$4,"Maybe","No")))</f>
        <v>Yes</v>
      </c>
      <c r="I32" s="209" t="str">
        <f ca="1">IF($E32="","",IF(OFFSET(Analysis!$BG26,,AJ$5)&gt;=$G$5,"Yes",IF(OFFSET(Analysis!$BG26,,AJ$5)&gt;=$G$4,"Maybe","No")))</f>
        <v>Yes</v>
      </c>
      <c r="J32" s="209" t="str">
        <f ca="1">IF($E32="","",IF(OFFSET(Analysis!$BG26,,AK$5)&gt;=$G$5,"Yes",IF(OFFSET(Analysis!$BG26,,AK$5)&gt;=$G$4,"Maybe","No")))</f>
        <v>Yes</v>
      </c>
      <c r="K32" s="209" t="str">
        <f ca="1">IF($E32="","",IF(OFFSET(Analysis!$BG26,,AL$5)&gt;=$G$5,"Yes",IF(OFFSET(Analysis!$BG26,,AL$5)&gt;=$G$4,"Maybe","No")))</f>
        <v>Yes</v>
      </c>
      <c r="R32" s="123"/>
    </row>
    <row r="33" spans="2:18">
      <c r="B33" s="209">
        <v>18</v>
      </c>
      <c r="C33" s="210" t="str">
        <f>IF(ISBLANK(Analysis!C27),"",Analysis!C27)</f>
        <v>Region 6</v>
      </c>
      <c r="D33" s="210" t="str">
        <f>IF(ISBLANK(Analysis!E27),"",Analysis!E27)</f>
        <v>District 17</v>
      </c>
      <c r="E33" s="210" t="str">
        <f>IF(ISBLANK(Analysis!F27),"",Analysis!F27)</f>
        <v>Facility 18</v>
      </c>
      <c r="F33" s="209" t="str">
        <f ca="1">IF($E33="","",IF(OFFSET(Analysis!$BG27,,AG$5)&gt;=$G$5,"Yes",IF(OFFSET(Analysis!$BG27,,AG$5)&gt;=$G$4,"Maybe","No")))</f>
        <v>Yes</v>
      </c>
      <c r="G33" s="209" t="str">
        <f ca="1">IF($E33="","",IF(OFFSET(Analysis!$BG27,,AH$5)&gt;=$G$5,"Yes",IF(OFFSET(Analysis!$BG27,,AH$5)&gt;=$G$4,"Maybe","No")))</f>
        <v>Yes</v>
      </c>
      <c r="H33" s="209" t="str">
        <f ca="1">IF($E33="","",IF(OFFSET(Analysis!$BG27,,AI$5)&gt;=$G$5,"Yes",IF(OFFSET(Analysis!$BG27,,AI$5)&gt;=$G$4,"Maybe","No")))</f>
        <v>Yes</v>
      </c>
      <c r="I33" s="209" t="str">
        <f ca="1">IF($E33="","",IF(OFFSET(Analysis!$BG27,,AJ$5)&gt;=$G$5,"Yes",IF(OFFSET(Analysis!$BG27,,AJ$5)&gt;=$G$4,"Maybe","No")))</f>
        <v>Yes</v>
      </c>
      <c r="J33" s="209" t="str">
        <f ca="1">IF($E33="","",IF(OFFSET(Analysis!$BG27,,AK$5)&gt;=$G$5,"Yes",IF(OFFSET(Analysis!$BG27,,AK$5)&gt;=$G$4,"Maybe","No")))</f>
        <v>Maybe</v>
      </c>
      <c r="K33" s="209" t="str">
        <f ca="1">IF($E33="","",IF(OFFSET(Analysis!$BG27,,AL$5)&gt;=$G$5,"Yes",IF(OFFSET(Analysis!$BG27,,AL$5)&gt;=$G$4,"Maybe","No")))</f>
        <v>No</v>
      </c>
      <c r="R33" s="123"/>
    </row>
    <row r="34" spans="2:18">
      <c r="B34" s="209">
        <v>19</v>
      </c>
      <c r="C34" s="210" t="str">
        <f>IF(ISBLANK(Analysis!C28),"",Analysis!C28)</f>
        <v>Region 7</v>
      </c>
      <c r="D34" s="210" t="str">
        <f>IF(ISBLANK(Analysis!E28),"",Analysis!E28)</f>
        <v>District 18</v>
      </c>
      <c r="E34" s="210" t="str">
        <f>IF(ISBLANK(Analysis!F28),"",Analysis!F28)</f>
        <v>Facility 19</v>
      </c>
      <c r="F34" s="209" t="str">
        <f ca="1">IF($E34="","",IF(OFFSET(Analysis!$BG28,,AG$5)&gt;=$G$5,"Yes",IF(OFFSET(Analysis!$BG28,,AG$5)&gt;=$G$4,"Maybe","No")))</f>
        <v>Yes</v>
      </c>
      <c r="G34" s="209" t="str">
        <f ca="1">IF($E34="","",IF(OFFSET(Analysis!$BG28,,AH$5)&gt;=$G$5,"Yes",IF(OFFSET(Analysis!$BG28,,AH$5)&gt;=$G$4,"Maybe","No")))</f>
        <v>No</v>
      </c>
      <c r="H34" s="209" t="str">
        <f ca="1">IF($E34="","",IF(OFFSET(Analysis!$BG28,,AI$5)&gt;=$G$5,"Yes",IF(OFFSET(Analysis!$BG28,,AI$5)&gt;=$G$4,"Maybe","No")))</f>
        <v>No</v>
      </c>
      <c r="I34" s="209" t="str">
        <f ca="1">IF($E34="","",IF(OFFSET(Analysis!$BG28,,AJ$5)&gt;=$G$5,"Yes",IF(OFFSET(Analysis!$BG28,,AJ$5)&gt;=$G$4,"Maybe","No")))</f>
        <v>Maybe</v>
      </c>
      <c r="J34" s="209" t="str">
        <f ca="1">IF($E34="","",IF(OFFSET(Analysis!$BG28,,AK$5)&gt;=$G$5,"Yes",IF(OFFSET(Analysis!$BG28,,AK$5)&gt;=$G$4,"Maybe","No")))</f>
        <v>No</v>
      </c>
      <c r="K34" s="209" t="str">
        <f ca="1">IF($E34="","",IF(OFFSET(Analysis!$BG28,,AL$5)&gt;=$G$5,"Yes",IF(OFFSET(Analysis!$BG28,,AL$5)&gt;=$G$4,"Maybe","No")))</f>
        <v>No</v>
      </c>
      <c r="R34" s="123"/>
    </row>
    <row r="35" spans="2:18">
      <c r="B35" s="209">
        <v>20</v>
      </c>
      <c r="C35" s="210" t="str">
        <f>IF(ISBLANK(Analysis!C29),"",Analysis!C29)</f>
        <v>Region 8</v>
      </c>
      <c r="D35" s="210" t="str">
        <f>IF(ISBLANK(Analysis!E29),"",Analysis!E29)</f>
        <v>District 19</v>
      </c>
      <c r="E35" s="210" t="str">
        <f>IF(ISBLANK(Analysis!F29),"",Analysis!F29)</f>
        <v>Facility 20</v>
      </c>
      <c r="F35" s="209" t="str">
        <f ca="1">IF($E35="","",IF(OFFSET(Analysis!$BG29,,AG$5)&gt;=$G$5,"Yes",IF(OFFSET(Analysis!$BG29,,AG$5)&gt;=$G$4,"Maybe","No")))</f>
        <v>Maybe</v>
      </c>
      <c r="G35" s="209" t="str">
        <f ca="1">IF($E35="","",IF(OFFSET(Analysis!$BG29,,AH$5)&gt;=$G$5,"Yes",IF(OFFSET(Analysis!$BG29,,AH$5)&gt;=$G$4,"Maybe","No")))</f>
        <v>Maybe</v>
      </c>
      <c r="H35" s="209" t="str">
        <f ca="1">IF($E35="","",IF(OFFSET(Analysis!$BG29,,AI$5)&gt;=$G$5,"Yes",IF(OFFSET(Analysis!$BG29,,AI$5)&gt;=$G$4,"Maybe","No")))</f>
        <v>Maybe</v>
      </c>
      <c r="I35" s="209" t="str">
        <f ca="1">IF($E35="","",IF(OFFSET(Analysis!$BG29,,AJ$5)&gt;=$G$5,"Yes",IF(OFFSET(Analysis!$BG29,,AJ$5)&gt;=$G$4,"Maybe","No")))</f>
        <v>Maybe</v>
      </c>
      <c r="J35" s="209" t="str">
        <f ca="1">IF($E35="","",IF(OFFSET(Analysis!$BG29,,AK$5)&gt;=$G$5,"Yes",IF(OFFSET(Analysis!$BG29,,AK$5)&gt;=$G$4,"Maybe","No")))</f>
        <v>Maybe</v>
      </c>
      <c r="K35" s="209" t="str">
        <f ca="1">IF($E35="","",IF(OFFSET(Analysis!$BG29,,AL$5)&gt;=$G$5,"Yes",IF(OFFSET(Analysis!$BG29,,AL$5)&gt;=$G$4,"Maybe","No")))</f>
        <v>No</v>
      </c>
      <c r="R35" s="123"/>
    </row>
    <row r="36" spans="2:18">
      <c r="B36" s="209">
        <v>21</v>
      </c>
      <c r="C36" s="210" t="str">
        <f>IF(ISBLANK(Analysis!C30),"",Analysis!C30)</f>
        <v>Region 9</v>
      </c>
      <c r="D36" s="210" t="str">
        <f>IF(ISBLANK(Analysis!E30),"",Analysis!E30)</f>
        <v>District 20</v>
      </c>
      <c r="E36" s="210" t="str">
        <f>IF(ISBLANK(Analysis!F30),"",Analysis!F30)</f>
        <v>Facility 21</v>
      </c>
      <c r="F36" s="209" t="str">
        <f ca="1">IF($E36="","",IF(OFFSET(Analysis!$BG30,,AG$5)&gt;=$G$5,"Yes",IF(OFFSET(Analysis!$BG30,,AG$5)&gt;=$G$4,"Maybe","No")))</f>
        <v>Yes</v>
      </c>
      <c r="G36" s="209" t="str">
        <f ca="1">IF($E36="","",IF(OFFSET(Analysis!$BG30,,AH$5)&gt;=$G$5,"Yes",IF(OFFSET(Analysis!$BG30,,AH$5)&gt;=$G$4,"Maybe","No")))</f>
        <v>Maybe</v>
      </c>
      <c r="H36" s="209" t="str">
        <f ca="1">IF($E36="","",IF(OFFSET(Analysis!$BG30,,AI$5)&gt;=$G$5,"Yes",IF(OFFSET(Analysis!$BG30,,AI$5)&gt;=$G$4,"Maybe","No")))</f>
        <v>Maybe</v>
      </c>
      <c r="I36" s="209" t="str">
        <f ca="1">IF($E36="","",IF(OFFSET(Analysis!$BG30,,AJ$5)&gt;=$G$5,"Yes",IF(OFFSET(Analysis!$BG30,,AJ$5)&gt;=$G$4,"Maybe","No")))</f>
        <v>Yes</v>
      </c>
      <c r="J36" s="209" t="str">
        <f ca="1">IF($E36="","",IF(OFFSET(Analysis!$BG30,,AK$5)&gt;=$G$5,"Yes",IF(OFFSET(Analysis!$BG30,,AK$5)&gt;=$G$4,"Maybe","No")))</f>
        <v>Yes</v>
      </c>
      <c r="K36" s="209" t="str">
        <f ca="1">IF($E36="","",IF(OFFSET(Analysis!$BG30,,AL$5)&gt;=$G$5,"Yes",IF(OFFSET(Analysis!$BG30,,AL$5)&gt;=$G$4,"Maybe","No")))</f>
        <v>Maybe</v>
      </c>
      <c r="R36" s="123"/>
    </row>
    <row r="37" spans="2:18">
      <c r="B37" s="209">
        <v>22</v>
      </c>
      <c r="C37" s="210" t="str">
        <f>IF(ISBLANK(Analysis!C31),"",Analysis!C31)</f>
        <v>Region 10</v>
      </c>
      <c r="D37" s="210" t="str">
        <f>IF(ISBLANK(Analysis!E31),"",Analysis!E31)</f>
        <v>District 21</v>
      </c>
      <c r="E37" s="210" t="str">
        <f>IF(ISBLANK(Analysis!F31),"",Analysis!F31)</f>
        <v>Facility 22</v>
      </c>
      <c r="F37" s="209" t="str">
        <f ca="1">IF($E37="","",IF(OFFSET(Analysis!$BG31,,AG$5)&gt;=$G$5,"Yes",IF(OFFSET(Analysis!$BG31,,AG$5)&gt;=$G$4,"Maybe","No")))</f>
        <v>Yes</v>
      </c>
      <c r="G37" s="209" t="str">
        <f ca="1">IF($E37="","",IF(OFFSET(Analysis!$BG31,,AH$5)&gt;=$G$5,"Yes",IF(OFFSET(Analysis!$BG31,,AH$5)&gt;=$G$4,"Maybe","No")))</f>
        <v>Yes</v>
      </c>
      <c r="H37" s="209" t="str">
        <f ca="1">IF($E37="","",IF(OFFSET(Analysis!$BG31,,AI$5)&gt;=$G$5,"Yes",IF(OFFSET(Analysis!$BG31,,AI$5)&gt;=$G$4,"Maybe","No")))</f>
        <v>Yes</v>
      </c>
      <c r="I37" s="209" t="str">
        <f ca="1">IF($E37="","",IF(OFFSET(Analysis!$BG31,,AJ$5)&gt;=$G$5,"Yes",IF(OFFSET(Analysis!$BG31,,AJ$5)&gt;=$G$4,"Maybe","No")))</f>
        <v>Yes</v>
      </c>
      <c r="J37" s="209" t="str">
        <f ca="1">IF($E37="","",IF(OFFSET(Analysis!$BG31,,AK$5)&gt;=$G$5,"Yes",IF(OFFSET(Analysis!$BG31,,AK$5)&gt;=$G$4,"Maybe","No")))</f>
        <v>Yes</v>
      </c>
      <c r="K37" s="209" t="str">
        <f ca="1">IF($E37="","",IF(OFFSET(Analysis!$BG31,,AL$5)&gt;=$G$5,"Yes",IF(OFFSET(Analysis!$BG31,,AL$5)&gt;=$G$4,"Maybe","No")))</f>
        <v>Yes</v>
      </c>
      <c r="R37" s="123"/>
    </row>
    <row r="38" spans="2:18">
      <c r="B38" s="209">
        <v>23</v>
      </c>
      <c r="C38" s="210" t="str">
        <f>IF(ISBLANK(Analysis!C32),"",Analysis!C32)</f>
        <v/>
      </c>
      <c r="D38" s="210" t="str">
        <f>IF(ISBLANK(Analysis!E32),"",Analysis!E32)</f>
        <v/>
      </c>
      <c r="E38" s="210" t="str">
        <f>IF(ISBLANK(Analysis!F32),"",Analysis!F32)</f>
        <v/>
      </c>
      <c r="F38" s="209" t="str">
        <f ca="1">IF($E38="","",IF(OFFSET(Analysis!$BG32,,AG$5)&gt;=$G$5,"Yes",IF(OFFSET(Analysis!$BG32,,AG$5)&gt;=$G$4,"Maybe","No")))</f>
        <v/>
      </c>
      <c r="G38" s="209" t="str">
        <f ca="1">IF($E38="","",IF(OFFSET(Analysis!$BG32,,AH$5)&gt;=$G$5,"Yes",IF(OFFSET(Analysis!$BG32,,AH$5)&gt;=$G$4,"Maybe","No")))</f>
        <v/>
      </c>
      <c r="H38" s="209" t="str">
        <f ca="1">IF($E38="","",IF(OFFSET(Analysis!$BG32,,AI$5)&gt;=$G$5,"Yes",IF(OFFSET(Analysis!$BG32,,AI$5)&gt;=$G$4,"Maybe","No")))</f>
        <v/>
      </c>
      <c r="I38" s="209" t="str">
        <f ca="1">IF($E38="","",IF(OFFSET(Analysis!$BG32,,AJ$5)&gt;=$G$5,"Yes",IF(OFFSET(Analysis!$BG32,,AJ$5)&gt;=$G$4,"Maybe","No")))</f>
        <v/>
      </c>
      <c r="J38" s="209" t="str">
        <f ca="1">IF($E38="","",IF(OFFSET(Analysis!$BG32,,AK$5)&gt;=$G$5,"Yes",IF(OFFSET(Analysis!$BG32,,AK$5)&gt;=$G$4,"Maybe","No")))</f>
        <v/>
      </c>
      <c r="K38" s="209" t="str">
        <f ca="1">IF($E38="","",IF(OFFSET(Analysis!$BG32,,AL$5)&gt;=$G$5,"Yes",IF(OFFSET(Analysis!$BG32,,AL$5)&gt;=$G$4,"Maybe","No")))</f>
        <v/>
      </c>
      <c r="R38" s="123"/>
    </row>
    <row r="39" spans="2:18">
      <c r="B39" s="209">
        <v>24</v>
      </c>
      <c r="C39" s="210" t="str">
        <f>IF(ISBLANK(Analysis!C33),"",Analysis!C33)</f>
        <v/>
      </c>
      <c r="D39" s="210" t="str">
        <f>IF(ISBLANK(Analysis!E33),"",Analysis!E33)</f>
        <v/>
      </c>
      <c r="E39" s="210" t="str">
        <f>IF(ISBLANK(Analysis!F33),"",Analysis!F33)</f>
        <v/>
      </c>
      <c r="F39" s="209" t="str">
        <f ca="1">IF($E39="","",IF(OFFSET(Analysis!$BG33,,AG$5)&gt;=$G$5,"Yes",IF(OFFSET(Analysis!$BG33,,AG$5)&gt;=$G$4,"Maybe","No")))</f>
        <v/>
      </c>
      <c r="G39" s="209" t="str">
        <f ca="1">IF($E39="","",IF(OFFSET(Analysis!$BG33,,AH$5)&gt;=$G$5,"Yes",IF(OFFSET(Analysis!$BG33,,AH$5)&gt;=$G$4,"Maybe","No")))</f>
        <v/>
      </c>
      <c r="H39" s="209" t="str">
        <f ca="1">IF($E39="","",IF(OFFSET(Analysis!$BG33,,AI$5)&gt;=$G$5,"Yes",IF(OFFSET(Analysis!$BG33,,AI$5)&gt;=$G$4,"Maybe","No")))</f>
        <v/>
      </c>
      <c r="I39" s="209" t="str">
        <f ca="1">IF($E39="","",IF(OFFSET(Analysis!$BG33,,AJ$5)&gt;=$G$5,"Yes",IF(OFFSET(Analysis!$BG33,,AJ$5)&gt;=$G$4,"Maybe","No")))</f>
        <v/>
      </c>
      <c r="J39" s="209" t="str">
        <f ca="1">IF($E39="","",IF(OFFSET(Analysis!$BG33,,AK$5)&gt;=$G$5,"Yes",IF(OFFSET(Analysis!$BG33,,AK$5)&gt;=$G$4,"Maybe","No")))</f>
        <v/>
      </c>
      <c r="K39" s="209" t="str">
        <f ca="1">IF($E39="","",IF(OFFSET(Analysis!$BG33,,AL$5)&gt;=$G$5,"Yes",IF(OFFSET(Analysis!$BG33,,AL$5)&gt;=$G$4,"Maybe","No")))</f>
        <v/>
      </c>
      <c r="R39" s="123"/>
    </row>
    <row r="40" spans="2:18">
      <c r="B40" s="209">
        <v>25</v>
      </c>
      <c r="C40" s="210" t="str">
        <f>IF(ISBLANK(Analysis!C34),"",Analysis!C34)</f>
        <v/>
      </c>
      <c r="D40" s="210" t="str">
        <f>IF(ISBLANK(Analysis!E34),"",Analysis!E34)</f>
        <v/>
      </c>
      <c r="E40" s="210" t="str">
        <f>IF(ISBLANK(Analysis!F34),"",Analysis!F34)</f>
        <v/>
      </c>
      <c r="F40" s="209" t="str">
        <f ca="1">IF($E40="","",IF(OFFSET(Analysis!$BG34,,AG$5)&gt;=$G$5,"Yes",IF(OFFSET(Analysis!$BG34,,AG$5)&gt;=$G$4,"Maybe","No")))</f>
        <v/>
      </c>
      <c r="G40" s="209" t="str">
        <f ca="1">IF($E40="","",IF(OFFSET(Analysis!$BG34,,AH$5)&gt;=$G$5,"Yes",IF(OFFSET(Analysis!$BG34,,AH$5)&gt;=$G$4,"Maybe","No")))</f>
        <v/>
      </c>
      <c r="H40" s="209" t="str">
        <f ca="1">IF($E40="","",IF(OFFSET(Analysis!$BG34,,AI$5)&gt;=$G$5,"Yes",IF(OFFSET(Analysis!$BG34,,AI$5)&gt;=$G$4,"Maybe","No")))</f>
        <v/>
      </c>
      <c r="I40" s="209" t="str">
        <f ca="1">IF($E40="","",IF(OFFSET(Analysis!$BG34,,AJ$5)&gt;=$G$5,"Yes",IF(OFFSET(Analysis!$BG34,,AJ$5)&gt;=$G$4,"Maybe","No")))</f>
        <v/>
      </c>
      <c r="J40" s="209" t="str">
        <f ca="1">IF($E40="","",IF(OFFSET(Analysis!$BG34,,AK$5)&gt;=$G$5,"Yes",IF(OFFSET(Analysis!$BG34,,AK$5)&gt;=$G$4,"Maybe","No")))</f>
        <v/>
      </c>
      <c r="K40" s="209" t="str">
        <f ca="1">IF($E40="","",IF(OFFSET(Analysis!$BG34,,AL$5)&gt;=$G$5,"Yes",IF(OFFSET(Analysis!$BG34,,AL$5)&gt;=$G$4,"Maybe","No")))</f>
        <v/>
      </c>
      <c r="R40" s="123"/>
    </row>
    <row r="41" spans="2:18">
      <c r="B41" s="209">
        <v>26</v>
      </c>
      <c r="C41" s="210" t="str">
        <f>IF(ISBLANK(Analysis!C35),"",Analysis!C35)</f>
        <v/>
      </c>
      <c r="D41" s="210" t="str">
        <f>IF(ISBLANK(Analysis!E35),"",Analysis!E35)</f>
        <v/>
      </c>
      <c r="E41" s="210" t="str">
        <f>IF(ISBLANK(Analysis!F35),"",Analysis!F35)</f>
        <v/>
      </c>
      <c r="F41" s="209" t="str">
        <f ca="1">IF($E41="","",IF(OFFSET(Analysis!$BG35,,AG$5)&gt;=$G$5,"Yes",IF(OFFSET(Analysis!$BG35,,AG$5)&gt;=$G$4,"Maybe","No")))</f>
        <v/>
      </c>
      <c r="G41" s="209" t="str">
        <f ca="1">IF($E41="","",IF(OFFSET(Analysis!$BG35,,AH$5)&gt;=$G$5,"Yes",IF(OFFSET(Analysis!$BG35,,AH$5)&gt;=$G$4,"Maybe","No")))</f>
        <v/>
      </c>
      <c r="H41" s="209" t="str">
        <f ca="1">IF($E41="","",IF(OFFSET(Analysis!$BG35,,AI$5)&gt;=$G$5,"Yes",IF(OFFSET(Analysis!$BG35,,AI$5)&gt;=$G$4,"Maybe","No")))</f>
        <v/>
      </c>
      <c r="I41" s="209" t="str">
        <f ca="1">IF($E41="","",IF(OFFSET(Analysis!$BG35,,AJ$5)&gt;=$G$5,"Yes",IF(OFFSET(Analysis!$BG35,,AJ$5)&gt;=$G$4,"Maybe","No")))</f>
        <v/>
      </c>
      <c r="J41" s="209" t="str">
        <f ca="1">IF($E41="","",IF(OFFSET(Analysis!$BG35,,AK$5)&gt;=$G$5,"Yes",IF(OFFSET(Analysis!$BG35,,AK$5)&gt;=$G$4,"Maybe","No")))</f>
        <v/>
      </c>
      <c r="K41" s="209" t="str">
        <f ca="1">IF($E41="","",IF(OFFSET(Analysis!$BG35,,AL$5)&gt;=$G$5,"Yes",IF(OFFSET(Analysis!$BG35,,AL$5)&gt;=$G$4,"Maybe","No")))</f>
        <v/>
      </c>
      <c r="R41" s="123"/>
    </row>
    <row r="42" spans="2:18">
      <c r="B42" s="209">
        <v>27</v>
      </c>
      <c r="C42" s="210" t="str">
        <f>IF(ISBLANK(Analysis!C36),"",Analysis!C36)</f>
        <v/>
      </c>
      <c r="D42" s="210" t="str">
        <f>IF(ISBLANK(Analysis!E36),"",Analysis!E36)</f>
        <v/>
      </c>
      <c r="E42" s="210" t="str">
        <f>IF(ISBLANK(Analysis!F36),"",Analysis!F36)</f>
        <v/>
      </c>
      <c r="F42" s="209" t="str">
        <f ca="1">IF($E42="","",IF(OFFSET(Analysis!$BG36,,AG$5)&gt;=$G$5,"Yes",IF(OFFSET(Analysis!$BG36,,AG$5)&gt;=$G$4,"Maybe","No")))</f>
        <v/>
      </c>
      <c r="G42" s="209" t="str">
        <f ca="1">IF($E42="","",IF(OFFSET(Analysis!$BG36,,AH$5)&gt;=$G$5,"Yes",IF(OFFSET(Analysis!$BG36,,AH$5)&gt;=$G$4,"Maybe","No")))</f>
        <v/>
      </c>
      <c r="H42" s="209" t="str">
        <f ca="1">IF($E42="","",IF(OFFSET(Analysis!$BG36,,AI$5)&gt;=$G$5,"Yes",IF(OFFSET(Analysis!$BG36,,AI$5)&gt;=$G$4,"Maybe","No")))</f>
        <v/>
      </c>
      <c r="I42" s="209" t="str">
        <f ca="1">IF($E42="","",IF(OFFSET(Analysis!$BG36,,AJ$5)&gt;=$G$5,"Yes",IF(OFFSET(Analysis!$BG36,,AJ$5)&gt;=$G$4,"Maybe","No")))</f>
        <v/>
      </c>
      <c r="J42" s="209" t="str">
        <f ca="1">IF($E42="","",IF(OFFSET(Analysis!$BG36,,AK$5)&gt;=$G$5,"Yes",IF(OFFSET(Analysis!$BG36,,AK$5)&gt;=$G$4,"Maybe","No")))</f>
        <v/>
      </c>
      <c r="K42" s="209" t="str">
        <f ca="1">IF($E42="","",IF(OFFSET(Analysis!$BG36,,AL$5)&gt;=$G$5,"Yes",IF(OFFSET(Analysis!$BG36,,AL$5)&gt;=$G$4,"Maybe","No")))</f>
        <v/>
      </c>
      <c r="R42" s="123"/>
    </row>
    <row r="43" spans="2:18">
      <c r="B43" s="209">
        <v>28</v>
      </c>
      <c r="C43" s="210" t="str">
        <f>IF(ISBLANK(Analysis!C37),"",Analysis!C37)</f>
        <v/>
      </c>
      <c r="D43" s="210" t="str">
        <f>IF(ISBLANK(Analysis!E37),"",Analysis!E37)</f>
        <v/>
      </c>
      <c r="E43" s="210" t="str">
        <f>IF(ISBLANK(Analysis!F37),"",Analysis!F37)</f>
        <v/>
      </c>
      <c r="F43" s="209" t="str">
        <f ca="1">IF($E43="","",IF(OFFSET(Analysis!$BG37,,AG$5)&gt;=$G$5,"Yes",IF(OFFSET(Analysis!$BG37,,AG$5)&gt;=$G$4,"Maybe","No")))</f>
        <v/>
      </c>
      <c r="G43" s="209" t="str">
        <f ca="1">IF($E43="","",IF(OFFSET(Analysis!$BG37,,AH$5)&gt;=$G$5,"Yes",IF(OFFSET(Analysis!$BG37,,AH$5)&gt;=$G$4,"Maybe","No")))</f>
        <v/>
      </c>
      <c r="H43" s="209" t="str">
        <f ca="1">IF($E43="","",IF(OFFSET(Analysis!$BG37,,AI$5)&gt;=$G$5,"Yes",IF(OFFSET(Analysis!$BG37,,AI$5)&gt;=$G$4,"Maybe","No")))</f>
        <v/>
      </c>
      <c r="I43" s="209" t="str">
        <f ca="1">IF($E43="","",IF(OFFSET(Analysis!$BG37,,AJ$5)&gt;=$G$5,"Yes",IF(OFFSET(Analysis!$BG37,,AJ$5)&gt;=$G$4,"Maybe","No")))</f>
        <v/>
      </c>
      <c r="J43" s="209" t="str">
        <f ca="1">IF($E43="","",IF(OFFSET(Analysis!$BG37,,AK$5)&gt;=$G$5,"Yes",IF(OFFSET(Analysis!$BG37,,AK$5)&gt;=$G$4,"Maybe","No")))</f>
        <v/>
      </c>
      <c r="K43" s="209" t="str">
        <f ca="1">IF($E43="","",IF(OFFSET(Analysis!$BG37,,AL$5)&gt;=$G$5,"Yes",IF(OFFSET(Analysis!$BG37,,AL$5)&gt;=$G$4,"Maybe","No")))</f>
        <v/>
      </c>
      <c r="R43" s="123"/>
    </row>
    <row r="44" spans="2:18">
      <c r="B44" s="209">
        <v>29</v>
      </c>
      <c r="C44" s="210" t="str">
        <f>IF(ISBLANK(Analysis!C38),"",Analysis!C38)</f>
        <v/>
      </c>
      <c r="D44" s="210" t="str">
        <f>IF(ISBLANK(Analysis!E38),"",Analysis!E38)</f>
        <v/>
      </c>
      <c r="E44" s="210" t="str">
        <f>IF(ISBLANK(Analysis!F38),"",Analysis!F38)</f>
        <v/>
      </c>
      <c r="F44" s="209" t="str">
        <f ca="1">IF($E44="","",IF(OFFSET(Analysis!$BG38,,AG$5)&gt;=$G$5,"Yes",IF(OFFSET(Analysis!$BG38,,AG$5)&gt;=$G$4,"Maybe","No")))</f>
        <v/>
      </c>
      <c r="G44" s="209" t="str">
        <f ca="1">IF($E44="","",IF(OFFSET(Analysis!$BG38,,AH$5)&gt;=$G$5,"Yes",IF(OFFSET(Analysis!$BG38,,AH$5)&gt;=$G$4,"Maybe","No")))</f>
        <v/>
      </c>
      <c r="H44" s="209" t="str">
        <f ca="1">IF($E44="","",IF(OFFSET(Analysis!$BG38,,AI$5)&gt;=$G$5,"Yes",IF(OFFSET(Analysis!$BG38,,AI$5)&gt;=$G$4,"Maybe","No")))</f>
        <v/>
      </c>
      <c r="I44" s="209" t="str">
        <f ca="1">IF($E44="","",IF(OFFSET(Analysis!$BG38,,AJ$5)&gt;=$G$5,"Yes",IF(OFFSET(Analysis!$BG38,,AJ$5)&gt;=$G$4,"Maybe","No")))</f>
        <v/>
      </c>
      <c r="J44" s="209" t="str">
        <f ca="1">IF($E44="","",IF(OFFSET(Analysis!$BG38,,AK$5)&gt;=$G$5,"Yes",IF(OFFSET(Analysis!$BG38,,AK$5)&gt;=$G$4,"Maybe","No")))</f>
        <v/>
      </c>
      <c r="K44" s="209" t="str">
        <f ca="1">IF($E44="","",IF(OFFSET(Analysis!$BG38,,AL$5)&gt;=$G$5,"Yes",IF(OFFSET(Analysis!$BG38,,AL$5)&gt;=$G$4,"Maybe","No")))</f>
        <v/>
      </c>
      <c r="R44" s="123"/>
    </row>
    <row r="45" spans="2:18">
      <c r="B45" s="209">
        <v>30</v>
      </c>
      <c r="C45" s="210" t="str">
        <f>IF(ISBLANK(Analysis!C39),"",Analysis!C39)</f>
        <v/>
      </c>
      <c r="D45" s="210" t="str">
        <f>IF(ISBLANK(Analysis!E39),"",Analysis!E39)</f>
        <v/>
      </c>
      <c r="E45" s="210" t="str">
        <f>IF(ISBLANK(Analysis!F39),"",Analysis!F39)</f>
        <v/>
      </c>
      <c r="F45" s="209" t="str">
        <f ca="1">IF($E45="","",IF(OFFSET(Analysis!$BG39,,AG$5)&gt;=$G$5,"Yes",IF(OFFSET(Analysis!$BG39,,AG$5)&gt;=$G$4,"Maybe","No")))</f>
        <v/>
      </c>
      <c r="G45" s="209" t="str">
        <f ca="1">IF($E45="","",IF(OFFSET(Analysis!$BG39,,AH$5)&gt;=$G$5,"Yes",IF(OFFSET(Analysis!$BG39,,AH$5)&gt;=$G$4,"Maybe","No")))</f>
        <v/>
      </c>
      <c r="H45" s="209" t="str">
        <f ca="1">IF($E45="","",IF(OFFSET(Analysis!$BG39,,AI$5)&gt;=$G$5,"Yes",IF(OFFSET(Analysis!$BG39,,AI$5)&gt;=$G$4,"Maybe","No")))</f>
        <v/>
      </c>
      <c r="I45" s="209" t="str">
        <f ca="1">IF($E45="","",IF(OFFSET(Analysis!$BG39,,AJ$5)&gt;=$G$5,"Yes",IF(OFFSET(Analysis!$BG39,,AJ$5)&gt;=$G$4,"Maybe","No")))</f>
        <v/>
      </c>
      <c r="J45" s="209" t="str">
        <f ca="1">IF($E45="","",IF(OFFSET(Analysis!$BG39,,AK$5)&gt;=$G$5,"Yes",IF(OFFSET(Analysis!$BG39,,AK$5)&gt;=$G$4,"Maybe","No")))</f>
        <v/>
      </c>
      <c r="K45" s="209" t="str">
        <f ca="1">IF($E45="","",IF(OFFSET(Analysis!$BG39,,AL$5)&gt;=$G$5,"Yes",IF(OFFSET(Analysis!$BG39,,AL$5)&gt;=$G$4,"Maybe","No")))</f>
        <v/>
      </c>
      <c r="R45" s="123"/>
    </row>
    <row r="46" spans="2:18">
      <c r="B46" s="209">
        <v>31</v>
      </c>
      <c r="C46" s="210" t="str">
        <f>IF(ISBLANK(Analysis!C40),"",Analysis!C40)</f>
        <v/>
      </c>
      <c r="D46" s="210" t="str">
        <f>IF(ISBLANK(Analysis!E40),"",Analysis!E40)</f>
        <v/>
      </c>
      <c r="E46" s="210" t="str">
        <f>IF(ISBLANK(Analysis!F40),"",Analysis!F40)</f>
        <v/>
      </c>
      <c r="F46" s="209" t="str">
        <f ca="1">IF($E46="","",IF(OFFSET(Analysis!$BG40,,AG$5)&gt;=$G$5,"Yes",IF(OFFSET(Analysis!$BG40,,AG$5)&gt;=$G$4,"Maybe","No")))</f>
        <v/>
      </c>
      <c r="G46" s="209" t="str">
        <f ca="1">IF($E46="","",IF(OFFSET(Analysis!$BG40,,AH$5)&gt;=$G$5,"Yes",IF(OFFSET(Analysis!$BG40,,AH$5)&gt;=$G$4,"Maybe","No")))</f>
        <v/>
      </c>
      <c r="H46" s="209" t="str">
        <f ca="1">IF($E46="","",IF(OFFSET(Analysis!$BG40,,AI$5)&gt;=$G$5,"Yes",IF(OFFSET(Analysis!$BG40,,AI$5)&gt;=$G$4,"Maybe","No")))</f>
        <v/>
      </c>
      <c r="I46" s="209" t="str">
        <f ca="1">IF($E46="","",IF(OFFSET(Analysis!$BG40,,AJ$5)&gt;=$G$5,"Yes",IF(OFFSET(Analysis!$BG40,,AJ$5)&gt;=$G$4,"Maybe","No")))</f>
        <v/>
      </c>
      <c r="J46" s="209" t="str">
        <f ca="1">IF($E46="","",IF(OFFSET(Analysis!$BG40,,AK$5)&gt;=$G$5,"Yes",IF(OFFSET(Analysis!$BG40,,AK$5)&gt;=$G$4,"Maybe","No")))</f>
        <v/>
      </c>
      <c r="K46" s="209" t="str">
        <f ca="1">IF($E46="","",IF(OFFSET(Analysis!$BG40,,AL$5)&gt;=$G$5,"Yes",IF(OFFSET(Analysis!$BG40,,AL$5)&gt;=$G$4,"Maybe","No")))</f>
        <v/>
      </c>
      <c r="R46" s="123"/>
    </row>
    <row r="47" spans="2:18">
      <c r="B47" s="209">
        <v>32</v>
      </c>
      <c r="C47" s="210" t="str">
        <f>IF(ISBLANK(Analysis!C41),"",Analysis!C41)</f>
        <v/>
      </c>
      <c r="D47" s="210" t="str">
        <f>IF(ISBLANK(Analysis!E41),"",Analysis!E41)</f>
        <v/>
      </c>
      <c r="E47" s="210" t="str">
        <f>IF(ISBLANK(Analysis!F41),"",Analysis!F41)</f>
        <v/>
      </c>
      <c r="F47" s="209" t="str">
        <f ca="1">IF($E47="","",IF(OFFSET(Analysis!$BG41,,AG$5)&gt;=$G$5,"Yes",IF(OFFSET(Analysis!$BG41,,AG$5)&gt;=$G$4,"Maybe","No")))</f>
        <v/>
      </c>
      <c r="G47" s="209" t="str">
        <f ca="1">IF($E47="","",IF(OFFSET(Analysis!$BG41,,AH$5)&gt;=$G$5,"Yes",IF(OFFSET(Analysis!$BG41,,AH$5)&gt;=$G$4,"Maybe","No")))</f>
        <v/>
      </c>
      <c r="H47" s="209" t="str">
        <f ca="1">IF($E47="","",IF(OFFSET(Analysis!$BG41,,AI$5)&gt;=$G$5,"Yes",IF(OFFSET(Analysis!$BG41,,AI$5)&gt;=$G$4,"Maybe","No")))</f>
        <v/>
      </c>
      <c r="I47" s="209" t="str">
        <f ca="1">IF($E47="","",IF(OFFSET(Analysis!$BG41,,AJ$5)&gt;=$G$5,"Yes",IF(OFFSET(Analysis!$BG41,,AJ$5)&gt;=$G$4,"Maybe","No")))</f>
        <v/>
      </c>
      <c r="J47" s="209" t="str">
        <f ca="1">IF($E47="","",IF(OFFSET(Analysis!$BG41,,AK$5)&gt;=$G$5,"Yes",IF(OFFSET(Analysis!$BG41,,AK$5)&gt;=$G$4,"Maybe","No")))</f>
        <v/>
      </c>
      <c r="K47" s="209" t="str">
        <f ca="1">IF($E47="","",IF(OFFSET(Analysis!$BG41,,AL$5)&gt;=$G$5,"Yes",IF(OFFSET(Analysis!$BG41,,AL$5)&gt;=$G$4,"Maybe","No")))</f>
        <v/>
      </c>
      <c r="R47" s="123"/>
    </row>
    <row r="48" spans="2:18">
      <c r="B48" s="209">
        <v>33</v>
      </c>
      <c r="C48" s="210" t="str">
        <f>IF(ISBLANK(Analysis!C42),"",Analysis!C42)</f>
        <v/>
      </c>
      <c r="D48" s="210" t="str">
        <f>IF(ISBLANK(Analysis!E42),"",Analysis!E42)</f>
        <v/>
      </c>
      <c r="E48" s="210" t="str">
        <f>IF(ISBLANK(Analysis!F42),"",Analysis!F42)</f>
        <v/>
      </c>
      <c r="F48" s="209" t="str">
        <f ca="1">IF($E48="","",IF(OFFSET(Analysis!$BG42,,AG$5)&gt;=$G$5,"Yes",IF(OFFSET(Analysis!$BG42,,AG$5)&gt;=$G$4,"Maybe","No")))</f>
        <v/>
      </c>
      <c r="G48" s="209" t="str">
        <f ca="1">IF($E48="","",IF(OFFSET(Analysis!$BG42,,AH$5)&gt;=$G$5,"Yes",IF(OFFSET(Analysis!$BG42,,AH$5)&gt;=$G$4,"Maybe","No")))</f>
        <v/>
      </c>
      <c r="H48" s="209" t="str">
        <f ca="1">IF($E48="","",IF(OFFSET(Analysis!$BG42,,AI$5)&gt;=$G$5,"Yes",IF(OFFSET(Analysis!$BG42,,AI$5)&gt;=$G$4,"Maybe","No")))</f>
        <v/>
      </c>
      <c r="I48" s="209" t="str">
        <f ca="1">IF($E48="","",IF(OFFSET(Analysis!$BG42,,AJ$5)&gt;=$G$5,"Yes",IF(OFFSET(Analysis!$BG42,,AJ$5)&gt;=$G$4,"Maybe","No")))</f>
        <v/>
      </c>
      <c r="J48" s="209" t="str">
        <f ca="1">IF($E48="","",IF(OFFSET(Analysis!$BG42,,AK$5)&gt;=$G$5,"Yes",IF(OFFSET(Analysis!$BG42,,AK$5)&gt;=$G$4,"Maybe","No")))</f>
        <v/>
      </c>
      <c r="K48" s="209" t="str">
        <f ca="1">IF($E48="","",IF(OFFSET(Analysis!$BG42,,AL$5)&gt;=$G$5,"Yes",IF(OFFSET(Analysis!$BG42,,AL$5)&gt;=$G$4,"Maybe","No")))</f>
        <v/>
      </c>
      <c r="R48" s="123"/>
    </row>
    <row r="49" spans="2:18">
      <c r="B49" s="209">
        <v>34</v>
      </c>
      <c r="C49" s="210" t="str">
        <f>IF(ISBLANK(Analysis!C43),"",Analysis!C43)</f>
        <v/>
      </c>
      <c r="D49" s="210" t="str">
        <f>IF(ISBLANK(Analysis!E43),"",Analysis!E43)</f>
        <v/>
      </c>
      <c r="E49" s="210" t="str">
        <f>IF(ISBLANK(Analysis!F43),"",Analysis!F43)</f>
        <v/>
      </c>
      <c r="F49" s="209" t="str">
        <f ca="1">IF($E49="","",IF(OFFSET(Analysis!$BG43,,AG$5)&gt;=$G$5,"Yes",IF(OFFSET(Analysis!$BG43,,AG$5)&gt;=$G$4,"Maybe","No")))</f>
        <v/>
      </c>
      <c r="G49" s="209" t="str">
        <f ca="1">IF($E49="","",IF(OFFSET(Analysis!$BG43,,AH$5)&gt;=$G$5,"Yes",IF(OFFSET(Analysis!$BG43,,AH$5)&gt;=$G$4,"Maybe","No")))</f>
        <v/>
      </c>
      <c r="H49" s="209" t="str">
        <f ca="1">IF($E49="","",IF(OFFSET(Analysis!$BG43,,AI$5)&gt;=$G$5,"Yes",IF(OFFSET(Analysis!$BG43,,AI$5)&gt;=$G$4,"Maybe","No")))</f>
        <v/>
      </c>
      <c r="I49" s="209" t="str">
        <f ca="1">IF($E49="","",IF(OFFSET(Analysis!$BG43,,AJ$5)&gt;=$G$5,"Yes",IF(OFFSET(Analysis!$BG43,,AJ$5)&gt;=$G$4,"Maybe","No")))</f>
        <v/>
      </c>
      <c r="J49" s="209" t="str">
        <f ca="1">IF($E49="","",IF(OFFSET(Analysis!$BG43,,AK$5)&gt;=$G$5,"Yes",IF(OFFSET(Analysis!$BG43,,AK$5)&gt;=$G$4,"Maybe","No")))</f>
        <v/>
      </c>
      <c r="K49" s="209" t="str">
        <f ca="1">IF($E49="","",IF(OFFSET(Analysis!$BG43,,AL$5)&gt;=$G$5,"Yes",IF(OFFSET(Analysis!$BG43,,AL$5)&gt;=$G$4,"Maybe","No")))</f>
        <v/>
      </c>
      <c r="R49" s="123"/>
    </row>
    <row r="50" spans="2:18">
      <c r="B50" s="209">
        <v>35</v>
      </c>
      <c r="C50" s="210" t="str">
        <f>IF(ISBLANK(Analysis!C44),"",Analysis!C44)</f>
        <v/>
      </c>
      <c r="D50" s="210" t="str">
        <f>IF(ISBLANK(Analysis!E44),"",Analysis!E44)</f>
        <v/>
      </c>
      <c r="E50" s="210" t="str">
        <f>IF(ISBLANK(Analysis!F44),"",Analysis!F44)</f>
        <v/>
      </c>
      <c r="F50" s="209" t="str">
        <f ca="1">IF($E50="","",IF(OFFSET(Analysis!$BG44,,AG$5)&gt;=$G$5,"Yes",IF(OFFSET(Analysis!$BG44,,AG$5)&gt;=$G$4,"Maybe","No")))</f>
        <v/>
      </c>
      <c r="G50" s="209" t="str">
        <f ca="1">IF($E50="","",IF(OFFSET(Analysis!$BG44,,AH$5)&gt;=$G$5,"Yes",IF(OFFSET(Analysis!$BG44,,AH$5)&gt;=$G$4,"Maybe","No")))</f>
        <v/>
      </c>
      <c r="H50" s="209" t="str">
        <f ca="1">IF($E50="","",IF(OFFSET(Analysis!$BG44,,AI$5)&gt;=$G$5,"Yes",IF(OFFSET(Analysis!$BG44,,AI$5)&gt;=$G$4,"Maybe","No")))</f>
        <v/>
      </c>
      <c r="I50" s="209" t="str">
        <f ca="1">IF($E50="","",IF(OFFSET(Analysis!$BG44,,AJ$5)&gt;=$G$5,"Yes",IF(OFFSET(Analysis!$BG44,,AJ$5)&gt;=$G$4,"Maybe","No")))</f>
        <v/>
      </c>
      <c r="J50" s="209" t="str">
        <f ca="1">IF($E50="","",IF(OFFSET(Analysis!$BG44,,AK$5)&gt;=$G$5,"Yes",IF(OFFSET(Analysis!$BG44,,AK$5)&gt;=$G$4,"Maybe","No")))</f>
        <v/>
      </c>
      <c r="K50" s="209" t="str">
        <f ca="1">IF($E50="","",IF(OFFSET(Analysis!$BG44,,AL$5)&gt;=$G$5,"Yes",IF(OFFSET(Analysis!$BG44,,AL$5)&gt;=$G$4,"Maybe","No")))</f>
        <v/>
      </c>
      <c r="R50" s="123"/>
    </row>
    <row r="51" spans="2:18">
      <c r="B51" s="209">
        <v>36</v>
      </c>
      <c r="C51" s="210" t="str">
        <f>IF(ISBLANK(Analysis!C45),"",Analysis!C45)</f>
        <v/>
      </c>
      <c r="D51" s="210" t="str">
        <f>IF(ISBLANK(Analysis!E45),"",Analysis!E45)</f>
        <v/>
      </c>
      <c r="E51" s="210" t="str">
        <f>IF(ISBLANK(Analysis!F45),"",Analysis!F45)</f>
        <v/>
      </c>
      <c r="F51" s="209" t="str">
        <f ca="1">IF($E51="","",IF(OFFSET(Analysis!$BG45,,AG$5)&gt;=$G$5,"Yes",IF(OFFSET(Analysis!$BG45,,AG$5)&gt;=$G$4,"Maybe","No")))</f>
        <v/>
      </c>
      <c r="G51" s="209" t="str">
        <f ca="1">IF($E51="","",IF(OFFSET(Analysis!$BG45,,AH$5)&gt;=$G$5,"Yes",IF(OFFSET(Analysis!$BG45,,AH$5)&gt;=$G$4,"Maybe","No")))</f>
        <v/>
      </c>
      <c r="H51" s="209" t="str">
        <f ca="1">IF($E51="","",IF(OFFSET(Analysis!$BG45,,AI$5)&gt;=$G$5,"Yes",IF(OFFSET(Analysis!$BG45,,AI$5)&gt;=$G$4,"Maybe","No")))</f>
        <v/>
      </c>
      <c r="I51" s="209" t="str">
        <f ca="1">IF($E51="","",IF(OFFSET(Analysis!$BG45,,AJ$5)&gt;=$G$5,"Yes",IF(OFFSET(Analysis!$BG45,,AJ$5)&gt;=$G$4,"Maybe","No")))</f>
        <v/>
      </c>
      <c r="J51" s="209" t="str">
        <f ca="1">IF($E51="","",IF(OFFSET(Analysis!$BG45,,AK$5)&gt;=$G$5,"Yes",IF(OFFSET(Analysis!$BG45,,AK$5)&gt;=$G$4,"Maybe","No")))</f>
        <v/>
      </c>
      <c r="K51" s="209" t="str">
        <f ca="1">IF($E51="","",IF(OFFSET(Analysis!$BG45,,AL$5)&gt;=$G$5,"Yes",IF(OFFSET(Analysis!$BG45,,AL$5)&gt;=$G$4,"Maybe","No")))</f>
        <v/>
      </c>
      <c r="R51" s="123"/>
    </row>
    <row r="52" spans="2:18">
      <c r="B52" s="209">
        <v>37</v>
      </c>
      <c r="C52" s="210" t="str">
        <f>IF(ISBLANK(Analysis!C46),"",Analysis!C46)</f>
        <v/>
      </c>
      <c r="D52" s="210" t="str">
        <f>IF(ISBLANK(Analysis!E46),"",Analysis!E46)</f>
        <v/>
      </c>
      <c r="E52" s="210" t="str">
        <f>IF(ISBLANK(Analysis!F46),"",Analysis!F46)</f>
        <v/>
      </c>
      <c r="F52" s="209" t="str">
        <f ca="1">IF($E52="","",IF(OFFSET(Analysis!$BG46,,AG$5)&gt;=$G$5,"Yes",IF(OFFSET(Analysis!$BG46,,AG$5)&gt;=$G$4,"Maybe","No")))</f>
        <v/>
      </c>
      <c r="G52" s="209" t="str">
        <f ca="1">IF($E52="","",IF(OFFSET(Analysis!$BG46,,AH$5)&gt;=$G$5,"Yes",IF(OFFSET(Analysis!$BG46,,AH$5)&gt;=$G$4,"Maybe","No")))</f>
        <v/>
      </c>
      <c r="H52" s="209" t="str">
        <f ca="1">IF($E52="","",IF(OFFSET(Analysis!$BG46,,AI$5)&gt;=$G$5,"Yes",IF(OFFSET(Analysis!$BG46,,AI$5)&gt;=$G$4,"Maybe","No")))</f>
        <v/>
      </c>
      <c r="I52" s="209" t="str">
        <f ca="1">IF($E52="","",IF(OFFSET(Analysis!$BG46,,AJ$5)&gt;=$G$5,"Yes",IF(OFFSET(Analysis!$BG46,,AJ$5)&gt;=$G$4,"Maybe","No")))</f>
        <v/>
      </c>
      <c r="J52" s="209" t="str">
        <f ca="1">IF($E52="","",IF(OFFSET(Analysis!$BG46,,AK$5)&gt;=$G$5,"Yes",IF(OFFSET(Analysis!$BG46,,AK$5)&gt;=$G$4,"Maybe","No")))</f>
        <v/>
      </c>
      <c r="K52" s="209" t="str">
        <f ca="1">IF($E52="","",IF(OFFSET(Analysis!$BG46,,AL$5)&gt;=$G$5,"Yes",IF(OFFSET(Analysis!$BG46,,AL$5)&gt;=$G$4,"Maybe","No")))</f>
        <v/>
      </c>
      <c r="R52" s="123"/>
    </row>
    <row r="53" spans="2:18">
      <c r="B53" s="209">
        <v>38</v>
      </c>
      <c r="C53" s="210" t="str">
        <f>IF(ISBLANK(Analysis!C47),"",Analysis!C47)</f>
        <v/>
      </c>
      <c r="D53" s="210" t="str">
        <f>IF(ISBLANK(Analysis!E47),"",Analysis!E47)</f>
        <v/>
      </c>
      <c r="E53" s="210" t="str">
        <f>IF(ISBLANK(Analysis!F47),"",Analysis!F47)</f>
        <v/>
      </c>
      <c r="F53" s="209" t="str">
        <f ca="1">IF($E53="","",IF(OFFSET(Analysis!$BG47,,AG$5)&gt;=$G$5,"Yes",IF(OFFSET(Analysis!$BG47,,AG$5)&gt;=$G$4,"Maybe","No")))</f>
        <v/>
      </c>
      <c r="G53" s="209" t="str">
        <f ca="1">IF($E53="","",IF(OFFSET(Analysis!$BG47,,AH$5)&gt;=$G$5,"Yes",IF(OFFSET(Analysis!$BG47,,AH$5)&gt;=$G$4,"Maybe","No")))</f>
        <v/>
      </c>
      <c r="H53" s="209" t="str">
        <f ca="1">IF($E53="","",IF(OFFSET(Analysis!$BG47,,AI$5)&gt;=$G$5,"Yes",IF(OFFSET(Analysis!$BG47,,AI$5)&gt;=$G$4,"Maybe","No")))</f>
        <v/>
      </c>
      <c r="I53" s="209" t="str">
        <f ca="1">IF($E53="","",IF(OFFSET(Analysis!$BG47,,AJ$5)&gt;=$G$5,"Yes",IF(OFFSET(Analysis!$BG47,,AJ$5)&gt;=$G$4,"Maybe","No")))</f>
        <v/>
      </c>
      <c r="J53" s="209" t="str">
        <f ca="1">IF($E53="","",IF(OFFSET(Analysis!$BG47,,AK$5)&gt;=$G$5,"Yes",IF(OFFSET(Analysis!$BG47,,AK$5)&gt;=$G$4,"Maybe","No")))</f>
        <v/>
      </c>
      <c r="K53" s="209" t="str">
        <f ca="1">IF($E53="","",IF(OFFSET(Analysis!$BG47,,AL$5)&gt;=$G$5,"Yes",IF(OFFSET(Analysis!$BG47,,AL$5)&gt;=$G$4,"Maybe","No")))</f>
        <v/>
      </c>
      <c r="R53" s="123"/>
    </row>
    <row r="54" spans="2:18">
      <c r="B54" s="209">
        <v>39</v>
      </c>
      <c r="C54" s="210" t="str">
        <f>IF(ISBLANK(Analysis!C48),"",Analysis!C48)</f>
        <v/>
      </c>
      <c r="D54" s="210" t="str">
        <f>IF(ISBLANK(Analysis!E48),"",Analysis!E48)</f>
        <v/>
      </c>
      <c r="E54" s="210" t="str">
        <f>IF(ISBLANK(Analysis!F48),"",Analysis!F48)</f>
        <v/>
      </c>
      <c r="F54" s="209" t="str">
        <f ca="1">IF($E54="","",IF(OFFSET(Analysis!$BG48,,AG$5)&gt;=$G$5,"Yes",IF(OFFSET(Analysis!$BG48,,AG$5)&gt;=$G$4,"Maybe","No")))</f>
        <v/>
      </c>
      <c r="G54" s="209" t="str">
        <f ca="1">IF($E54="","",IF(OFFSET(Analysis!$BG48,,AH$5)&gt;=$G$5,"Yes",IF(OFFSET(Analysis!$BG48,,AH$5)&gt;=$G$4,"Maybe","No")))</f>
        <v/>
      </c>
      <c r="H54" s="209" t="str">
        <f ca="1">IF($E54="","",IF(OFFSET(Analysis!$BG48,,AI$5)&gt;=$G$5,"Yes",IF(OFFSET(Analysis!$BG48,,AI$5)&gt;=$G$4,"Maybe","No")))</f>
        <v/>
      </c>
      <c r="I54" s="209" t="str">
        <f ca="1">IF($E54="","",IF(OFFSET(Analysis!$BG48,,AJ$5)&gt;=$G$5,"Yes",IF(OFFSET(Analysis!$BG48,,AJ$5)&gt;=$G$4,"Maybe","No")))</f>
        <v/>
      </c>
      <c r="J54" s="209" t="str">
        <f ca="1">IF($E54="","",IF(OFFSET(Analysis!$BG48,,AK$5)&gt;=$G$5,"Yes",IF(OFFSET(Analysis!$BG48,,AK$5)&gt;=$G$4,"Maybe","No")))</f>
        <v/>
      </c>
      <c r="K54" s="209" t="str">
        <f ca="1">IF($E54="","",IF(OFFSET(Analysis!$BG48,,AL$5)&gt;=$G$5,"Yes",IF(OFFSET(Analysis!$BG48,,AL$5)&gt;=$G$4,"Maybe","No")))</f>
        <v/>
      </c>
      <c r="R54" s="123"/>
    </row>
    <row r="55" spans="2:18">
      <c r="B55" s="209">
        <v>40</v>
      </c>
      <c r="C55" s="210" t="str">
        <f>IF(ISBLANK(Analysis!C49),"",Analysis!C49)</f>
        <v/>
      </c>
      <c r="D55" s="210" t="str">
        <f>IF(ISBLANK(Analysis!E49),"",Analysis!E49)</f>
        <v/>
      </c>
      <c r="E55" s="210" t="str">
        <f>IF(ISBLANK(Analysis!F49),"",Analysis!F49)</f>
        <v/>
      </c>
      <c r="F55" s="209" t="str">
        <f ca="1">IF($E55="","",IF(OFFSET(Analysis!$BG49,,AG$5)&gt;=$G$5,"Yes",IF(OFFSET(Analysis!$BG49,,AG$5)&gt;=$G$4,"Maybe","No")))</f>
        <v/>
      </c>
      <c r="G55" s="209" t="str">
        <f ca="1">IF($E55="","",IF(OFFSET(Analysis!$BG49,,AH$5)&gt;=$G$5,"Yes",IF(OFFSET(Analysis!$BG49,,AH$5)&gt;=$G$4,"Maybe","No")))</f>
        <v/>
      </c>
      <c r="H55" s="209" t="str">
        <f ca="1">IF($E55="","",IF(OFFSET(Analysis!$BG49,,AI$5)&gt;=$G$5,"Yes",IF(OFFSET(Analysis!$BG49,,AI$5)&gt;=$G$4,"Maybe","No")))</f>
        <v/>
      </c>
      <c r="I55" s="209" t="str">
        <f ca="1">IF($E55="","",IF(OFFSET(Analysis!$BG49,,AJ$5)&gt;=$G$5,"Yes",IF(OFFSET(Analysis!$BG49,,AJ$5)&gt;=$G$4,"Maybe","No")))</f>
        <v/>
      </c>
      <c r="J55" s="209" t="str">
        <f ca="1">IF($E55="","",IF(OFFSET(Analysis!$BG49,,AK$5)&gt;=$G$5,"Yes",IF(OFFSET(Analysis!$BG49,,AK$5)&gt;=$G$4,"Maybe","No")))</f>
        <v/>
      </c>
      <c r="K55" s="209" t="str">
        <f ca="1">IF($E55="","",IF(OFFSET(Analysis!$BG49,,AL$5)&gt;=$G$5,"Yes",IF(OFFSET(Analysis!$BG49,,AL$5)&gt;=$G$4,"Maybe","No")))</f>
        <v/>
      </c>
      <c r="R55" s="123"/>
    </row>
    <row r="56" spans="2:18">
      <c r="B56" s="209">
        <v>41</v>
      </c>
      <c r="C56" s="210" t="str">
        <f>IF(ISBLANK(Analysis!C50),"",Analysis!C50)</f>
        <v/>
      </c>
      <c r="D56" s="210" t="str">
        <f>IF(ISBLANK(Analysis!E50),"",Analysis!E50)</f>
        <v/>
      </c>
      <c r="E56" s="210" t="str">
        <f>IF(ISBLANK(Analysis!F50),"",Analysis!F50)</f>
        <v/>
      </c>
      <c r="F56" s="209" t="str">
        <f ca="1">IF($E56="","",IF(OFFSET(Analysis!$BG50,,AG$5)&gt;=$G$5,"Yes",IF(OFFSET(Analysis!$BG50,,AG$5)&gt;=$G$4,"Maybe","No")))</f>
        <v/>
      </c>
      <c r="G56" s="209" t="str">
        <f ca="1">IF($E56="","",IF(OFFSET(Analysis!$BG50,,AH$5)&gt;=$G$5,"Yes",IF(OFFSET(Analysis!$BG50,,AH$5)&gt;=$G$4,"Maybe","No")))</f>
        <v/>
      </c>
      <c r="H56" s="209" t="str">
        <f ca="1">IF($E56="","",IF(OFFSET(Analysis!$BG50,,AI$5)&gt;=$G$5,"Yes",IF(OFFSET(Analysis!$BG50,,AI$5)&gt;=$G$4,"Maybe","No")))</f>
        <v/>
      </c>
      <c r="I56" s="209" t="str">
        <f ca="1">IF($E56="","",IF(OFFSET(Analysis!$BG50,,AJ$5)&gt;=$G$5,"Yes",IF(OFFSET(Analysis!$BG50,,AJ$5)&gt;=$G$4,"Maybe","No")))</f>
        <v/>
      </c>
      <c r="J56" s="209" t="str">
        <f ca="1">IF($E56="","",IF(OFFSET(Analysis!$BG50,,AK$5)&gt;=$G$5,"Yes",IF(OFFSET(Analysis!$BG50,,AK$5)&gt;=$G$4,"Maybe","No")))</f>
        <v/>
      </c>
      <c r="K56" s="209" t="str">
        <f ca="1">IF($E56="","",IF(OFFSET(Analysis!$BG50,,AL$5)&gt;=$G$5,"Yes",IF(OFFSET(Analysis!$BG50,,AL$5)&gt;=$G$4,"Maybe","No")))</f>
        <v/>
      </c>
      <c r="R56" s="123"/>
    </row>
    <row r="57" spans="2:18">
      <c r="B57" s="209">
        <v>42</v>
      </c>
      <c r="C57" s="210" t="str">
        <f>IF(ISBLANK(Analysis!C51),"",Analysis!C51)</f>
        <v/>
      </c>
      <c r="D57" s="210" t="str">
        <f>IF(ISBLANK(Analysis!E51),"",Analysis!E51)</f>
        <v/>
      </c>
      <c r="E57" s="210" t="str">
        <f>IF(ISBLANK(Analysis!F51),"",Analysis!F51)</f>
        <v/>
      </c>
      <c r="F57" s="209" t="str">
        <f ca="1">IF($E57="","",IF(OFFSET(Analysis!$BG51,,AG$5)&gt;=$G$5,"Yes",IF(OFFSET(Analysis!$BG51,,AG$5)&gt;=$G$4,"Maybe","No")))</f>
        <v/>
      </c>
      <c r="G57" s="209" t="str">
        <f ca="1">IF($E57="","",IF(OFFSET(Analysis!$BG51,,AH$5)&gt;=$G$5,"Yes",IF(OFFSET(Analysis!$BG51,,AH$5)&gt;=$G$4,"Maybe","No")))</f>
        <v/>
      </c>
      <c r="H57" s="209" t="str">
        <f ca="1">IF($E57="","",IF(OFFSET(Analysis!$BG51,,AI$5)&gt;=$G$5,"Yes",IF(OFFSET(Analysis!$BG51,,AI$5)&gt;=$G$4,"Maybe","No")))</f>
        <v/>
      </c>
      <c r="I57" s="209" t="str">
        <f ca="1">IF($E57="","",IF(OFFSET(Analysis!$BG51,,AJ$5)&gt;=$G$5,"Yes",IF(OFFSET(Analysis!$BG51,,AJ$5)&gt;=$G$4,"Maybe","No")))</f>
        <v/>
      </c>
      <c r="J57" s="209" t="str">
        <f ca="1">IF($E57="","",IF(OFFSET(Analysis!$BG51,,AK$5)&gt;=$G$5,"Yes",IF(OFFSET(Analysis!$BG51,,AK$5)&gt;=$G$4,"Maybe","No")))</f>
        <v/>
      </c>
      <c r="K57" s="209" t="str">
        <f ca="1">IF($E57="","",IF(OFFSET(Analysis!$BG51,,AL$5)&gt;=$G$5,"Yes",IF(OFFSET(Analysis!$BG51,,AL$5)&gt;=$G$4,"Maybe","No")))</f>
        <v/>
      </c>
      <c r="R57" s="123"/>
    </row>
    <row r="58" spans="2:18">
      <c r="B58" s="209">
        <v>43</v>
      </c>
      <c r="C58" s="210" t="str">
        <f>IF(ISBLANK(Analysis!C52),"",Analysis!C52)</f>
        <v/>
      </c>
      <c r="D58" s="210" t="str">
        <f>IF(ISBLANK(Analysis!E52),"",Analysis!E52)</f>
        <v/>
      </c>
      <c r="E58" s="210" t="str">
        <f>IF(ISBLANK(Analysis!F52),"",Analysis!F52)</f>
        <v/>
      </c>
      <c r="F58" s="209" t="str">
        <f ca="1">IF($E58="","",IF(OFFSET(Analysis!$BG52,,AG$5)&gt;=$G$5,"Yes",IF(OFFSET(Analysis!$BG52,,AG$5)&gt;=$G$4,"Maybe","No")))</f>
        <v/>
      </c>
      <c r="G58" s="209" t="str">
        <f ca="1">IF($E58="","",IF(OFFSET(Analysis!$BG52,,AH$5)&gt;=$G$5,"Yes",IF(OFFSET(Analysis!$BG52,,AH$5)&gt;=$G$4,"Maybe","No")))</f>
        <v/>
      </c>
      <c r="H58" s="209" t="str">
        <f ca="1">IF($E58="","",IF(OFFSET(Analysis!$BG52,,AI$5)&gt;=$G$5,"Yes",IF(OFFSET(Analysis!$BG52,,AI$5)&gt;=$G$4,"Maybe","No")))</f>
        <v/>
      </c>
      <c r="I58" s="209" t="str">
        <f ca="1">IF($E58="","",IF(OFFSET(Analysis!$BG52,,AJ$5)&gt;=$G$5,"Yes",IF(OFFSET(Analysis!$BG52,,AJ$5)&gt;=$G$4,"Maybe","No")))</f>
        <v/>
      </c>
      <c r="J58" s="209" t="str">
        <f ca="1">IF($E58="","",IF(OFFSET(Analysis!$BG52,,AK$5)&gt;=$G$5,"Yes",IF(OFFSET(Analysis!$BG52,,AK$5)&gt;=$G$4,"Maybe","No")))</f>
        <v/>
      </c>
      <c r="K58" s="209" t="str">
        <f ca="1">IF($E58="","",IF(OFFSET(Analysis!$BG52,,AL$5)&gt;=$G$5,"Yes",IF(OFFSET(Analysis!$BG52,,AL$5)&gt;=$G$4,"Maybe","No")))</f>
        <v/>
      </c>
      <c r="R58" s="123"/>
    </row>
    <row r="59" spans="2:18">
      <c r="B59" s="209">
        <v>44</v>
      </c>
      <c r="C59" s="210" t="str">
        <f>IF(ISBLANK(Analysis!C53),"",Analysis!C53)</f>
        <v/>
      </c>
      <c r="D59" s="210" t="str">
        <f>IF(ISBLANK(Analysis!E53),"",Analysis!E53)</f>
        <v/>
      </c>
      <c r="E59" s="210" t="str">
        <f>IF(ISBLANK(Analysis!F53),"",Analysis!F53)</f>
        <v/>
      </c>
      <c r="F59" s="209" t="str">
        <f ca="1">IF($E59="","",IF(OFFSET(Analysis!$BG53,,AG$5)&gt;=$G$5,"Yes",IF(OFFSET(Analysis!$BG53,,AG$5)&gt;=$G$4,"Maybe","No")))</f>
        <v/>
      </c>
      <c r="G59" s="209" t="str">
        <f ca="1">IF($E59="","",IF(OFFSET(Analysis!$BG53,,AH$5)&gt;=$G$5,"Yes",IF(OFFSET(Analysis!$BG53,,AH$5)&gt;=$G$4,"Maybe","No")))</f>
        <v/>
      </c>
      <c r="H59" s="209" t="str">
        <f ca="1">IF($E59="","",IF(OFFSET(Analysis!$BG53,,AI$5)&gt;=$G$5,"Yes",IF(OFFSET(Analysis!$BG53,,AI$5)&gt;=$G$4,"Maybe","No")))</f>
        <v/>
      </c>
      <c r="I59" s="209" t="str">
        <f ca="1">IF($E59="","",IF(OFFSET(Analysis!$BG53,,AJ$5)&gt;=$G$5,"Yes",IF(OFFSET(Analysis!$BG53,,AJ$5)&gt;=$G$4,"Maybe","No")))</f>
        <v/>
      </c>
      <c r="J59" s="209" t="str">
        <f ca="1">IF($E59="","",IF(OFFSET(Analysis!$BG53,,AK$5)&gt;=$G$5,"Yes",IF(OFFSET(Analysis!$BG53,,AK$5)&gt;=$G$4,"Maybe","No")))</f>
        <v/>
      </c>
      <c r="K59" s="209" t="str">
        <f ca="1">IF($E59="","",IF(OFFSET(Analysis!$BG53,,AL$5)&gt;=$G$5,"Yes",IF(OFFSET(Analysis!$BG53,,AL$5)&gt;=$G$4,"Maybe","No")))</f>
        <v/>
      </c>
      <c r="R59" s="123"/>
    </row>
    <row r="60" spans="2:18">
      <c r="B60" s="209">
        <v>45</v>
      </c>
      <c r="C60" s="210" t="str">
        <f>IF(ISBLANK(Analysis!C54),"",Analysis!C54)</f>
        <v/>
      </c>
      <c r="D60" s="210" t="str">
        <f>IF(ISBLANK(Analysis!E54),"",Analysis!E54)</f>
        <v/>
      </c>
      <c r="E60" s="210" t="str">
        <f>IF(ISBLANK(Analysis!F54),"",Analysis!F54)</f>
        <v/>
      </c>
      <c r="F60" s="209" t="str">
        <f ca="1">IF($E60="","",IF(OFFSET(Analysis!$BG54,,AG$5)&gt;=$G$5,"Yes",IF(OFFSET(Analysis!$BG54,,AG$5)&gt;=$G$4,"Maybe","No")))</f>
        <v/>
      </c>
      <c r="G60" s="209" t="str">
        <f ca="1">IF($E60="","",IF(OFFSET(Analysis!$BG54,,AH$5)&gt;=$G$5,"Yes",IF(OFFSET(Analysis!$BG54,,AH$5)&gt;=$G$4,"Maybe","No")))</f>
        <v/>
      </c>
      <c r="H60" s="209" t="str">
        <f ca="1">IF($E60="","",IF(OFFSET(Analysis!$BG54,,AI$5)&gt;=$G$5,"Yes",IF(OFFSET(Analysis!$BG54,,AI$5)&gt;=$G$4,"Maybe","No")))</f>
        <v/>
      </c>
      <c r="I60" s="209" t="str">
        <f ca="1">IF($E60="","",IF(OFFSET(Analysis!$BG54,,AJ$5)&gt;=$G$5,"Yes",IF(OFFSET(Analysis!$BG54,,AJ$5)&gt;=$G$4,"Maybe","No")))</f>
        <v/>
      </c>
      <c r="J60" s="209" t="str">
        <f ca="1">IF($E60="","",IF(OFFSET(Analysis!$BG54,,AK$5)&gt;=$G$5,"Yes",IF(OFFSET(Analysis!$BG54,,AK$5)&gt;=$G$4,"Maybe","No")))</f>
        <v/>
      </c>
      <c r="K60" s="209" t="str">
        <f ca="1">IF($E60="","",IF(OFFSET(Analysis!$BG54,,AL$5)&gt;=$G$5,"Yes",IF(OFFSET(Analysis!$BG54,,AL$5)&gt;=$G$4,"Maybe","No")))</f>
        <v/>
      </c>
      <c r="R60" s="123"/>
    </row>
    <row r="61" spans="2:18">
      <c r="B61" s="209">
        <v>46</v>
      </c>
      <c r="C61" s="210" t="str">
        <f>IF(ISBLANK(Analysis!C55),"",Analysis!C55)</f>
        <v/>
      </c>
      <c r="D61" s="210" t="str">
        <f>IF(ISBLANK(Analysis!E55),"",Analysis!E55)</f>
        <v/>
      </c>
      <c r="E61" s="210" t="str">
        <f>IF(ISBLANK(Analysis!F55),"",Analysis!F55)</f>
        <v/>
      </c>
      <c r="F61" s="209" t="str">
        <f ca="1">IF($E61="","",IF(OFFSET(Analysis!$BG55,,AG$5)&gt;=$G$5,"Yes",IF(OFFSET(Analysis!$BG55,,AG$5)&gt;=$G$4,"Maybe","No")))</f>
        <v/>
      </c>
      <c r="G61" s="209" t="str">
        <f ca="1">IF($E61="","",IF(OFFSET(Analysis!$BG55,,AH$5)&gt;=$G$5,"Yes",IF(OFFSET(Analysis!$BG55,,AH$5)&gt;=$G$4,"Maybe","No")))</f>
        <v/>
      </c>
      <c r="H61" s="209" t="str">
        <f ca="1">IF($E61="","",IF(OFFSET(Analysis!$BG55,,AI$5)&gt;=$G$5,"Yes",IF(OFFSET(Analysis!$BG55,,AI$5)&gt;=$G$4,"Maybe","No")))</f>
        <v/>
      </c>
      <c r="I61" s="209" t="str">
        <f ca="1">IF($E61="","",IF(OFFSET(Analysis!$BG55,,AJ$5)&gt;=$G$5,"Yes",IF(OFFSET(Analysis!$BG55,,AJ$5)&gt;=$G$4,"Maybe","No")))</f>
        <v/>
      </c>
      <c r="J61" s="209" t="str">
        <f ca="1">IF($E61="","",IF(OFFSET(Analysis!$BG55,,AK$5)&gt;=$G$5,"Yes",IF(OFFSET(Analysis!$BG55,,AK$5)&gt;=$G$4,"Maybe","No")))</f>
        <v/>
      </c>
      <c r="K61" s="209" t="str">
        <f ca="1">IF($E61="","",IF(OFFSET(Analysis!$BG55,,AL$5)&gt;=$G$5,"Yes",IF(OFFSET(Analysis!$BG55,,AL$5)&gt;=$G$4,"Maybe","No")))</f>
        <v/>
      </c>
      <c r="R61" s="123"/>
    </row>
    <row r="62" spans="2:18">
      <c r="B62" s="209">
        <v>47</v>
      </c>
      <c r="C62" s="210" t="str">
        <f>IF(ISBLANK(Analysis!C56),"",Analysis!C56)</f>
        <v/>
      </c>
      <c r="D62" s="210" t="str">
        <f>IF(ISBLANK(Analysis!E56),"",Analysis!E56)</f>
        <v/>
      </c>
      <c r="E62" s="210" t="str">
        <f>IF(ISBLANK(Analysis!F56),"",Analysis!F56)</f>
        <v/>
      </c>
      <c r="F62" s="209" t="str">
        <f ca="1">IF($E62="","",IF(OFFSET(Analysis!$BG56,,AG$5)&gt;=$G$5,"Yes",IF(OFFSET(Analysis!$BG56,,AG$5)&gt;=$G$4,"Maybe","No")))</f>
        <v/>
      </c>
      <c r="G62" s="209" t="str">
        <f ca="1">IF($E62="","",IF(OFFSET(Analysis!$BG56,,AH$5)&gt;=$G$5,"Yes",IF(OFFSET(Analysis!$BG56,,AH$5)&gt;=$G$4,"Maybe","No")))</f>
        <v/>
      </c>
      <c r="H62" s="209" t="str">
        <f ca="1">IF($E62="","",IF(OFFSET(Analysis!$BG56,,AI$5)&gt;=$G$5,"Yes",IF(OFFSET(Analysis!$BG56,,AI$5)&gt;=$G$4,"Maybe","No")))</f>
        <v/>
      </c>
      <c r="I62" s="209" t="str">
        <f ca="1">IF($E62="","",IF(OFFSET(Analysis!$BG56,,AJ$5)&gt;=$G$5,"Yes",IF(OFFSET(Analysis!$BG56,,AJ$5)&gt;=$G$4,"Maybe","No")))</f>
        <v/>
      </c>
      <c r="J62" s="209" t="str">
        <f ca="1">IF($E62="","",IF(OFFSET(Analysis!$BG56,,AK$5)&gt;=$G$5,"Yes",IF(OFFSET(Analysis!$BG56,,AK$5)&gt;=$G$4,"Maybe","No")))</f>
        <v/>
      </c>
      <c r="K62" s="209" t="str">
        <f ca="1">IF($E62="","",IF(OFFSET(Analysis!$BG56,,AL$5)&gt;=$G$5,"Yes",IF(OFFSET(Analysis!$BG56,,AL$5)&gt;=$G$4,"Maybe","No")))</f>
        <v/>
      </c>
      <c r="R62" s="123"/>
    </row>
    <row r="63" spans="2:18">
      <c r="B63" s="209">
        <v>48</v>
      </c>
      <c r="C63" s="210" t="str">
        <f>IF(ISBLANK(Analysis!C57),"",Analysis!C57)</f>
        <v/>
      </c>
      <c r="D63" s="210" t="str">
        <f>IF(ISBLANK(Analysis!E57),"",Analysis!E57)</f>
        <v/>
      </c>
      <c r="E63" s="210" t="str">
        <f>IF(ISBLANK(Analysis!F57),"",Analysis!F57)</f>
        <v/>
      </c>
      <c r="F63" s="209" t="str">
        <f ca="1">IF($E63="","",IF(OFFSET(Analysis!$BG57,,AG$5)&gt;=$G$5,"Yes",IF(OFFSET(Analysis!$BG57,,AG$5)&gt;=$G$4,"Maybe","No")))</f>
        <v/>
      </c>
      <c r="G63" s="209" t="str">
        <f ca="1">IF($E63="","",IF(OFFSET(Analysis!$BG57,,AH$5)&gt;=$G$5,"Yes",IF(OFFSET(Analysis!$BG57,,AH$5)&gt;=$G$4,"Maybe","No")))</f>
        <v/>
      </c>
      <c r="H63" s="209" t="str">
        <f ca="1">IF($E63="","",IF(OFFSET(Analysis!$BG57,,AI$5)&gt;=$G$5,"Yes",IF(OFFSET(Analysis!$BG57,,AI$5)&gt;=$G$4,"Maybe","No")))</f>
        <v/>
      </c>
      <c r="I63" s="209" t="str">
        <f ca="1">IF($E63="","",IF(OFFSET(Analysis!$BG57,,AJ$5)&gt;=$G$5,"Yes",IF(OFFSET(Analysis!$BG57,,AJ$5)&gt;=$G$4,"Maybe","No")))</f>
        <v/>
      </c>
      <c r="J63" s="209" t="str">
        <f ca="1">IF($E63="","",IF(OFFSET(Analysis!$BG57,,AK$5)&gt;=$G$5,"Yes",IF(OFFSET(Analysis!$BG57,,AK$5)&gt;=$G$4,"Maybe","No")))</f>
        <v/>
      </c>
      <c r="K63" s="209" t="str">
        <f ca="1">IF($E63="","",IF(OFFSET(Analysis!$BG57,,AL$5)&gt;=$G$5,"Yes",IF(OFFSET(Analysis!$BG57,,AL$5)&gt;=$G$4,"Maybe","No")))</f>
        <v/>
      </c>
      <c r="R63" s="123"/>
    </row>
    <row r="64" spans="2:18">
      <c r="B64" s="209">
        <v>49</v>
      </c>
      <c r="C64" s="210" t="str">
        <f>IF(ISBLANK(Analysis!C58),"",Analysis!C58)</f>
        <v/>
      </c>
      <c r="D64" s="210" t="str">
        <f>IF(ISBLANK(Analysis!E58),"",Analysis!E58)</f>
        <v/>
      </c>
      <c r="E64" s="210" t="str">
        <f>IF(ISBLANK(Analysis!F58),"",Analysis!F58)</f>
        <v/>
      </c>
      <c r="F64" s="209" t="str">
        <f ca="1">IF($E64="","",IF(OFFSET(Analysis!$BG58,,AG$5)&gt;=$G$5,"Yes",IF(OFFSET(Analysis!$BG58,,AG$5)&gt;=$G$4,"Maybe","No")))</f>
        <v/>
      </c>
      <c r="G64" s="209" t="str">
        <f ca="1">IF($E64="","",IF(OFFSET(Analysis!$BG58,,AH$5)&gt;=$G$5,"Yes",IF(OFFSET(Analysis!$BG58,,AH$5)&gt;=$G$4,"Maybe","No")))</f>
        <v/>
      </c>
      <c r="H64" s="209" t="str">
        <f ca="1">IF($E64="","",IF(OFFSET(Analysis!$BG58,,AI$5)&gt;=$G$5,"Yes",IF(OFFSET(Analysis!$BG58,,AI$5)&gt;=$G$4,"Maybe","No")))</f>
        <v/>
      </c>
      <c r="I64" s="209" t="str">
        <f ca="1">IF($E64="","",IF(OFFSET(Analysis!$BG58,,AJ$5)&gt;=$G$5,"Yes",IF(OFFSET(Analysis!$BG58,,AJ$5)&gt;=$G$4,"Maybe","No")))</f>
        <v/>
      </c>
      <c r="J64" s="209" t="str">
        <f ca="1">IF($E64="","",IF(OFFSET(Analysis!$BG58,,AK$5)&gt;=$G$5,"Yes",IF(OFFSET(Analysis!$BG58,,AK$5)&gt;=$G$4,"Maybe","No")))</f>
        <v/>
      </c>
      <c r="K64" s="209" t="str">
        <f ca="1">IF($E64="","",IF(OFFSET(Analysis!$BG58,,AL$5)&gt;=$G$5,"Yes",IF(OFFSET(Analysis!$BG58,,AL$5)&gt;=$G$4,"Maybe","No")))</f>
        <v/>
      </c>
      <c r="R64" s="123"/>
    </row>
    <row r="65" spans="2:18">
      <c r="B65" s="209">
        <v>50</v>
      </c>
      <c r="C65" s="210" t="str">
        <f>IF(ISBLANK(Analysis!C59),"",Analysis!C59)</f>
        <v/>
      </c>
      <c r="D65" s="210" t="str">
        <f>IF(ISBLANK(Analysis!E59),"",Analysis!E59)</f>
        <v/>
      </c>
      <c r="E65" s="210" t="str">
        <f>IF(ISBLANK(Analysis!F59),"",Analysis!F59)</f>
        <v/>
      </c>
      <c r="F65" s="209" t="str">
        <f ca="1">IF($E65="","",IF(OFFSET(Analysis!$BG59,,AG$5)&gt;=$G$5,"Yes",IF(OFFSET(Analysis!$BG59,,AG$5)&gt;=$G$4,"Maybe","No")))</f>
        <v/>
      </c>
      <c r="G65" s="209" t="str">
        <f ca="1">IF($E65="","",IF(OFFSET(Analysis!$BG59,,AH$5)&gt;=$G$5,"Yes",IF(OFFSET(Analysis!$BG59,,AH$5)&gt;=$G$4,"Maybe","No")))</f>
        <v/>
      </c>
      <c r="H65" s="209" t="str">
        <f ca="1">IF($E65="","",IF(OFFSET(Analysis!$BG59,,AI$5)&gt;=$G$5,"Yes",IF(OFFSET(Analysis!$BG59,,AI$5)&gt;=$G$4,"Maybe","No")))</f>
        <v/>
      </c>
      <c r="I65" s="209" t="str">
        <f ca="1">IF($E65="","",IF(OFFSET(Analysis!$BG59,,AJ$5)&gt;=$G$5,"Yes",IF(OFFSET(Analysis!$BG59,,AJ$5)&gt;=$G$4,"Maybe","No")))</f>
        <v/>
      </c>
      <c r="J65" s="209" t="str">
        <f ca="1">IF($E65="","",IF(OFFSET(Analysis!$BG59,,AK$5)&gt;=$G$5,"Yes",IF(OFFSET(Analysis!$BG59,,AK$5)&gt;=$G$4,"Maybe","No")))</f>
        <v/>
      </c>
      <c r="K65" s="209" t="str">
        <f ca="1">IF($E65="","",IF(OFFSET(Analysis!$BG59,,AL$5)&gt;=$G$5,"Yes",IF(OFFSET(Analysis!$BG59,,AL$5)&gt;=$G$4,"Maybe","No")))</f>
        <v/>
      </c>
      <c r="R65" s="123"/>
    </row>
    <row r="66" spans="2:18">
      <c r="B66" s="209">
        <v>51</v>
      </c>
      <c r="C66" s="210" t="str">
        <f>IF(ISBLANK(Analysis!C60),"",Analysis!C60)</f>
        <v/>
      </c>
      <c r="D66" s="210" t="str">
        <f>IF(ISBLANK(Analysis!E60),"",Analysis!E60)</f>
        <v/>
      </c>
      <c r="E66" s="210" t="str">
        <f>IF(ISBLANK(Analysis!F60),"",Analysis!F60)</f>
        <v/>
      </c>
      <c r="F66" s="209" t="str">
        <f ca="1">IF($E66="","",IF(OFFSET(Analysis!$BG60,,AG$5)&gt;=$G$5,"Yes",IF(OFFSET(Analysis!$BG60,,AG$5)&gt;=$G$4,"Maybe","No")))</f>
        <v/>
      </c>
      <c r="G66" s="209" t="str">
        <f ca="1">IF($E66="","",IF(OFFSET(Analysis!$BG60,,AH$5)&gt;=$G$5,"Yes",IF(OFFSET(Analysis!$BG60,,AH$5)&gt;=$G$4,"Maybe","No")))</f>
        <v/>
      </c>
      <c r="H66" s="209" t="str">
        <f ca="1">IF($E66="","",IF(OFFSET(Analysis!$BG60,,AI$5)&gt;=$G$5,"Yes",IF(OFFSET(Analysis!$BG60,,AI$5)&gt;=$G$4,"Maybe","No")))</f>
        <v/>
      </c>
      <c r="I66" s="209" t="str">
        <f ca="1">IF($E66="","",IF(OFFSET(Analysis!$BG60,,AJ$5)&gt;=$G$5,"Yes",IF(OFFSET(Analysis!$BG60,,AJ$5)&gt;=$G$4,"Maybe","No")))</f>
        <v/>
      </c>
      <c r="J66" s="209" t="str">
        <f ca="1">IF($E66="","",IF(OFFSET(Analysis!$BG60,,AK$5)&gt;=$G$5,"Yes",IF(OFFSET(Analysis!$BG60,,AK$5)&gt;=$G$4,"Maybe","No")))</f>
        <v/>
      </c>
      <c r="K66" s="209" t="str">
        <f ca="1">IF($E66="","",IF(OFFSET(Analysis!$BG60,,AL$5)&gt;=$G$5,"Yes",IF(OFFSET(Analysis!$BG60,,AL$5)&gt;=$G$4,"Maybe","No")))</f>
        <v/>
      </c>
      <c r="R66" s="123"/>
    </row>
    <row r="67" spans="2:18">
      <c r="B67" s="209">
        <v>52</v>
      </c>
      <c r="C67" s="210" t="str">
        <f>IF(ISBLANK(Analysis!C61),"",Analysis!C61)</f>
        <v/>
      </c>
      <c r="D67" s="210" t="str">
        <f>IF(ISBLANK(Analysis!E61),"",Analysis!E61)</f>
        <v/>
      </c>
      <c r="E67" s="210" t="str">
        <f>IF(ISBLANK(Analysis!F61),"",Analysis!F61)</f>
        <v/>
      </c>
      <c r="F67" s="209" t="str">
        <f ca="1">IF($E67="","",IF(OFFSET(Analysis!$BG61,,AG$5)&gt;=$G$5,"Yes",IF(OFFSET(Analysis!$BG61,,AG$5)&gt;=$G$4,"Maybe","No")))</f>
        <v/>
      </c>
      <c r="G67" s="209" t="str">
        <f ca="1">IF($E67="","",IF(OFFSET(Analysis!$BG61,,AH$5)&gt;=$G$5,"Yes",IF(OFFSET(Analysis!$BG61,,AH$5)&gt;=$G$4,"Maybe","No")))</f>
        <v/>
      </c>
      <c r="H67" s="209" t="str">
        <f ca="1">IF($E67="","",IF(OFFSET(Analysis!$BG61,,AI$5)&gt;=$G$5,"Yes",IF(OFFSET(Analysis!$BG61,,AI$5)&gt;=$G$4,"Maybe","No")))</f>
        <v/>
      </c>
      <c r="I67" s="209" t="str">
        <f ca="1">IF($E67="","",IF(OFFSET(Analysis!$BG61,,AJ$5)&gt;=$G$5,"Yes",IF(OFFSET(Analysis!$BG61,,AJ$5)&gt;=$G$4,"Maybe","No")))</f>
        <v/>
      </c>
      <c r="J67" s="209" t="str">
        <f ca="1">IF($E67="","",IF(OFFSET(Analysis!$BG61,,AK$5)&gt;=$G$5,"Yes",IF(OFFSET(Analysis!$BG61,,AK$5)&gt;=$G$4,"Maybe","No")))</f>
        <v/>
      </c>
      <c r="K67" s="209" t="str">
        <f ca="1">IF($E67="","",IF(OFFSET(Analysis!$BG61,,AL$5)&gt;=$G$5,"Yes",IF(OFFSET(Analysis!$BG61,,AL$5)&gt;=$G$4,"Maybe","No")))</f>
        <v/>
      </c>
      <c r="R67" s="123"/>
    </row>
    <row r="68" spans="2:18">
      <c r="B68" s="209">
        <v>53</v>
      </c>
      <c r="C68" s="210" t="str">
        <f>IF(ISBLANK(Analysis!C62),"",Analysis!C62)</f>
        <v/>
      </c>
      <c r="D68" s="210" t="str">
        <f>IF(ISBLANK(Analysis!E62),"",Analysis!E62)</f>
        <v/>
      </c>
      <c r="E68" s="210" t="str">
        <f>IF(ISBLANK(Analysis!F62),"",Analysis!F62)</f>
        <v/>
      </c>
      <c r="F68" s="209" t="str">
        <f ca="1">IF($E68="","",IF(OFFSET(Analysis!$BG62,,AG$5)&gt;=$G$5,"Yes",IF(OFFSET(Analysis!$BG62,,AG$5)&gt;=$G$4,"Maybe","No")))</f>
        <v/>
      </c>
      <c r="G68" s="209" t="str">
        <f ca="1">IF($E68="","",IF(OFFSET(Analysis!$BG62,,AH$5)&gt;=$G$5,"Yes",IF(OFFSET(Analysis!$BG62,,AH$5)&gt;=$G$4,"Maybe","No")))</f>
        <v/>
      </c>
      <c r="H68" s="209" t="str">
        <f ca="1">IF($E68="","",IF(OFFSET(Analysis!$BG62,,AI$5)&gt;=$G$5,"Yes",IF(OFFSET(Analysis!$BG62,,AI$5)&gt;=$G$4,"Maybe","No")))</f>
        <v/>
      </c>
      <c r="I68" s="209" t="str">
        <f ca="1">IF($E68="","",IF(OFFSET(Analysis!$BG62,,AJ$5)&gt;=$G$5,"Yes",IF(OFFSET(Analysis!$BG62,,AJ$5)&gt;=$G$4,"Maybe","No")))</f>
        <v/>
      </c>
      <c r="J68" s="209" t="str">
        <f ca="1">IF($E68="","",IF(OFFSET(Analysis!$BG62,,AK$5)&gt;=$G$5,"Yes",IF(OFFSET(Analysis!$BG62,,AK$5)&gt;=$G$4,"Maybe","No")))</f>
        <v/>
      </c>
      <c r="K68" s="209" t="str">
        <f ca="1">IF($E68="","",IF(OFFSET(Analysis!$BG62,,AL$5)&gt;=$G$5,"Yes",IF(OFFSET(Analysis!$BG62,,AL$5)&gt;=$G$4,"Maybe","No")))</f>
        <v/>
      </c>
      <c r="R68" s="123"/>
    </row>
    <row r="69" spans="2:18">
      <c r="B69" s="209">
        <v>54</v>
      </c>
      <c r="C69" s="210" t="str">
        <f>IF(ISBLANK(Analysis!C63),"",Analysis!C63)</f>
        <v/>
      </c>
      <c r="D69" s="210" t="str">
        <f>IF(ISBLANK(Analysis!E63),"",Analysis!E63)</f>
        <v/>
      </c>
      <c r="E69" s="210" t="str">
        <f>IF(ISBLANK(Analysis!F63),"",Analysis!F63)</f>
        <v/>
      </c>
      <c r="F69" s="209" t="str">
        <f ca="1">IF($E69="","",IF(OFFSET(Analysis!$BG63,,AG$5)&gt;=$G$5,"Yes",IF(OFFSET(Analysis!$BG63,,AG$5)&gt;=$G$4,"Maybe","No")))</f>
        <v/>
      </c>
      <c r="G69" s="209" t="str">
        <f ca="1">IF($E69="","",IF(OFFSET(Analysis!$BG63,,AH$5)&gt;=$G$5,"Yes",IF(OFFSET(Analysis!$BG63,,AH$5)&gt;=$G$4,"Maybe","No")))</f>
        <v/>
      </c>
      <c r="H69" s="209" t="str">
        <f ca="1">IF($E69="","",IF(OFFSET(Analysis!$BG63,,AI$5)&gt;=$G$5,"Yes",IF(OFFSET(Analysis!$BG63,,AI$5)&gt;=$G$4,"Maybe","No")))</f>
        <v/>
      </c>
      <c r="I69" s="209" t="str">
        <f ca="1">IF($E69="","",IF(OFFSET(Analysis!$BG63,,AJ$5)&gt;=$G$5,"Yes",IF(OFFSET(Analysis!$BG63,,AJ$5)&gt;=$G$4,"Maybe","No")))</f>
        <v/>
      </c>
      <c r="J69" s="209" t="str">
        <f ca="1">IF($E69="","",IF(OFFSET(Analysis!$BG63,,AK$5)&gt;=$G$5,"Yes",IF(OFFSET(Analysis!$BG63,,AK$5)&gt;=$G$4,"Maybe","No")))</f>
        <v/>
      </c>
      <c r="K69" s="209" t="str">
        <f ca="1">IF($E69="","",IF(OFFSET(Analysis!$BG63,,AL$5)&gt;=$G$5,"Yes",IF(OFFSET(Analysis!$BG63,,AL$5)&gt;=$G$4,"Maybe","No")))</f>
        <v/>
      </c>
      <c r="R69" s="123"/>
    </row>
    <row r="70" spans="2:18">
      <c r="B70" s="209">
        <v>55</v>
      </c>
      <c r="C70" s="210" t="str">
        <f>IF(ISBLANK(Analysis!C64),"",Analysis!C64)</f>
        <v/>
      </c>
      <c r="D70" s="210" t="str">
        <f>IF(ISBLANK(Analysis!E64),"",Analysis!E64)</f>
        <v/>
      </c>
      <c r="E70" s="210" t="str">
        <f>IF(ISBLANK(Analysis!F64),"",Analysis!F64)</f>
        <v/>
      </c>
      <c r="F70" s="209" t="str">
        <f ca="1">IF($E70="","",IF(OFFSET(Analysis!$BG64,,AG$5)&gt;=$G$5,"Yes",IF(OFFSET(Analysis!$BG64,,AG$5)&gt;=$G$4,"Maybe","No")))</f>
        <v/>
      </c>
      <c r="G70" s="209" t="str">
        <f ca="1">IF($E70="","",IF(OFFSET(Analysis!$BG64,,AH$5)&gt;=$G$5,"Yes",IF(OFFSET(Analysis!$BG64,,AH$5)&gt;=$G$4,"Maybe","No")))</f>
        <v/>
      </c>
      <c r="H70" s="209" t="str">
        <f ca="1">IF($E70="","",IF(OFFSET(Analysis!$BG64,,AI$5)&gt;=$G$5,"Yes",IF(OFFSET(Analysis!$BG64,,AI$5)&gt;=$G$4,"Maybe","No")))</f>
        <v/>
      </c>
      <c r="I70" s="209" t="str">
        <f ca="1">IF($E70="","",IF(OFFSET(Analysis!$BG64,,AJ$5)&gt;=$G$5,"Yes",IF(OFFSET(Analysis!$BG64,,AJ$5)&gt;=$G$4,"Maybe","No")))</f>
        <v/>
      </c>
      <c r="J70" s="209" t="str">
        <f ca="1">IF($E70="","",IF(OFFSET(Analysis!$BG64,,AK$5)&gt;=$G$5,"Yes",IF(OFFSET(Analysis!$BG64,,AK$5)&gt;=$G$4,"Maybe","No")))</f>
        <v/>
      </c>
      <c r="K70" s="209" t="str">
        <f ca="1">IF($E70="","",IF(OFFSET(Analysis!$BG64,,AL$5)&gt;=$G$5,"Yes",IF(OFFSET(Analysis!$BG64,,AL$5)&gt;=$G$4,"Maybe","No")))</f>
        <v/>
      </c>
      <c r="R70" s="123"/>
    </row>
    <row r="71" spans="2:18">
      <c r="B71" s="209">
        <v>56</v>
      </c>
      <c r="C71" s="210" t="str">
        <f>IF(ISBLANK(Analysis!C65),"",Analysis!C65)</f>
        <v/>
      </c>
      <c r="D71" s="210" t="str">
        <f>IF(ISBLANK(Analysis!E65),"",Analysis!E65)</f>
        <v/>
      </c>
      <c r="E71" s="210" t="str">
        <f>IF(ISBLANK(Analysis!F65),"",Analysis!F65)</f>
        <v/>
      </c>
      <c r="F71" s="209" t="str">
        <f ca="1">IF($E71="","",IF(OFFSET(Analysis!$BG65,,AG$5)&gt;=$G$5,"Yes",IF(OFFSET(Analysis!$BG65,,AG$5)&gt;=$G$4,"Maybe","No")))</f>
        <v/>
      </c>
      <c r="G71" s="209" t="str">
        <f ca="1">IF($E71="","",IF(OFFSET(Analysis!$BG65,,AH$5)&gt;=$G$5,"Yes",IF(OFFSET(Analysis!$BG65,,AH$5)&gt;=$G$4,"Maybe","No")))</f>
        <v/>
      </c>
      <c r="H71" s="209" t="str">
        <f ca="1">IF($E71="","",IF(OFFSET(Analysis!$BG65,,AI$5)&gt;=$G$5,"Yes",IF(OFFSET(Analysis!$BG65,,AI$5)&gt;=$G$4,"Maybe","No")))</f>
        <v/>
      </c>
      <c r="I71" s="209" t="str">
        <f ca="1">IF($E71="","",IF(OFFSET(Analysis!$BG65,,AJ$5)&gt;=$G$5,"Yes",IF(OFFSET(Analysis!$BG65,,AJ$5)&gt;=$G$4,"Maybe","No")))</f>
        <v/>
      </c>
      <c r="J71" s="209" t="str">
        <f ca="1">IF($E71="","",IF(OFFSET(Analysis!$BG65,,AK$5)&gt;=$G$5,"Yes",IF(OFFSET(Analysis!$BG65,,AK$5)&gt;=$G$4,"Maybe","No")))</f>
        <v/>
      </c>
      <c r="K71" s="209" t="str">
        <f ca="1">IF($E71="","",IF(OFFSET(Analysis!$BG65,,AL$5)&gt;=$G$5,"Yes",IF(OFFSET(Analysis!$BG65,,AL$5)&gt;=$G$4,"Maybe","No")))</f>
        <v/>
      </c>
      <c r="R71" s="123"/>
    </row>
    <row r="72" spans="2:18">
      <c r="B72" s="209">
        <v>57</v>
      </c>
      <c r="C72" s="210" t="str">
        <f>IF(ISBLANK(Analysis!C66),"",Analysis!C66)</f>
        <v/>
      </c>
      <c r="D72" s="210" t="str">
        <f>IF(ISBLANK(Analysis!E66),"",Analysis!E66)</f>
        <v/>
      </c>
      <c r="E72" s="210" t="str">
        <f>IF(ISBLANK(Analysis!F66),"",Analysis!F66)</f>
        <v/>
      </c>
      <c r="F72" s="209" t="str">
        <f ca="1">IF($E72="","",IF(OFFSET(Analysis!$BG66,,AG$5)&gt;=$G$5,"Yes",IF(OFFSET(Analysis!$BG66,,AG$5)&gt;=$G$4,"Maybe","No")))</f>
        <v/>
      </c>
      <c r="G72" s="209" t="str">
        <f ca="1">IF($E72="","",IF(OFFSET(Analysis!$BG66,,AH$5)&gt;=$G$5,"Yes",IF(OFFSET(Analysis!$BG66,,AH$5)&gt;=$G$4,"Maybe","No")))</f>
        <v/>
      </c>
      <c r="H72" s="209" t="str">
        <f ca="1">IF($E72="","",IF(OFFSET(Analysis!$BG66,,AI$5)&gt;=$G$5,"Yes",IF(OFFSET(Analysis!$BG66,,AI$5)&gt;=$G$4,"Maybe","No")))</f>
        <v/>
      </c>
      <c r="I72" s="209" t="str">
        <f ca="1">IF($E72="","",IF(OFFSET(Analysis!$BG66,,AJ$5)&gt;=$G$5,"Yes",IF(OFFSET(Analysis!$BG66,,AJ$5)&gt;=$G$4,"Maybe","No")))</f>
        <v/>
      </c>
      <c r="J72" s="209" t="str">
        <f ca="1">IF($E72="","",IF(OFFSET(Analysis!$BG66,,AK$5)&gt;=$G$5,"Yes",IF(OFFSET(Analysis!$BG66,,AK$5)&gt;=$G$4,"Maybe","No")))</f>
        <v/>
      </c>
      <c r="K72" s="209" t="str">
        <f ca="1">IF($E72="","",IF(OFFSET(Analysis!$BG66,,AL$5)&gt;=$G$5,"Yes",IF(OFFSET(Analysis!$BG66,,AL$5)&gt;=$G$4,"Maybe","No")))</f>
        <v/>
      </c>
      <c r="R72" s="123"/>
    </row>
    <row r="73" spans="2:18">
      <c r="B73" s="209">
        <v>58</v>
      </c>
      <c r="C73" s="210" t="str">
        <f>IF(ISBLANK(Analysis!C67),"",Analysis!C67)</f>
        <v/>
      </c>
      <c r="D73" s="210" t="str">
        <f>IF(ISBLANK(Analysis!E67),"",Analysis!E67)</f>
        <v/>
      </c>
      <c r="E73" s="210" t="str">
        <f>IF(ISBLANK(Analysis!F67),"",Analysis!F67)</f>
        <v/>
      </c>
      <c r="F73" s="209" t="str">
        <f ca="1">IF($E73="","",IF(OFFSET(Analysis!$BG67,,AG$5)&gt;=$G$5,"Yes",IF(OFFSET(Analysis!$BG67,,AG$5)&gt;=$G$4,"Maybe","No")))</f>
        <v/>
      </c>
      <c r="G73" s="209" t="str">
        <f ca="1">IF($E73="","",IF(OFFSET(Analysis!$BG67,,AH$5)&gt;=$G$5,"Yes",IF(OFFSET(Analysis!$BG67,,AH$5)&gt;=$G$4,"Maybe","No")))</f>
        <v/>
      </c>
      <c r="H73" s="209" t="str">
        <f ca="1">IF($E73="","",IF(OFFSET(Analysis!$BG67,,AI$5)&gt;=$G$5,"Yes",IF(OFFSET(Analysis!$BG67,,AI$5)&gt;=$G$4,"Maybe","No")))</f>
        <v/>
      </c>
      <c r="I73" s="209" t="str">
        <f ca="1">IF($E73="","",IF(OFFSET(Analysis!$BG67,,AJ$5)&gt;=$G$5,"Yes",IF(OFFSET(Analysis!$BG67,,AJ$5)&gt;=$G$4,"Maybe","No")))</f>
        <v/>
      </c>
      <c r="J73" s="209" t="str">
        <f ca="1">IF($E73="","",IF(OFFSET(Analysis!$BG67,,AK$5)&gt;=$G$5,"Yes",IF(OFFSET(Analysis!$BG67,,AK$5)&gt;=$G$4,"Maybe","No")))</f>
        <v/>
      </c>
      <c r="K73" s="209" t="str">
        <f ca="1">IF($E73="","",IF(OFFSET(Analysis!$BG67,,AL$5)&gt;=$G$5,"Yes",IF(OFFSET(Analysis!$BG67,,AL$5)&gt;=$G$4,"Maybe","No")))</f>
        <v/>
      </c>
      <c r="R73" s="123"/>
    </row>
    <row r="74" spans="2:18">
      <c r="B74" s="209">
        <v>59</v>
      </c>
      <c r="C74" s="210" t="str">
        <f>IF(ISBLANK(Analysis!C68),"",Analysis!C68)</f>
        <v/>
      </c>
      <c r="D74" s="210" t="str">
        <f>IF(ISBLANK(Analysis!E68),"",Analysis!E68)</f>
        <v/>
      </c>
      <c r="E74" s="210" t="str">
        <f>IF(ISBLANK(Analysis!F68),"",Analysis!F68)</f>
        <v/>
      </c>
      <c r="F74" s="209" t="str">
        <f ca="1">IF($E74="","",IF(OFFSET(Analysis!$BG68,,AG$5)&gt;=$G$5,"Yes",IF(OFFSET(Analysis!$BG68,,AG$5)&gt;=$G$4,"Maybe","No")))</f>
        <v/>
      </c>
      <c r="G74" s="209" t="str">
        <f ca="1">IF($E74="","",IF(OFFSET(Analysis!$BG68,,AH$5)&gt;=$G$5,"Yes",IF(OFFSET(Analysis!$BG68,,AH$5)&gt;=$G$4,"Maybe","No")))</f>
        <v/>
      </c>
      <c r="H74" s="209" t="str">
        <f ca="1">IF($E74="","",IF(OFFSET(Analysis!$BG68,,AI$5)&gt;=$G$5,"Yes",IF(OFFSET(Analysis!$BG68,,AI$5)&gt;=$G$4,"Maybe","No")))</f>
        <v/>
      </c>
      <c r="I74" s="209" t="str">
        <f ca="1">IF($E74="","",IF(OFFSET(Analysis!$BG68,,AJ$5)&gt;=$G$5,"Yes",IF(OFFSET(Analysis!$BG68,,AJ$5)&gt;=$G$4,"Maybe","No")))</f>
        <v/>
      </c>
      <c r="J74" s="209" t="str">
        <f ca="1">IF($E74="","",IF(OFFSET(Analysis!$BG68,,AK$5)&gt;=$G$5,"Yes",IF(OFFSET(Analysis!$BG68,,AK$5)&gt;=$G$4,"Maybe","No")))</f>
        <v/>
      </c>
      <c r="K74" s="209" t="str">
        <f ca="1">IF($E74="","",IF(OFFSET(Analysis!$BG68,,AL$5)&gt;=$G$5,"Yes",IF(OFFSET(Analysis!$BG68,,AL$5)&gt;=$G$4,"Maybe","No")))</f>
        <v/>
      </c>
      <c r="R74" s="123"/>
    </row>
    <row r="75" spans="2:18">
      <c r="B75" s="209">
        <v>60</v>
      </c>
      <c r="C75" s="210" t="str">
        <f>IF(ISBLANK(Analysis!C69),"",Analysis!C69)</f>
        <v/>
      </c>
      <c r="D75" s="210" t="str">
        <f>IF(ISBLANK(Analysis!E69),"",Analysis!E69)</f>
        <v/>
      </c>
      <c r="E75" s="210" t="str">
        <f>IF(ISBLANK(Analysis!F69),"",Analysis!F69)</f>
        <v/>
      </c>
      <c r="F75" s="209" t="str">
        <f ca="1">IF($E75="","",IF(OFFSET(Analysis!$BG69,,AG$5)&gt;=$G$5,"Yes",IF(OFFSET(Analysis!$BG69,,AG$5)&gt;=$G$4,"Maybe","No")))</f>
        <v/>
      </c>
      <c r="G75" s="209" t="str">
        <f ca="1">IF($E75="","",IF(OFFSET(Analysis!$BG69,,AH$5)&gt;=$G$5,"Yes",IF(OFFSET(Analysis!$BG69,,AH$5)&gt;=$G$4,"Maybe","No")))</f>
        <v/>
      </c>
      <c r="H75" s="209" t="str">
        <f ca="1">IF($E75="","",IF(OFFSET(Analysis!$BG69,,AI$5)&gt;=$G$5,"Yes",IF(OFFSET(Analysis!$BG69,,AI$5)&gt;=$G$4,"Maybe","No")))</f>
        <v/>
      </c>
      <c r="I75" s="209" t="str">
        <f ca="1">IF($E75="","",IF(OFFSET(Analysis!$BG69,,AJ$5)&gt;=$G$5,"Yes",IF(OFFSET(Analysis!$BG69,,AJ$5)&gt;=$G$4,"Maybe","No")))</f>
        <v/>
      </c>
      <c r="J75" s="209" t="str">
        <f ca="1">IF($E75="","",IF(OFFSET(Analysis!$BG69,,AK$5)&gt;=$G$5,"Yes",IF(OFFSET(Analysis!$BG69,,AK$5)&gt;=$G$4,"Maybe","No")))</f>
        <v/>
      </c>
      <c r="K75" s="209" t="str">
        <f ca="1">IF($E75="","",IF(OFFSET(Analysis!$BG69,,AL$5)&gt;=$G$5,"Yes",IF(OFFSET(Analysis!$BG69,,AL$5)&gt;=$G$4,"Maybe","No")))</f>
        <v/>
      </c>
      <c r="R75" s="123"/>
    </row>
    <row r="76" spans="2:18">
      <c r="B76" s="209">
        <v>61</v>
      </c>
      <c r="C76" s="210" t="str">
        <f>IF(ISBLANK(Analysis!C70),"",Analysis!C70)</f>
        <v/>
      </c>
      <c r="D76" s="210" t="str">
        <f>IF(ISBLANK(Analysis!E70),"",Analysis!E70)</f>
        <v/>
      </c>
      <c r="E76" s="210" t="str">
        <f>IF(ISBLANK(Analysis!F70),"",Analysis!F70)</f>
        <v/>
      </c>
      <c r="F76" s="209" t="str">
        <f ca="1">IF($E76="","",IF(OFFSET(Analysis!$BG70,,AG$5)&gt;=$G$5,"Yes",IF(OFFSET(Analysis!$BG70,,AG$5)&gt;=$G$4,"Maybe","No")))</f>
        <v/>
      </c>
      <c r="G76" s="209" t="str">
        <f ca="1">IF($E76="","",IF(OFFSET(Analysis!$BG70,,AH$5)&gt;=$G$5,"Yes",IF(OFFSET(Analysis!$BG70,,AH$5)&gt;=$G$4,"Maybe","No")))</f>
        <v/>
      </c>
      <c r="H76" s="209" t="str">
        <f ca="1">IF($E76="","",IF(OFFSET(Analysis!$BG70,,AI$5)&gt;=$G$5,"Yes",IF(OFFSET(Analysis!$BG70,,AI$5)&gt;=$G$4,"Maybe","No")))</f>
        <v/>
      </c>
      <c r="I76" s="209" t="str">
        <f ca="1">IF($E76="","",IF(OFFSET(Analysis!$BG70,,AJ$5)&gt;=$G$5,"Yes",IF(OFFSET(Analysis!$BG70,,AJ$5)&gt;=$G$4,"Maybe","No")))</f>
        <v/>
      </c>
      <c r="J76" s="209" t="str">
        <f ca="1">IF($E76="","",IF(OFFSET(Analysis!$BG70,,AK$5)&gt;=$G$5,"Yes",IF(OFFSET(Analysis!$BG70,,AK$5)&gt;=$G$4,"Maybe","No")))</f>
        <v/>
      </c>
      <c r="K76" s="209" t="str">
        <f ca="1">IF($E76="","",IF(OFFSET(Analysis!$BG70,,AL$5)&gt;=$G$5,"Yes",IF(OFFSET(Analysis!$BG70,,AL$5)&gt;=$G$4,"Maybe","No")))</f>
        <v/>
      </c>
      <c r="R76" s="123"/>
    </row>
    <row r="77" spans="2:18">
      <c r="B77" s="209">
        <v>62</v>
      </c>
      <c r="C77" s="210" t="str">
        <f>IF(ISBLANK(Analysis!C71),"",Analysis!C71)</f>
        <v/>
      </c>
      <c r="D77" s="210" t="str">
        <f>IF(ISBLANK(Analysis!E71),"",Analysis!E71)</f>
        <v/>
      </c>
      <c r="E77" s="210" t="str">
        <f>IF(ISBLANK(Analysis!F71),"",Analysis!F71)</f>
        <v/>
      </c>
      <c r="F77" s="209" t="str">
        <f ca="1">IF($E77="","",IF(OFFSET(Analysis!$BG71,,AG$5)&gt;=$G$5,"Yes",IF(OFFSET(Analysis!$BG71,,AG$5)&gt;=$G$4,"Maybe","No")))</f>
        <v/>
      </c>
      <c r="G77" s="209" t="str">
        <f ca="1">IF($E77="","",IF(OFFSET(Analysis!$BG71,,AH$5)&gt;=$G$5,"Yes",IF(OFFSET(Analysis!$BG71,,AH$5)&gt;=$G$4,"Maybe","No")))</f>
        <v/>
      </c>
      <c r="H77" s="209" t="str">
        <f ca="1">IF($E77="","",IF(OFFSET(Analysis!$BG71,,AI$5)&gt;=$G$5,"Yes",IF(OFFSET(Analysis!$BG71,,AI$5)&gt;=$G$4,"Maybe","No")))</f>
        <v/>
      </c>
      <c r="I77" s="209" t="str">
        <f ca="1">IF($E77="","",IF(OFFSET(Analysis!$BG71,,AJ$5)&gt;=$G$5,"Yes",IF(OFFSET(Analysis!$BG71,,AJ$5)&gt;=$G$4,"Maybe","No")))</f>
        <v/>
      </c>
      <c r="J77" s="209" t="str">
        <f ca="1">IF($E77="","",IF(OFFSET(Analysis!$BG71,,AK$5)&gt;=$G$5,"Yes",IF(OFFSET(Analysis!$BG71,,AK$5)&gt;=$G$4,"Maybe","No")))</f>
        <v/>
      </c>
      <c r="K77" s="209" t="str">
        <f ca="1">IF($E77="","",IF(OFFSET(Analysis!$BG71,,AL$5)&gt;=$G$5,"Yes",IF(OFFSET(Analysis!$BG71,,AL$5)&gt;=$G$4,"Maybe","No")))</f>
        <v/>
      </c>
      <c r="R77" s="123"/>
    </row>
    <row r="78" spans="2:18">
      <c r="B78" s="209">
        <v>63</v>
      </c>
      <c r="C78" s="210" t="str">
        <f>IF(ISBLANK(Analysis!C72),"",Analysis!C72)</f>
        <v/>
      </c>
      <c r="D78" s="210" t="str">
        <f>IF(ISBLANK(Analysis!E72),"",Analysis!E72)</f>
        <v/>
      </c>
      <c r="E78" s="210" t="str">
        <f>IF(ISBLANK(Analysis!F72),"",Analysis!F72)</f>
        <v/>
      </c>
      <c r="F78" s="209" t="str">
        <f ca="1">IF($E78="","",IF(OFFSET(Analysis!$BG72,,AG$5)&gt;=$G$5,"Yes",IF(OFFSET(Analysis!$BG72,,AG$5)&gt;=$G$4,"Maybe","No")))</f>
        <v/>
      </c>
      <c r="G78" s="209" t="str">
        <f ca="1">IF($E78="","",IF(OFFSET(Analysis!$BG72,,AH$5)&gt;=$G$5,"Yes",IF(OFFSET(Analysis!$BG72,,AH$5)&gt;=$G$4,"Maybe","No")))</f>
        <v/>
      </c>
      <c r="H78" s="209" t="str">
        <f ca="1">IF($E78="","",IF(OFFSET(Analysis!$BG72,,AI$5)&gt;=$G$5,"Yes",IF(OFFSET(Analysis!$BG72,,AI$5)&gt;=$G$4,"Maybe","No")))</f>
        <v/>
      </c>
      <c r="I78" s="209" t="str">
        <f ca="1">IF($E78="","",IF(OFFSET(Analysis!$BG72,,AJ$5)&gt;=$G$5,"Yes",IF(OFFSET(Analysis!$BG72,,AJ$5)&gt;=$G$4,"Maybe","No")))</f>
        <v/>
      </c>
      <c r="J78" s="209" t="str">
        <f ca="1">IF($E78="","",IF(OFFSET(Analysis!$BG72,,AK$5)&gt;=$G$5,"Yes",IF(OFFSET(Analysis!$BG72,,AK$5)&gt;=$G$4,"Maybe","No")))</f>
        <v/>
      </c>
      <c r="K78" s="209" t="str">
        <f ca="1">IF($E78="","",IF(OFFSET(Analysis!$BG72,,AL$5)&gt;=$G$5,"Yes",IF(OFFSET(Analysis!$BG72,,AL$5)&gt;=$G$4,"Maybe","No")))</f>
        <v/>
      </c>
      <c r="R78" s="123"/>
    </row>
    <row r="79" spans="2:18">
      <c r="B79" s="209">
        <v>64</v>
      </c>
      <c r="C79" s="210" t="str">
        <f>IF(ISBLANK(Analysis!C73),"",Analysis!C73)</f>
        <v/>
      </c>
      <c r="D79" s="210" t="str">
        <f>IF(ISBLANK(Analysis!E73),"",Analysis!E73)</f>
        <v/>
      </c>
      <c r="E79" s="210" t="str">
        <f>IF(ISBLANK(Analysis!F73),"",Analysis!F73)</f>
        <v/>
      </c>
      <c r="F79" s="209" t="str">
        <f ca="1">IF($E79="","",IF(OFFSET(Analysis!$BG73,,AG$5)&gt;=$G$5,"Yes",IF(OFFSET(Analysis!$BG73,,AG$5)&gt;=$G$4,"Maybe","No")))</f>
        <v/>
      </c>
      <c r="G79" s="209" t="str">
        <f ca="1">IF($E79="","",IF(OFFSET(Analysis!$BG73,,AH$5)&gt;=$G$5,"Yes",IF(OFFSET(Analysis!$BG73,,AH$5)&gt;=$G$4,"Maybe","No")))</f>
        <v/>
      </c>
      <c r="H79" s="209" t="str">
        <f ca="1">IF($E79="","",IF(OFFSET(Analysis!$BG73,,AI$5)&gt;=$G$5,"Yes",IF(OFFSET(Analysis!$BG73,,AI$5)&gt;=$G$4,"Maybe","No")))</f>
        <v/>
      </c>
      <c r="I79" s="209" t="str">
        <f ca="1">IF($E79="","",IF(OFFSET(Analysis!$BG73,,AJ$5)&gt;=$G$5,"Yes",IF(OFFSET(Analysis!$BG73,,AJ$5)&gt;=$G$4,"Maybe","No")))</f>
        <v/>
      </c>
      <c r="J79" s="209" t="str">
        <f ca="1">IF($E79="","",IF(OFFSET(Analysis!$BG73,,AK$5)&gt;=$G$5,"Yes",IF(OFFSET(Analysis!$BG73,,AK$5)&gt;=$G$4,"Maybe","No")))</f>
        <v/>
      </c>
      <c r="K79" s="209" t="str">
        <f ca="1">IF($E79="","",IF(OFFSET(Analysis!$BG73,,AL$5)&gt;=$G$5,"Yes",IF(OFFSET(Analysis!$BG73,,AL$5)&gt;=$G$4,"Maybe","No")))</f>
        <v/>
      </c>
      <c r="R79" s="123"/>
    </row>
    <row r="80" spans="2:18">
      <c r="B80" s="209">
        <v>65</v>
      </c>
      <c r="C80" s="210" t="str">
        <f>IF(ISBLANK(Analysis!C74),"",Analysis!C74)</f>
        <v/>
      </c>
      <c r="D80" s="210" t="str">
        <f>IF(ISBLANK(Analysis!E74),"",Analysis!E74)</f>
        <v/>
      </c>
      <c r="E80" s="210" t="str">
        <f>IF(ISBLANK(Analysis!F74),"",Analysis!F74)</f>
        <v/>
      </c>
      <c r="F80" s="209" t="str">
        <f ca="1">IF($E80="","",IF(OFFSET(Analysis!$BG74,,AG$5)&gt;=$G$5,"Yes",IF(OFFSET(Analysis!$BG74,,AG$5)&gt;=$G$4,"Maybe","No")))</f>
        <v/>
      </c>
      <c r="G80" s="209" t="str">
        <f ca="1">IF($E80="","",IF(OFFSET(Analysis!$BG74,,AH$5)&gt;=$G$5,"Yes",IF(OFFSET(Analysis!$BG74,,AH$5)&gt;=$G$4,"Maybe","No")))</f>
        <v/>
      </c>
      <c r="H80" s="209" t="str">
        <f ca="1">IF($E80="","",IF(OFFSET(Analysis!$BG74,,AI$5)&gt;=$G$5,"Yes",IF(OFFSET(Analysis!$BG74,,AI$5)&gt;=$G$4,"Maybe","No")))</f>
        <v/>
      </c>
      <c r="I80" s="209" t="str">
        <f ca="1">IF($E80="","",IF(OFFSET(Analysis!$BG74,,AJ$5)&gt;=$G$5,"Yes",IF(OFFSET(Analysis!$BG74,,AJ$5)&gt;=$G$4,"Maybe","No")))</f>
        <v/>
      </c>
      <c r="J80" s="209" t="str">
        <f ca="1">IF($E80="","",IF(OFFSET(Analysis!$BG74,,AK$5)&gt;=$G$5,"Yes",IF(OFFSET(Analysis!$BG74,,AK$5)&gt;=$G$4,"Maybe","No")))</f>
        <v/>
      </c>
      <c r="K80" s="209" t="str">
        <f ca="1">IF($E80="","",IF(OFFSET(Analysis!$BG74,,AL$5)&gt;=$G$5,"Yes",IF(OFFSET(Analysis!$BG74,,AL$5)&gt;=$G$4,"Maybe","No")))</f>
        <v/>
      </c>
      <c r="R80" s="123"/>
    </row>
    <row r="81" spans="2:18">
      <c r="B81" s="209">
        <v>66</v>
      </c>
      <c r="C81" s="210" t="str">
        <f>IF(ISBLANK(Analysis!C75),"",Analysis!C75)</f>
        <v/>
      </c>
      <c r="D81" s="210" t="str">
        <f>IF(ISBLANK(Analysis!E75),"",Analysis!E75)</f>
        <v/>
      </c>
      <c r="E81" s="210" t="str">
        <f>IF(ISBLANK(Analysis!F75),"",Analysis!F75)</f>
        <v/>
      </c>
      <c r="F81" s="209" t="str">
        <f ca="1">IF($E81="","",IF(OFFSET(Analysis!$BG75,,AG$5)&gt;=$G$5,"Yes",IF(OFFSET(Analysis!$BG75,,AG$5)&gt;=$G$4,"Maybe","No")))</f>
        <v/>
      </c>
      <c r="G81" s="209" t="str">
        <f ca="1">IF($E81="","",IF(OFFSET(Analysis!$BG75,,AH$5)&gt;=$G$5,"Yes",IF(OFFSET(Analysis!$BG75,,AH$5)&gt;=$G$4,"Maybe","No")))</f>
        <v/>
      </c>
      <c r="H81" s="209" t="str">
        <f ca="1">IF($E81="","",IF(OFFSET(Analysis!$BG75,,AI$5)&gt;=$G$5,"Yes",IF(OFFSET(Analysis!$BG75,,AI$5)&gt;=$G$4,"Maybe","No")))</f>
        <v/>
      </c>
      <c r="I81" s="209" t="str">
        <f ca="1">IF($E81="","",IF(OFFSET(Analysis!$BG75,,AJ$5)&gt;=$G$5,"Yes",IF(OFFSET(Analysis!$BG75,,AJ$5)&gt;=$G$4,"Maybe","No")))</f>
        <v/>
      </c>
      <c r="J81" s="209" t="str">
        <f ca="1">IF($E81="","",IF(OFFSET(Analysis!$BG75,,AK$5)&gt;=$G$5,"Yes",IF(OFFSET(Analysis!$BG75,,AK$5)&gt;=$G$4,"Maybe","No")))</f>
        <v/>
      </c>
      <c r="K81" s="209" t="str">
        <f ca="1">IF($E81="","",IF(OFFSET(Analysis!$BG75,,AL$5)&gt;=$G$5,"Yes",IF(OFFSET(Analysis!$BG75,,AL$5)&gt;=$G$4,"Maybe","No")))</f>
        <v/>
      </c>
      <c r="R81" s="123"/>
    </row>
    <row r="82" spans="2:18">
      <c r="B82" s="209">
        <v>67</v>
      </c>
      <c r="C82" s="210" t="str">
        <f>IF(ISBLANK(Analysis!C76),"",Analysis!C76)</f>
        <v/>
      </c>
      <c r="D82" s="210" t="str">
        <f>IF(ISBLANK(Analysis!E76),"",Analysis!E76)</f>
        <v/>
      </c>
      <c r="E82" s="210" t="str">
        <f>IF(ISBLANK(Analysis!F76),"",Analysis!F76)</f>
        <v/>
      </c>
      <c r="F82" s="209" t="str">
        <f ca="1">IF($E82="","",IF(OFFSET(Analysis!$BG76,,AG$5)&gt;=$G$5,"Yes",IF(OFFSET(Analysis!$BG76,,AG$5)&gt;=$G$4,"Maybe","No")))</f>
        <v/>
      </c>
      <c r="G82" s="209" t="str">
        <f ca="1">IF($E82="","",IF(OFFSET(Analysis!$BG76,,AH$5)&gt;=$G$5,"Yes",IF(OFFSET(Analysis!$BG76,,AH$5)&gt;=$G$4,"Maybe","No")))</f>
        <v/>
      </c>
      <c r="H82" s="209" t="str">
        <f ca="1">IF($E82="","",IF(OFFSET(Analysis!$BG76,,AI$5)&gt;=$G$5,"Yes",IF(OFFSET(Analysis!$BG76,,AI$5)&gt;=$G$4,"Maybe","No")))</f>
        <v/>
      </c>
      <c r="I82" s="209" t="str">
        <f ca="1">IF($E82="","",IF(OFFSET(Analysis!$BG76,,AJ$5)&gt;=$G$5,"Yes",IF(OFFSET(Analysis!$BG76,,AJ$5)&gt;=$G$4,"Maybe","No")))</f>
        <v/>
      </c>
      <c r="J82" s="209" t="str">
        <f ca="1">IF($E82="","",IF(OFFSET(Analysis!$BG76,,AK$5)&gt;=$G$5,"Yes",IF(OFFSET(Analysis!$BG76,,AK$5)&gt;=$G$4,"Maybe","No")))</f>
        <v/>
      </c>
      <c r="K82" s="209" t="str">
        <f ca="1">IF($E82="","",IF(OFFSET(Analysis!$BG76,,AL$5)&gt;=$G$5,"Yes",IF(OFFSET(Analysis!$BG76,,AL$5)&gt;=$G$4,"Maybe","No")))</f>
        <v/>
      </c>
      <c r="R82" s="123"/>
    </row>
    <row r="83" spans="2:18">
      <c r="B83" s="209">
        <v>68</v>
      </c>
      <c r="C83" s="210" t="str">
        <f>IF(ISBLANK(Analysis!C77),"",Analysis!C77)</f>
        <v/>
      </c>
      <c r="D83" s="210" t="str">
        <f>IF(ISBLANK(Analysis!E77),"",Analysis!E77)</f>
        <v/>
      </c>
      <c r="E83" s="210" t="str">
        <f>IF(ISBLANK(Analysis!F77),"",Analysis!F77)</f>
        <v/>
      </c>
      <c r="F83" s="209" t="str">
        <f ca="1">IF($E83="","",IF(OFFSET(Analysis!$BG77,,AG$5)&gt;=$G$5,"Yes",IF(OFFSET(Analysis!$BG77,,AG$5)&gt;=$G$4,"Maybe","No")))</f>
        <v/>
      </c>
      <c r="G83" s="209" t="str">
        <f ca="1">IF($E83="","",IF(OFFSET(Analysis!$BG77,,AH$5)&gt;=$G$5,"Yes",IF(OFFSET(Analysis!$BG77,,AH$5)&gt;=$G$4,"Maybe","No")))</f>
        <v/>
      </c>
      <c r="H83" s="209" t="str">
        <f ca="1">IF($E83="","",IF(OFFSET(Analysis!$BG77,,AI$5)&gt;=$G$5,"Yes",IF(OFFSET(Analysis!$BG77,,AI$5)&gt;=$G$4,"Maybe","No")))</f>
        <v/>
      </c>
      <c r="I83" s="209" t="str">
        <f ca="1">IF($E83="","",IF(OFFSET(Analysis!$BG77,,AJ$5)&gt;=$G$5,"Yes",IF(OFFSET(Analysis!$BG77,,AJ$5)&gt;=$G$4,"Maybe","No")))</f>
        <v/>
      </c>
      <c r="J83" s="209" t="str">
        <f ca="1">IF($E83="","",IF(OFFSET(Analysis!$BG77,,AK$5)&gt;=$G$5,"Yes",IF(OFFSET(Analysis!$BG77,,AK$5)&gt;=$G$4,"Maybe","No")))</f>
        <v/>
      </c>
      <c r="K83" s="209" t="str">
        <f ca="1">IF($E83="","",IF(OFFSET(Analysis!$BG77,,AL$5)&gt;=$G$5,"Yes",IF(OFFSET(Analysis!$BG77,,AL$5)&gt;=$G$4,"Maybe","No")))</f>
        <v/>
      </c>
      <c r="R83" s="123"/>
    </row>
    <row r="84" spans="2:18">
      <c r="B84" s="209">
        <v>69</v>
      </c>
      <c r="C84" s="210" t="str">
        <f>IF(ISBLANK(Analysis!C78),"",Analysis!C78)</f>
        <v/>
      </c>
      <c r="D84" s="210" t="str">
        <f>IF(ISBLANK(Analysis!E78),"",Analysis!E78)</f>
        <v/>
      </c>
      <c r="E84" s="210" t="str">
        <f>IF(ISBLANK(Analysis!F78),"",Analysis!F78)</f>
        <v/>
      </c>
      <c r="F84" s="209" t="str">
        <f ca="1">IF($E84="","",IF(OFFSET(Analysis!$BG78,,AG$5)&gt;=$G$5,"Yes",IF(OFFSET(Analysis!$BG78,,AG$5)&gt;=$G$4,"Maybe","No")))</f>
        <v/>
      </c>
      <c r="G84" s="209" t="str">
        <f ca="1">IF($E84="","",IF(OFFSET(Analysis!$BG78,,AH$5)&gt;=$G$5,"Yes",IF(OFFSET(Analysis!$BG78,,AH$5)&gt;=$G$4,"Maybe","No")))</f>
        <v/>
      </c>
      <c r="H84" s="209" t="str">
        <f ca="1">IF($E84="","",IF(OFFSET(Analysis!$BG78,,AI$5)&gt;=$G$5,"Yes",IF(OFFSET(Analysis!$BG78,,AI$5)&gt;=$G$4,"Maybe","No")))</f>
        <v/>
      </c>
      <c r="I84" s="209" t="str">
        <f ca="1">IF($E84="","",IF(OFFSET(Analysis!$BG78,,AJ$5)&gt;=$G$5,"Yes",IF(OFFSET(Analysis!$BG78,,AJ$5)&gt;=$G$4,"Maybe","No")))</f>
        <v/>
      </c>
      <c r="J84" s="209" t="str">
        <f ca="1">IF($E84="","",IF(OFFSET(Analysis!$BG78,,AK$5)&gt;=$G$5,"Yes",IF(OFFSET(Analysis!$BG78,,AK$5)&gt;=$G$4,"Maybe","No")))</f>
        <v/>
      </c>
      <c r="K84" s="209" t="str">
        <f ca="1">IF($E84="","",IF(OFFSET(Analysis!$BG78,,AL$5)&gt;=$G$5,"Yes",IF(OFFSET(Analysis!$BG78,,AL$5)&gt;=$G$4,"Maybe","No")))</f>
        <v/>
      </c>
      <c r="R84" s="123"/>
    </row>
    <row r="85" spans="2:18">
      <c r="B85" s="209">
        <v>70</v>
      </c>
      <c r="C85" s="210" t="str">
        <f>IF(ISBLANK(Analysis!C79),"",Analysis!C79)</f>
        <v/>
      </c>
      <c r="D85" s="210" t="str">
        <f>IF(ISBLANK(Analysis!E79),"",Analysis!E79)</f>
        <v/>
      </c>
      <c r="E85" s="210" t="str">
        <f>IF(ISBLANK(Analysis!F79),"",Analysis!F79)</f>
        <v/>
      </c>
      <c r="F85" s="209" t="str">
        <f ca="1">IF($E85="","",IF(OFFSET(Analysis!$BG79,,AG$5)&gt;=$G$5,"Yes",IF(OFFSET(Analysis!$BG79,,AG$5)&gt;=$G$4,"Maybe","No")))</f>
        <v/>
      </c>
      <c r="G85" s="209" t="str">
        <f ca="1">IF($E85="","",IF(OFFSET(Analysis!$BG79,,AH$5)&gt;=$G$5,"Yes",IF(OFFSET(Analysis!$BG79,,AH$5)&gt;=$G$4,"Maybe","No")))</f>
        <v/>
      </c>
      <c r="H85" s="209" t="str">
        <f ca="1">IF($E85="","",IF(OFFSET(Analysis!$BG79,,AI$5)&gt;=$G$5,"Yes",IF(OFFSET(Analysis!$BG79,,AI$5)&gt;=$G$4,"Maybe","No")))</f>
        <v/>
      </c>
      <c r="I85" s="209" t="str">
        <f ca="1">IF($E85="","",IF(OFFSET(Analysis!$BG79,,AJ$5)&gt;=$G$5,"Yes",IF(OFFSET(Analysis!$BG79,,AJ$5)&gt;=$G$4,"Maybe","No")))</f>
        <v/>
      </c>
      <c r="J85" s="209" t="str">
        <f ca="1">IF($E85="","",IF(OFFSET(Analysis!$BG79,,AK$5)&gt;=$G$5,"Yes",IF(OFFSET(Analysis!$BG79,,AK$5)&gt;=$G$4,"Maybe","No")))</f>
        <v/>
      </c>
      <c r="K85" s="209" t="str">
        <f ca="1">IF($E85="","",IF(OFFSET(Analysis!$BG79,,AL$5)&gt;=$G$5,"Yes",IF(OFFSET(Analysis!$BG79,,AL$5)&gt;=$G$4,"Maybe","No")))</f>
        <v/>
      </c>
      <c r="R85" s="123"/>
    </row>
    <row r="86" spans="2:18">
      <c r="B86" s="209">
        <v>71</v>
      </c>
      <c r="C86" s="210" t="str">
        <f>IF(ISBLANK(Analysis!C80),"",Analysis!C80)</f>
        <v/>
      </c>
      <c r="D86" s="210" t="str">
        <f>IF(ISBLANK(Analysis!E80),"",Analysis!E80)</f>
        <v/>
      </c>
      <c r="E86" s="210" t="str">
        <f>IF(ISBLANK(Analysis!F80),"",Analysis!F80)</f>
        <v/>
      </c>
      <c r="F86" s="209" t="str">
        <f ca="1">IF($E86="","",IF(OFFSET(Analysis!$BG80,,AG$5)&gt;=$G$5,"Yes",IF(OFFSET(Analysis!$BG80,,AG$5)&gt;=$G$4,"Maybe","No")))</f>
        <v/>
      </c>
      <c r="G86" s="209" t="str">
        <f ca="1">IF($E86="","",IF(OFFSET(Analysis!$BG80,,AH$5)&gt;=$G$5,"Yes",IF(OFFSET(Analysis!$BG80,,AH$5)&gt;=$G$4,"Maybe","No")))</f>
        <v/>
      </c>
      <c r="H86" s="209" t="str">
        <f ca="1">IF($E86="","",IF(OFFSET(Analysis!$BG80,,AI$5)&gt;=$G$5,"Yes",IF(OFFSET(Analysis!$BG80,,AI$5)&gt;=$G$4,"Maybe","No")))</f>
        <v/>
      </c>
      <c r="I86" s="209" t="str">
        <f ca="1">IF($E86="","",IF(OFFSET(Analysis!$BG80,,AJ$5)&gt;=$G$5,"Yes",IF(OFFSET(Analysis!$BG80,,AJ$5)&gt;=$G$4,"Maybe","No")))</f>
        <v/>
      </c>
      <c r="J86" s="209" t="str">
        <f ca="1">IF($E86="","",IF(OFFSET(Analysis!$BG80,,AK$5)&gt;=$G$5,"Yes",IF(OFFSET(Analysis!$BG80,,AK$5)&gt;=$G$4,"Maybe","No")))</f>
        <v/>
      </c>
      <c r="K86" s="209" t="str">
        <f ca="1">IF($E86="","",IF(OFFSET(Analysis!$BG80,,AL$5)&gt;=$G$5,"Yes",IF(OFFSET(Analysis!$BG80,,AL$5)&gt;=$G$4,"Maybe","No")))</f>
        <v/>
      </c>
      <c r="R86" s="123"/>
    </row>
    <row r="87" spans="2:18">
      <c r="B87" s="209">
        <v>72</v>
      </c>
      <c r="C87" s="210" t="str">
        <f>IF(ISBLANK(Analysis!C81),"",Analysis!C81)</f>
        <v/>
      </c>
      <c r="D87" s="210" t="str">
        <f>IF(ISBLANK(Analysis!E81),"",Analysis!E81)</f>
        <v/>
      </c>
      <c r="E87" s="210" t="str">
        <f>IF(ISBLANK(Analysis!F81),"",Analysis!F81)</f>
        <v/>
      </c>
      <c r="F87" s="209" t="str">
        <f ca="1">IF($E87="","",IF(OFFSET(Analysis!$BG81,,AG$5)&gt;=$G$5,"Yes",IF(OFFSET(Analysis!$BG81,,AG$5)&gt;=$G$4,"Maybe","No")))</f>
        <v/>
      </c>
      <c r="G87" s="209" t="str">
        <f ca="1">IF($E87="","",IF(OFFSET(Analysis!$BG81,,AH$5)&gt;=$G$5,"Yes",IF(OFFSET(Analysis!$BG81,,AH$5)&gt;=$G$4,"Maybe","No")))</f>
        <v/>
      </c>
      <c r="H87" s="209" t="str">
        <f ca="1">IF($E87="","",IF(OFFSET(Analysis!$BG81,,AI$5)&gt;=$G$5,"Yes",IF(OFFSET(Analysis!$BG81,,AI$5)&gt;=$G$4,"Maybe","No")))</f>
        <v/>
      </c>
      <c r="I87" s="209" t="str">
        <f ca="1">IF($E87="","",IF(OFFSET(Analysis!$BG81,,AJ$5)&gt;=$G$5,"Yes",IF(OFFSET(Analysis!$BG81,,AJ$5)&gt;=$G$4,"Maybe","No")))</f>
        <v/>
      </c>
      <c r="J87" s="209" t="str">
        <f ca="1">IF($E87="","",IF(OFFSET(Analysis!$BG81,,AK$5)&gt;=$G$5,"Yes",IF(OFFSET(Analysis!$BG81,,AK$5)&gt;=$G$4,"Maybe","No")))</f>
        <v/>
      </c>
      <c r="K87" s="209" t="str">
        <f ca="1">IF($E87="","",IF(OFFSET(Analysis!$BG81,,AL$5)&gt;=$G$5,"Yes",IF(OFFSET(Analysis!$BG81,,AL$5)&gt;=$G$4,"Maybe","No")))</f>
        <v/>
      </c>
      <c r="R87" s="123"/>
    </row>
    <row r="88" spans="2:18">
      <c r="B88" s="209">
        <v>73</v>
      </c>
      <c r="C88" s="210" t="str">
        <f>IF(ISBLANK(Analysis!C82),"",Analysis!C82)</f>
        <v/>
      </c>
      <c r="D88" s="210" t="str">
        <f>IF(ISBLANK(Analysis!E82),"",Analysis!E82)</f>
        <v/>
      </c>
      <c r="E88" s="210" t="str">
        <f>IF(ISBLANK(Analysis!F82),"",Analysis!F82)</f>
        <v/>
      </c>
      <c r="F88" s="209" t="str">
        <f ca="1">IF($E88="","",IF(OFFSET(Analysis!$BG82,,AG$5)&gt;=$G$5,"Yes",IF(OFFSET(Analysis!$BG82,,AG$5)&gt;=$G$4,"Maybe","No")))</f>
        <v/>
      </c>
      <c r="G88" s="209" t="str">
        <f ca="1">IF($E88="","",IF(OFFSET(Analysis!$BG82,,AH$5)&gt;=$G$5,"Yes",IF(OFFSET(Analysis!$BG82,,AH$5)&gt;=$G$4,"Maybe","No")))</f>
        <v/>
      </c>
      <c r="H88" s="209" t="str">
        <f ca="1">IF($E88="","",IF(OFFSET(Analysis!$BG82,,AI$5)&gt;=$G$5,"Yes",IF(OFFSET(Analysis!$BG82,,AI$5)&gt;=$G$4,"Maybe","No")))</f>
        <v/>
      </c>
      <c r="I88" s="209" t="str">
        <f ca="1">IF($E88="","",IF(OFFSET(Analysis!$BG82,,AJ$5)&gt;=$G$5,"Yes",IF(OFFSET(Analysis!$BG82,,AJ$5)&gt;=$G$4,"Maybe","No")))</f>
        <v/>
      </c>
      <c r="J88" s="209" t="str">
        <f ca="1">IF($E88="","",IF(OFFSET(Analysis!$BG82,,AK$5)&gt;=$G$5,"Yes",IF(OFFSET(Analysis!$BG82,,AK$5)&gt;=$G$4,"Maybe","No")))</f>
        <v/>
      </c>
      <c r="K88" s="209" t="str">
        <f ca="1">IF($E88="","",IF(OFFSET(Analysis!$BG82,,AL$5)&gt;=$G$5,"Yes",IF(OFFSET(Analysis!$BG82,,AL$5)&gt;=$G$4,"Maybe","No")))</f>
        <v/>
      </c>
      <c r="R88" s="123"/>
    </row>
    <row r="89" spans="2:18">
      <c r="B89" s="209">
        <v>74</v>
      </c>
      <c r="C89" s="210" t="str">
        <f>IF(ISBLANK(Analysis!C83),"",Analysis!C83)</f>
        <v/>
      </c>
      <c r="D89" s="210" t="str">
        <f>IF(ISBLANK(Analysis!E83),"",Analysis!E83)</f>
        <v/>
      </c>
      <c r="E89" s="210" t="str">
        <f>IF(ISBLANK(Analysis!F83),"",Analysis!F83)</f>
        <v/>
      </c>
      <c r="F89" s="209" t="str">
        <f ca="1">IF($E89="","",IF(OFFSET(Analysis!$BG83,,AG$5)&gt;=$G$5,"Yes",IF(OFFSET(Analysis!$BG83,,AG$5)&gt;=$G$4,"Maybe","No")))</f>
        <v/>
      </c>
      <c r="G89" s="209" t="str">
        <f ca="1">IF($E89="","",IF(OFFSET(Analysis!$BG83,,AH$5)&gt;=$G$5,"Yes",IF(OFFSET(Analysis!$BG83,,AH$5)&gt;=$G$4,"Maybe","No")))</f>
        <v/>
      </c>
      <c r="H89" s="209" t="str">
        <f ca="1">IF($E89="","",IF(OFFSET(Analysis!$BG83,,AI$5)&gt;=$G$5,"Yes",IF(OFFSET(Analysis!$BG83,,AI$5)&gt;=$G$4,"Maybe","No")))</f>
        <v/>
      </c>
      <c r="I89" s="209" t="str">
        <f ca="1">IF($E89="","",IF(OFFSET(Analysis!$BG83,,AJ$5)&gt;=$G$5,"Yes",IF(OFFSET(Analysis!$BG83,,AJ$5)&gt;=$G$4,"Maybe","No")))</f>
        <v/>
      </c>
      <c r="J89" s="209" t="str">
        <f ca="1">IF($E89="","",IF(OFFSET(Analysis!$BG83,,AK$5)&gt;=$G$5,"Yes",IF(OFFSET(Analysis!$BG83,,AK$5)&gt;=$G$4,"Maybe","No")))</f>
        <v/>
      </c>
      <c r="K89" s="209" t="str">
        <f ca="1">IF($E89="","",IF(OFFSET(Analysis!$BG83,,AL$5)&gt;=$G$5,"Yes",IF(OFFSET(Analysis!$BG83,,AL$5)&gt;=$G$4,"Maybe","No")))</f>
        <v/>
      </c>
      <c r="R89" s="123"/>
    </row>
    <row r="90" spans="2:18">
      <c r="B90" s="209">
        <v>75</v>
      </c>
      <c r="C90" s="210" t="str">
        <f>IF(ISBLANK(Analysis!C84),"",Analysis!C84)</f>
        <v/>
      </c>
      <c r="D90" s="210" t="str">
        <f>IF(ISBLANK(Analysis!E84),"",Analysis!E84)</f>
        <v/>
      </c>
      <c r="E90" s="210" t="str">
        <f>IF(ISBLANK(Analysis!F84),"",Analysis!F84)</f>
        <v/>
      </c>
      <c r="F90" s="209" t="str">
        <f ca="1">IF($E90="","",IF(OFFSET(Analysis!$BG84,,AG$5)&gt;=$G$5,"Yes",IF(OFFSET(Analysis!$BG84,,AG$5)&gt;=$G$4,"Maybe","No")))</f>
        <v/>
      </c>
      <c r="G90" s="209" t="str">
        <f ca="1">IF($E90="","",IF(OFFSET(Analysis!$BG84,,AH$5)&gt;=$G$5,"Yes",IF(OFFSET(Analysis!$BG84,,AH$5)&gt;=$G$4,"Maybe","No")))</f>
        <v/>
      </c>
      <c r="H90" s="209" t="str">
        <f ca="1">IF($E90="","",IF(OFFSET(Analysis!$BG84,,AI$5)&gt;=$G$5,"Yes",IF(OFFSET(Analysis!$BG84,,AI$5)&gt;=$G$4,"Maybe","No")))</f>
        <v/>
      </c>
      <c r="I90" s="209" t="str">
        <f ca="1">IF($E90="","",IF(OFFSET(Analysis!$BG84,,AJ$5)&gt;=$G$5,"Yes",IF(OFFSET(Analysis!$BG84,,AJ$5)&gt;=$G$4,"Maybe","No")))</f>
        <v/>
      </c>
      <c r="J90" s="209" t="str">
        <f ca="1">IF($E90="","",IF(OFFSET(Analysis!$BG84,,AK$5)&gt;=$G$5,"Yes",IF(OFFSET(Analysis!$BG84,,AK$5)&gt;=$G$4,"Maybe","No")))</f>
        <v/>
      </c>
      <c r="K90" s="209" t="str">
        <f ca="1">IF($E90="","",IF(OFFSET(Analysis!$BG84,,AL$5)&gt;=$G$5,"Yes",IF(OFFSET(Analysis!$BG84,,AL$5)&gt;=$G$4,"Maybe","No")))</f>
        <v/>
      </c>
      <c r="R90" s="123"/>
    </row>
    <row r="91" spans="2:18">
      <c r="B91" s="209">
        <v>76</v>
      </c>
      <c r="C91" s="210" t="str">
        <f>IF(ISBLANK(Analysis!C85),"",Analysis!C85)</f>
        <v/>
      </c>
      <c r="D91" s="210" t="str">
        <f>IF(ISBLANK(Analysis!E85),"",Analysis!E85)</f>
        <v/>
      </c>
      <c r="E91" s="210" t="str">
        <f>IF(ISBLANK(Analysis!F85),"",Analysis!F85)</f>
        <v/>
      </c>
      <c r="F91" s="209" t="str">
        <f ca="1">IF($E91="","",IF(OFFSET(Analysis!$BG85,,AG$5)&gt;=$G$5,"Yes",IF(OFFSET(Analysis!$BG85,,AG$5)&gt;=$G$4,"Maybe","No")))</f>
        <v/>
      </c>
      <c r="G91" s="209" t="str">
        <f ca="1">IF($E91="","",IF(OFFSET(Analysis!$BG85,,AH$5)&gt;=$G$5,"Yes",IF(OFFSET(Analysis!$BG85,,AH$5)&gt;=$G$4,"Maybe","No")))</f>
        <v/>
      </c>
      <c r="H91" s="209" t="str">
        <f ca="1">IF($E91="","",IF(OFFSET(Analysis!$BG85,,AI$5)&gt;=$G$5,"Yes",IF(OFFSET(Analysis!$BG85,,AI$5)&gt;=$G$4,"Maybe","No")))</f>
        <v/>
      </c>
      <c r="I91" s="209" t="str">
        <f ca="1">IF($E91="","",IF(OFFSET(Analysis!$BG85,,AJ$5)&gt;=$G$5,"Yes",IF(OFFSET(Analysis!$BG85,,AJ$5)&gt;=$G$4,"Maybe","No")))</f>
        <v/>
      </c>
      <c r="J91" s="209" t="str">
        <f ca="1">IF($E91="","",IF(OFFSET(Analysis!$BG85,,AK$5)&gt;=$G$5,"Yes",IF(OFFSET(Analysis!$BG85,,AK$5)&gt;=$G$4,"Maybe","No")))</f>
        <v/>
      </c>
      <c r="K91" s="209" t="str">
        <f ca="1">IF($E91="","",IF(OFFSET(Analysis!$BG85,,AL$5)&gt;=$G$5,"Yes",IF(OFFSET(Analysis!$BG85,,AL$5)&gt;=$G$4,"Maybe","No")))</f>
        <v/>
      </c>
      <c r="R91" s="123"/>
    </row>
    <row r="92" spans="2:18">
      <c r="B92" s="209">
        <v>77</v>
      </c>
      <c r="C92" s="210" t="str">
        <f>IF(ISBLANK(Analysis!C86),"",Analysis!C86)</f>
        <v/>
      </c>
      <c r="D92" s="210" t="str">
        <f>IF(ISBLANK(Analysis!E86),"",Analysis!E86)</f>
        <v/>
      </c>
      <c r="E92" s="210" t="str">
        <f>IF(ISBLANK(Analysis!F86),"",Analysis!F86)</f>
        <v/>
      </c>
      <c r="F92" s="209" t="str">
        <f ca="1">IF($E92="","",IF(OFFSET(Analysis!$BG86,,AG$5)&gt;=$G$5,"Yes",IF(OFFSET(Analysis!$BG86,,AG$5)&gt;=$G$4,"Maybe","No")))</f>
        <v/>
      </c>
      <c r="G92" s="209" t="str">
        <f ca="1">IF($E92="","",IF(OFFSET(Analysis!$BG86,,AH$5)&gt;=$G$5,"Yes",IF(OFFSET(Analysis!$BG86,,AH$5)&gt;=$G$4,"Maybe","No")))</f>
        <v/>
      </c>
      <c r="H92" s="209" t="str">
        <f ca="1">IF($E92="","",IF(OFFSET(Analysis!$BG86,,AI$5)&gt;=$G$5,"Yes",IF(OFFSET(Analysis!$BG86,,AI$5)&gt;=$G$4,"Maybe","No")))</f>
        <v/>
      </c>
      <c r="I92" s="209" t="str">
        <f ca="1">IF($E92="","",IF(OFFSET(Analysis!$BG86,,AJ$5)&gt;=$G$5,"Yes",IF(OFFSET(Analysis!$BG86,,AJ$5)&gt;=$G$4,"Maybe","No")))</f>
        <v/>
      </c>
      <c r="J92" s="209" t="str">
        <f ca="1">IF($E92="","",IF(OFFSET(Analysis!$BG86,,AK$5)&gt;=$G$5,"Yes",IF(OFFSET(Analysis!$BG86,,AK$5)&gt;=$G$4,"Maybe","No")))</f>
        <v/>
      </c>
      <c r="K92" s="209" t="str">
        <f ca="1">IF($E92="","",IF(OFFSET(Analysis!$BG86,,AL$5)&gt;=$G$5,"Yes",IF(OFFSET(Analysis!$BG86,,AL$5)&gt;=$G$4,"Maybe","No")))</f>
        <v/>
      </c>
      <c r="R92" s="123"/>
    </row>
    <row r="93" spans="2:18">
      <c r="B93" s="209">
        <v>78</v>
      </c>
      <c r="C93" s="210" t="str">
        <f>IF(ISBLANK(Analysis!C87),"",Analysis!C87)</f>
        <v/>
      </c>
      <c r="D93" s="210" t="str">
        <f>IF(ISBLANK(Analysis!E87),"",Analysis!E87)</f>
        <v/>
      </c>
      <c r="E93" s="210" t="str">
        <f>IF(ISBLANK(Analysis!F87),"",Analysis!F87)</f>
        <v/>
      </c>
      <c r="F93" s="209" t="str">
        <f ca="1">IF($E93="","",IF(OFFSET(Analysis!$BG87,,AG$5)&gt;=$G$5,"Yes",IF(OFFSET(Analysis!$BG87,,AG$5)&gt;=$G$4,"Maybe","No")))</f>
        <v/>
      </c>
      <c r="G93" s="209" t="str">
        <f ca="1">IF($E93="","",IF(OFFSET(Analysis!$BG87,,AH$5)&gt;=$G$5,"Yes",IF(OFFSET(Analysis!$BG87,,AH$5)&gt;=$G$4,"Maybe","No")))</f>
        <v/>
      </c>
      <c r="H93" s="209" t="str">
        <f ca="1">IF($E93="","",IF(OFFSET(Analysis!$BG87,,AI$5)&gt;=$G$5,"Yes",IF(OFFSET(Analysis!$BG87,,AI$5)&gt;=$G$4,"Maybe","No")))</f>
        <v/>
      </c>
      <c r="I93" s="209" t="str">
        <f ca="1">IF($E93="","",IF(OFFSET(Analysis!$BG87,,AJ$5)&gt;=$G$5,"Yes",IF(OFFSET(Analysis!$BG87,,AJ$5)&gt;=$G$4,"Maybe","No")))</f>
        <v/>
      </c>
      <c r="J93" s="209" t="str">
        <f ca="1">IF($E93="","",IF(OFFSET(Analysis!$BG87,,AK$5)&gt;=$G$5,"Yes",IF(OFFSET(Analysis!$BG87,,AK$5)&gt;=$G$4,"Maybe","No")))</f>
        <v/>
      </c>
      <c r="K93" s="209" t="str">
        <f ca="1">IF($E93="","",IF(OFFSET(Analysis!$BG87,,AL$5)&gt;=$G$5,"Yes",IF(OFFSET(Analysis!$BG87,,AL$5)&gt;=$G$4,"Maybe","No")))</f>
        <v/>
      </c>
      <c r="R93" s="123"/>
    </row>
    <row r="94" spans="2:18">
      <c r="B94" s="209">
        <v>79</v>
      </c>
      <c r="C94" s="210" t="str">
        <f>IF(ISBLANK(Analysis!C88),"",Analysis!C88)</f>
        <v/>
      </c>
      <c r="D94" s="210" t="str">
        <f>IF(ISBLANK(Analysis!E88),"",Analysis!E88)</f>
        <v/>
      </c>
      <c r="E94" s="210" t="str">
        <f>IF(ISBLANK(Analysis!F88),"",Analysis!F88)</f>
        <v/>
      </c>
      <c r="F94" s="209" t="str">
        <f ca="1">IF($E94="","",IF(OFFSET(Analysis!$BG88,,AG$5)&gt;=$G$5,"Yes",IF(OFFSET(Analysis!$BG88,,AG$5)&gt;=$G$4,"Maybe","No")))</f>
        <v/>
      </c>
      <c r="G94" s="209" t="str">
        <f ca="1">IF($E94="","",IF(OFFSET(Analysis!$BG88,,AH$5)&gt;=$G$5,"Yes",IF(OFFSET(Analysis!$BG88,,AH$5)&gt;=$G$4,"Maybe","No")))</f>
        <v/>
      </c>
      <c r="H94" s="209" t="str">
        <f ca="1">IF($E94="","",IF(OFFSET(Analysis!$BG88,,AI$5)&gt;=$G$5,"Yes",IF(OFFSET(Analysis!$BG88,,AI$5)&gt;=$G$4,"Maybe","No")))</f>
        <v/>
      </c>
      <c r="I94" s="209" t="str">
        <f ca="1">IF($E94="","",IF(OFFSET(Analysis!$BG88,,AJ$5)&gt;=$G$5,"Yes",IF(OFFSET(Analysis!$BG88,,AJ$5)&gt;=$G$4,"Maybe","No")))</f>
        <v/>
      </c>
      <c r="J94" s="209" t="str">
        <f ca="1">IF($E94="","",IF(OFFSET(Analysis!$BG88,,AK$5)&gt;=$G$5,"Yes",IF(OFFSET(Analysis!$BG88,,AK$5)&gt;=$G$4,"Maybe","No")))</f>
        <v/>
      </c>
      <c r="K94" s="209" t="str">
        <f ca="1">IF($E94="","",IF(OFFSET(Analysis!$BG88,,AL$5)&gt;=$G$5,"Yes",IF(OFFSET(Analysis!$BG88,,AL$5)&gt;=$G$4,"Maybe","No")))</f>
        <v/>
      </c>
      <c r="R94" s="123"/>
    </row>
    <row r="95" spans="2:18">
      <c r="B95" s="209">
        <v>80</v>
      </c>
      <c r="C95" s="210" t="str">
        <f>IF(ISBLANK(Analysis!C89),"",Analysis!C89)</f>
        <v/>
      </c>
      <c r="D95" s="210" t="str">
        <f>IF(ISBLANK(Analysis!E89),"",Analysis!E89)</f>
        <v/>
      </c>
      <c r="E95" s="210" t="str">
        <f>IF(ISBLANK(Analysis!F89),"",Analysis!F89)</f>
        <v/>
      </c>
      <c r="F95" s="209" t="str">
        <f ca="1">IF($E95="","",IF(OFFSET(Analysis!$BG89,,AG$5)&gt;=$G$5,"Yes",IF(OFFSET(Analysis!$BG89,,AG$5)&gt;=$G$4,"Maybe","No")))</f>
        <v/>
      </c>
      <c r="G95" s="209" t="str">
        <f ca="1">IF($E95="","",IF(OFFSET(Analysis!$BG89,,AH$5)&gt;=$G$5,"Yes",IF(OFFSET(Analysis!$BG89,,AH$5)&gt;=$G$4,"Maybe","No")))</f>
        <v/>
      </c>
      <c r="H95" s="209" t="str">
        <f ca="1">IF($E95="","",IF(OFFSET(Analysis!$BG89,,AI$5)&gt;=$G$5,"Yes",IF(OFFSET(Analysis!$BG89,,AI$5)&gt;=$G$4,"Maybe","No")))</f>
        <v/>
      </c>
      <c r="I95" s="209" t="str">
        <f ca="1">IF($E95="","",IF(OFFSET(Analysis!$BG89,,AJ$5)&gt;=$G$5,"Yes",IF(OFFSET(Analysis!$BG89,,AJ$5)&gt;=$G$4,"Maybe","No")))</f>
        <v/>
      </c>
      <c r="J95" s="209" t="str">
        <f ca="1">IF($E95="","",IF(OFFSET(Analysis!$BG89,,AK$5)&gt;=$G$5,"Yes",IF(OFFSET(Analysis!$BG89,,AK$5)&gt;=$G$4,"Maybe","No")))</f>
        <v/>
      </c>
      <c r="K95" s="209" t="str">
        <f ca="1">IF($E95="","",IF(OFFSET(Analysis!$BG89,,AL$5)&gt;=$G$5,"Yes",IF(OFFSET(Analysis!$BG89,,AL$5)&gt;=$G$4,"Maybe","No")))</f>
        <v/>
      </c>
      <c r="R95" s="123"/>
    </row>
    <row r="96" spans="2:18">
      <c r="B96" s="209">
        <v>81</v>
      </c>
      <c r="C96" s="210" t="str">
        <f>IF(ISBLANK(Analysis!C90),"",Analysis!C90)</f>
        <v/>
      </c>
      <c r="D96" s="210" t="str">
        <f>IF(ISBLANK(Analysis!E90),"",Analysis!E90)</f>
        <v/>
      </c>
      <c r="E96" s="210" t="str">
        <f>IF(ISBLANK(Analysis!F90),"",Analysis!F90)</f>
        <v/>
      </c>
      <c r="F96" s="209" t="str">
        <f ca="1">IF($E96="","",IF(OFFSET(Analysis!$BG90,,AG$5)&gt;=$G$5,"Yes",IF(OFFSET(Analysis!$BG90,,AG$5)&gt;=$G$4,"Maybe","No")))</f>
        <v/>
      </c>
      <c r="G96" s="209" t="str">
        <f ca="1">IF($E96="","",IF(OFFSET(Analysis!$BG90,,AH$5)&gt;=$G$5,"Yes",IF(OFFSET(Analysis!$BG90,,AH$5)&gt;=$G$4,"Maybe","No")))</f>
        <v/>
      </c>
      <c r="H96" s="209" t="str">
        <f ca="1">IF($E96="","",IF(OFFSET(Analysis!$BG90,,AI$5)&gt;=$G$5,"Yes",IF(OFFSET(Analysis!$BG90,,AI$5)&gt;=$G$4,"Maybe","No")))</f>
        <v/>
      </c>
      <c r="I96" s="209" t="str">
        <f ca="1">IF($E96="","",IF(OFFSET(Analysis!$BG90,,AJ$5)&gt;=$G$5,"Yes",IF(OFFSET(Analysis!$BG90,,AJ$5)&gt;=$G$4,"Maybe","No")))</f>
        <v/>
      </c>
      <c r="J96" s="209" t="str">
        <f ca="1">IF($E96="","",IF(OFFSET(Analysis!$BG90,,AK$5)&gt;=$G$5,"Yes",IF(OFFSET(Analysis!$BG90,,AK$5)&gt;=$G$4,"Maybe","No")))</f>
        <v/>
      </c>
      <c r="K96" s="209" t="str">
        <f ca="1">IF($E96="","",IF(OFFSET(Analysis!$BG90,,AL$5)&gt;=$G$5,"Yes",IF(OFFSET(Analysis!$BG90,,AL$5)&gt;=$G$4,"Maybe","No")))</f>
        <v/>
      </c>
      <c r="R96" s="123"/>
    </row>
    <row r="97" spans="2:18">
      <c r="B97" s="209">
        <v>82</v>
      </c>
      <c r="C97" s="210" t="str">
        <f>IF(ISBLANK(Analysis!C91),"",Analysis!C91)</f>
        <v/>
      </c>
      <c r="D97" s="210" t="str">
        <f>IF(ISBLANK(Analysis!E91),"",Analysis!E91)</f>
        <v/>
      </c>
      <c r="E97" s="210" t="str">
        <f>IF(ISBLANK(Analysis!F91),"",Analysis!F91)</f>
        <v/>
      </c>
      <c r="F97" s="209" t="str">
        <f ca="1">IF($E97="","",IF(OFFSET(Analysis!$BG91,,AG$5)&gt;=$G$5,"Yes",IF(OFFSET(Analysis!$BG91,,AG$5)&gt;=$G$4,"Maybe","No")))</f>
        <v/>
      </c>
      <c r="G97" s="209" t="str">
        <f ca="1">IF($E97="","",IF(OFFSET(Analysis!$BG91,,AH$5)&gt;=$G$5,"Yes",IF(OFFSET(Analysis!$BG91,,AH$5)&gt;=$G$4,"Maybe","No")))</f>
        <v/>
      </c>
      <c r="H97" s="209" t="str">
        <f ca="1">IF($E97="","",IF(OFFSET(Analysis!$BG91,,AI$5)&gt;=$G$5,"Yes",IF(OFFSET(Analysis!$BG91,,AI$5)&gt;=$G$4,"Maybe","No")))</f>
        <v/>
      </c>
      <c r="I97" s="209" t="str">
        <f ca="1">IF($E97="","",IF(OFFSET(Analysis!$BG91,,AJ$5)&gt;=$G$5,"Yes",IF(OFFSET(Analysis!$BG91,,AJ$5)&gt;=$G$4,"Maybe","No")))</f>
        <v/>
      </c>
      <c r="J97" s="209" t="str">
        <f ca="1">IF($E97="","",IF(OFFSET(Analysis!$BG91,,AK$5)&gt;=$G$5,"Yes",IF(OFFSET(Analysis!$BG91,,AK$5)&gt;=$G$4,"Maybe","No")))</f>
        <v/>
      </c>
      <c r="K97" s="209" t="str">
        <f ca="1">IF($E97="","",IF(OFFSET(Analysis!$BG91,,AL$5)&gt;=$G$5,"Yes",IF(OFFSET(Analysis!$BG91,,AL$5)&gt;=$G$4,"Maybe","No")))</f>
        <v/>
      </c>
      <c r="R97" s="123"/>
    </row>
    <row r="98" spans="2:18">
      <c r="B98" s="209">
        <v>83</v>
      </c>
      <c r="C98" s="210" t="str">
        <f>IF(ISBLANK(Analysis!C92),"",Analysis!C92)</f>
        <v/>
      </c>
      <c r="D98" s="210" t="str">
        <f>IF(ISBLANK(Analysis!E92),"",Analysis!E92)</f>
        <v/>
      </c>
      <c r="E98" s="210" t="str">
        <f>IF(ISBLANK(Analysis!F92),"",Analysis!F92)</f>
        <v/>
      </c>
      <c r="F98" s="209" t="str">
        <f ca="1">IF($E98="","",IF(OFFSET(Analysis!$BG92,,AG$5)&gt;=$G$5,"Yes",IF(OFFSET(Analysis!$BG92,,AG$5)&gt;=$G$4,"Maybe","No")))</f>
        <v/>
      </c>
      <c r="G98" s="209" t="str">
        <f ca="1">IF($E98="","",IF(OFFSET(Analysis!$BG92,,AH$5)&gt;=$G$5,"Yes",IF(OFFSET(Analysis!$BG92,,AH$5)&gt;=$G$4,"Maybe","No")))</f>
        <v/>
      </c>
      <c r="H98" s="209" t="str">
        <f ca="1">IF($E98="","",IF(OFFSET(Analysis!$BG92,,AI$5)&gt;=$G$5,"Yes",IF(OFFSET(Analysis!$BG92,,AI$5)&gt;=$G$4,"Maybe","No")))</f>
        <v/>
      </c>
      <c r="I98" s="209" t="str">
        <f ca="1">IF($E98="","",IF(OFFSET(Analysis!$BG92,,AJ$5)&gt;=$G$5,"Yes",IF(OFFSET(Analysis!$BG92,,AJ$5)&gt;=$G$4,"Maybe","No")))</f>
        <v/>
      </c>
      <c r="J98" s="209" t="str">
        <f ca="1">IF($E98="","",IF(OFFSET(Analysis!$BG92,,AK$5)&gt;=$G$5,"Yes",IF(OFFSET(Analysis!$BG92,,AK$5)&gt;=$G$4,"Maybe","No")))</f>
        <v/>
      </c>
      <c r="K98" s="209" t="str">
        <f ca="1">IF($E98="","",IF(OFFSET(Analysis!$BG92,,AL$5)&gt;=$G$5,"Yes",IF(OFFSET(Analysis!$BG92,,AL$5)&gt;=$G$4,"Maybe","No")))</f>
        <v/>
      </c>
      <c r="R98" s="123"/>
    </row>
    <row r="99" spans="2:18">
      <c r="B99" s="209">
        <v>84</v>
      </c>
      <c r="C99" s="210" t="str">
        <f>IF(ISBLANK(Analysis!C93),"",Analysis!C93)</f>
        <v/>
      </c>
      <c r="D99" s="210" t="str">
        <f>IF(ISBLANK(Analysis!E93),"",Analysis!E93)</f>
        <v/>
      </c>
      <c r="E99" s="210" t="str">
        <f>IF(ISBLANK(Analysis!F93),"",Analysis!F93)</f>
        <v/>
      </c>
      <c r="F99" s="209" t="str">
        <f ca="1">IF($E99="","",IF(OFFSET(Analysis!$BG93,,AG$5)&gt;=$G$5,"Yes",IF(OFFSET(Analysis!$BG93,,AG$5)&gt;=$G$4,"Maybe","No")))</f>
        <v/>
      </c>
      <c r="G99" s="209" t="str">
        <f ca="1">IF($E99="","",IF(OFFSET(Analysis!$BG93,,AH$5)&gt;=$G$5,"Yes",IF(OFFSET(Analysis!$BG93,,AH$5)&gt;=$G$4,"Maybe","No")))</f>
        <v/>
      </c>
      <c r="H99" s="209" t="str">
        <f ca="1">IF($E99="","",IF(OFFSET(Analysis!$BG93,,AI$5)&gt;=$G$5,"Yes",IF(OFFSET(Analysis!$BG93,,AI$5)&gt;=$G$4,"Maybe","No")))</f>
        <v/>
      </c>
      <c r="I99" s="209" t="str">
        <f ca="1">IF($E99="","",IF(OFFSET(Analysis!$BG93,,AJ$5)&gt;=$G$5,"Yes",IF(OFFSET(Analysis!$BG93,,AJ$5)&gt;=$G$4,"Maybe","No")))</f>
        <v/>
      </c>
      <c r="J99" s="209" t="str">
        <f ca="1">IF($E99="","",IF(OFFSET(Analysis!$BG93,,AK$5)&gt;=$G$5,"Yes",IF(OFFSET(Analysis!$BG93,,AK$5)&gt;=$G$4,"Maybe","No")))</f>
        <v/>
      </c>
      <c r="K99" s="209" t="str">
        <f ca="1">IF($E99="","",IF(OFFSET(Analysis!$BG93,,AL$5)&gt;=$G$5,"Yes",IF(OFFSET(Analysis!$BG93,,AL$5)&gt;=$G$4,"Maybe","No")))</f>
        <v/>
      </c>
      <c r="R99" s="123"/>
    </row>
    <row r="100" spans="2:18">
      <c r="B100" s="209">
        <v>85</v>
      </c>
      <c r="C100" s="210" t="str">
        <f>IF(ISBLANK(Analysis!C94),"",Analysis!C94)</f>
        <v/>
      </c>
      <c r="D100" s="210" t="str">
        <f>IF(ISBLANK(Analysis!E94),"",Analysis!E94)</f>
        <v/>
      </c>
      <c r="E100" s="210" t="str">
        <f>IF(ISBLANK(Analysis!F94),"",Analysis!F94)</f>
        <v/>
      </c>
      <c r="F100" s="209" t="str">
        <f ca="1">IF($E100="","",IF(OFFSET(Analysis!$BG94,,AG$5)&gt;=$G$5,"Yes",IF(OFFSET(Analysis!$BG94,,AG$5)&gt;=$G$4,"Maybe","No")))</f>
        <v/>
      </c>
      <c r="G100" s="209" t="str">
        <f ca="1">IF($E100="","",IF(OFFSET(Analysis!$BG94,,AH$5)&gt;=$G$5,"Yes",IF(OFFSET(Analysis!$BG94,,AH$5)&gt;=$G$4,"Maybe","No")))</f>
        <v/>
      </c>
      <c r="H100" s="209" t="str">
        <f ca="1">IF($E100="","",IF(OFFSET(Analysis!$BG94,,AI$5)&gt;=$G$5,"Yes",IF(OFFSET(Analysis!$BG94,,AI$5)&gt;=$G$4,"Maybe","No")))</f>
        <v/>
      </c>
      <c r="I100" s="209" t="str">
        <f ca="1">IF($E100="","",IF(OFFSET(Analysis!$BG94,,AJ$5)&gt;=$G$5,"Yes",IF(OFFSET(Analysis!$BG94,,AJ$5)&gt;=$G$4,"Maybe","No")))</f>
        <v/>
      </c>
      <c r="J100" s="209" t="str">
        <f ca="1">IF($E100="","",IF(OFFSET(Analysis!$BG94,,AK$5)&gt;=$G$5,"Yes",IF(OFFSET(Analysis!$BG94,,AK$5)&gt;=$G$4,"Maybe","No")))</f>
        <v/>
      </c>
      <c r="K100" s="209" t="str">
        <f ca="1">IF($E100="","",IF(OFFSET(Analysis!$BG94,,AL$5)&gt;=$G$5,"Yes",IF(OFFSET(Analysis!$BG94,,AL$5)&gt;=$G$4,"Maybe","No")))</f>
        <v/>
      </c>
      <c r="R100" s="123"/>
    </row>
    <row r="101" spans="2:18">
      <c r="B101" s="209">
        <v>86</v>
      </c>
      <c r="C101" s="210" t="str">
        <f>IF(ISBLANK(Analysis!C95),"",Analysis!C95)</f>
        <v/>
      </c>
      <c r="D101" s="210" t="str">
        <f>IF(ISBLANK(Analysis!E95),"",Analysis!E95)</f>
        <v/>
      </c>
      <c r="E101" s="210" t="str">
        <f>IF(ISBLANK(Analysis!F95),"",Analysis!F95)</f>
        <v/>
      </c>
      <c r="F101" s="209" t="str">
        <f ca="1">IF($E101="","",IF(OFFSET(Analysis!$BG95,,AG$5)&gt;=$G$5,"Yes",IF(OFFSET(Analysis!$BG95,,AG$5)&gt;=$G$4,"Maybe","No")))</f>
        <v/>
      </c>
      <c r="G101" s="209" t="str">
        <f ca="1">IF($E101="","",IF(OFFSET(Analysis!$BG95,,AH$5)&gt;=$G$5,"Yes",IF(OFFSET(Analysis!$BG95,,AH$5)&gt;=$G$4,"Maybe","No")))</f>
        <v/>
      </c>
      <c r="H101" s="209" t="str">
        <f ca="1">IF($E101="","",IF(OFFSET(Analysis!$BG95,,AI$5)&gt;=$G$5,"Yes",IF(OFFSET(Analysis!$BG95,,AI$5)&gt;=$G$4,"Maybe","No")))</f>
        <v/>
      </c>
      <c r="I101" s="209" t="str">
        <f ca="1">IF($E101="","",IF(OFFSET(Analysis!$BG95,,AJ$5)&gt;=$G$5,"Yes",IF(OFFSET(Analysis!$BG95,,AJ$5)&gt;=$G$4,"Maybe","No")))</f>
        <v/>
      </c>
      <c r="J101" s="209" t="str">
        <f ca="1">IF($E101="","",IF(OFFSET(Analysis!$BG95,,AK$5)&gt;=$G$5,"Yes",IF(OFFSET(Analysis!$BG95,,AK$5)&gt;=$G$4,"Maybe","No")))</f>
        <v/>
      </c>
      <c r="K101" s="209" t="str">
        <f ca="1">IF($E101="","",IF(OFFSET(Analysis!$BG95,,AL$5)&gt;=$G$5,"Yes",IF(OFFSET(Analysis!$BG95,,AL$5)&gt;=$G$4,"Maybe","No")))</f>
        <v/>
      </c>
      <c r="R101" s="123"/>
    </row>
    <row r="102" spans="2:18">
      <c r="B102" s="209">
        <v>87</v>
      </c>
      <c r="C102" s="210" t="str">
        <f>IF(ISBLANK(Analysis!C96),"",Analysis!C96)</f>
        <v/>
      </c>
      <c r="D102" s="210" t="str">
        <f>IF(ISBLANK(Analysis!E96),"",Analysis!E96)</f>
        <v/>
      </c>
      <c r="E102" s="210" t="str">
        <f>IF(ISBLANK(Analysis!F96),"",Analysis!F96)</f>
        <v/>
      </c>
      <c r="F102" s="209" t="str">
        <f ca="1">IF($E102="","",IF(OFFSET(Analysis!$BG96,,AG$5)&gt;=$G$5,"Yes",IF(OFFSET(Analysis!$BG96,,AG$5)&gt;=$G$4,"Maybe","No")))</f>
        <v/>
      </c>
      <c r="G102" s="209" t="str">
        <f ca="1">IF($E102="","",IF(OFFSET(Analysis!$BG96,,AH$5)&gt;=$G$5,"Yes",IF(OFFSET(Analysis!$BG96,,AH$5)&gt;=$G$4,"Maybe","No")))</f>
        <v/>
      </c>
      <c r="H102" s="209" t="str">
        <f ca="1">IF($E102="","",IF(OFFSET(Analysis!$BG96,,AI$5)&gt;=$G$5,"Yes",IF(OFFSET(Analysis!$BG96,,AI$5)&gt;=$G$4,"Maybe","No")))</f>
        <v/>
      </c>
      <c r="I102" s="209" t="str">
        <f ca="1">IF($E102="","",IF(OFFSET(Analysis!$BG96,,AJ$5)&gt;=$G$5,"Yes",IF(OFFSET(Analysis!$BG96,,AJ$5)&gt;=$G$4,"Maybe","No")))</f>
        <v/>
      </c>
      <c r="J102" s="209" t="str">
        <f ca="1">IF($E102="","",IF(OFFSET(Analysis!$BG96,,AK$5)&gt;=$G$5,"Yes",IF(OFFSET(Analysis!$BG96,,AK$5)&gt;=$G$4,"Maybe","No")))</f>
        <v/>
      </c>
      <c r="K102" s="209" t="str">
        <f ca="1">IF($E102="","",IF(OFFSET(Analysis!$BG96,,AL$5)&gt;=$G$5,"Yes",IF(OFFSET(Analysis!$BG96,,AL$5)&gt;=$G$4,"Maybe","No")))</f>
        <v/>
      </c>
      <c r="R102" s="123"/>
    </row>
    <row r="103" spans="2:18">
      <c r="B103" s="209">
        <v>88</v>
      </c>
      <c r="C103" s="210" t="str">
        <f>IF(ISBLANK(Analysis!C97),"",Analysis!C97)</f>
        <v/>
      </c>
      <c r="D103" s="210" t="str">
        <f>IF(ISBLANK(Analysis!E97),"",Analysis!E97)</f>
        <v/>
      </c>
      <c r="E103" s="210" t="str">
        <f>IF(ISBLANK(Analysis!F97),"",Analysis!F97)</f>
        <v/>
      </c>
      <c r="F103" s="209" t="str">
        <f ca="1">IF($E103="","",IF(OFFSET(Analysis!$BG97,,AG$5)&gt;=$G$5,"Yes",IF(OFFSET(Analysis!$BG97,,AG$5)&gt;=$G$4,"Maybe","No")))</f>
        <v/>
      </c>
      <c r="G103" s="209" t="str">
        <f ca="1">IF($E103="","",IF(OFFSET(Analysis!$BG97,,AH$5)&gt;=$G$5,"Yes",IF(OFFSET(Analysis!$BG97,,AH$5)&gt;=$G$4,"Maybe","No")))</f>
        <v/>
      </c>
      <c r="H103" s="209" t="str">
        <f ca="1">IF($E103="","",IF(OFFSET(Analysis!$BG97,,AI$5)&gt;=$G$5,"Yes",IF(OFFSET(Analysis!$BG97,,AI$5)&gt;=$G$4,"Maybe","No")))</f>
        <v/>
      </c>
      <c r="I103" s="209" t="str">
        <f ca="1">IF($E103="","",IF(OFFSET(Analysis!$BG97,,AJ$5)&gt;=$G$5,"Yes",IF(OFFSET(Analysis!$BG97,,AJ$5)&gt;=$G$4,"Maybe","No")))</f>
        <v/>
      </c>
      <c r="J103" s="209" t="str">
        <f ca="1">IF($E103="","",IF(OFFSET(Analysis!$BG97,,AK$5)&gt;=$G$5,"Yes",IF(OFFSET(Analysis!$BG97,,AK$5)&gt;=$G$4,"Maybe","No")))</f>
        <v/>
      </c>
      <c r="K103" s="209" t="str">
        <f ca="1">IF($E103="","",IF(OFFSET(Analysis!$BG97,,AL$5)&gt;=$G$5,"Yes",IF(OFFSET(Analysis!$BG97,,AL$5)&gt;=$G$4,"Maybe","No")))</f>
        <v/>
      </c>
      <c r="R103" s="123"/>
    </row>
    <row r="104" spans="2:18">
      <c r="B104" s="209">
        <v>89</v>
      </c>
      <c r="C104" s="210" t="str">
        <f>IF(ISBLANK(Analysis!C98),"",Analysis!C98)</f>
        <v/>
      </c>
      <c r="D104" s="210" t="str">
        <f>IF(ISBLANK(Analysis!E98),"",Analysis!E98)</f>
        <v/>
      </c>
      <c r="E104" s="210" t="str">
        <f>IF(ISBLANK(Analysis!F98),"",Analysis!F98)</f>
        <v/>
      </c>
      <c r="F104" s="209" t="str">
        <f ca="1">IF($E104="","",IF(OFFSET(Analysis!$BG98,,AG$5)&gt;=$G$5,"Yes",IF(OFFSET(Analysis!$BG98,,AG$5)&gt;=$G$4,"Maybe","No")))</f>
        <v/>
      </c>
      <c r="G104" s="209" t="str">
        <f ca="1">IF($E104="","",IF(OFFSET(Analysis!$BG98,,AH$5)&gt;=$G$5,"Yes",IF(OFFSET(Analysis!$BG98,,AH$5)&gt;=$G$4,"Maybe","No")))</f>
        <v/>
      </c>
      <c r="H104" s="209" t="str">
        <f ca="1">IF($E104="","",IF(OFFSET(Analysis!$BG98,,AI$5)&gt;=$G$5,"Yes",IF(OFFSET(Analysis!$BG98,,AI$5)&gt;=$G$4,"Maybe","No")))</f>
        <v/>
      </c>
      <c r="I104" s="209" t="str">
        <f ca="1">IF($E104="","",IF(OFFSET(Analysis!$BG98,,AJ$5)&gt;=$G$5,"Yes",IF(OFFSET(Analysis!$BG98,,AJ$5)&gt;=$G$4,"Maybe","No")))</f>
        <v/>
      </c>
      <c r="J104" s="209" t="str">
        <f ca="1">IF($E104="","",IF(OFFSET(Analysis!$BG98,,AK$5)&gt;=$G$5,"Yes",IF(OFFSET(Analysis!$BG98,,AK$5)&gt;=$G$4,"Maybe","No")))</f>
        <v/>
      </c>
      <c r="K104" s="209" t="str">
        <f ca="1">IF($E104="","",IF(OFFSET(Analysis!$BG98,,AL$5)&gt;=$G$5,"Yes",IF(OFFSET(Analysis!$BG98,,AL$5)&gt;=$G$4,"Maybe","No")))</f>
        <v/>
      </c>
      <c r="R104" s="123"/>
    </row>
    <row r="105" spans="2:18">
      <c r="B105" s="209">
        <v>90</v>
      </c>
      <c r="C105" s="210" t="str">
        <f>IF(ISBLANK(Analysis!C99),"",Analysis!C99)</f>
        <v/>
      </c>
      <c r="D105" s="210" t="str">
        <f>IF(ISBLANK(Analysis!E99),"",Analysis!E99)</f>
        <v/>
      </c>
      <c r="E105" s="210" t="str">
        <f>IF(ISBLANK(Analysis!F99),"",Analysis!F99)</f>
        <v/>
      </c>
      <c r="F105" s="209" t="str">
        <f ca="1">IF($E105="","",IF(OFFSET(Analysis!$BG99,,AG$5)&gt;=$G$5,"Yes",IF(OFFSET(Analysis!$BG99,,AG$5)&gt;=$G$4,"Maybe","No")))</f>
        <v/>
      </c>
      <c r="G105" s="209" t="str">
        <f ca="1">IF($E105="","",IF(OFFSET(Analysis!$BG99,,AH$5)&gt;=$G$5,"Yes",IF(OFFSET(Analysis!$BG99,,AH$5)&gt;=$G$4,"Maybe","No")))</f>
        <v/>
      </c>
      <c r="H105" s="209" t="str">
        <f ca="1">IF($E105="","",IF(OFFSET(Analysis!$BG99,,AI$5)&gt;=$G$5,"Yes",IF(OFFSET(Analysis!$BG99,,AI$5)&gt;=$G$4,"Maybe","No")))</f>
        <v/>
      </c>
      <c r="I105" s="209" t="str">
        <f ca="1">IF($E105="","",IF(OFFSET(Analysis!$BG99,,AJ$5)&gt;=$G$5,"Yes",IF(OFFSET(Analysis!$BG99,,AJ$5)&gt;=$G$4,"Maybe","No")))</f>
        <v/>
      </c>
      <c r="J105" s="209" t="str">
        <f ca="1">IF($E105="","",IF(OFFSET(Analysis!$BG99,,AK$5)&gt;=$G$5,"Yes",IF(OFFSET(Analysis!$BG99,,AK$5)&gt;=$G$4,"Maybe","No")))</f>
        <v/>
      </c>
      <c r="K105" s="209" t="str">
        <f ca="1">IF($E105="","",IF(OFFSET(Analysis!$BG99,,AL$5)&gt;=$G$5,"Yes",IF(OFFSET(Analysis!$BG99,,AL$5)&gt;=$G$4,"Maybe","No")))</f>
        <v/>
      </c>
      <c r="R105" s="123"/>
    </row>
    <row r="106" spans="2:18">
      <c r="B106" s="209">
        <v>91</v>
      </c>
      <c r="C106" s="210" t="str">
        <f>IF(ISBLANK(Analysis!C100),"",Analysis!C100)</f>
        <v/>
      </c>
      <c r="D106" s="210" t="str">
        <f>IF(ISBLANK(Analysis!E100),"",Analysis!E100)</f>
        <v/>
      </c>
      <c r="E106" s="210" t="str">
        <f>IF(ISBLANK(Analysis!F100),"",Analysis!F100)</f>
        <v/>
      </c>
      <c r="F106" s="209" t="str">
        <f ca="1">IF($E106="","",IF(OFFSET(Analysis!$BG100,,AG$5)&gt;=$G$5,"Yes",IF(OFFSET(Analysis!$BG100,,AG$5)&gt;=$G$4,"Maybe","No")))</f>
        <v/>
      </c>
      <c r="G106" s="209" t="str">
        <f ca="1">IF($E106="","",IF(OFFSET(Analysis!$BG100,,AH$5)&gt;=$G$5,"Yes",IF(OFFSET(Analysis!$BG100,,AH$5)&gt;=$G$4,"Maybe","No")))</f>
        <v/>
      </c>
      <c r="H106" s="209" t="str">
        <f ca="1">IF($E106="","",IF(OFFSET(Analysis!$BG100,,AI$5)&gt;=$G$5,"Yes",IF(OFFSET(Analysis!$BG100,,AI$5)&gt;=$G$4,"Maybe","No")))</f>
        <v/>
      </c>
      <c r="I106" s="209" t="str">
        <f ca="1">IF($E106="","",IF(OFFSET(Analysis!$BG100,,AJ$5)&gt;=$G$5,"Yes",IF(OFFSET(Analysis!$BG100,,AJ$5)&gt;=$G$4,"Maybe","No")))</f>
        <v/>
      </c>
      <c r="J106" s="209" t="str">
        <f ca="1">IF($E106="","",IF(OFFSET(Analysis!$BG100,,AK$5)&gt;=$G$5,"Yes",IF(OFFSET(Analysis!$BG100,,AK$5)&gt;=$G$4,"Maybe","No")))</f>
        <v/>
      </c>
      <c r="K106" s="209" t="str">
        <f ca="1">IF($E106="","",IF(OFFSET(Analysis!$BG100,,AL$5)&gt;=$G$5,"Yes",IF(OFFSET(Analysis!$BG100,,AL$5)&gt;=$G$4,"Maybe","No")))</f>
        <v/>
      </c>
      <c r="R106" s="123"/>
    </row>
    <row r="107" spans="2:18">
      <c r="B107" s="209">
        <v>92</v>
      </c>
      <c r="C107" s="210" t="str">
        <f>IF(ISBLANK(Analysis!C101),"",Analysis!C101)</f>
        <v/>
      </c>
      <c r="D107" s="210" t="str">
        <f>IF(ISBLANK(Analysis!E101),"",Analysis!E101)</f>
        <v/>
      </c>
      <c r="E107" s="210" t="str">
        <f>IF(ISBLANK(Analysis!F101),"",Analysis!F101)</f>
        <v/>
      </c>
      <c r="F107" s="209" t="str">
        <f ca="1">IF($E107="","",IF(OFFSET(Analysis!$BG101,,AG$5)&gt;=$G$5,"Yes",IF(OFFSET(Analysis!$BG101,,AG$5)&gt;=$G$4,"Maybe","No")))</f>
        <v/>
      </c>
      <c r="G107" s="209" t="str">
        <f ca="1">IF($E107="","",IF(OFFSET(Analysis!$BG101,,AH$5)&gt;=$G$5,"Yes",IF(OFFSET(Analysis!$BG101,,AH$5)&gt;=$G$4,"Maybe","No")))</f>
        <v/>
      </c>
      <c r="H107" s="209" t="str">
        <f ca="1">IF($E107="","",IF(OFFSET(Analysis!$BG101,,AI$5)&gt;=$G$5,"Yes",IF(OFFSET(Analysis!$BG101,,AI$5)&gt;=$G$4,"Maybe","No")))</f>
        <v/>
      </c>
      <c r="I107" s="209" t="str">
        <f ca="1">IF($E107="","",IF(OFFSET(Analysis!$BG101,,AJ$5)&gt;=$G$5,"Yes",IF(OFFSET(Analysis!$BG101,,AJ$5)&gt;=$G$4,"Maybe","No")))</f>
        <v/>
      </c>
      <c r="J107" s="209" t="str">
        <f ca="1">IF($E107="","",IF(OFFSET(Analysis!$BG101,,AK$5)&gt;=$G$5,"Yes",IF(OFFSET(Analysis!$BG101,,AK$5)&gt;=$G$4,"Maybe","No")))</f>
        <v/>
      </c>
      <c r="K107" s="209" t="str">
        <f ca="1">IF($E107="","",IF(OFFSET(Analysis!$BG101,,AL$5)&gt;=$G$5,"Yes",IF(OFFSET(Analysis!$BG101,,AL$5)&gt;=$G$4,"Maybe","No")))</f>
        <v/>
      </c>
      <c r="R107" s="123"/>
    </row>
    <row r="108" spans="2:18">
      <c r="B108" s="209">
        <v>93</v>
      </c>
      <c r="C108" s="210" t="str">
        <f>IF(ISBLANK(Analysis!C102),"",Analysis!C102)</f>
        <v/>
      </c>
      <c r="D108" s="210" t="str">
        <f>IF(ISBLANK(Analysis!E102),"",Analysis!E102)</f>
        <v/>
      </c>
      <c r="E108" s="210" t="str">
        <f>IF(ISBLANK(Analysis!F102),"",Analysis!F102)</f>
        <v/>
      </c>
      <c r="F108" s="209" t="str">
        <f ca="1">IF($E108="","",IF(OFFSET(Analysis!$BG102,,AG$5)&gt;=$G$5,"Yes",IF(OFFSET(Analysis!$BG102,,AG$5)&gt;=$G$4,"Maybe","No")))</f>
        <v/>
      </c>
      <c r="G108" s="209" t="str">
        <f ca="1">IF($E108="","",IF(OFFSET(Analysis!$BG102,,AH$5)&gt;=$G$5,"Yes",IF(OFFSET(Analysis!$BG102,,AH$5)&gt;=$G$4,"Maybe","No")))</f>
        <v/>
      </c>
      <c r="H108" s="209" t="str">
        <f ca="1">IF($E108="","",IF(OFFSET(Analysis!$BG102,,AI$5)&gt;=$G$5,"Yes",IF(OFFSET(Analysis!$BG102,,AI$5)&gt;=$G$4,"Maybe","No")))</f>
        <v/>
      </c>
      <c r="I108" s="209" t="str">
        <f ca="1">IF($E108="","",IF(OFFSET(Analysis!$BG102,,AJ$5)&gt;=$G$5,"Yes",IF(OFFSET(Analysis!$BG102,,AJ$5)&gt;=$G$4,"Maybe","No")))</f>
        <v/>
      </c>
      <c r="J108" s="209" t="str">
        <f ca="1">IF($E108="","",IF(OFFSET(Analysis!$BG102,,AK$5)&gt;=$G$5,"Yes",IF(OFFSET(Analysis!$BG102,,AK$5)&gt;=$G$4,"Maybe","No")))</f>
        <v/>
      </c>
      <c r="K108" s="209" t="str">
        <f ca="1">IF($E108="","",IF(OFFSET(Analysis!$BG102,,AL$5)&gt;=$G$5,"Yes",IF(OFFSET(Analysis!$BG102,,AL$5)&gt;=$G$4,"Maybe","No")))</f>
        <v/>
      </c>
      <c r="R108" s="123"/>
    </row>
    <row r="109" spans="2:18">
      <c r="B109" s="209">
        <v>94</v>
      </c>
      <c r="C109" s="210" t="str">
        <f>IF(ISBLANK(Analysis!C103),"",Analysis!C103)</f>
        <v/>
      </c>
      <c r="D109" s="210" t="str">
        <f>IF(ISBLANK(Analysis!E103),"",Analysis!E103)</f>
        <v/>
      </c>
      <c r="E109" s="210" t="str">
        <f>IF(ISBLANK(Analysis!F103),"",Analysis!F103)</f>
        <v/>
      </c>
      <c r="F109" s="209" t="str">
        <f ca="1">IF($E109="","",IF(OFFSET(Analysis!$BG103,,AG$5)&gt;=$G$5,"Yes",IF(OFFSET(Analysis!$BG103,,AG$5)&gt;=$G$4,"Maybe","No")))</f>
        <v/>
      </c>
      <c r="G109" s="209" t="str">
        <f ca="1">IF($E109="","",IF(OFFSET(Analysis!$BG103,,AH$5)&gt;=$G$5,"Yes",IF(OFFSET(Analysis!$BG103,,AH$5)&gt;=$G$4,"Maybe","No")))</f>
        <v/>
      </c>
      <c r="H109" s="209" t="str">
        <f ca="1">IF($E109="","",IF(OFFSET(Analysis!$BG103,,AI$5)&gt;=$G$5,"Yes",IF(OFFSET(Analysis!$BG103,,AI$5)&gt;=$G$4,"Maybe","No")))</f>
        <v/>
      </c>
      <c r="I109" s="209" t="str">
        <f ca="1">IF($E109="","",IF(OFFSET(Analysis!$BG103,,AJ$5)&gt;=$G$5,"Yes",IF(OFFSET(Analysis!$BG103,,AJ$5)&gt;=$G$4,"Maybe","No")))</f>
        <v/>
      </c>
      <c r="J109" s="209" t="str">
        <f ca="1">IF($E109="","",IF(OFFSET(Analysis!$BG103,,AK$5)&gt;=$G$5,"Yes",IF(OFFSET(Analysis!$BG103,,AK$5)&gt;=$G$4,"Maybe","No")))</f>
        <v/>
      </c>
      <c r="K109" s="209" t="str">
        <f ca="1">IF($E109="","",IF(OFFSET(Analysis!$BG103,,AL$5)&gt;=$G$5,"Yes",IF(OFFSET(Analysis!$BG103,,AL$5)&gt;=$G$4,"Maybe","No")))</f>
        <v/>
      </c>
      <c r="R109" s="123"/>
    </row>
    <row r="110" spans="2:18">
      <c r="B110" s="209">
        <v>95</v>
      </c>
      <c r="C110" s="210" t="str">
        <f>IF(ISBLANK(Analysis!C104),"",Analysis!C104)</f>
        <v/>
      </c>
      <c r="D110" s="210" t="str">
        <f>IF(ISBLANK(Analysis!E104),"",Analysis!E104)</f>
        <v/>
      </c>
      <c r="E110" s="210" t="str">
        <f>IF(ISBLANK(Analysis!F104),"",Analysis!F104)</f>
        <v/>
      </c>
      <c r="F110" s="209" t="str">
        <f ca="1">IF($E110="","",IF(OFFSET(Analysis!$BG104,,AG$5)&gt;=$G$5,"Yes",IF(OFFSET(Analysis!$BG104,,AG$5)&gt;=$G$4,"Maybe","No")))</f>
        <v/>
      </c>
      <c r="G110" s="209" t="str">
        <f ca="1">IF($E110="","",IF(OFFSET(Analysis!$BG104,,AH$5)&gt;=$G$5,"Yes",IF(OFFSET(Analysis!$BG104,,AH$5)&gt;=$G$4,"Maybe","No")))</f>
        <v/>
      </c>
      <c r="H110" s="209" t="str">
        <f ca="1">IF($E110="","",IF(OFFSET(Analysis!$BG104,,AI$5)&gt;=$G$5,"Yes",IF(OFFSET(Analysis!$BG104,,AI$5)&gt;=$G$4,"Maybe","No")))</f>
        <v/>
      </c>
      <c r="I110" s="209" t="str">
        <f ca="1">IF($E110="","",IF(OFFSET(Analysis!$BG104,,AJ$5)&gt;=$G$5,"Yes",IF(OFFSET(Analysis!$BG104,,AJ$5)&gt;=$G$4,"Maybe","No")))</f>
        <v/>
      </c>
      <c r="J110" s="209" t="str">
        <f ca="1">IF($E110="","",IF(OFFSET(Analysis!$BG104,,AK$5)&gt;=$G$5,"Yes",IF(OFFSET(Analysis!$BG104,,AK$5)&gt;=$G$4,"Maybe","No")))</f>
        <v/>
      </c>
      <c r="K110" s="209" t="str">
        <f ca="1">IF($E110="","",IF(OFFSET(Analysis!$BG104,,AL$5)&gt;=$G$5,"Yes",IF(OFFSET(Analysis!$BG104,,AL$5)&gt;=$G$4,"Maybe","No")))</f>
        <v/>
      </c>
      <c r="R110" s="123"/>
    </row>
    <row r="111" spans="2:18">
      <c r="B111" s="209">
        <v>96</v>
      </c>
      <c r="C111" s="210" t="str">
        <f>IF(ISBLANK(Analysis!C105),"",Analysis!C105)</f>
        <v/>
      </c>
      <c r="D111" s="210" t="str">
        <f>IF(ISBLANK(Analysis!E105),"",Analysis!E105)</f>
        <v/>
      </c>
      <c r="E111" s="210" t="str">
        <f>IF(ISBLANK(Analysis!F105),"",Analysis!F105)</f>
        <v/>
      </c>
      <c r="F111" s="209" t="str">
        <f ca="1">IF($E111="","",IF(OFFSET(Analysis!$BG105,,AG$5)&gt;=$G$5,"Yes",IF(OFFSET(Analysis!$BG105,,AG$5)&gt;=$G$4,"Maybe","No")))</f>
        <v/>
      </c>
      <c r="G111" s="209" t="str">
        <f ca="1">IF($E111="","",IF(OFFSET(Analysis!$BG105,,AH$5)&gt;=$G$5,"Yes",IF(OFFSET(Analysis!$BG105,,AH$5)&gt;=$G$4,"Maybe","No")))</f>
        <v/>
      </c>
      <c r="H111" s="209" t="str">
        <f ca="1">IF($E111="","",IF(OFFSET(Analysis!$BG105,,AI$5)&gt;=$G$5,"Yes",IF(OFFSET(Analysis!$BG105,,AI$5)&gt;=$G$4,"Maybe","No")))</f>
        <v/>
      </c>
      <c r="I111" s="209" t="str">
        <f ca="1">IF($E111="","",IF(OFFSET(Analysis!$BG105,,AJ$5)&gt;=$G$5,"Yes",IF(OFFSET(Analysis!$BG105,,AJ$5)&gt;=$G$4,"Maybe","No")))</f>
        <v/>
      </c>
      <c r="J111" s="209" t="str">
        <f ca="1">IF($E111="","",IF(OFFSET(Analysis!$BG105,,AK$5)&gt;=$G$5,"Yes",IF(OFFSET(Analysis!$BG105,,AK$5)&gt;=$G$4,"Maybe","No")))</f>
        <v/>
      </c>
      <c r="K111" s="209" t="str">
        <f ca="1">IF($E111="","",IF(OFFSET(Analysis!$BG105,,AL$5)&gt;=$G$5,"Yes",IF(OFFSET(Analysis!$BG105,,AL$5)&gt;=$G$4,"Maybe","No")))</f>
        <v/>
      </c>
      <c r="R111" s="123"/>
    </row>
    <row r="112" spans="2:18">
      <c r="B112" s="209">
        <v>97</v>
      </c>
      <c r="C112" s="210" t="str">
        <f>IF(ISBLANK(Analysis!C106),"",Analysis!C106)</f>
        <v/>
      </c>
      <c r="D112" s="210" t="str">
        <f>IF(ISBLANK(Analysis!E106),"",Analysis!E106)</f>
        <v/>
      </c>
      <c r="E112" s="210" t="str">
        <f>IF(ISBLANK(Analysis!F106),"",Analysis!F106)</f>
        <v/>
      </c>
      <c r="F112" s="209" t="str">
        <f ca="1">IF($E112="","",IF(OFFSET(Analysis!$BG106,,AG$5)&gt;=$G$5,"Yes",IF(OFFSET(Analysis!$BG106,,AG$5)&gt;=$G$4,"Maybe","No")))</f>
        <v/>
      </c>
      <c r="G112" s="209" t="str">
        <f ca="1">IF($E112="","",IF(OFFSET(Analysis!$BG106,,AH$5)&gt;=$G$5,"Yes",IF(OFFSET(Analysis!$BG106,,AH$5)&gt;=$G$4,"Maybe","No")))</f>
        <v/>
      </c>
      <c r="H112" s="209" t="str">
        <f ca="1">IF($E112="","",IF(OFFSET(Analysis!$BG106,,AI$5)&gt;=$G$5,"Yes",IF(OFFSET(Analysis!$BG106,,AI$5)&gt;=$G$4,"Maybe","No")))</f>
        <v/>
      </c>
      <c r="I112" s="209" t="str">
        <f ca="1">IF($E112="","",IF(OFFSET(Analysis!$BG106,,AJ$5)&gt;=$G$5,"Yes",IF(OFFSET(Analysis!$BG106,,AJ$5)&gt;=$G$4,"Maybe","No")))</f>
        <v/>
      </c>
      <c r="J112" s="209" t="str">
        <f ca="1">IF($E112="","",IF(OFFSET(Analysis!$BG106,,AK$5)&gt;=$G$5,"Yes",IF(OFFSET(Analysis!$BG106,,AK$5)&gt;=$G$4,"Maybe","No")))</f>
        <v/>
      </c>
      <c r="K112" s="209" t="str">
        <f ca="1">IF($E112="","",IF(OFFSET(Analysis!$BG106,,AL$5)&gt;=$G$5,"Yes",IF(OFFSET(Analysis!$BG106,,AL$5)&gt;=$G$4,"Maybe","No")))</f>
        <v/>
      </c>
      <c r="R112" s="123"/>
    </row>
    <row r="113" spans="2:18">
      <c r="B113" s="209">
        <v>98</v>
      </c>
      <c r="C113" s="210" t="str">
        <f>IF(ISBLANK(Analysis!C107),"",Analysis!C107)</f>
        <v/>
      </c>
      <c r="D113" s="210" t="str">
        <f>IF(ISBLANK(Analysis!E107),"",Analysis!E107)</f>
        <v/>
      </c>
      <c r="E113" s="210" t="str">
        <f>IF(ISBLANK(Analysis!F107),"",Analysis!F107)</f>
        <v/>
      </c>
      <c r="F113" s="209" t="str">
        <f ca="1">IF($E113="","",IF(OFFSET(Analysis!$BG107,,AG$5)&gt;=$G$5,"Yes",IF(OFFSET(Analysis!$BG107,,AG$5)&gt;=$G$4,"Maybe","No")))</f>
        <v/>
      </c>
      <c r="G113" s="209" t="str">
        <f ca="1">IF($E113="","",IF(OFFSET(Analysis!$BG107,,AH$5)&gt;=$G$5,"Yes",IF(OFFSET(Analysis!$BG107,,AH$5)&gt;=$G$4,"Maybe","No")))</f>
        <v/>
      </c>
      <c r="H113" s="209" t="str">
        <f ca="1">IF($E113="","",IF(OFFSET(Analysis!$BG107,,AI$5)&gt;=$G$5,"Yes",IF(OFFSET(Analysis!$BG107,,AI$5)&gt;=$G$4,"Maybe","No")))</f>
        <v/>
      </c>
      <c r="I113" s="209" t="str">
        <f ca="1">IF($E113="","",IF(OFFSET(Analysis!$BG107,,AJ$5)&gt;=$G$5,"Yes",IF(OFFSET(Analysis!$BG107,,AJ$5)&gt;=$G$4,"Maybe","No")))</f>
        <v/>
      </c>
      <c r="J113" s="209" t="str">
        <f ca="1">IF($E113="","",IF(OFFSET(Analysis!$BG107,,AK$5)&gt;=$G$5,"Yes",IF(OFFSET(Analysis!$BG107,,AK$5)&gt;=$G$4,"Maybe","No")))</f>
        <v/>
      </c>
      <c r="K113" s="209" t="str">
        <f ca="1">IF($E113="","",IF(OFFSET(Analysis!$BG107,,AL$5)&gt;=$G$5,"Yes",IF(OFFSET(Analysis!$BG107,,AL$5)&gt;=$G$4,"Maybe","No")))</f>
        <v/>
      </c>
      <c r="R113" s="123"/>
    </row>
    <row r="114" spans="2:18">
      <c r="B114" s="209">
        <v>99</v>
      </c>
      <c r="C114" s="210" t="str">
        <f>IF(ISBLANK(Analysis!C108),"",Analysis!C108)</f>
        <v/>
      </c>
      <c r="D114" s="210" t="str">
        <f>IF(ISBLANK(Analysis!E108),"",Analysis!E108)</f>
        <v/>
      </c>
      <c r="E114" s="210" t="str">
        <f>IF(ISBLANK(Analysis!F108),"",Analysis!F108)</f>
        <v/>
      </c>
      <c r="F114" s="209" t="str">
        <f ca="1">IF($E114="","",IF(OFFSET(Analysis!$BG108,,AG$5)&gt;=$G$5,"Yes",IF(OFFSET(Analysis!$BG108,,AG$5)&gt;=$G$4,"Maybe","No")))</f>
        <v/>
      </c>
      <c r="G114" s="209" t="str">
        <f ca="1">IF($E114="","",IF(OFFSET(Analysis!$BG108,,AH$5)&gt;=$G$5,"Yes",IF(OFFSET(Analysis!$BG108,,AH$5)&gt;=$G$4,"Maybe","No")))</f>
        <v/>
      </c>
      <c r="H114" s="209" t="str">
        <f ca="1">IF($E114="","",IF(OFFSET(Analysis!$BG108,,AI$5)&gt;=$G$5,"Yes",IF(OFFSET(Analysis!$BG108,,AI$5)&gt;=$G$4,"Maybe","No")))</f>
        <v/>
      </c>
      <c r="I114" s="209" t="str">
        <f ca="1">IF($E114="","",IF(OFFSET(Analysis!$BG108,,AJ$5)&gt;=$G$5,"Yes",IF(OFFSET(Analysis!$BG108,,AJ$5)&gt;=$G$4,"Maybe","No")))</f>
        <v/>
      </c>
      <c r="J114" s="209" t="str">
        <f ca="1">IF($E114="","",IF(OFFSET(Analysis!$BG108,,AK$5)&gt;=$G$5,"Yes",IF(OFFSET(Analysis!$BG108,,AK$5)&gt;=$G$4,"Maybe","No")))</f>
        <v/>
      </c>
      <c r="K114" s="209" t="str">
        <f ca="1">IF($E114="","",IF(OFFSET(Analysis!$BG108,,AL$5)&gt;=$G$5,"Yes",IF(OFFSET(Analysis!$BG108,,AL$5)&gt;=$G$4,"Maybe","No")))</f>
        <v/>
      </c>
      <c r="R114" s="123"/>
    </row>
    <row r="115" spans="2:18">
      <c r="B115" s="209">
        <v>100</v>
      </c>
      <c r="C115" s="210" t="str">
        <f>IF(ISBLANK(Analysis!C109),"",Analysis!C109)</f>
        <v/>
      </c>
      <c r="D115" s="210" t="str">
        <f>IF(ISBLANK(Analysis!E109),"",Analysis!E109)</f>
        <v/>
      </c>
      <c r="E115" s="210" t="str">
        <f>IF(ISBLANK(Analysis!F109),"",Analysis!F109)</f>
        <v/>
      </c>
      <c r="F115" s="209" t="str">
        <f ca="1">IF($E115="","",IF(OFFSET(Analysis!$BG109,,AG$5)&gt;=$G$5,"Yes",IF(OFFSET(Analysis!$BG109,,AG$5)&gt;=$G$4,"Maybe","No")))</f>
        <v/>
      </c>
      <c r="G115" s="209" t="str">
        <f ca="1">IF($E115="","",IF(OFFSET(Analysis!$BG109,,AH$5)&gt;=$G$5,"Yes",IF(OFFSET(Analysis!$BG109,,AH$5)&gt;=$G$4,"Maybe","No")))</f>
        <v/>
      </c>
      <c r="H115" s="209" t="str">
        <f ca="1">IF($E115="","",IF(OFFSET(Analysis!$BG109,,AI$5)&gt;=$G$5,"Yes",IF(OFFSET(Analysis!$BG109,,AI$5)&gt;=$G$4,"Maybe","No")))</f>
        <v/>
      </c>
      <c r="I115" s="209" t="str">
        <f ca="1">IF($E115="","",IF(OFFSET(Analysis!$BG109,,AJ$5)&gt;=$G$5,"Yes",IF(OFFSET(Analysis!$BG109,,AJ$5)&gt;=$G$4,"Maybe","No")))</f>
        <v/>
      </c>
      <c r="J115" s="209" t="str">
        <f ca="1">IF($E115="","",IF(OFFSET(Analysis!$BG109,,AK$5)&gt;=$G$5,"Yes",IF(OFFSET(Analysis!$BG109,,AK$5)&gt;=$G$4,"Maybe","No")))</f>
        <v/>
      </c>
      <c r="K115" s="209" t="str">
        <f ca="1">IF($E115="","",IF(OFFSET(Analysis!$BG109,,AL$5)&gt;=$G$5,"Yes",IF(OFFSET(Analysis!$BG109,,AL$5)&gt;=$G$4,"Maybe","No")))</f>
        <v/>
      </c>
      <c r="R115" s="123"/>
    </row>
    <row r="116" spans="2:18">
      <c r="B116" s="209">
        <v>101</v>
      </c>
      <c r="C116" s="210" t="str">
        <f>IF(ISBLANK(Analysis!C110),"",Analysis!C110)</f>
        <v/>
      </c>
      <c r="D116" s="210" t="str">
        <f>IF(ISBLANK(Analysis!E110),"",Analysis!E110)</f>
        <v/>
      </c>
      <c r="E116" s="210" t="str">
        <f>IF(ISBLANK(Analysis!F110),"",Analysis!F110)</f>
        <v/>
      </c>
      <c r="F116" s="209" t="str">
        <f ca="1">IF($E116="","",IF(OFFSET(Analysis!$BG110,,AG$5)&gt;=$G$5,"Yes",IF(OFFSET(Analysis!$BG110,,AG$5)&gt;=$G$4,"Maybe","No")))</f>
        <v/>
      </c>
      <c r="G116" s="209" t="str">
        <f ca="1">IF($E116="","",IF(OFFSET(Analysis!$BG110,,AH$5)&gt;=$G$5,"Yes",IF(OFFSET(Analysis!$BG110,,AH$5)&gt;=$G$4,"Maybe","No")))</f>
        <v/>
      </c>
      <c r="H116" s="209" t="str">
        <f ca="1">IF($E116="","",IF(OFFSET(Analysis!$BG110,,AI$5)&gt;=$G$5,"Yes",IF(OFFSET(Analysis!$BG110,,AI$5)&gt;=$G$4,"Maybe","No")))</f>
        <v/>
      </c>
      <c r="I116" s="209" t="str">
        <f ca="1">IF($E116="","",IF(OFFSET(Analysis!$BG110,,AJ$5)&gt;=$G$5,"Yes",IF(OFFSET(Analysis!$BG110,,AJ$5)&gt;=$G$4,"Maybe","No")))</f>
        <v/>
      </c>
      <c r="J116" s="209" t="str">
        <f ca="1">IF($E116="","",IF(OFFSET(Analysis!$BG110,,AK$5)&gt;=$G$5,"Yes",IF(OFFSET(Analysis!$BG110,,AK$5)&gt;=$G$4,"Maybe","No")))</f>
        <v/>
      </c>
      <c r="K116" s="209" t="str">
        <f ca="1">IF($E116="","",IF(OFFSET(Analysis!$BG110,,AL$5)&gt;=$G$5,"Yes",IF(OFFSET(Analysis!$BG110,,AL$5)&gt;=$G$4,"Maybe","No")))</f>
        <v/>
      </c>
      <c r="R116" s="123"/>
    </row>
    <row r="117" spans="2:18">
      <c r="B117" s="209">
        <v>102</v>
      </c>
      <c r="C117" s="210" t="str">
        <f>IF(ISBLANK(Analysis!C111),"",Analysis!C111)</f>
        <v/>
      </c>
      <c r="D117" s="210" t="str">
        <f>IF(ISBLANK(Analysis!E111),"",Analysis!E111)</f>
        <v/>
      </c>
      <c r="E117" s="210" t="str">
        <f>IF(ISBLANK(Analysis!F111),"",Analysis!F111)</f>
        <v/>
      </c>
      <c r="F117" s="209" t="str">
        <f ca="1">IF($E117="","",IF(OFFSET(Analysis!$BG111,,AG$5)&gt;=$G$5,"Yes",IF(OFFSET(Analysis!$BG111,,AG$5)&gt;=$G$4,"Maybe","No")))</f>
        <v/>
      </c>
      <c r="G117" s="209" t="str">
        <f ca="1">IF($E117="","",IF(OFFSET(Analysis!$BG111,,AH$5)&gt;=$G$5,"Yes",IF(OFFSET(Analysis!$BG111,,AH$5)&gt;=$G$4,"Maybe","No")))</f>
        <v/>
      </c>
      <c r="H117" s="209" t="str">
        <f ca="1">IF($E117="","",IF(OFFSET(Analysis!$BG111,,AI$5)&gt;=$G$5,"Yes",IF(OFFSET(Analysis!$BG111,,AI$5)&gt;=$G$4,"Maybe","No")))</f>
        <v/>
      </c>
      <c r="I117" s="209" t="str">
        <f ca="1">IF($E117="","",IF(OFFSET(Analysis!$BG111,,AJ$5)&gt;=$G$5,"Yes",IF(OFFSET(Analysis!$BG111,,AJ$5)&gt;=$G$4,"Maybe","No")))</f>
        <v/>
      </c>
      <c r="J117" s="209" t="str">
        <f ca="1">IF($E117="","",IF(OFFSET(Analysis!$BG111,,AK$5)&gt;=$G$5,"Yes",IF(OFFSET(Analysis!$BG111,,AK$5)&gt;=$G$4,"Maybe","No")))</f>
        <v/>
      </c>
      <c r="K117" s="209" t="str">
        <f ca="1">IF($E117="","",IF(OFFSET(Analysis!$BG111,,AL$5)&gt;=$G$5,"Yes",IF(OFFSET(Analysis!$BG111,,AL$5)&gt;=$G$4,"Maybe","No")))</f>
        <v/>
      </c>
      <c r="R117" s="123"/>
    </row>
    <row r="118" spans="2:18">
      <c r="B118" s="209">
        <v>103</v>
      </c>
      <c r="C118" s="210" t="str">
        <f>IF(ISBLANK(Analysis!C112),"",Analysis!C112)</f>
        <v/>
      </c>
      <c r="D118" s="210" t="str">
        <f>IF(ISBLANK(Analysis!E112),"",Analysis!E112)</f>
        <v/>
      </c>
      <c r="E118" s="210" t="str">
        <f>IF(ISBLANK(Analysis!F112),"",Analysis!F112)</f>
        <v/>
      </c>
      <c r="F118" s="209" t="str">
        <f ca="1">IF($E118="","",IF(OFFSET(Analysis!$BG112,,AG$5)&gt;=$G$5,"Yes",IF(OFFSET(Analysis!$BG112,,AG$5)&gt;=$G$4,"Maybe","No")))</f>
        <v/>
      </c>
      <c r="G118" s="209" t="str">
        <f ca="1">IF($E118="","",IF(OFFSET(Analysis!$BG112,,AH$5)&gt;=$G$5,"Yes",IF(OFFSET(Analysis!$BG112,,AH$5)&gt;=$G$4,"Maybe","No")))</f>
        <v/>
      </c>
      <c r="H118" s="209" t="str">
        <f ca="1">IF($E118="","",IF(OFFSET(Analysis!$BG112,,AI$5)&gt;=$G$5,"Yes",IF(OFFSET(Analysis!$BG112,,AI$5)&gt;=$G$4,"Maybe","No")))</f>
        <v/>
      </c>
      <c r="I118" s="209" t="str">
        <f ca="1">IF($E118="","",IF(OFFSET(Analysis!$BG112,,AJ$5)&gt;=$G$5,"Yes",IF(OFFSET(Analysis!$BG112,,AJ$5)&gt;=$G$4,"Maybe","No")))</f>
        <v/>
      </c>
      <c r="J118" s="209" t="str">
        <f ca="1">IF($E118="","",IF(OFFSET(Analysis!$BG112,,AK$5)&gt;=$G$5,"Yes",IF(OFFSET(Analysis!$BG112,,AK$5)&gt;=$G$4,"Maybe","No")))</f>
        <v/>
      </c>
      <c r="K118" s="209" t="str">
        <f ca="1">IF($E118="","",IF(OFFSET(Analysis!$BG112,,AL$5)&gt;=$G$5,"Yes",IF(OFFSET(Analysis!$BG112,,AL$5)&gt;=$G$4,"Maybe","No")))</f>
        <v/>
      </c>
      <c r="R118" s="123"/>
    </row>
    <row r="119" spans="2:18">
      <c r="B119" s="209">
        <v>104</v>
      </c>
      <c r="C119" s="210" t="str">
        <f>IF(ISBLANK(Analysis!C113),"",Analysis!C113)</f>
        <v/>
      </c>
      <c r="D119" s="210" t="str">
        <f>IF(ISBLANK(Analysis!E113),"",Analysis!E113)</f>
        <v/>
      </c>
      <c r="E119" s="210" t="str">
        <f>IF(ISBLANK(Analysis!F113),"",Analysis!F113)</f>
        <v/>
      </c>
      <c r="F119" s="209" t="str">
        <f ca="1">IF($E119="","",IF(OFFSET(Analysis!$BG113,,AG$5)&gt;=$G$5,"Yes",IF(OFFSET(Analysis!$BG113,,AG$5)&gt;=$G$4,"Maybe","No")))</f>
        <v/>
      </c>
      <c r="G119" s="209" t="str">
        <f ca="1">IF($E119="","",IF(OFFSET(Analysis!$BG113,,AH$5)&gt;=$G$5,"Yes",IF(OFFSET(Analysis!$BG113,,AH$5)&gt;=$G$4,"Maybe","No")))</f>
        <v/>
      </c>
      <c r="H119" s="209" t="str">
        <f ca="1">IF($E119="","",IF(OFFSET(Analysis!$BG113,,AI$5)&gt;=$G$5,"Yes",IF(OFFSET(Analysis!$BG113,,AI$5)&gt;=$G$4,"Maybe","No")))</f>
        <v/>
      </c>
      <c r="I119" s="209" t="str">
        <f ca="1">IF($E119="","",IF(OFFSET(Analysis!$BG113,,AJ$5)&gt;=$G$5,"Yes",IF(OFFSET(Analysis!$BG113,,AJ$5)&gt;=$G$4,"Maybe","No")))</f>
        <v/>
      </c>
      <c r="J119" s="209" t="str">
        <f ca="1">IF($E119="","",IF(OFFSET(Analysis!$BG113,,AK$5)&gt;=$G$5,"Yes",IF(OFFSET(Analysis!$BG113,,AK$5)&gt;=$G$4,"Maybe","No")))</f>
        <v/>
      </c>
      <c r="K119" s="209" t="str">
        <f ca="1">IF($E119="","",IF(OFFSET(Analysis!$BG113,,AL$5)&gt;=$G$5,"Yes",IF(OFFSET(Analysis!$BG113,,AL$5)&gt;=$G$4,"Maybe","No")))</f>
        <v/>
      </c>
      <c r="R119" s="123"/>
    </row>
    <row r="120" spans="2:18">
      <c r="B120" s="209">
        <v>105</v>
      </c>
      <c r="C120" s="210" t="str">
        <f>IF(ISBLANK(Analysis!C114),"",Analysis!C114)</f>
        <v/>
      </c>
      <c r="D120" s="210" t="str">
        <f>IF(ISBLANK(Analysis!E114),"",Analysis!E114)</f>
        <v/>
      </c>
      <c r="E120" s="210" t="str">
        <f>IF(ISBLANK(Analysis!F114),"",Analysis!F114)</f>
        <v/>
      </c>
      <c r="F120" s="209" t="str">
        <f ca="1">IF($E120="","",IF(OFFSET(Analysis!$BG114,,AG$5)&gt;=$G$5,"Yes",IF(OFFSET(Analysis!$BG114,,AG$5)&gt;=$G$4,"Maybe","No")))</f>
        <v/>
      </c>
      <c r="G120" s="209" t="str">
        <f ca="1">IF($E120="","",IF(OFFSET(Analysis!$BG114,,AH$5)&gt;=$G$5,"Yes",IF(OFFSET(Analysis!$BG114,,AH$5)&gt;=$G$4,"Maybe","No")))</f>
        <v/>
      </c>
      <c r="H120" s="209" t="str">
        <f ca="1">IF($E120="","",IF(OFFSET(Analysis!$BG114,,AI$5)&gt;=$G$5,"Yes",IF(OFFSET(Analysis!$BG114,,AI$5)&gt;=$G$4,"Maybe","No")))</f>
        <v/>
      </c>
      <c r="I120" s="209" t="str">
        <f ca="1">IF($E120="","",IF(OFFSET(Analysis!$BG114,,AJ$5)&gt;=$G$5,"Yes",IF(OFFSET(Analysis!$BG114,,AJ$5)&gt;=$G$4,"Maybe","No")))</f>
        <v/>
      </c>
      <c r="J120" s="209" t="str">
        <f ca="1">IF($E120="","",IF(OFFSET(Analysis!$BG114,,AK$5)&gt;=$G$5,"Yes",IF(OFFSET(Analysis!$BG114,,AK$5)&gt;=$G$4,"Maybe","No")))</f>
        <v/>
      </c>
      <c r="K120" s="209" t="str">
        <f ca="1">IF($E120="","",IF(OFFSET(Analysis!$BG114,,AL$5)&gt;=$G$5,"Yes",IF(OFFSET(Analysis!$BG114,,AL$5)&gt;=$G$4,"Maybe","No")))</f>
        <v/>
      </c>
      <c r="R120" s="123"/>
    </row>
    <row r="121" spans="2:18">
      <c r="B121" s="209">
        <v>106</v>
      </c>
      <c r="C121" s="210" t="str">
        <f>IF(ISBLANK(Analysis!C115),"",Analysis!C115)</f>
        <v/>
      </c>
      <c r="D121" s="210" t="str">
        <f>IF(ISBLANK(Analysis!E115),"",Analysis!E115)</f>
        <v/>
      </c>
      <c r="E121" s="210" t="str">
        <f>IF(ISBLANK(Analysis!F115),"",Analysis!F115)</f>
        <v/>
      </c>
      <c r="F121" s="209" t="str">
        <f ca="1">IF($E121="","",IF(OFFSET(Analysis!$BG115,,AG$5)&gt;=$G$5,"Yes",IF(OFFSET(Analysis!$BG115,,AG$5)&gt;=$G$4,"Maybe","No")))</f>
        <v/>
      </c>
      <c r="G121" s="209" t="str">
        <f ca="1">IF($E121="","",IF(OFFSET(Analysis!$BG115,,AH$5)&gt;=$G$5,"Yes",IF(OFFSET(Analysis!$BG115,,AH$5)&gt;=$G$4,"Maybe","No")))</f>
        <v/>
      </c>
      <c r="H121" s="209" t="str">
        <f ca="1">IF($E121="","",IF(OFFSET(Analysis!$BG115,,AI$5)&gt;=$G$5,"Yes",IF(OFFSET(Analysis!$BG115,,AI$5)&gt;=$G$4,"Maybe","No")))</f>
        <v/>
      </c>
      <c r="I121" s="209" t="str">
        <f ca="1">IF($E121="","",IF(OFFSET(Analysis!$BG115,,AJ$5)&gt;=$G$5,"Yes",IF(OFFSET(Analysis!$BG115,,AJ$5)&gt;=$G$4,"Maybe","No")))</f>
        <v/>
      </c>
      <c r="J121" s="209" t="str">
        <f ca="1">IF($E121="","",IF(OFFSET(Analysis!$BG115,,AK$5)&gt;=$G$5,"Yes",IF(OFFSET(Analysis!$BG115,,AK$5)&gt;=$G$4,"Maybe","No")))</f>
        <v/>
      </c>
      <c r="K121" s="209" t="str">
        <f ca="1">IF($E121="","",IF(OFFSET(Analysis!$BG115,,AL$5)&gt;=$G$5,"Yes",IF(OFFSET(Analysis!$BG115,,AL$5)&gt;=$G$4,"Maybe","No")))</f>
        <v/>
      </c>
      <c r="R121" s="123"/>
    </row>
    <row r="122" spans="2:18">
      <c r="B122" s="209">
        <v>107</v>
      </c>
      <c r="C122" s="210" t="str">
        <f>IF(ISBLANK(Analysis!C116),"",Analysis!C116)</f>
        <v/>
      </c>
      <c r="D122" s="210" t="str">
        <f>IF(ISBLANK(Analysis!E116),"",Analysis!E116)</f>
        <v/>
      </c>
      <c r="E122" s="210" t="str">
        <f>IF(ISBLANK(Analysis!F116),"",Analysis!F116)</f>
        <v/>
      </c>
      <c r="F122" s="209" t="str">
        <f ca="1">IF($E122="","",IF(OFFSET(Analysis!$BG116,,AG$5)&gt;=$G$5,"Yes",IF(OFFSET(Analysis!$BG116,,AG$5)&gt;=$G$4,"Maybe","No")))</f>
        <v/>
      </c>
      <c r="G122" s="209" t="str">
        <f ca="1">IF($E122="","",IF(OFFSET(Analysis!$BG116,,AH$5)&gt;=$G$5,"Yes",IF(OFFSET(Analysis!$BG116,,AH$5)&gt;=$G$4,"Maybe","No")))</f>
        <v/>
      </c>
      <c r="H122" s="209" t="str">
        <f ca="1">IF($E122="","",IF(OFFSET(Analysis!$BG116,,AI$5)&gt;=$G$5,"Yes",IF(OFFSET(Analysis!$BG116,,AI$5)&gt;=$G$4,"Maybe","No")))</f>
        <v/>
      </c>
      <c r="I122" s="209" t="str">
        <f ca="1">IF($E122="","",IF(OFFSET(Analysis!$BG116,,AJ$5)&gt;=$G$5,"Yes",IF(OFFSET(Analysis!$BG116,,AJ$5)&gt;=$G$4,"Maybe","No")))</f>
        <v/>
      </c>
      <c r="J122" s="209" t="str">
        <f ca="1">IF($E122="","",IF(OFFSET(Analysis!$BG116,,AK$5)&gt;=$G$5,"Yes",IF(OFFSET(Analysis!$BG116,,AK$5)&gt;=$G$4,"Maybe","No")))</f>
        <v/>
      </c>
      <c r="K122" s="209" t="str">
        <f ca="1">IF($E122="","",IF(OFFSET(Analysis!$BG116,,AL$5)&gt;=$G$5,"Yes",IF(OFFSET(Analysis!$BG116,,AL$5)&gt;=$G$4,"Maybe","No")))</f>
        <v/>
      </c>
      <c r="R122" s="123"/>
    </row>
    <row r="123" spans="2:18">
      <c r="B123" s="209">
        <v>108</v>
      </c>
      <c r="C123" s="210" t="str">
        <f>IF(ISBLANK(Analysis!C117),"",Analysis!C117)</f>
        <v/>
      </c>
      <c r="D123" s="210" t="str">
        <f>IF(ISBLANK(Analysis!E117),"",Analysis!E117)</f>
        <v/>
      </c>
      <c r="E123" s="210" t="str">
        <f>IF(ISBLANK(Analysis!F117),"",Analysis!F117)</f>
        <v/>
      </c>
      <c r="F123" s="209" t="str">
        <f ca="1">IF($E123="","",IF(OFFSET(Analysis!$BG117,,AG$5)&gt;=$G$5,"Yes",IF(OFFSET(Analysis!$BG117,,AG$5)&gt;=$G$4,"Maybe","No")))</f>
        <v/>
      </c>
      <c r="G123" s="209" t="str">
        <f ca="1">IF($E123="","",IF(OFFSET(Analysis!$BG117,,AH$5)&gt;=$G$5,"Yes",IF(OFFSET(Analysis!$BG117,,AH$5)&gt;=$G$4,"Maybe","No")))</f>
        <v/>
      </c>
      <c r="H123" s="209" t="str">
        <f ca="1">IF($E123="","",IF(OFFSET(Analysis!$BG117,,AI$5)&gt;=$G$5,"Yes",IF(OFFSET(Analysis!$BG117,,AI$5)&gt;=$G$4,"Maybe","No")))</f>
        <v/>
      </c>
      <c r="I123" s="209" t="str">
        <f ca="1">IF($E123="","",IF(OFFSET(Analysis!$BG117,,AJ$5)&gt;=$G$5,"Yes",IF(OFFSET(Analysis!$BG117,,AJ$5)&gt;=$G$4,"Maybe","No")))</f>
        <v/>
      </c>
      <c r="J123" s="209" t="str">
        <f ca="1">IF($E123="","",IF(OFFSET(Analysis!$BG117,,AK$5)&gt;=$G$5,"Yes",IF(OFFSET(Analysis!$BG117,,AK$5)&gt;=$G$4,"Maybe","No")))</f>
        <v/>
      </c>
      <c r="K123" s="209" t="str">
        <f ca="1">IF($E123="","",IF(OFFSET(Analysis!$BG117,,AL$5)&gt;=$G$5,"Yes",IF(OFFSET(Analysis!$BG117,,AL$5)&gt;=$G$4,"Maybe","No")))</f>
        <v/>
      </c>
      <c r="R123" s="123"/>
    </row>
    <row r="124" spans="2:18">
      <c r="B124" s="209">
        <v>109</v>
      </c>
      <c r="C124" s="210" t="str">
        <f>IF(ISBLANK(Analysis!C118),"",Analysis!C118)</f>
        <v/>
      </c>
      <c r="D124" s="210" t="str">
        <f>IF(ISBLANK(Analysis!E118),"",Analysis!E118)</f>
        <v/>
      </c>
      <c r="E124" s="210" t="str">
        <f>IF(ISBLANK(Analysis!F118),"",Analysis!F118)</f>
        <v/>
      </c>
      <c r="F124" s="209" t="str">
        <f ca="1">IF($E124="","",IF(OFFSET(Analysis!$BG118,,AG$5)&gt;=$G$5,"Yes",IF(OFFSET(Analysis!$BG118,,AG$5)&gt;=$G$4,"Maybe","No")))</f>
        <v/>
      </c>
      <c r="G124" s="209" t="str">
        <f ca="1">IF($E124="","",IF(OFFSET(Analysis!$BG118,,AH$5)&gt;=$G$5,"Yes",IF(OFFSET(Analysis!$BG118,,AH$5)&gt;=$G$4,"Maybe","No")))</f>
        <v/>
      </c>
      <c r="H124" s="209" t="str">
        <f ca="1">IF($E124="","",IF(OFFSET(Analysis!$BG118,,AI$5)&gt;=$G$5,"Yes",IF(OFFSET(Analysis!$BG118,,AI$5)&gt;=$G$4,"Maybe","No")))</f>
        <v/>
      </c>
      <c r="I124" s="209" t="str">
        <f ca="1">IF($E124="","",IF(OFFSET(Analysis!$BG118,,AJ$5)&gt;=$G$5,"Yes",IF(OFFSET(Analysis!$BG118,,AJ$5)&gt;=$G$4,"Maybe","No")))</f>
        <v/>
      </c>
      <c r="J124" s="209" t="str">
        <f ca="1">IF($E124="","",IF(OFFSET(Analysis!$BG118,,AK$5)&gt;=$G$5,"Yes",IF(OFFSET(Analysis!$BG118,,AK$5)&gt;=$G$4,"Maybe","No")))</f>
        <v/>
      </c>
      <c r="K124" s="209" t="str">
        <f ca="1">IF($E124="","",IF(OFFSET(Analysis!$BG118,,AL$5)&gt;=$G$5,"Yes",IF(OFFSET(Analysis!$BG118,,AL$5)&gt;=$G$4,"Maybe","No")))</f>
        <v/>
      </c>
      <c r="R124" s="123"/>
    </row>
    <row r="125" spans="2:18">
      <c r="B125" s="209">
        <v>110</v>
      </c>
      <c r="C125" s="210" t="str">
        <f>IF(ISBLANK(Analysis!C119),"",Analysis!C119)</f>
        <v/>
      </c>
      <c r="D125" s="210" t="str">
        <f>IF(ISBLANK(Analysis!E119),"",Analysis!E119)</f>
        <v/>
      </c>
      <c r="E125" s="210" t="str">
        <f>IF(ISBLANK(Analysis!F119),"",Analysis!F119)</f>
        <v/>
      </c>
      <c r="F125" s="209" t="str">
        <f ca="1">IF($E125="","",IF(OFFSET(Analysis!$BG119,,AG$5)&gt;=$G$5,"Yes",IF(OFFSET(Analysis!$BG119,,AG$5)&gt;=$G$4,"Maybe","No")))</f>
        <v/>
      </c>
      <c r="G125" s="209" t="str">
        <f ca="1">IF($E125="","",IF(OFFSET(Analysis!$BG119,,AH$5)&gt;=$G$5,"Yes",IF(OFFSET(Analysis!$BG119,,AH$5)&gt;=$G$4,"Maybe","No")))</f>
        <v/>
      </c>
      <c r="H125" s="209" t="str">
        <f ca="1">IF($E125="","",IF(OFFSET(Analysis!$BG119,,AI$5)&gt;=$G$5,"Yes",IF(OFFSET(Analysis!$BG119,,AI$5)&gt;=$G$4,"Maybe","No")))</f>
        <v/>
      </c>
      <c r="I125" s="209" t="str">
        <f ca="1">IF($E125="","",IF(OFFSET(Analysis!$BG119,,AJ$5)&gt;=$G$5,"Yes",IF(OFFSET(Analysis!$BG119,,AJ$5)&gt;=$G$4,"Maybe","No")))</f>
        <v/>
      </c>
      <c r="J125" s="209" t="str">
        <f ca="1">IF($E125="","",IF(OFFSET(Analysis!$BG119,,AK$5)&gt;=$G$5,"Yes",IF(OFFSET(Analysis!$BG119,,AK$5)&gt;=$G$4,"Maybe","No")))</f>
        <v/>
      </c>
      <c r="K125" s="209" t="str">
        <f ca="1">IF($E125="","",IF(OFFSET(Analysis!$BG119,,AL$5)&gt;=$G$5,"Yes",IF(OFFSET(Analysis!$BG119,,AL$5)&gt;=$G$4,"Maybe","No")))</f>
        <v/>
      </c>
      <c r="R125" s="123"/>
    </row>
    <row r="126" spans="2:18">
      <c r="B126" s="209">
        <v>111</v>
      </c>
      <c r="C126" s="210" t="str">
        <f>IF(ISBLANK(Analysis!C120),"",Analysis!C120)</f>
        <v/>
      </c>
      <c r="D126" s="210" t="str">
        <f>IF(ISBLANK(Analysis!E120),"",Analysis!E120)</f>
        <v/>
      </c>
      <c r="E126" s="210" t="str">
        <f>IF(ISBLANK(Analysis!F120),"",Analysis!F120)</f>
        <v/>
      </c>
      <c r="F126" s="209" t="str">
        <f ca="1">IF($E126="","",IF(OFFSET(Analysis!$BG120,,AG$5)&gt;=$G$5,"Yes",IF(OFFSET(Analysis!$BG120,,AG$5)&gt;=$G$4,"Maybe","No")))</f>
        <v/>
      </c>
      <c r="G126" s="209" t="str">
        <f ca="1">IF($E126="","",IF(OFFSET(Analysis!$BG120,,AH$5)&gt;=$G$5,"Yes",IF(OFFSET(Analysis!$BG120,,AH$5)&gt;=$G$4,"Maybe","No")))</f>
        <v/>
      </c>
      <c r="H126" s="209" t="str">
        <f ca="1">IF($E126="","",IF(OFFSET(Analysis!$BG120,,AI$5)&gt;=$G$5,"Yes",IF(OFFSET(Analysis!$BG120,,AI$5)&gt;=$G$4,"Maybe","No")))</f>
        <v/>
      </c>
      <c r="I126" s="209" t="str">
        <f ca="1">IF($E126="","",IF(OFFSET(Analysis!$BG120,,AJ$5)&gt;=$G$5,"Yes",IF(OFFSET(Analysis!$BG120,,AJ$5)&gt;=$G$4,"Maybe","No")))</f>
        <v/>
      </c>
      <c r="J126" s="209" t="str">
        <f ca="1">IF($E126="","",IF(OFFSET(Analysis!$BG120,,AK$5)&gt;=$G$5,"Yes",IF(OFFSET(Analysis!$BG120,,AK$5)&gt;=$G$4,"Maybe","No")))</f>
        <v/>
      </c>
      <c r="K126" s="209" t="str">
        <f ca="1">IF($E126="","",IF(OFFSET(Analysis!$BG120,,AL$5)&gt;=$G$5,"Yes",IF(OFFSET(Analysis!$BG120,,AL$5)&gt;=$G$4,"Maybe","No")))</f>
        <v/>
      </c>
      <c r="R126" s="123"/>
    </row>
    <row r="127" spans="2:18">
      <c r="B127" s="209">
        <v>112</v>
      </c>
      <c r="C127" s="210" t="str">
        <f>IF(ISBLANK(Analysis!C121),"",Analysis!C121)</f>
        <v/>
      </c>
      <c r="D127" s="210" t="str">
        <f>IF(ISBLANK(Analysis!E121),"",Analysis!E121)</f>
        <v/>
      </c>
      <c r="E127" s="210" t="str">
        <f>IF(ISBLANK(Analysis!F121),"",Analysis!F121)</f>
        <v/>
      </c>
      <c r="F127" s="209" t="str">
        <f ca="1">IF($E127="","",IF(OFFSET(Analysis!$BG121,,AG$5)&gt;=$G$5,"Yes",IF(OFFSET(Analysis!$BG121,,AG$5)&gt;=$G$4,"Maybe","No")))</f>
        <v/>
      </c>
      <c r="G127" s="209" t="str">
        <f ca="1">IF($E127="","",IF(OFFSET(Analysis!$BG121,,AH$5)&gt;=$G$5,"Yes",IF(OFFSET(Analysis!$BG121,,AH$5)&gt;=$G$4,"Maybe","No")))</f>
        <v/>
      </c>
      <c r="H127" s="209" t="str">
        <f ca="1">IF($E127="","",IF(OFFSET(Analysis!$BG121,,AI$5)&gt;=$G$5,"Yes",IF(OFFSET(Analysis!$BG121,,AI$5)&gt;=$G$4,"Maybe","No")))</f>
        <v/>
      </c>
      <c r="I127" s="209" t="str">
        <f ca="1">IF($E127="","",IF(OFFSET(Analysis!$BG121,,AJ$5)&gt;=$G$5,"Yes",IF(OFFSET(Analysis!$BG121,,AJ$5)&gt;=$G$4,"Maybe","No")))</f>
        <v/>
      </c>
      <c r="J127" s="209" t="str">
        <f ca="1">IF($E127="","",IF(OFFSET(Analysis!$BG121,,AK$5)&gt;=$G$5,"Yes",IF(OFFSET(Analysis!$BG121,,AK$5)&gt;=$G$4,"Maybe","No")))</f>
        <v/>
      </c>
      <c r="K127" s="209" t="str">
        <f ca="1">IF($E127="","",IF(OFFSET(Analysis!$BG121,,AL$5)&gt;=$G$5,"Yes",IF(OFFSET(Analysis!$BG121,,AL$5)&gt;=$G$4,"Maybe","No")))</f>
        <v/>
      </c>
      <c r="R127" s="123"/>
    </row>
    <row r="128" spans="2:18">
      <c r="B128" s="209">
        <v>113</v>
      </c>
      <c r="C128" s="210" t="str">
        <f>IF(ISBLANK(Analysis!C122),"",Analysis!C122)</f>
        <v/>
      </c>
      <c r="D128" s="210" t="str">
        <f>IF(ISBLANK(Analysis!E122),"",Analysis!E122)</f>
        <v/>
      </c>
      <c r="E128" s="210" t="str">
        <f>IF(ISBLANK(Analysis!F122),"",Analysis!F122)</f>
        <v/>
      </c>
      <c r="F128" s="209" t="str">
        <f ca="1">IF($E128="","",IF(OFFSET(Analysis!$BG122,,AG$5)&gt;=$G$5,"Yes",IF(OFFSET(Analysis!$BG122,,AG$5)&gt;=$G$4,"Maybe","No")))</f>
        <v/>
      </c>
      <c r="G128" s="209" t="str">
        <f ca="1">IF($E128="","",IF(OFFSET(Analysis!$BG122,,AH$5)&gt;=$G$5,"Yes",IF(OFFSET(Analysis!$BG122,,AH$5)&gt;=$G$4,"Maybe","No")))</f>
        <v/>
      </c>
      <c r="H128" s="209" t="str">
        <f ca="1">IF($E128="","",IF(OFFSET(Analysis!$BG122,,AI$5)&gt;=$G$5,"Yes",IF(OFFSET(Analysis!$BG122,,AI$5)&gt;=$G$4,"Maybe","No")))</f>
        <v/>
      </c>
      <c r="I128" s="209" t="str">
        <f ca="1">IF($E128="","",IF(OFFSET(Analysis!$BG122,,AJ$5)&gt;=$G$5,"Yes",IF(OFFSET(Analysis!$BG122,,AJ$5)&gt;=$G$4,"Maybe","No")))</f>
        <v/>
      </c>
      <c r="J128" s="209" t="str">
        <f ca="1">IF($E128="","",IF(OFFSET(Analysis!$BG122,,AK$5)&gt;=$G$5,"Yes",IF(OFFSET(Analysis!$BG122,,AK$5)&gt;=$G$4,"Maybe","No")))</f>
        <v/>
      </c>
      <c r="K128" s="209" t="str">
        <f ca="1">IF($E128="","",IF(OFFSET(Analysis!$BG122,,AL$5)&gt;=$G$5,"Yes",IF(OFFSET(Analysis!$BG122,,AL$5)&gt;=$G$4,"Maybe","No")))</f>
        <v/>
      </c>
      <c r="R128" s="123"/>
    </row>
    <row r="129" spans="2:18">
      <c r="B129" s="209">
        <v>114</v>
      </c>
      <c r="C129" s="210" t="str">
        <f>IF(ISBLANK(Analysis!C123),"",Analysis!C123)</f>
        <v/>
      </c>
      <c r="D129" s="210" t="str">
        <f>IF(ISBLANK(Analysis!E123),"",Analysis!E123)</f>
        <v/>
      </c>
      <c r="E129" s="210" t="str">
        <f>IF(ISBLANK(Analysis!F123),"",Analysis!F123)</f>
        <v/>
      </c>
      <c r="F129" s="209" t="str">
        <f ca="1">IF($E129="","",IF(OFFSET(Analysis!$BG123,,AG$5)&gt;=$G$5,"Yes",IF(OFFSET(Analysis!$BG123,,AG$5)&gt;=$G$4,"Maybe","No")))</f>
        <v/>
      </c>
      <c r="G129" s="209" t="str">
        <f ca="1">IF($E129="","",IF(OFFSET(Analysis!$BG123,,AH$5)&gt;=$G$5,"Yes",IF(OFFSET(Analysis!$BG123,,AH$5)&gt;=$G$4,"Maybe","No")))</f>
        <v/>
      </c>
      <c r="H129" s="209" t="str">
        <f ca="1">IF($E129="","",IF(OFFSET(Analysis!$BG123,,AI$5)&gt;=$G$5,"Yes",IF(OFFSET(Analysis!$BG123,,AI$5)&gt;=$G$4,"Maybe","No")))</f>
        <v/>
      </c>
      <c r="I129" s="209" t="str">
        <f ca="1">IF($E129="","",IF(OFFSET(Analysis!$BG123,,AJ$5)&gt;=$G$5,"Yes",IF(OFFSET(Analysis!$BG123,,AJ$5)&gt;=$G$4,"Maybe","No")))</f>
        <v/>
      </c>
      <c r="J129" s="209" t="str">
        <f ca="1">IF($E129="","",IF(OFFSET(Analysis!$BG123,,AK$5)&gt;=$G$5,"Yes",IF(OFFSET(Analysis!$BG123,,AK$5)&gt;=$G$4,"Maybe","No")))</f>
        <v/>
      </c>
      <c r="K129" s="209" t="str">
        <f ca="1">IF($E129="","",IF(OFFSET(Analysis!$BG123,,AL$5)&gt;=$G$5,"Yes",IF(OFFSET(Analysis!$BG123,,AL$5)&gt;=$G$4,"Maybe","No")))</f>
        <v/>
      </c>
      <c r="R129" s="123"/>
    </row>
    <row r="130" spans="2:18">
      <c r="B130" s="209">
        <v>115</v>
      </c>
      <c r="C130" s="210" t="str">
        <f>IF(ISBLANK(Analysis!C124),"",Analysis!C124)</f>
        <v/>
      </c>
      <c r="D130" s="210" t="str">
        <f>IF(ISBLANK(Analysis!E124),"",Analysis!E124)</f>
        <v/>
      </c>
      <c r="E130" s="210" t="str">
        <f>IF(ISBLANK(Analysis!F124),"",Analysis!F124)</f>
        <v/>
      </c>
      <c r="F130" s="209" t="str">
        <f ca="1">IF($E130="","",IF(OFFSET(Analysis!$BG124,,AG$5)&gt;=$G$5,"Yes",IF(OFFSET(Analysis!$BG124,,AG$5)&gt;=$G$4,"Maybe","No")))</f>
        <v/>
      </c>
      <c r="G130" s="209" t="str">
        <f ca="1">IF($E130="","",IF(OFFSET(Analysis!$BG124,,AH$5)&gt;=$G$5,"Yes",IF(OFFSET(Analysis!$BG124,,AH$5)&gt;=$G$4,"Maybe","No")))</f>
        <v/>
      </c>
      <c r="H130" s="209" t="str">
        <f ca="1">IF($E130="","",IF(OFFSET(Analysis!$BG124,,AI$5)&gt;=$G$5,"Yes",IF(OFFSET(Analysis!$BG124,,AI$5)&gt;=$G$4,"Maybe","No")))</f>
        <v/>
      </c>
      <c r="I130" s="209" t="str">
        <f ca="1">IF($E130="","",IF(OFFSET(Analysis!$BG124,,AJ$5)&gt;=$G$5,"Yes",IF(OFFSET(Analysis!$BG124,,AJ$5)&gt;=$G$4,"Maybe","No")))</f>
        <v/>
      </c>
      <c r="J130" s="209" t="str">
        <f ca="1">IF($E130="","",IF(OFFSET(Analysis!$BG124,,AK$5)&gt;=$G$5,"Yes",IF(OFFSET(Analysis!$BG124,,AK$5)&gt;=$G$4,"Maybe","No")))</f>
        <v/>
      </c>
      <c r="K130" s="209" t="str">
        <f ca="1">IF($E130="","",IF(OFFSET(Analysis!$BG124,,AL$5)&gt;=$G$5,"Yes",IF(OFFSET(Analysis!$BG124,,AL$5)&gt;=$G$4,"Maybe","No")))</f>
        <v/>
      </c>
      <c r="R130" s="123"/>
    </row>
    <row r="131" spans="2:18">
      <c r="B131" s="209">
        <v>116</v>
      </c>
      <c r="C131" s="210" t="str">
        <f>IF(ISBLANK(Analysis!C125),"",Analysis!C125)</f>
        <v/>
      </c>
      <c r="D131" s="210" t="str">
        <f>IF(ISBLANK(Analysis!E125),"",Analysis!E125)</f>
        <v/>
      </c>
      <c r="E131" s="210" t="str">
        <f>IF(ISBLANK(Analysis!F125),"",Analysis!F125)</f>
        <v/>
      </c>
      <c r="F131" s="209" t="str">
        <f ca="1">IF($E131="","",IF(OFFSET(Analysis!$BG125,,AG$5)&gt;=$G$5,"Yes",IF(OFFSET(Analysis!$BG125,,AG$5)&gt;=$G$4,"Maybe","No")))</f>
        <v/>
      </c>
      <c r="G131" s="209" t="str">
        <f ca="1">IF($E131="","",IF(OFFSET(Analysis!$BG125,,AH$5)&gt;=$G$5,"Yes",IF(OFFSET(Analysis!$BG125,,AH$5)&gt;=$G$4,"Maybe","No")))</f>
        <v/>
      </c>
      <c r="H131" s="209" t="str">
        <f ca="1">IF($E131="","",IF(OFFSET(Analysis!$BG125,,AI$5)&gt;=$G$5,"Yes",IF(OFFSET(Analysis!$BG125,,AI$5)&gt;=$G$4,"Maybe","No")))</f>
        <v/>
      </c>
      <c r="I131" s="209" t="str">
        <f ca="1">IF($E131="","",IF(OFFSET(Analysis!$BG125,,AJ$5)&gt;=$G$5,"Yes",IF(OFFSET(Analysis!$BG125,,AJ$5)&gt;=$G$4,"Maybe","No")))</f>
        <v/>
      </c>
      <c r="J131" s="209" t="str">
        <f ca="1">IF($E131="","",IF(OFFSET(Analysis!$BG125,,AK$5)&gt;=$G$5,"Yes",IF(OFFSET(Analysis!$BG125,,AK$5)&gt;=$G$4,"Maybe","No")))</f>
        <v/>
      </c>
      <c r="K131" s="209" t="str">
        <f ca="1">IF($E131="","",IF(OFFSET(Analysis!$BG125,,AL$5)&gt;=$G$5,"Yes",IF(OFFSET(Analysis!$BG125,,AL$5)&gt;=$G$4,"Maybe","No")))</f>
        <v/>
      </c>
      <c r="R131" s="123"/>
    </row>
    <row r="132" spans="2:18">
      <c r="B132" s="209">
        <v>117</v>
      </c>
      <c r="C132" s="210" t="str">
        <f>IF(ISBLANK(Analysis!C126),"",Analysis!C126)</f>
        <v/>
      </c>
      <c r="D132" s="210" t="str">
        <f>IF(ISBLANK(Analysis!E126),"",Analysis!E126)</f>
        <v/>
      </c>
      <c r="E132" s="210" t="str">
        <f>IF(ISBLANK(Analysis!F126),"",Analysis!F126)</f>
        <v/>
      </c>
      <c r="F132" s="209" t="str">
        <f ca="1">IF($E132="","",IF(OFFSET(Analysis!$BG126,,AG$5)&gt;=$G$5,"Yes",IF(OFFSET(Analysis!$BG126,,AG$5)&gt;=$G$4,"Maybe","No")))</f>
        <v/>
      </c>
      <c r="G132" s="209" t="str">
        <f ca="1">IF($E132="","",IF(OFFSET(Analysis!$BG126,,AH$5)&gt;=$G$5,"Yes",IF(OFFSET(Analysis!$BG126,,AH$5)&gt;=$G$4,"Maybe","No")))</f>
        <v/>
      </c>
      <c r="H132" s="209" t="str">
        <f ca="1">IF($E132="","",IF(OFFSET(Analysis!$BG126,,AI$5)&gt;=$G$5,"Yes",IF(OFFSET(Analysis!$BG126,,AI$5)&gt;=$G$4,"Maybe","No")))</f>
        <v/>
      </c>
      <c r="I132" s="209" t="str">
        <f ca="1">IF($E132="","",IF(OFFSET(Analysis!$BG126,,AJ$5)&gt;=$G$5,"Yes",IF(OFFSET(Analysis!$BG126,,AJ$5)&gt;=$G$4,"Maybe","No")))</f>
        <v/>
      </c>
      <c r="J132" s="209" t="str">
        <f ca="1">IF($E132="","",IF(OFFSET(Analysis!$BG126,,AK$5)&gt;=$G$5,"Yes",IF(OFFSET(Analysis!$BG126,,AK$5)&gt;=$G$4,"Maybe","No")))</f>
        <v/>
      </c>
      <c r="K132" s="209" t="str">
        <f ca="1">IF($E132="","",IF(OFFSET(Analysis!$BG126,,AL$5)&gt;=$G$5,"Yes",IF(OFFSET(Analysis!$BG126,,AL$5)&gt;=$G$4,"Maybe","No")))</f>
        <v/>
      </c>
      <c r="R132" s="123"/>
    </row>
    <row r="133" spans="2:18">
      <c r="B133" s="209">
        <v>118</v>
      </c>
      <c r="C133" s="210" t="str">
        <f>IF(ISBLANK(Analysis!C127),"",Analysis!C127)</f>
        <v/>
      </c>
      <c r="D133" s="210" t="str">
        <f>IF(ISBLANK(Analysis!E127),"",Analysis!E127)</f>
        <v/>
      </c>
      <c r="E133" s="210" t="str">
        <f>IF(ISBLANK(Analysis!F127),"",Analysis!F127)</f>
        <v/>
      </c>
      <c r="F133" s="209" t="str">
        <f ca="1">IF($E133="","",IF(OFFSET(Analysis!$BG127,,AG$5)&gt;=$G$5,"Yes",IF(OFFSET(Analysis!$BG127,,AG$5)&gt;=$G$4,"Maybe","No")))</f>
        <v/>
      </c>
      <c r="G133" s="209" t="str">
        <f ca="1">IF($E133="","",IF(OFFSET(Analysis!$BG127,,AH$5)&gt;=$G$5,"Yes",IF(OFFSET(Analysis!$BG127,,AH$5)&gt;=$G$4,"Maybe","No")))</f>
        <v/>
      </c>
      <c r="H133" s="209" t="str">
        <f ca="1">IF($E133="","",IF(OFFSET(Analysis!$BG127,,AI$5)&gt;=$G$5,"Yes",IF(OFFSET(Analysis!$BG127,,AI$5)&gt;=$G$4,"Maybe","No")))</f>
        <v/>
      </c>
      <c r="I133" s="209" t="str">
        <f ca="1">IF($E133="","",IF(OFFSET(Analysis!$BG127,,AJ$5)&gt;=$G$5,"Yes",IF(OFFSET(Analysis!$BG127,,AJ$5)&gt;=$G$4,"Maybe","No")))</f>
        <v/>
      </c>
      <c r="J133" s="209" t="str">
        <f ca="1">IF($E133="","",IF(OFFSET(Analysis!$BG127,,AK$5)&gt;=$G$5,"Yes",IF(OFFSET(Analysis!$BG127,,AK$5)&gt;=$G$4,"Maybe","No")))</f>
        <v/>
      </c>
      <c r="K133" s="209" t="str">
        <f ca="1">IF($E133="","",IF(OFFSET(Analysis!$BG127,,AL$5)&gt;=$G$5,"Yes",IF(OFFSET(Analysis!$BG127,,AL$5)&gt;=$G$4,"Maybe","No")))</f>
        <v/>
      </c>
      <c r="R133" s="123"/>
    </row>
    <row r="134" spans="2:18">
      <c r="B134" s="209">
        <v>119</v>
      </c>
      <c r="C134" s="210" t="str">
        <f>IF(ISBLANK(Analysis!C128),"",Analysis!C128)</f>
        <v/>
      </c>
      <c r="D134" s="210" t="str">
        <f>IF(ISBLANK(Analysis!E128),"",Analysis!E128)</f>
        <v/>
      </c>
      <c r="E134" s="210" t="str">
        <f>IF(ISBLANK(Analysis!F128),"",Analysis!F128)</f>
        <v/>
      </c>
      <c r="F134" s="209" t="str">
        <f ca="1">IF($E134="","",IF(OFFSET(Analysis!$BG128,,AG$5)&gt;=$G$5,"Yes",IF(OFFSET(Analysis!$BG128,,AG$5)&gt;=$G$4,"Maybe","No")))</f>
        <v/>
      </c>
      <c r="G134" s="209" t="str">
        <f ca="1">IF($E134="","",IF(OFFSET(Analysis!$BG128,,AH$5)&gt;=$G$5,"Yes",IF(OFFSET(Analysis!$BG128,,AH$5)&gt;=$G$4,"Maybe","No")))</f>
        <v/>
      </c>
      <c r="H134" s="209" t="str">
        <f ca="1">IF($E134="","",IF(OFFSET(Analysis!$BG128,,AI$5)&gt;=$G$5,"Yes",IF(OFFSET(Analysis!$BG128,,AI$5)&gt;=$G$4,"Maybe","No")))</f>
        <v/>
      </c>
      <c r="I134" s="209" t="str">
        <f ca="1">IF($E134="","",IF(OFFSET(Analysis!$BG128,,AJ$5)&gt;=$G$5,"Yes",IF(OFFSET(Analysis!$BG128,,AJ$5)&gt;=$G$4,"Maybe","No")))</f>
        <v/>
      </c>
      <c r="J134" s="209" t="str">
        <f ca="1">IF($E134="","",IF(OFFSET(Analysis!$BG128,,AK$5)&gt;=$G$5,"Yes",IF(OFFSET(Analysis!$BG128,,AK$5)&gt;=$G$4,"Maybe","No")))</f>
        <v/>
      </c>
      <c r="K134" s="209" t="str">
        <f ca="1">IF($E134="","",IF(OFFSET(Analysis!$BG128,,AL$5)&gt;=$G$5,"Yes",IF(OFFSET(Analysis!$BG128,,AL$5)&gt;=$G$4,"Maybe","No")))</f>
        <v/>
      </c>
      <c r="R134" s="123"/>
    </row>
    <row r="135" spans="2:18">
      <c r="B135" s="209">
        <v>120</v>
      </c>
      <c r="C135" s="210" t="str">
        <f>IF(ISBLANK(Analysis!C129),"",Analysis!C129)</f>
        <v/>
      </c>
      <c r="D135" s="210" t="str">
        <f>IF(ISBLANK(Analysis!E129),"",Analysis!E129)</f>
        <v/>
      </c>
      <c r="E135" s="210" t="str">
        <f>IF(ISBLANK(Analysis!F129),"",Analysis!F129)</f>
        <v/>
      </c>
      <c r="F135" s="209" t="str">
        <f ca="1">IF($E135="","",IF(OFFSET(Analysis!$BG129,,AG$5)&gt;=$G$5,"Yes",IF(OFFSET(Analysis!$BG129,,AG$5)&gt;=$G$4,"Maybe","No")))</f>
        <v/>
      </c>
      <c r="G135" s="209" t="str">
        <f ca="1">IF($E135="","",IF(OFFSET(Analysis!$BG129,,AH$5)&gt;=$G$5,"Yes",IF(OFFSET(Analysis!$BG129,,AH$5)&gt;=$G$4,"Maybe","No")))</f>
        <v/>
      </c>
      <c r="H135" s="209" t="str">
        <f ca="1">IF($E135="","",IF(OFFSET(Analysis!$BG129,,AI$5)&gt;=$G$5,"Yes",IF(OFFSET(Analysis!$BG129,,AI$5)&gt;=$G$4,"Maybe","No")))</f>
        <v/>
      </c>
      <c r="I135" s="209" t="str">
        <f ca="1">IF($E135="","",IF(OFFSET(Analysis!$BG129,,AJ$5)&gt;=$G$5,"Yes",IF(OFFSET(Analysis!$BG129,,AJ$5)&gt;=$G$4,"Maybe","No")))</f>
        <v/>
      </c>
      <c r="J135" s="209" t="str">
        <f ca="1">IF($E135="","",IF(OFFSET(Analysis!$BG129,,AK$5)&gt;=$G$5,"Yes",IF(OFFSET(Analysis!$BG129,,AK$5)&gt;=$G$4,"Maybe","No")))</f>
        <v/>
      </c>
      <c r="K135" s="209" t="str">
        <f ca="1">IF($E135="","",IF(OFFSET(Analysis!$BG129,,AL$5)&gt;=$G$5,"Yes",IF(OFFSET(Analysis!$BG129,,AL$5)&gt;=$G$4,"Maybe","No")))</f>
        <v/>
      </c>
      <c r="R135" s="123"/>
    </row>
    <row r="136" spans="2:18">
      <c r="B136" s="209">
        <v>121</v>
      </c>
      <c r="C136" s="210" t="str">
        <f>IF(ISBLANK(Analysis!C130),"",Analysis!C130)</f>
        <v/>
      </c>
      <c r="D136" s="210" t="str">
        <f>IF(ISBLANK(Analysis!E130),"",Analysis!E130)</f>
        <v/>
      </c>
      <c r="E136" s="210" t="str">
        <f>IF(ISBLANK(Analysis!F130),"",Analysis!F130)</f>
        <v/>
      </c>
      <c r="F136" s="209" t="str">
        <f ca="1">IF($E136="","",IF(OFFSET(Analysis!$BG130,,AG$5)&gt;=$G$5,"Yes",IF(OFFSET(Analysis!$BG130,,AG$5)&gt;=$G$4,"Maybe","No")))</f>
        <v/>
      </c>
      <c r="G136" s="209" t="str">
        <f ca="1">IF($E136="","",IF(OFFSET(Analysis!$BG130,,AH$5)&gt;=$G$5,"Yes",IF(OFFSET(Analysis!$BG130,,AH$5)&gt;=$G$4,"Maybe","No")))</f>
        <v/>
      </c>
      <c r="H136" s="209" t="str">
        <f ca="1">IF($E136="","",IF(OFFSET(Analysis!$BG130,,AI$5)&gt;=$G$5,"Yes",IF(OFFSET(Analysis!$BG130,,AI$5)&gt;=$G$4,"Maybe","No")))</f>
        <v/>
      </c>
      <c r="I136" s="209" t="str">
        <f ca="1">IF($E136="","",IF(OFFSET(Analysis!$BG130,,AJ$5)&gt;=$G$5,"Yes",IF(OFFSET(Analysis!$BG130,,AJ$5)&gt;=$G$4,"Maybe","No")))</f>
        <v/>
      </c>
      <c r="J136" s="209" t="str">
        <f ca="1">IF($E136="","",IF(OFFSET(Analysis!$BG130,,AK$5)&gt;=$G$5,"Yes",IF(OFFSET(Analysis!$BG130,,AK$5)&gt;=$G$4,"Maybe","No")))</f>
        <v/>
      </c>
      <c r="K136" s="209" t="str">
        <f ca="1">IF($E136="","",IF(OFFSET(Analysis!$BG130,,AL$5)&gt;=$G$5,"Yes",IF(OFFSET(Analysis!$BG130,,AL$5)&gt;=$G$4,"Maybe","No")))</f>
        <v/>
      </c>
      <c r="R136" s="123"/>
    </row>
    <row r="137" spans="2:18">
      <c r="B137" s="209">
        <v>122</v>
      </c>
      <c r="C137" s="210" t="str">
        <f>IF(ISBLANK(Analysis!C131),"",Analysis!C131)</f>
        <v/>
      </c>
      <c r="D137" s="210" t="str">
        <f>IF(ISBLANK(Analysis!E131),"",Analysis!E131)</f>
        <v/>
      </c>
      <c r="E137" s="210" t="str">
        <f>IF(ISBLANK(Analysis!F131),"",Analysis!F131)</f>
        <v/>
      </c>
      <c r="F137" s="209" t="str">
        <f ca="1">IF($E137="","",IF(OFFSET(Analysis!$BG131,,AG$5)&gt;=$G$5,"Yes",IF(OFFSET(Analysis!$BG131,,AG$5)&gt;=$G$4,"Maybe","No")))</f>
        <v/>
      </c>
      <c r="G137" s="209" t="str">
        <f ca="1">IF($E137="","",IF(OFFSET(Analysis!$BG131,,AH$5)&gt;=$G$5,"Yes",IF(OFFSET(Analysis!$BG131,,AH$5)&gt;=$G$4,"Maybe","No")))</f>
        <v/>
      </c>
      <c r="H137" s="209" t="str">
        <f ca="1">IF($E137="","",IF(OFFSET(Analysis!$BG131,,AI$5)&gt;=$G$5,"Yes",IF(OFFSET(Analysis!$BG131,,AI$5)&gt;=$G$4,"Maybe","No")))</f>
        <v/>
      </c>
      <c r="I137" s="209" t="str">
        <f ca="1">IF($E137="","",IF(OFFSET(Analysis!$BG131,,AJ$5)&gt;=$G$5,"Yes",IF(OFFSET(Analysis!$BG131,,AJ$5)&gt;=$G$4,"Maybe","No")))</f>
        <v/>
      </c>
      <c r="J137" s="209" t="str">
        <f ca="1">IF($E137="","",IF(OFFSET(Analysis!$BG131,,AK$5)&gt;=$G$5,"Yes",IF(OFFSET(Analysis!$BG131,,AK$5)&gt;=$G$4,"Maybe","No")))</f>
        <v/>
      </c>
      <c r="K137" s="209" t="str">
        <f ca="1">IF($E137="","",IF(OFFSET(Analysis!$BG131,,AL$5)&gt;=$G$5,"Yes",IF(OFFSET(Analysis!$BG131,,AL$5)&gt;=$G$4,"Maybe","No")))</f>
        <v/>
      </c>
      <c r="R137" s="123"/>
    </row>
    <row r="138" spans="2:18">
      <c r="B138" s="209">
        <v>123</v>
      </c>
      <c r="C138" s="210" t="str">
        <f>IF(ISBLANK(Analysis!C132),"",Analysis!C132)</f>
        <v/>
      </c>
      <c r="D138" s="210" t="str">
        <f>IF(ISBLANK(Analysis!E132),"",Analysis!E132)</f>
        <v/>
      </c>
      <c r="E138" s="210" t="str">
        <f>IF(ISBLANK(Analysis!F132),"",Analysis!F132)</f>
        <v/>
      </c>
      <c r="F138" s="209" t="str">
        <f ca="1">IF($E138="","",IF(OFFSET(Analysis!$BG132,,AG$5)&gt;=$G$5,"Yes",IF(OFFSET(Analysis!$BG132,,AG$5)&gt;=$G$4,"Maybe","No")))</f>
        <v/>
      </c>
      <c r="G138" s="209" t="str">
        <f ca="1">IF($E138="","",IF(OFFSET(Analysis!$BG132,,AH$5)&gt;=$G$5,"Yes",IF(OFFSET(Analysis!$BG132,,AH$5)&gt;=$G$4,"Maybe","No")))</f>
        <v/>
      </c>
      <c r="H138" s="209" t="str">
        <f ca="1">IF($E138="","",IF(OFFSET(Analysis!$BG132,,AI$5)&gt;=$G$5,"Yes",IF(OFFSET(Analysis!$BG132,,AI$5)&gt;=$G$4,"Maybe","No")))</f>
        <v/>
      </c>
      <c r="I138" s="209" t="str">
        <f ca="1">IF($E138="","",IF(OFFSET(Analysis!$BG132,,AJ$5)&gt;=$G$5,"Yes",IF(OFFSET(Analysis!$BG132,,AJ$5)&gt;=$G$4,"Maybe","No")))</f>
        <v/>
      </c>
      <c r="J138" s="209" t="str">
        <f ca="1">IF($E138="","",IF(OFFSET(Analysis!$BG132,,AK$5)&gt;=$G$5,"Yes",IF(OFFSET(Analysis!$BG132,,AK$5)&gt;=$G$4,"Maybe","No")))</f>
        <v/>
      </c>
      <c r="K138" s="209" t="str">
        <f ca="1">IF($E138="","",IF(OFFSET(Analysis!$BG132,,AL$5)&gt;=$G$5,"Yes",IF(OFFSET(Analysis!$BG132,,AL$5)&gt;=$G$4,"Maybe","No")))</f>
        <v/>
      </c>
      <c r="R138" s="123"/>
    </row>
    <row r="139" spans="2:18">
      <c r="B139" s="209">
        <v>124</v>
      </c>
      <c r="C139" s="210" t="str">
        <f>IF(ISBLANK(Analysis!C133),"",Analysis!C133)</f>
        <v/>
      </c>
      <c r="D139" s="210" t="str">
        <f>IF(ISBLANK(Analysis!E133),"",Analysis!E133)</f>
        <v/>
      </c>
      <c r="E139" s="210" t="str">
        <f>IF(ISBLANK(Analysis!F133),"",Analysis!F133)</f>
        <v/>
      </c>
      <c r="F139" s="209" t="str">
        <f ca="1">IF($E139="","",IF(OFFSET(Analysis!$BG133,,AG$5)&gt;=$G$5,"Yes",IF(OFFSET(Analysis!$BG133,,AG$5)&gt;=$G$4,"Maybe","No")))</f>
        <v/>
      </c>
      <c r="G139" s="209" t="str">
        <f ca="1">IF($E139="","",IF(OFFSET(Analysis!$BG133,,AH$5)&gt;=$G$5,"Yes",IF(OFFSET(Analysis!$BG133,,AH$5)&gt;=$G$4,"Maybe","No")))</f>
        <v/>
      </c>
      <c r="H139" s="209" t="str">
        <f ca="1">IF($E139="","",IF(OFFSET(Analysis!$BG133,,AI$5)&gt;=$G$5,"Yes",IF(OFFSET(Analysis!$BG133,,AI$5)&gt;=$G$4,"Maybe","No")))</f>
        <v/>
      </c>
      <c r="I139" s="209" t="str">
        <f ca="1">IF($E139="","",IF(OFFSET(Analysis!$BG133,,AJ$5)&gt;=$G$5,"Yes",IF(OFFSET(Analysis!$BG133,,AJ$5)&gt;=$G$4,"Maybe","No")))</f>
        <v/>
      </c>
      <c r="J139" s="209" t="str">
        <f ca="1">IF($E139="","",IF(OFFSET(Analysis!$BG133,,AK$5)&gt;=$G$5,"Yes",IF(OFFSET(Analysis!$BG133,,AK$5)&gt;=$G$4,"Maybe","No")))</f>
        <v/>
      </c>
      <c r="K139" s="209" t="str">
        <f ca="1">IF($E139="","",IF(OFFSET(Analysis!$BG133,,AL$5)&gt;=$G$5,"Yes",IF(OFFSET(Analysis!$BG133,,AL$5)&gt;=$G$4,"Maybe","No")))</f>
        <v/>
      </c>
      <c r="R139" s="123"/>
    </row>
    <row r="140" spans="2:18">
      <c r="B140" s="209">
        <v>125</v>
      </c>
      <c r="C140" s="210" t="str">
        <f>IF(ISBLANK(Analysis!C134),"",Analysis!C134)</f>
        <v/>
      </c>
      <c r="D140" s="210" t="str">
        <f>IF(ISBLANK(Analysis!E134),"",Analysis!E134)</f>
        <v/>
      </c>
      <c r="E140" s="210" t="str">
        <f>IF(ISBLANK(Analysis!F134),"",Analysis!F134)</f>
        <v/>
      </c>
      <c r="F140" s="209" t="str">
        <f ca="1">IF($E140="","",IF(OFFSET(Analysis!$BG134,,AG$5)&gt;=$G$5,"Yes",IF(OFFSET(Analysis!$BG134,,AG$5)&gt;=$G$4,"Maybe","No")))</f>
        <v/>
      </c>
      <c r="G140" s="209" t="str">
        <f ca="1">IF($E140="","",IF(OFFSET(Analysis!$BG134,,AH$5)&gt;=$G$5,"Yes",IF(OFFSET(Analysis!$BG134,,AH$5)&gt;=$G$4,"Maybe","No")))</f>
        <v/>
      </c>
      <c r="H140" s="209" t="str">
        <f ca="1">IF($E140="","",IF(OFFSET(Analysis!$BG134,,AI$5)&gt;=$G$5,"Yes",IF(OFFSET(Analysis!$BG134,,AI$5)&gt;=$G$4,"Maybe","No")))</f>
        <v/>
      </c>
      <c r="I140" s="209" t="str">
        <f ca="1">IF($E140="","",IF(OFFSET(Analysis!$BG134,,AJ$5)&gt;=$G$5,"Yes",IF(OFFSET(Analysis!$BG134,,AJ$5)&gt;=$G$4,"Maybe","No")))</f>
        <v/>
      </c>
      <c r="J140" s="209" t="str">
        <f ca="1">IF($E140="","",IF(OFFSET(Analysis!$BG134,,AK$5)&gt;=$G$5,"Yes",IF(OFFSET(Analysis!$BG134,,AK$5)&gt;=$G$4,"Maybe","No")))</f>
        <v/>
      </c>
      <c r="K140" s="209" t="str">
        <f ca="1">IF($E140="","",IF(OFFSET(Analysis!$BG134,,AL$5)&gt;=$G$5,"Yes",IF(OFFSET(Analysis!$BG134,,AL$5)&gt;=$G$4,"Maybe","No")))</f>
        <v/>
      </c>
      <c r="R140" s="123"/>
    </row>
    <row r="141" spans="2:18">
      <c r="B141" s="209">
        <v>126</v>
      </c>
      <c r="C141" s="210" t="str">
        <f>IF(ISBLANK(Analysis!C135),"",Analysis!C135)</f>
        <v/>
      </c>
      <c r="D141" s="210" t="str">
        <f>IF(ISBLANK(Analysis!E135),"",Analysis!E135)</f>
        <v/>
      </c>
      <c r="E141" s="210" t="str">
        <f>IF(ISBLANK(Analysis!F135),"",Analysis!F135)</f>
        <v/>
      </c>
      <c r="F141" s="209" t="str">
        <f ca="1">IF($E141="","",IF(OFFSET(Analysis!$BG135,,AG$5)&gt;=$G$5,"Yes",IF(OFFSET(Analysis!$BG135,,AG$5)&gt;=$G$4,"Maybe","No")))</f>
        <v/>
      </c>
      <c r="G141" s="209" t="str">
        <f ca="1">IF($E141="","",IF(OFFSET(Analysis!$BG135,,AH$5)&gt;=$G$5,"Yes",IF(OFFSET(Analysis!$BG135,,AH$5)&gt;=$G$4,"Maybe","No")))</f>
        <v/>
      </c>
      <c r="H141" s="209" t="str">
        <f ca="1">IF($E141="","",IF(OFFSET(Analysis!$BG135,,AI$5)&gt;=$G$5,"Yes",IF(OFFSET(Analysis!$BG135,,AI$5)&gt;=$G$4,"Maybe","No")))</f>
        <v/>
      </c>
      <c r="I141" s="209" t="str">
        <f ca="1">IF($E141="","",IF(OFFSET(Analysis!$BG135,,AJ$5)&gt;=$G$5,"Yes",IF(OFFSET(Analysis!$BG135,,AJ$5)&gt;=$G$4,"Maybe","No")))</f>
        <v/>
      </c>
      <c r="J141" s="209" t="str">
        <f ca="1">IF($E141="","",IF(OFFSET(Analysis!$BG135,,AK$5)&gt;=$G$5,"Yes",IF(OFFSET(Analysis!$BG135,,AK$5)&gt;=$G$4,"Maybe","No")))</f>
        <v/>
      </c>
      <c r="K141" s="209" t="str">
        <f ca="1">IF($E141="","",IF(OFFSET(Analysis!$BG135,,AL$5)&gt;=$G$5,"Yes",IF(OFFSET(Analysis!$BG135,,AL$5)&gt;=$G$4,"Maybe","No")))</f>
        <v/>
      </c>
      <c r="R141" s="123"/>
    </row>
    <row r="142" spans="2:18">
      <c r="B142" s="209">
        <v>127</v>
      </c>
      <c r="C142" s="210" t="str">
        <f>IF(ISBLANK(Analysis!C136),"",Analysis!C136)</f>
        <v/>
      </c>
      <c r="D142" s="210" t="str">
        <f>IF(ISBLANK(Analysis!E136),"",Analysis!E136)</f>
        <v/>
      </c>
      <c r="E142" s="210" t="str">
        <f>IF(ISBLANK(Analysis!F136),"",Analysis!F136)</f>
        <v/>
      </c>
      <c r="F142" s="209" t="str">
        <f ca="1">IF($E142="","",IF(OFFSET(Analysis!$BG136,,AG$5)&gt;=$G$5,"Yes",IF(OFFSET(Analysis!$BG136,,AG$5)&gt;=$G$4,"Maybe","No")))</f>
        <v/>
      </c>
      <c r="G142" s="209" t="str">
        <f ca="1">IF($E142="","",IF(OFFSET(Analysis!$BG136,,AH$5)&gt;=$G$5,"Yes",IF(OFFSET(Analysis!$BG136,,AH$5)&gt;=$G$4,"Maybe","No")))</f>
        <v/>
      </c>
      <c r="H142" s="209" t="str">
        <f ca="1">IF($E142="","",IF(OFFSET(Analysis!$BG136,,AI$5)&gt;=$G$5,"Yes",IF(OFFSET(Analysis!$BG136,,AI$5)&gt;=$G$4,"Maybe","No")))</f>
        <v/>
      </c>
      <c r="I142" s="209" t="str">
        <f ca="1">IF($E142="","",IF(OFFSET(Analysis!$BG136,,AJ$5)&gt;=$G$5,"Yes",IF(OFFSET(Analysis!$BG136,,AJ$5)&gt;=$G$4,"Maybe","No")))</f>
        <v/>
      </c>
      <c r="J142" s="209" t="str">
        <f ca="1">IF($E142="","",IF(OFFSET(Analysis!$BG136,,AK$5)&gt;=$G$5,"Yes",IF(OFFSET(Analysis!$BG136,,AK$5)&gt;=$G$4,"Maybe","No")))</f>
        <v/>
      </c>
      <c r="K142" s="209" t="str">
        <f ca="1">IF($E142="","",IF(OFFSET(Analysis!$BG136,,AL$5)&gt;=$G$5,"Yes",IF(OFFSET(Analysis!$BG136,,AL$5)&gt;=$G$4,"Maybe","No")))</f>
        <v/>
      </c>
      <c r="R142" s="123"/>
    </row>
    <row r="143" spans="2:18">
      <c r="B143" s="209">
        <v>128</v>
      </c>
      <c r="C143" s="210" t="str">
        <f>IF(ISBLANK(Analysis!C137),"",Analysis!C137)</f>
        <v/>
      </c>
      <c r="D143" s="210" t="str">
        <f>IF(ISBLANK(Analysis!E137),"",Analysis!E137)</f>
        <v/>
      </c>
      <c r="E143" s="210" t="str">
        <f>IF(ISBLANK(Analysis!F137),"",Analysis!F137)</f>
        <v/>
      </c>
      <c r="F143" s="209" t="str">
        <f ca="1">IF($E143="","",IF(OFFSET(Analysis!$BG137,,AG$5)&gt;=$G$5,"Yes",IF(OFFSET(Analysis!$BG137,,AG$5)&gt;=$G$4,"Maybe","No")))</f>
        <v/>
      </c>
      <c r="G143" s="209" t="str">
        <f ca="1">IF($E143="","",IF(OFFSET(Analysis!$BG137,,AH$5)&gt;=$G$5,"Yes",IF(OFFSET(Analysis!$BG137,,AH$5)&gt;=$G$4,"Maybe","No")))</f>
        <v/>
      </c>
      <c r="H143" s="209" t="str">
        <f ca="1">IF($E143="","",IF(OFFSET(Analysis!$BG137,,AI$5)&gt;=$G$5,"Yes",IF(OFFSET(Analysis!$BG137,,AI$5)&gt;=$G$4,"Maybe","No")))</f>
        <v/>
      </c>
      <c r="I143" s="209" t="str">
        <f ca="1">IF($E143="","",IF(OFFSET(Analysis!$BG137,,AJ$5)&gt;=$G$5,"Yes",IF(OFFSET(Analysis!$BG137,,AJ$5)&gt;=$G$4,"Maybe","No")))</f>
        <v/>
      </c>
      <c r="J143" s="209" t="str">
        <f ca="1">IF($E143="","",IF(OFFSET(Analysis!$BG137,,AK$5)&gt;=$G$5,"Yes",IF(OFFSET(Analysis!$BG137,,AK$5)&gt;=$G$4,"Maybe","No")))</f>
        <v/>
      </c>
      <c r="K143" s="209" t="str">
        <f ca="1">IF($E143="","",IF(OFFSET(Analysis!$BG137,,AL$5)&gt;=$G$5,"Yes",IF(OFFSET(Analysis!$BG137,,AL$5)&gt;=$G$4,"Maybe","No")))</f>
        <v/>
      </c>
      <c r="R143" s="123"/>
    </row>
    <row r="144" spans="2:18">
      <c r="B144" s="209">
        <v>129</v>
      </c>
      <c r="C144" s="210" t="str">
        <f>IF(ISBLANK(Analysis!C138),"",Analysis!C138)</f>
        <v/>
      </c>
      <c r="D144" s="210" t="str">
        <f>IF(ISBLANK(Analysis!E138),"",Analysis!E138)</f>
        <v/>
      </c>
      <c r="E144" s="210" t="str">
        <f>IF(ISBLANK(Analysis!F138),"",Analysis!F138)</f>
        <v/>
      </c>
      <c r="F144" s="209" t="str">
        <f ca="1">IF($E144="","",IF(OFFSET(Analysis!$BG138,,AG$5)&gt;=$G$5,"Yes",IF(OFFSET(Analysis!$BG138,,AG$5)&gt;=$G$4,"Maybe","No")))</f>
        <v/>
      </c>
      <c r="G144" s="209" t="str">
        <f ca="1">IF($E144="","",IF(OFFSET(Analysis!$BG138,,AH$5)&gt;=$G$5,"Yes",IF(OFFSET(Analysis!$BG138,,AH$5)&gt;=$G$4,"Maybe","No")))</f>
        <v/>
      </c>
      <c r="H144" s="209" t="str">
        <f ca="1">IF($E144="","",IF(OFFSET(Analysis!$BG138,,AI$5)&gt;=$G$5,"Yes",IF(OFFSET(Analysis!$BG138,,AI$5)&gt;=$G$4,"Maybe","No")))</f>
        <v/>
      </c>
      <c r="I144" s="209" t="str">
        <f ca="1">IF($E144="","",IF(OFFSET(Analysis!$BG138,,AJ$5)&gt;=$G$5,"Yes",IF(OFFSET(Analysis!$BG138,,AJ$5)&gt;=$G$4,"Maybe","No")))</f>
        <v/>
      </c>
      <c r="J144" s="209" t="str">
        <f ca="1">IF($E144="","",IF(OFFSET(Analysis!$BG138,,AK$5)&gt;=$G$5,"Yes",IF(OFFSET(Analysis!$BG138,,AK$5)&gt;=$G$4,"Maybe","No")))</f>
        <v/>
      </c>
      <c r="K144" s="209" t="str">
        <f ca="1">IF($E144="","",IF(OFFSET(Analysis!$BG138,,AL$5)&gt;=$G$5,"Yes",IF(OFFSET(Analysis!$BG138,,AL$5)&gt;=$G$4,"Maybe","No")))</f>
        <v/>
      </c>
      <c r="R144" s="123"/>
    </row>
    <row r="145" spans="2:18">
      <c r="B145" s="209">
        <v>130</v>
      </c>
      <c r="C145" s="210" t="str">
        <f>IF(ISBLANK(Analysis!C139),"",Analysis!C139)</f>
        <v/>
      </c>
      <c r="D145" s="210" t="str">
        <f>IF(ISBLANK(Analysis!E139),"",Analysis!E139)</f>
        <v/>
      </c>
      <c r="E145" s="210" t="str">
        <f>IF(ISBLANK(Analysis!F139),"",Analysis!F139)</f>
        <v/>
      </c>
      <c r="F145" s="209" t="str">
        <f ca="1">IF($E145="","",IF(OFFSET(Analysis!$BG139,,AG$5)&gt;=$G$5,"Yes",IF(OFFSET(Analysis!$BG139,,AG$5)&gt;=$G$4,"Maybe","No")))</f>
        <v/>
      </c>
      <c r="G145" s="209" t="str">
        <f ca="1">IF($E145="","",IF(OFFSET(Analysis!$BG139,,AH$5)&gt;=$G$5,"Yes",IF(OFFSET(Analysis!$BG139,,AH$5)&gt;=$G$4,"Maybe","No")))</f>
        <v/>
      </c>
      <c r="H145" s="209" t="str">
        <f ca="1">IF($E145="","",IF(OFFSET(Analysis!$BG139,,AI$5)&gt;=$G$5,"Yes",IF(OFFSET(Analysis!$BG139,,AI$5)&gt;=$G$4,"Maybe","No")))</f>
        <v/>
      </c>
      <c r="I145" s="209" t="str">
        <f ca="1">IF($E145="","",IF(OFFSET(Analysis!$BG139,,AJ$5)&gt;=$G$5,"Yes",IF(OFFSET(Analysis!$BG139,,AJ$5)&gt;=$G$4,"Maybe","No")))</f>
        <v/>
      </c>
      <c r="J145" s="209" t="str">
        <f ca="1">IF($E145="","",IF(OFFSET(Analysis!$BG139,,AK$5)&gt;=$G$5,"Yes",IF(OFFSET(Analysis!$BG139,,AK$5)&gt;=$G$4,"Maybe","No")))</f>
        <v/>
      </c>
      <c r="K145" s="209" t="str">
        <f ca="1">IF($E145="","",IF(OFFSET(Analysis!$BG139,,AL$5)&gt;=$G$5,"Yes",IF(OFFSET(Analysis!$BG139,,AL$5)&gt;=$G$4,"Maybe","No")))</f>
        <v/>
      </c>
      <c r="R145" s="123"/>
    </row>
    <row r="146" spans="2:18">
      <c r="B146" s="209">
        <v>131</v>
      </c>
      <c r="C146" s="210" t="str">
        <f>IF(ISBLANK(Analysis!C140),"",Analysis!C140)</f>
        <v/>
      </c>
      <c r="D146" s="210" t="str">
        <f>IF(ISBLANK(Analysis!E140),"",Analysis!E140)</f>
        <v/>
      </c>
      <c r="E146" s="210" t="str">
        <f>IF(ISBLANK(Analysis!F140),"",Analysis!F140)</f>
        <v/>
      </c>
      <c r="F146" s="209" t="str">
        <f ca="1">IF($E146="","",IF(OFFSET(Analysis!$BG140,,AG$5)&gt;=$G$5,"Yes",IF(OFFSET(Analysis!$BG140,,AG$5)&gt;=$G$4,"Maybe","No")))</f>
        <v/>
      </c>
      <c r="G146" s="209" t="str">
        <f ca="1">IF($E146="","",IF(OFFSET(Analysis!$BG140,,AH$5)&gt;=$G$5,"Yes",IF(OFFSET(Analysis!$BG140,,AH$5)&gt;=$G$4,"Maybe","No")))</f>
        <v/>
      </c>
      <c r="H146" s="209" t="str">
        <f ca="1">IF($E146="","",IF(OFFSET(Analysis!$BG140,,AI$5)&gt;=$G$5,"Yes",IF(OFFSET(Analysis!$BG140,,AI$5)&gt;=$G$4,"Maybe","No")))</f>
        <v/>
      </c>
      <c r="I146" s="209" t="str">
        <f ca="1">IF($E146="","",IF(OFFSET(Analysis!$BG140,,AJ$5)&gt;=$G$5,"Yes",IF(OFFSET(Analysis!$BG140,,AJ$5)&gt;=$G$4,"Maybe","No")))</f>
        <v/>
      </c>
      <c r="J146" s="209" t="str">
        <f ca="1">IF($E146="","",IF(OFFSET(Analysis!$BG140,,AK$5)&gt;=$G$5,"Yes",IF(OFFSET(Analysis!$BG140,,AK$5)&gt;=$G$4,"Maybe","No")))</f>
        <v/>
      </c>
      <c r="K146" s="209" t="str">
        <f ca="1">IF($E146="","",IF(OFFSET(Analysis!$BG140,,AL$5)&gt;=$G$5,"Yes",IF(OFFSET(Analysis!$BG140,,AL$5)&gt;=$G$4,"Maybe","No")))</f>
        <v/>
      </c>
      <c r="R146" s="123"/>
    </row>
    <row r="147" spans="2:18">
      <c r="B147" s="209">
        <v>132</v>
      </c>
      <c r="C147" s="210" t="str">
        <f>IF(ISBLANK(Analysis!C141),"",Analysis!C141)</f>
        <v/>
      </c>
      <c r="D147" s="210" t="str">
        <f>IF(ISBLANK(Analysis!E141),"",Analysis!E141)</f>
        <v/>
      </c>
      <c r="E147" s="210" t="str">
        <f>IF(ISBLANK(Analysis!F141),"",Analysis!F141)</f>
        <v/>
      </c>
      <c r="F147" s="209" t="str">
        <f ca="1">IF($E147="","",IF(OFFSET(Analysis!$BG141,,AG$5)&gt;=$G$5,"Yes",IF(OFFSET(Analysis!$BG141,,AG$5)&gt;=$G$4,"Maybe","No")))</f>
        <v/>
      </c>
      <c r="G147" s="209" t="str">
        <f ca="1">IF($E147="","",IF(OFFSET(Analysis!$BG141,,AH$5)&gt;=$G$5,"Yes",IF(OFFSET(Analysis!$BG141,,AH$5)&gt;=$G$4,"Maybe","No")))</f>
        <v/>
      </c>
      <c r="H147" s="209" t="str">
        <f ca="1">IF($E147="","",IF(OFFSET(Analysis!$BG141,,AI$5)&gt;=$G$5,"Yes",IF(OFFSET(Analysis!$BG141,,AI$5)&gt;=$G$4,"Maybe","No")))</f>
        <v/>
      </c>
      <c r="I147" s="209" t="str">
        <f ca="1">IF($E147="","",IF(OFFSET(Analysis!$BG141,,AJ$5)&gt;=$G$5,"Yes",IF(OFFSET(Analysis!$BG141,,AJ$5)&gt;=$G$4,"Maybe","No")))</f>
        <v/>
      </c>
      <c r="J147" s="209" t="str">
        <f ca="1">IF($E147="","",IF(OFFSET(Analysis!$BG141,,AK$5)&gt;=$G$5,"Yes",IF(OFFSET(Analysis!$BG141,,AK$5)&gt;=$G$4,"Maybe","No")))</f>
        <v/>
      </c>
      <c r="K147" s="209" t="str">
        <f ca="1">IF($E147="","",IF(OFFSET(Analysis!$BG141,,AL$5)&gt;=$G$5,"Yes",IF(OFFSET(Analysis!$BG141,,AL$5)&gt;=$G$4,"Maybe","No")))</f>
        <v/>
      </c>
      <c r="R147" s="123"/>
    </row>
    <row r="148" spans="2:18">
      <c r="B148" s="209">
        <v>133</v>
      </c>
      <c r="C148" s="210" t="str">
        <f>IF(ISBLANK(Analysis!C142),"",Analysis!C142)</f>
        <v/>
      </c>
      <c r="D148" s="210" t="str">
        <f>IF(ISBLANK(Analysis!E142),"",Analysis!E142)</f>
        <v/>
      </c>
      <c r="E148" s="210" t="str">
        <f>IF(ISBLANK(Analysis!F142),"",Analysis!F142)</f>
        <v/>
      </c>
      <c r="F148" s="209" t="str">
        <f ca="1">IF($E148="","",IF(OFFSET(Analysis!$BG142,,AG$5)&gt;=$G$5,"Yes",IF(OFFSET(Analysis!$BG142,,AG$5)&gt;=$G$4,"Maybe","No")))</f>
        <v/>
      </c>
      <c r="G148" s="209" t="str">
        <f ca="1">IF($E148="","",IF(OFFSET(Analysis!$BG142,,AH$5)&gt;=$G$5,"Yes",IF(OFFSET(Analysis!$BG142,,AH$5)&gt;=$G$4,"Maybe","No")))</f>
        <v/>
      </c>
      <c r="H148" s="209" t="str">
        <f ca="1">IF($E148="","",IF(OFFSET(Analysis!$BG142,,AI$5)&gt;=$G$5,"Yes",IF(OFFSET(Analysis!$BG142,,AI$5)&gt;=$G$4,"Maybe","No")))</f>
        <v/>
      </c>
      <c r="I148" s="209" t="str">
        <f ca="1">IF($E148="","",IF(OFFSET(Analysis!$BG142,,AJ$5)&gt;=$G$5,"Yes",IF(OFFSET(Analysis!$BG142,,AJ$5)&gt;=$G$4,"Maybe","No")))</f>
        <v/>
      </c>
      <c r="J148" s="209" t="str">
        <f ca="1">IF($E148="","",IF(OFFSET(Analysis!$BG142,,AK$5)&gt;=$G$5,"Yes",IF(OFFSET(Analysis!$BG142,,AK$5)&gt;=$G$4,"Maybe","No")))</f>
        <v/>
      </c>
      <c r="K148" s="209" t="str">
        <f ca="1">IF($E148="","",IF(OFFSET(Analysis!$BG142,,AL$5)&gt;=$G$5,"Yes",IF(OFFSET(Analysis!$BG142,,AL$5)&gt;=$G$4,"Maybe","No")))</f>
        <v/>
      </c>
      <c r="R148" s="123"/>
    </row>
    <row r="149" spans="2:18">
      <c r="B149" s="209">
        <v>134</v>
      </c>
      <c r="C149" s="210" t="str">
        <f>IF(ISBLANK(Analysis!C143),"",Analysis!C143)</f>
        <v/>
      </c>
      <c r="D149" s="210" t="str">
        <f>IF(ISBLANK(Analysis!E143),"",Analysis!E143)</f>
        <v/>
      </c>
      <c r="E149" s="210" t="str">
        <f>IF(ISBLANK(Analysis!F143),"",Analysis!F143)</f>
        <v/>
      </c>
      <c r="F149" s="209" t="str">
        <f ca="1">IF($E149="","",IF(OFFSET(Analysis!$BG143,,AG$5)&gt;=$G$5,"Yes",IF(OFFSET(Analysis!$BG143,,AG$5)&gt;=$G$4,"Maybe","No")))</f>
        <v/>
      </c>
      <c r="G149" s="209" t="str">
        <f ca="1">IF($E149="","",IF(OFFSET(Analysis!$BG143,,AH$5)&gt;=$G$5,"Yes",IF(OFFSET(Analysis!$BG143,,AH$5)&gt;=$G$4,"Maybe","No")))</f>
        <v/>
      </c>
      <c r="H149" s="209" t="str">
        <f ca="1">IF($E149="","",IF(OFFSET(Analysis!$BG143,,AI$5)&gt;=$G$5,"Yes",IF(OFFSET(Analysis!$BG143,,AI$5)&gt;=$G$4,"Maybe","No")))</f>
        <v/>
      </c>
      <c r="I149" s="209" t="str">
        <f ca="1">IF($E149="","",IF(OFFSET(Analysis!$BG143,,AJ$5)&gt;=$G$5,"Yes",IF(OFFSET(Analysis!$BG143,,AJ$5)&gt;=$G$4,"Maybe","No")))</f>
        <v/>
      </c>
      <c r="J149" s="209" t="str">
        <f ca="1">IF($E149="","",IF(OFFSET(Analysis!$BG143,,AK$5)&gt;=$G$5,"Yes",IF(OFFSET(Analysis!$BG143,,AK$5)&gt;=$G$4,"Maybe","No")))</f>
        <v/>
      </c>
      <c r="K149" s="209" t="str">
        <f ca="1">IF($E149="","",IF(OFFSET(Analysis!$BG143,,AL$5)&gt;=$G$5,"Yes",IF(OFFSET(Analysis!$BG143,,AL$5)&gt;=$G$4,"Maybe","No")))</f>
        <v/>
      </c>
      <c r="R149" s="123"/>
    </row>
    <row r="150" spans="2:18">
      <c r="B150" s="209">
        <v>135</v>
      </c>
      <c r="C150" s="210" t="str">
        <f>IF(ISBLANK(Analysis!C144),"",Analysis!C144)</f>
        <v/>
      </c>
      <c r="D150" s="210" t="str">
        <f>IF(ISBLANK(Analysis!E144),"",Analysis!E144)</f>
        <v/>
      </c>
      <c r="E150" s="210" t="str">
        <f>IF(ISBLANK(Analysis!F144),"",Analysis!F144)</f>
        <v/>
      </c>
      <c r="F150" s="209" t="str">
        <f ca="1">IF($E150="","",IF(OFFSET(Analysis!$BG144,,AG$5)&gt;=$G$5,"Yes",IF(OFFSET(Analysis!$BG144,,AG$5)&gt;=$G$4,"Maybe","No")))</f>
        <v/>
      </c>
      <c r="G150" s="209" t="str">
        <f ca="1">IF($E150="","",IF(OFFSET(Analysis!$BG144,,AH$5)&gt;=$G$5,"Yes",IF(OFFSET(Analysis!$BG144,,AH$5)&gt;=$G$4,"Maybe","No")))</f>
        <v/>
      </c>
      <c r="H150" s="209" t="str">
        <f ca="1">IF($E150="","",IF(OFFSET(Analysis!$BG144,,AI$5)&gt;=$G$5,"Yes",IF(OFFSET(Analysis!$BG144,,AI$5)&gt;=$G$4,"Maybe","No")))</f>
        <v/>
      </c>
      <c r="I150" s="209" t="str">
        <f ca="1">IF($E150="","",IF(OFFSET(Analysis!$BG144,,AJ$5)&gt;=$G$5,"Yes",IF(OFFSET(Analysis!$BG144,,AJ$5)&gt;=$G$4,"Maybe","No")))</f>
        <v/>
      </c>
      <c r="J150" s="209" t="str">
        <f ca="1">IF($E150="","",IF(OFFSET(Analysis!$BG144,,AK$5)&gt;=$G$5,"Yes",IF(OFFSET(Analysis!$BG144,,AK$5)&gt;=$G$4,"Maybe","No")))</f>
        <v/>
      </c>
      <c r="K150" s="209" t="str">
        <f ca="1">IF($E150="","",IF(OFFSET(Analysis!$BG144,,AL$5)&gt;=$G$5,"Yes",IF(OFFSET(Analysis!$BG144,,AL$5)&gt;=$G$4,"Maybe","No")))</f>
        <v/>
      </c>
      <c r="R150" s="123"/>
    </row>
    <row r="151" spans="2:18">
      <c r="B151" s="209">
        <v>136</v>
      </c>
      <c r="C151" s="210" t="str">
        <f>IF(ISBLANK(Analysis!C145),"",Analysis!C145)</f>
        <v/>
      </c>
      <c r="D151" s="210" t="str">
        <f>IF(ISBLANK(Analysis!E145),"",Analysis!E145)</f>
        <v/>
      </c>
      <c r="E151" s="210" t="str">
        <f>IF(ISBLANK(Analysis!F145),"",Analysis!F145)</f>
        <v/>
      </c>
      <c r="F151" s="209" t="str">
        <f ca="1">IF($E151="","",IF(OFFSET(Analysis!$BG145,,AG$5)&gt;=$G$5,"Yes",IF(OFFSET(Analysis!$BG145,,AG$5)&gt;=$G$4,"Maybe","No")))</f>
        <v/>
      </c>
      <c r="G151" s="209" t="str">
        <f ca="1">IF($E151="","",IF(OFFSET(Analysis!$BG145,,AH$5)&gt;=$G$5,"Yes",IF(OFFSET(Analysis!$BG145,,AH$5)&gt;=$G$4,"Maybe","No")))</f>
        <v/>
      </c>
      <c r="H151" s="209" t="str">
        <f ca="1">IF($E151="","",IF(OFFSET(Analysis!$BG145,,AI$5)&gt;=$G$5,"Yes",IF(OFFSET(Analysis!$BG145,,AI$5)&gt;=$G$4,"Maybe","No")))</f>
        <v/>
      </c>
      <c r="I151" s="209" t="str">
        <f ca="1">IF($E151="","",IF(OFFSET(Analysis!$BG145,,AJ$5)&gt;=$G$5,"Yes",IF(OFFSET(Analysis!$BG145,,AJ$5)&gt;=$G$4,"Maybe","No")))</f>
        <v/>
      </c>
      <c r="J151" s="209" t="str">
        <f ca="1">IF($E151="","",IF(OFFSET(Analysis!$BG145,,AK$5)&gt;=$G$5,"Yes",IF(OFFSET(Analysis!$BG145,,AK$5)&gt;=$G$4,"Maybe","No")))</f>
        <v/>
      </c>
      <c r="K151" s="209" t="str">
        <f ca="1">IF($E151="","",IF(OFFSET(Analysis!$BG145,,AL$5)&gt;=$G$5,"Yes",IF(OFFSET(Analysis!$BG145,,AL$5)&gt;=$G$4,"Maybe","No")))</f>
        <v/>
      </c>
      <c r="R151" s="123"/>
    </row>
    <row r="152" spans="2:18">
      <c r="B152" s="209">
        <v>137</v>
      </c>
      <c r="C152" s="210" t="str">
        <f>IF(ISBLANK(Analysis!C146),"",Analysis!C146)</f>
        <v/>
      </c>
      <c r="D152" s="210" t="str">
        <f>IF(ISBLANK(Analysis!E146),"",Analysis!E146)</f>
        <v/>
      </c>
      <c r="E152" s="210" t="str">
        <f>IF(ISBLANK(Analysis!F146),"",Analysis!F146)</f>
        <v/>
      </c>
      <c r="F152" s="209" t="str">
        <f ca="1">IF($E152="","",IF(OFFSET(Analysis!$BG146,,AG$5)&gt;=$G$5,"Yes",IF(OFFSET(Analysis!$BG146,,AG$5)&gt;=$G$4,"Maybe","No")))</f>
        <v/>
      </c>
      <c r="G152" s="209" t="str">
        <f ca="1">IF($E152="","",IF(OFFSET(Analysis!$BG146,,AH$5)&gt;=$G$5,"Yes",IF(OFFSET(Analysis!$BG146,,AH$5)&gt;=$G$4,"Maybe","No")))</f>
        <v/>
      </c>
      <c r="H152" s="209" t="str">
        <f ca="1">IF($E152="","",IF(OFFSET(Analysis!$BG146,,AI$5)&gt;=$G$5,"Yes",IF(OFFSET(Analysis!$BG146,,AI$5)&gt;=$G$4,"Maybe","No")))</f>
        <v/>
      </c>
      <c r="I152" s="209" t="str">
        <f ca="1">IF($E152="","",IF(OFFSET(Analysis!$BG146,,AJ$5)&gt;=$G$5,"Yes",IF(OFFSET(Analysis!$BG146,,AJ$5)&gt;=$G$4,"Maybe","No")))</f>
        <v/>
      </c>
      <c r="J152" s="209" t="str">
        <f ca="1">IF($E152="","",IF(OFFSET(Analysis!$BG146,,AK$5)&gt;=$G$5,"Yes",IF(OFFSET(Analysis!$BG146,,AK$5)&gt;=$G$4,"Maybe","No")))</f>
        <v/>
      </c>
      <c r="K152" s="209" t="str">
        <f ca="1">IF($E152="","",IF(OFFSET(Analysis!$BG146,,AL$5)&gt;=$G$5,"Yes",IF(OFFSET(Analysis!$BG146,,AL$5)&gt;=$G$4,"Maybe","No")))</f>
        <v/>
      </c>
      <c r="R152" s="123"/>
    </row>
    <row r="153" spans="2:18">
      <c r="B153" s="209">
        <v>138</v>
      </c>
      <c r="C153" s="210" t="str">
        <f>IF(ISBLANK(Analysis!C147),"",Analysis!C147)</f>
        <v/>
      </c>
      <c r="D153" s="210" t="str">
        <f>IF(ISBLANK(Analysis!E147),"",Analysis!E147)</f>
        <v/>
      </c>
      <c r="E153" s="210" t="str">
        <f>IF(ISBLANK(Analysis!F147),"",Analysis!F147)</f>
        <v/>
      </c>
      <c r="F153" s="209" t="str">
        <f ca="1">IF($E153="","",IF(OFFSET(Analysis!$BG147,,AG$5)&gt;=$G$5,"Yes",IF(OFFSET(Analysis!$BG147,,AG$5)&gt;=$G$4,"Maybe","No")))</f>
        <v/>
      </c>
      <c r="G153" s="209" t="str">
        <f ca="1">IF($E153="","",IF(OFFSET(Analysis!$BG147,,AH$5)&gt;=$G$5,"Yes",IF(OFFSET(Analysis!$BG147,,AH$5)&gt;=$G$4,"Maybe","No")))</f>
        <v/>
      </c>
      <c r="H153" s="209" t="str">
        <f ca="1">IF($E153="","",IF(OFFSET(Analysis!$BG147,,AI$5)&gt;=$G$5,"Yes",IF(OFFSET(Analysis!$BG147,,AI$5)&gt;=$G$4,"Maybe","No")))</f>
        <v/>
      </c>
      <c r="I153" s="209" t="str">
        <f ca="1">IF($E153="","",IF(OFFSET(Analysis!$BG147,,AJ$5)&gt;=$G$5,"Yes",IF(OFFSET(Analysis!$BG147,,AJ$5)&gt;=$G$4,"Maybe","No")))</f>
        <v/>
      </c>
      <c r="J153" s="209" t="str">
        <f ca="1">IF($E153="","",IF(OFFSET(Analysis!$BG147,,AK$5)&gt;=$G$5,"Yes",IF(OFFSET(Analysis!$BG147,,AK$5)&gt;=$G$4,"Maybe","No")))</f>
        <v/>
      </c>
      <c r="K153" s="209" t="str">
        <f ca="1">IF($E153="","",IF(OFFSET(Analysis!$BG147,,AL$5)&gt;=$G$5,"Yes",IF(OFFSET(Analysis!$BG147,,AL$5)&gt;=$G$4,"Maybe","No")))</f>
        <v/>
      </c>
      <c r="R153" s="123"/>
    </row>
    <row r="154" spans="2:18">
      <c r="B154" s="209">
        <v>139</v>
      </c>
      <c r="C154" s="210" t="str">
        <f>IF(ISBLANK(Analysis!C148),"",Analysis!C148)</f>
        <v/>
      </c>
      <c r="D154" s="210" t="str">
        <f>IF(ISBLANK(Analysis!E148),"",Analysis!E148)</f>
        <v/>
      </c>
      <c r="E154" s="210" t="str">
        <f>IF(ISBLANK(Analysis!F148),"",Analysis!F148)</f>
        <v/>
      </c>
      <c r="F154" s="209" t="str">
        <f ca="1">IF($E154="","",IF(OFFSET(Analysis!$BG148,,AG$5)&gt;=$G$5,"Yes",IF(OFFSET(Analysis!$BG148,,AG$5)&gt;=$G$4,"Maybe","No")))</f>
        <v/>
      </c>
      <c r="G154" s="209" t="str">
        <f ca="1">IF($E154="","",IF(OFFSET(Analysis!$BG148,,AH$5)&gt;=$G$5,"Yes",IF(OFFSET(Analysis!$BG148,,AH$5)&gt;=$G$4,"Maybe","No")))</f>
        <v/>
      </c>
      <c r="H154" s="209" t="str">
        <f ca="1">IF($E154="","",IF(OFFSET(Analysis!$BG148,,AI$5)&gt;=$G$5,"Yes",IF(OFFSET(Analysis!$BG148,,AI$5)&gt;=$G$4,"Maybe","No")))</f>
        <v/>
      </c>
      <c r="I154" s="209" t="str">
        <f ca="1">IF($E154="","",IF(OFFSET(Analysis!$BG148,,AJ$5)&gt;=$G$5,"Yes",IF(OFFSET(Analysis!$BG148,,AJ$5)&gt;=$G$4,"Maybe","No")))</f>
        <v/>
      </c>
      <c r="J154" s="209" t="str">
        <f ca="1">IF($E154="","",IF(OFFSET(Analysis!$BG148,,AK$5)&gt;=$G$5,"Yes",IF(OFFSET(Analysis!$BG148,,AK$5)&gt;=$G$4,"Maybe","No")))</f>
        <v/>
      </c>
      <c r="K154" s="209" t="str">
        <f ca="1">IF($E154="","",IF(OFFSET(Analysis!$BG148,,AL$5)&gt;=$G$5,"Yes",IF(OFFSET(Analysis!$BG148,,AL$5)&gt;=$G$4,"Maybe","No")))</f>
        <v/>
      </c>
      <c r="R154" s="123"/>
    </row>
    <row r="155" spans="2:18">
      <c r="B155" s="209">
        <v>140</v>
      </c>
      <c r="C155" s="210" t="str">
        <f>IF(ISBLANK(Analysis!C149),"",Analysis!C149)</f>
        <v/>
      </c>
      <c r="D155" s="210" t="str">
        <f>IF(ISBLANK(Analysis!E149),"",Analysis!E149)</f>
        <v/>
      </c>
      <c r="E155" s="210" t="str">
        <f>IF(ISBLANK(Analysis!F149),"",Analysis!F149)</f>
        <v/>
      </c>
      <c r="F155" s="209" t="str">
        <f ca="1">IF($E155="","",IF(OFFSET(Analysis!$BG149,,AG$5)&gt;=$G$5,"Yes",IF(OFFSET(Analysis!$BG149,,AG$5)&gt;=$G$4,"Maybe","No")))</f>
        <v/>
      </c>
      <c r="G155" s="209" t="str">
        <f ca="1">IF($E155="","",IF(OFFSET(Analysis!$BG149,,AH$5)&gt;=$G$5,"Yes",IF(OFFSET(Analysis!$BG149,,AH$5)&gt;=$G$4,"Maybe","No")))</f>
        <v/>
      </c>
      <c r="H155" s="209" t="str">
        <f ca="1">IF($E155="","",IF(OFFSET(Analysis!$BG149,,AI$5)&gt;=$G$5,"Yes",IF(OFFSET(Analysis!$BG149,,AI$5)&gt;=$G$4,"Maybe","No")))</f>
        <v/>
      </c>
      <c r="I155" s="209" t="str">
        <f ca="1">IF($E155="","",IF(OFFSET(Analysis!$BG149,,AJ$5)&gt;=$G$5,"Yes",IF(OFFSET(Analysis!$BG149,,AJ$5)&gt;=$G$4,"Maybe","No")))</f>
        <v/>
      </c>
      <c r="J155" s="209" t="str">
        <f ca="1">IF($E155="","",IF(OFFSET(Analysis!$BG149,,AK$5)&gt;=$G$5,"Yes",IF(OFFSET(Analysis!$BG149,,AK$5)&gt;=$G$4,"Maybe","No")))</f>
        <v/>
      </c>
      <c r="K155" s="209" t="str">
        <f ca="1">IF($E155="","",IF(OFFSET(Analysis!$BG149,,AL$5)&gt;=$G$5,"Yes",IF(OFFSET(Analysis!$BG149,,AL$5)&gt;=$G$4,"Maybe","No")))</f>
        <v/>
      </c>
      <c r="R155" s="123"/>
    </row>
    <row r="156" spans="2:18">
      <c r="B156" s="209">
        <v>141</v>
      </c>
      <c r="C156" s="210" t="str">
        <f>IF(ISBLANK(Analysis!C150),"",Analysis!C150)</f>
        <v/>
      </c>
      <c r="D156" s="210" t="str">
        <f>IF(ISBLANK(Analysis!E150),"",Analysis!E150)</f>
        <v/>
      </c>
      <c r="E156" s="210" t="str">
        <f>IF(ISBLANK(Analysis!F150),"",Analysis!F150)</f>
        <v/>
      </c>
      <c r="F156" s="209" t="str">
        <f ca="1">IF($E156="","",IF(OFFSET(Analysis!$BG150,,AG$5)&gt;=$G$5,"Yes",IF(OFFSET(Analysis!$BG150,,AG$5)&gt;=$G$4,"Maybe","No")))</f>
        <v/>
      </c>
      <c r="G156" s="209" t="str">
        <f ca="1">IF($E156="","",IF(OFFSET(Analysis!$BG150,,AH$5)&gt;=$G$5,"Yes",IF(OFFSET(Analysis!$BG150,,AH$5)&gt;=$G$4,"Maybe","No")))</f>
        <v/>
      </c>
      <c r="H156" s="209" t="str">
        <f ca="1">IF($E156="","",IF(OFFSET(Analysis!$BG150,,AI$5)&gt;=$G$5,"Yes",IF(OFFSET(Analysis!$BG150,,AI$5)&gt;=$G$4,"Maybe","No")))</f>
        <v/>
      </c>
      <c r="I156" s="209" t="str">
        <f ca="1">IF($E156="","",IF(OFFSET(Analysis!$BG150,,AJ$5)&gt;=$G$5,"Yes",IF(OFFSET(Analysis!$BG150,,AJ$5)&gt;=$G$4,"Maybe","No")))</f>
        <v/>
      </c>
      <c r="J156" s="209" t="str">
        <f ca="1">IF($E156="","",IF(OFFSET(Analysis!$BG150,,AK$5)&gt;=$G$5,"Yes",IF(OFFSET(Analysis!$BG150,,AK$5)&gt;=$G$4,"Maybe","No")))</f>
        <v/>
      </c>
      <c r="K156" s="209" t="str">
        <f ca="1">IF($E156="","",IF(OFFSET(Analysis!$BG150,,AL$5)&gt;=$G$5,"Yes",IF(OFFSET(Analysis!$BG150,,AL$5)&gt;=$G$4,"Maybe","No")))</f>
        <v/>
      </c>
      <c r="R156" s="123"/>
    </row>
    <row r="157" spans="2:18">
      <c r="B157" s="209">
        <v>142</v>
      </c>
      <c r="C157" s="210" t="str">
        <f>IF(ISBLANK(Analysis!C151),"",Analysis!C151)</f>
        <v/>
      </c>
      <c r="D157" s="210" t="str">
        <f>IF(ISBLANK(Analysis!E151),"",Analysis!E151)</f>
        <v/>
      </c>
      <c r="E157" s="210" t="str">
        <f>IF(ISBLANK(Analysis!F151),"",Analysis!F151)</f>
        <v/>
      </c>
      <c r="F157" s="209" t="str">
        <f ca="1">IF($E157="","",IF(OFFSET(Analysis!$BG151,,AG$5)&gt;=$G$5,"Yes",IF(OFFSET(Analysis!$BG151,,AG$5)&gt;=$G$4,"Maybe","No")))</f>
        <v/>
      </c>
      <c r="G157" s="209" t="str">
        <f ca="1">IF($E157="","",IF(OFFSET(Analysis!$BG151,,AH$5)&gt;=$G$5,"Yes",IF(OFFSET(Analysis!$BG151,,AH$5)&gt;=$G$4,"Maybe","No")))</f>
        <v/>
      </c>
      <c r="H157" s="209" t="str">
        <f ca="1">IF($E157="","",IF(OFFSET(Analysis!$BG151,,AI$5)&gt;=$G$5,"Yes",IF(OFFSET(Analysis!$BG151,,AI$5)&gt;=$G$4,"Maybe","No")))</f>
        <v/>
      </c>
      <c r="I157" s="209" t="str">
        <f ca="1">IF($E157="","",IF(OFFSET(Analysis!$BG151,,AJ$5)&gt;=$G$5,"Yes",IF(OFFSET(Analysis!$BG151,,AJ$5)&gt;=$G$4,"Maybe","No")))</f>
        <v/>
      </c>
      <c r="J157" s="209" t="str">
        <f ca="1">IF($E157="","",IF(OFFSET(Analysis!$BG151,,AK$5)&gt;=$G$5,"Yes",IF(OFFSET(Analysis!$BG151,,AK$5)&gt;=$G$4,"Maybe","No")))</f>
        <v/>
      </c>
      <c r="K157" s="209" t="str">
        <f ca="1">IF($E157="","",IF(OFFSET(Analysis!$BG151,,AL$5)&gt;=$G$5,"Yes",IF(OFFSET(Analysis!$BG151,,AL$5)&gt;=$G$4,"Maybe","No")))</f>
        <v/>
      </c>
      <c r="R157" s="123"/>
    </row>
    <row r="158" spans="2:18">
      <c r="B158" s="209">
        <v>143</v>
      </c>
      <c r="C158" s="210" t="str">
        <f>IF(ISBLANK(Analysis!C152),"",Analysis!C152)</f>
        <v/>
      </c>
      <c r="D158" s="210" t="str">
        <f>IF(ISBLANK(Analysis!E152),"",Analysis!E152)</f>
        <v/>
      </c>
      <c r="E158" s="210" t="str">
        <f>IF(ISBLANK(Analysis!F152),"",Analysis!F152)</f>
        <v/>
      </c>
      <c r="F158" s="209" t="str">
        <f ca="1">IF($E158="","",IF(OFFSET(Analysis!$BG152,,AG$5)&gt;=$G$5,"Yes",IF(OFFSET(Analysis!$BG152,,AG$5)&gt;=$G$4,"Maybe","No")))</f>
        <v/>
      </c>
      <c r="G158" s="209" t="str">
        <f ca="1">IF($E158="","",IF(OFFSET(Analysis!$BG152,,AH$5)&gt;=$G$5,"Yes",IF(OFFSET(Analysis!$BG152,,AH$5)&gt;=$G$4,"Maybe","No")))</f>
        <v/>
      </c>
      <c r="H158" s="209" t="str">
        <f ca="1">IF($E158="","",IF(OFFSET(Analysis!$BG152,,AI$5)&gt;=$G$5,"Yes",IF(OFFSET(Analysis!$BG152,,AI$5)&gt;=$G$4,"Maybe","No")))</f>
        <v/>
      </c>
      <c r="I158" s="209" t="str">
        <f ca="1">IF($E158="","",IF(OFFSET(Analysis!$BG152,,AJ$5)&gt;=$G$5,"Yes",IF(OFFSET(Analysis!$BG152,,AJ$5)&gt;=$G$4,"Maybe","No")))</f>
        <v/>
      </c>
      <c r="J158" s="209" t="str">
        <f ca="1">IF($E158="","",IF(OFFSET(Analysis!$BG152,,AK$5)&gt;=$G$5,"Yes",IF(OFFSET(Analysis!$BG152,,AK$5)&gt;=$G$4,"Maybe","No")))</f>
        <v/>
      </c>
      <c r="K158" s="209" t="str">
        <f ca="1">IF($E158="","",IF(OFFSET(Analysis!$BG152,,AL$5)&gt;=$G$5,"Yes",IF(OFFSET(Analysis!$BG152,,AL$5)&gt;=$G$4,"Maybe","No")))</f>
        <v/>
      </c>
      <c r="R158" s="123"/>
    </row>
    <row r="159" spans="2:18">
      <c r="B159" s="209">
        <v>144</v>
      </c>
      <c r="C159" s="210" t="str">
        <f>IF(ISBLANK(Analysis!C153),"",Analysis!C153)</f>
        <v/>
      </c>
      <c r="D159" s="210" t="str">
        <f>IF(ISBLANK(Analysis!E153),"",Analysis!E153)</f>
        <v/>
      </c>
      <c r="E159" s="210" t="str">
        <f>IF(ISBLANK(Analysis!F153),"",Analysis!F153)</f>
        <v/>
      </c>
      <c r="F159" s="209" t="str">
        <f ca="1">IF($E159="","",IF(OFFSET(Analysis!$BG153,,AG$5)&gt;=$G$5,"Yes",IF(OFFSET(Analysis!$BG153,,AG$5)&gt;=$G$4,"Maybe","No")))</f>
        <v/>
      </c>
      <c r="G159" s="209" t="str">
        <f ca="1">IF($E159="","",IF(OFFSET(Analysis!$BG153,,AH$5)&gt;=$G$5,"Yes",IF(OFFSET(Analysis!$BG153,,AH$5)&gt;=$G$4,"Maybe","No")))</f>
        <v/>
      </c>
      <c r="H159" s="209" t="str">
        <f ca="1">IF($E159="","",IF(OFFSET(Analysis!$BG153,,AI$5)&gt;=$G$5,"Yes",IF(OFFSET(Analysis!$BG153,,AI$5)&gt;=$G$4,"Maybe","No")))</f>
        <v/>
      </c>
      <c r="I159" s="209" t="str">
        <f ca="1">IF($E159="","",IF(OFFSET(Analysis!$BG153,,AJ$5)&gt;=$G$5,"Yes",IF(OFFSET(Analysis!$BG153,,AJ$5)&gt;=$G$4,"Maybe","No")))</f>
        <v/>
      </c>
      <c r="J159" s="209" t="str">
        <f ca="1">IF($E159="","",IF(OFFSET(Analysis!$BG153,,AK$5)&gt;=$G$5,"Yes",IF(OFFSET(Analysis!$BG153,,AK$5)&gt;=$G$4,"Maybe","No")))</f>
        <v/>
      </c>
      <c r="K159" s="209" t="str">
        <f ca="1">IF($E159="","",IF(OFFSET(Analysis!$BG153,,AL$5)&gt;=$G$5,"Yes",IF(OFFSET(Analysis!$BG153,,AL$5)&gt;=$G$4,"Maybe","No")))</f>
        <v/>
      </c>
      <c r="R159" s="123"/>
    </row>
    <row r="160" spans="2:18">
      <c r="B160" s="209">
        <v>145</v>
      </c>
      <c r="C160" s="210" t="str">
        <f>IF(ISBLANK(Analysis!C154),"",Analysis!C154)</f>
        <v/>
      </c>
      <c r="D160" s="210" t="str">
        <f>IF(ISBLANK(Analysis!E154),"",Analysis!E154)</f>
        <v/>
      </c>
      <c r="E160" s="210" t="str">
        <f>IF(ISBLANK(Analysis!F154),"",Analysis!F154)</f>
        <v/>
      </c>
      <c r="F160" s="209" t="str">
        <f ca="1">IF($E160="","",IF(OFFSET(Analysis!$BG154,,AG$5)&gt;=$G$5,"Yes",IF(OFFSET(Analysis!$BG154,,AG$5)&gt;=$G$4,"Maybe","No")))</f>
        <v/>
      </c>
      <c r="G160" s="209" t="str">
        <f ca="1">IF($E160="","",IF(OFFSET(Analysis!$BG154,,AH$5)&gt;=$G$5,"Yes",IF(OFFSET(Analysis!$BG154,,AH$5)&gt;=$G$4,"Maybe","No")))</f>
        <v/>
      </c>
      <c r="H160" s="209" t="str">
        <f ca="1">IF($E160="","",IF(OFFSET(Analysis!$BG154,,AI$5)&gt;=$G$5,"Yes",IF(OFFSET(Analysis!$BG154,,AI$5)&gt;=$G$4,"Maybe","No")))</f>
        <v/>
      </c>
      <c r="I160" s="209" t="str">
        <f ca="1">IF($E160="","",IF(OFFSET(Analysis!$BG154,,AJ$5)&gt;=$G$5,"Yes",IF(OFFSET(Analysis!$BG154,,AJ$5)&gt;=$G$4,"Maybe","No")))</f>
        <v/>
      </c>
      <c r="J160" s="209" t="str">
        <f ca="1">IF($E160="","",IF(OFFSET(Analysis!$BG154,,AK$5)&gt;=$G$5,"Yes",IF(OFFSET(Analysis!$BG154,,AK$5)&gt;=$G$4,"Maybe","No")))</f>
        <v/>
      </c>
      <c r="K160" s="209" t="str">
        <f ca="1">IF($E160="","",IF(OFFSET(Analysis!$BG154,,AL$5)&gt;=$G$5,"Yes",IF(OFFSET(Analysis!$BG154,,AL$5)&gt;=$G$4,"Maybe","No")))</f>
        <v/>
      </c>
      <c r="R160" s="123"/>
    </row>
    <row r="161" spans="2:18">
      <c r="B161" s="209">
        <v>146</v>
      </c>
      <c r="C161" s="210" t="str">
        <f>IF(ISBLANK(Analysis!C155),"",Analysis!C155)</f>
        <v/>
      </c>
      <c r="D161" s="210" t="str">
        <f>IF(ISBLANK(Analysis!E155),"",Analysis!E155)</f>
        <v/>
      </c>
      <c r="E161" s="210" t="str">
        <f>IF(ISBLANK(Analysis!F155),"",Analysis!F155)</f>
        <v/>
      </c>
      <c r="F161" s="209" t="str">
        <f ca="1">IF($E161="","",IF(OFFSET(Analysis!$BG155,,AG$5)&gt;=$G$5,"Yes",IF(OFFSET(Analysis!$BG155,,AG$5)&gt;=$G$4,"Maybe","No")))</f>
        <v/>
      </c>
      <c r="G161" s="209" t="str">
        <f ca="1">IF($E161="","",IF(OFFSET(Analysis!$BG155,,AH$5)&gt;=$G$5,"Yes",IF(OFFSET(Analysis!$BG155,,AH$5)&gt;=$G$4,"Maybe","No")))</f>
        <v/>
      </c>
      <c r="H161" s="209" t="str">
        <f ca="1">IF($E161="","",IF(OFFSET(Analysis!$BG155,,AI$5)&gt;=$G$5,"Yes",IF(OFFSET(Analysis!$BG155,,AI$5)&gt;=$G$4,"Maybe","No")))</f>
        <v/>
      </c>
      <c r="I161" s="209" t="str">
        <f ca="1">IF($E161="","",IF(OFFSET(Analysis!$BG155,,AJ$5)&gt;=$G$5,"Yes",IF(OFFSET(Analysis!$BG155,,AJ$5)&gt;=$G$4,"Maybe","No")))</f>
        <v/>
      </c>
      <c r="J161" s="209" t="str">
        <f ca="1">IF($E161="","",IF(OFFSET(Analysis!$BG155,,AK$5)&gt;=$G$5,"Yes",IF(OFFSET(Analysis!$BG155,,AK$5)&gt;=$G$4,"Maybe","No")))</f>
        <v/>
      </c>
      <c r="K161" s="209" t="str">
        <f ca="1">IF($E161="","",IF(OFFSET(Analysis!$BG155,,AL$5)&gt;=$G$5,"Yes",IF(OFFSET(Analysis!$BG155,,AL$5)&gt;=$G$4,"Maybe","No")))</f>
        <v/>
      </c>
      <c r="R161" s="123"/>
    </row>
    <row r="162" spans="2:18">
      <c r="B162" s="209">
        <v>147</v>
      </c>
      <c r="C162" s="210" t="str">
        <f>IF(ISBLANK(Analysis!C156),"",Analysis!C156)</f>
        <v/>
      </c>
      <c r="D162" s="210" t="str">
        <f>IF(ISBLANK(Analysis!E156),"",Analysis!E156)</f>
        <v/>
      </c>
      <c r="E162" s="210" t="str">
        <f>IF(ISBLANK(Analysis!F156),"",Analysis!F156)</f>
        <v/>
      </c>
      <c r="F162" s="209" t="str">
        <f ca="1">IF($E162="","",IF(OFFSET(Analysis!$BG156,,AG$5)&gt;=$G$5,"Yes",IF(OFFSET(Analysis!$BG156,,AG$5)&gt;=$G$4,"Maybe","No")))</f>
        <v/>
      </c>
      <c r="G162" s="209" t="str">
        <f ca="1">IF($E162="","",IF(OFFSET(Analysis!$BG156,,AH$5)&gt;=$G$5,"Yes",IF(OFFSET(Analysis!$BG156,,AH$5)&gt;=$G$4,"Maybe","No")))</f>
        <v/>
      </c>
      <c r="H162" s="209" t="str">
        <f ca="1">IF($E162="","",IF(OFFSET(Analysis!$BG156,,AI$5)&gt;=$G$5,"Yes",IF(OFFSET(Analysis!$BG156,,AI$5)&gt;=$G$4,"Maybe","No")))</f>
        <v/>
      </c>
      <c r="I162" s="209" t="str">
        <f ca="1">IF($E162="","",IF(OFFSET(Analysis!$BG156,,AJ$5)&gt;=$G$5,"Yes",IF(OFFSET(Analysis!$BG156,,AJ$5)&gt;=$G$4,"Maybe","No")))</f>
        <v/>
      </c>
      <c r="J162" s="209" t="str">
        <f ca="1">IF($E162="","",IF(OFFSET(Analysis!$BG156,,AK$5)&gt;=$G$5,"Yes",IF(OFFSET(Analysis!$BG156,,AK$5)&gt;=$G$4,"Maybe","No")))</f>
        <v/>
      </c>
      <c r="K162" s="209" t="str">
        <f ca="1">IF($E162="","",IF(OFFSET(Analysis!$BG156,,AL$5)&gt;=$G$5,"Yes",IF(OFFSET(Analysis!$BG156,,AL$5)&gt;=$G$4,"Maybe","No")))</f>
        <v/>
      </c>
      <c r="R162" s="123"/>
    </row>
    <row r="163" spans="2:18">
      <c r="B163" s="209">
        <v>148</v>
      </c>
      <c r="C163" s="210" t="str">
        <f>IF(ISBLANK(Analysis!C157),"",Analysis!C157)</f>
        <v/>
      </c>
      <c r="D163" s="210" t="str">
        <f>IF(ISBLANK(Analysis!E157),"",Analysis!E157)</f>
        <v/>
      </c>
      <c r="E163" s="210" t="str">
        <f>IF(ISBLANK(Analysis!F157),"",Analysis!F157)</f>
        <v/>
      </c>
      <c r="F163" s="209" t="str">
        <f ca="1">IF($E163="","",IF(OFFSET(Analysis!$BG157,,AG$5)&gt;=$G$5,"Yes",IF(OFFSET(Analysis!$BG157,,AG$5)&gt;=$G$4,"Maybe","No")))</f>
        <v/>
      </c>
      <c r="G163" s="209" t="str">
        <f ca="1">IF($E163="","",IF(OFFSET(Analysis!$BG157,,AH$5)&gt;=$G$5,"Yes",IF(OFFSET(Analysis!$BG157,,AH$5)&gt;=$G$4,"Maybe","No")))</f>
        <v/>
      </c>
      <c r="H163" s="209" t="str">
        <f ca="1">IF($E163="","",IF(OFFSET(Analysis!$BG157,,AI$5)&gt;=$G$5,"Yes",IF(OFFSET(Analysis!$BG157,,AI$5)&gt;=$G$4,"Maybe","No")))</f>
        <v/>
      </c>
      <c r="I163" s="209" t="str">
        <f ca="1">IF($E163="","",IF(OFFSET(Analysis!$BG157,,AJ$5)&gt;=$G$5,"Yes",IF(OFFSET(Analysis!$BG157,,AJ$5)&gt;=$G$4,"Maybe","No")))</f>
        <v/>
      </c>
      <c r="J163" s="209" t="str">
        <f ca="1">IF($E163="","",IF(OFFSET(Analysis!$BG157,,AK$5)&gt;=$G$5,"Yes",IF(OFFSET(Analysis!$BG157,,AK$5)&gt;=$G$4,"Maybe","No")))</f>
        <v/>
      </c>
      <c r="K163" s="209" t="str">
        <f ca="1">IF($E163="","",IF(OFFSET(Analysis!$BG157,,AL$5)&gt;=$G$5,"Yes",IF(OFFSET(Analysis!$BG157,,AL$5)&gt;=$G$4,"Maybe","No")))</f>
        <v/>
      </c>
      <c r="R163" s="123"/>
    </row>
    <row r="164" spans="2:18">
      <c r="B164" s="209">
        <v>149</v>
      </c>
      <c r="C164" s="210" t="str">
        <f>IF(ISBLANK(Analysis!C158),"",Analysis!C158)</f>
        <v/>
      </c>
      <c r="D164" s="210" t="str">
        <f>IF(ISBLANK(Analysis!E158),"",Analysis!E158)</f>
        <v/>
      </c>
      <c r="E164" s="210" t="str">
        <f>IF(ISBLANK(Analysis!F158),"",Analysis!F158)</f>
        <v/>
      </c>
      <c r="F164" s="209" t="str">
        <f ca="1">IF($E164="","",IF(OFFSET(Analysis!$BG158,,AG$5)&gt;=$G$5,"Yes",IF(OFFSET(Analysis!$BG158,,AG$5)&gt;=$G$4,"Maybe","No")))</f>
        <v/>
      </c>
      <c r="G164" s="209" t="str">
        <f ca="1">IF($E164="","",IF(OFFSET(Analysis!$BG158,,AH$5)&gt;=$G$5,"Yes",IF(OFFSET(Analysis!$BG158,,AH$5)&gt;=$G$4,"Maybe","No")))</f>
        <v/>
      </c>
      <c r="H164" s="209" t="str">
        <f ca="1">IF($E164="","",IF(OFFSET(Analysis!$BG158,,AI$5)&gt;=$G$5,"Yes",IF(OFFSET(Analysis!$BG158,,AI$5)&gt;=$G$4,"Maybe","No")))</f>
        <v/>
      </c>
      <c r="I164" s="209" t="str">
        <f ca="1">IF($E164="","",IF(OFFSET(Analysis!$BG158,,AJ$5)&gt;=$G$5,"Yes",IF(OFFSET(Analysis!$BG158,,AJ$5)&gt;=$G$4,"Maybe","No")))</f>
        <v/>
      </c>
      <c r="J164" s="209" t="str">
        <f ca="1">IF($E164="","",IF(OFFSET(Analysis!$BG158,,AK$5)&gt;=$G$5,"Yes",IF(OFFSET(Analysis!$BG158,,AK$5)&gt;=$G$4,"Maybe","No")))</f>
        <v/>
      </c>
      <c r="K164" s="209" t="str">
        <f ca="1">IF($E164="","",IF(OFFSET(Analysis!$BG158,,AL$5)&gt;=$G$5,"Yes",IF(OFFSET(Analysis!$BG158,,AL$5)&gt;=$G$4,"Maybe","No")))</f>
        <v/>
      </c>
      <c r="R164" s="123"/>
    </row>
    <row r="165" spans="2:18">
      <c r="B165" s="209">
        <v>150</v>
      </c>
      <c r="C165" s="210" t="str">
        <f>IF(ISBLANK(Analysis!C159),"",Analysis!C159)</f>
        <v/>
      </c>
      <c r="D165" s="210" t="str">
        <f>IF(ISBLANK(Analysis!E159),"",Analysis!E159)</f>
        <v/>
      </c>
      <c r="E165" s="210" t="str">
        <f>IF(ISBLANK(Analysis!F159),"",Analysis!F159)</f>
        <v/>
      </c>
      <c r="F165" s="209" t="str">
        <f ca="1">IF($E165="","",IF(OFFSET(Analysis!$BG159,,AG$5)&gt;=$G$5,"Yes",IF(OFFSET(Analysis!$BG159,,AG$5)&gt;=$G$4,"Maybe","No")))</f>
        <v/>
      </c>
      <c r="G165" s="209" t="str">
        <f ca="1">IF($E165="","",IF(OFFSET(Analysis!$BG159,,AH$5)&gt;=$G$5,"Yes",IF(OFFSET(Analysis!$BG159,,AH$5)&gt;=$G$4,"Maybe","No")))</f>
        <v/>
      </c>
      <c r="H165" s="209" t="str">
        <f ca="1">IF($E165="","",IF(OFFSET(Analysis!$BG159,,AI$5)&gt;=$G$5,"Yes",IF(OFFSET(Analysis!$BG159,,AI$5)&gt;=$G$4,"Maybe","No")))</f>
        <v/>
      </c>
      <c r="I165" s="209" t="str">
        <f ca="1">IF($E165="","",IF(OFFSET(Analysis!$BG159,,AJ$5)&gt;=$G$5,"Yes",IF(OFFSET(Analysis!$BG159,,AJ$5)&gt;=$G$4,"Maybe","No")))</f>
        <v/>
      </c>
      <c r="J165" s="209" t="str">
        <f ca="1">IF($E165="","",IF(OFFSET(Analysis!$BG159,,AK$5)&gt;=$G$5,"Yes",IF(OFFSET(Analysis!$BG159,,AK$5)&gt;=$G$4,"Maybe","No")))</f>
        <v/>
      </c>
      <c r="K165" s="209" t="str">
        <f ca="1">IF($E165="","",IF(OFFSET(Analysis!$BG159,,AL$5)&gt;=$G$5,"Yes",IF(OFFSET(Analysis!$BG159,,AL$5)&gt;=$G$4,"Maybe","No")))</f>
        <v/>
      </c>
      <c r="R165" s="123"/>
    </row>
    <row r="166" spans="2:18">
      <c r="B166" s="209">
        <v>151</v>
      </c>
      <c r="C166" s="210" t="str">
        <f>IF(ISBLANK(Analysis!C160),"",Analysis!C160)</f>
        <v/>
      </c>
      <c r="D166" s="210" t="str">
        <f>IF(ISBLANK(Analysis!E160),"",Analysis!E160)</f>
        <v/>
      </c>
      <c r="E166" s="210" t="str">
        <f>IF(ISBLANK(Analysis!F160),"",Analysis!F160)</f>
        <v/>
      </c>
      <c r="F166" s="209" t="str">
        <f ca="1">IF($E166="","",IF(OFFSET(Analysis!$BG160,,AG$5)&gt;=$G$5,"Yes",IF(OFFSET(Analysis!$BG160,,AG$5)&gt;=$G$4,"Maybe","No")))</f>
        <v/>
      </c>
      <c r="G166" s="209" t="str">
        <f ca="1">IF($E166="","",IF(OFFSET(Analysis!$BG160,,AH$5)&gt;=$G$5,"Yes",IF(OFFSET(Analysis!$BG160,,AH$5)&gt;=$G$4,"Maybe","No")))</f>
        <v/>
      </c>
      <c r="H166" s="209" t="str">
        <f ca="1">IF($E166="","",IF(OFFSET(Analysis!$BG160,,AI$5)&gt;=$G$5,"Yes",IF(OFFSET(Analysis!$BG160,,AI$5)&gt;=$G$4,"Maybe","No")))</f>
        <v/>
      </c>
      <c r="I166" s="209" t="str">
        <f ca="1">IF($E166="","",IF(OFFSET(Analysis!$BG160,,AJ$5)&gt;=$G$5,"Yes",IF(OFFSET(Analysis!$BG160,,AJ$5)&gt;=$G$4,"Maybe","No")))</f>
        <v/>
      </c>
      <c r="J166" s="209" t="str">
        <f ca="1">IF($E166="","",IF(OFFSET(Analysis!$BG160,,AK$5)&gt;=$G$5,"Yes",IF(OFFSET(Analysis!$BG160,,AK$5)&gt;=$G$4,"Maybe","No")))</f>
        <v/>
      </c>
      <c r="K166" s="209" t="str">
        <f ca="1">IF($E166="","",IF(OFFSET(Analysis!$BG160,,AL$5)&gt;=$G$5,"Yes",IF(OFFSET(Analysis!$BG160,,AL$5)&gt;=$G$4,"Maybe","No")))</f>
        <v/>
      </c>
      <c r="R166" s="123"/>
    </row>
    <row r="167" spans="2:18">
      <c r="B167" s="209">
        <v>152</v>
      </c>
      <c r="C167" s="210" t="str">
        <f>IF(ISBLANK(Analysis!C161),"",Analysis!C161)</f>
        <v/>
      </c>
      <c r="D167" s="210" t="str">
        <f>IF(ISBLANK(Analysis!E161),"",Analysis!E161)</f>
        <v/>
      </c>
      <c r="E167" s="210" t="str">
        <f>IF(ISBLANK(Analysis!F161),"",Analysis!F161)</f>
        <v/>
      </c>
      <c r="F167" s="209" t="str">
        <f ca="1">IF($E167="","",IF(OFFSET(Analysis!$BG161,,AG$5)&gt;=$G$5,"Yes",IF(OFFSET(Analysis!$BG161,,AG$5)&gt;=$G$4,"Maybe","No")))</f>
        <v/>
      </c>
      <c r="G167" s="209" t="str">
        <f ca="1">IF($E167="","",IF(OFFSET(Analysis!$BG161,,AH$5)&gt;=$G$5,"Yes",IF(OFFSET(Analysis!$BG161,,AH$5)&gt;=$G$4,"Maybe","No")))</f>
        <v/>
      </c>
      <c r="H167" s="209" t="str">
        <f ca="1">IF($E167="","",IF(OFFSET(Analysis!$BG161,,AI$5)&gt;=$G$5,"Yes",IF(OFFSET(Analysis!$BG161,,AI$5)&gt;=$G$4,"Maybe","No")))</f>
        <v/>
      </c>
      <c r="I167" s="209" t="str">
        <f ca="1">IF($E167="","",IF(OFFSET(Analysis!$BG161,,AJ$5)&gt;=$G$5,"Yes",IF(OFFSET(Analysis!$BG161,,AJ$5)&gt;=$G$4,"Maybe","No")))</f>
        <v/>
      </c>
      <c r="J167" s="209" t="str">
        <f ca="1">IF($E167="","",IF(OFFSET(Analysis!$BG161,,AK$5)&gt;=$G$5,"Yes",IF(OFFSET(Analysis!$BG161,,AK$5)&gt;=$G$4,"Maybe","No")))</f>
        <v/>
      </c>
      <c r="K167" s="209" t="str">
        <f ca="1">IF($E167="","",IF(OFFSET(Analysis!$BG161,,AL$5)&gt;=$G$5,"Yes",IF(OFFSET(Analysis!$BG161,,AL$5)&gt;=$G$4,"Maybe","No")))</f>
        <v/>
      </c>
      <c r="R167" s="123"/>
    </row>
    <row r="168" spans="2:18">
      <c r="B168" s="209">
        <v>153</v>
      </c>
      <c r="C168" s="210" t="str">
        <f>IF(ISBLANK(Analysis!C162),"",Analysis!C162)</f>
        <v/>
      </c>
      <c r="D168" s="210" t="str">
        <f>IF(ISBLANK(Analysis!E162),"",Analysis!E162)</f>
        <v/>
      </c>
      <c r="E168" s="210" t="str">
        <f>IF(ISBLANK(Analysis!F162),"",Analysis!F162)</f>
        <v/>
      </c>
      <c r="F168" s="209" t="str">
        <f ca="1">IF($E168="","",IF(OFFSET(Analysis!$BG162,,AG$5)&gt;=$G$5,"Yes",IF(OFFSET(Analysis!$BG162,,AG$5)&gt;=$G$4,"Maybe","No")))</f>
        <v/>
      </c>
      <c r="G168" s="209" t="str">
        <f ca="1">IF($E168="","",IF(OFFSET(Analysis!$BG162,,AH$5)&gt;=$G$5,"Yes",IF(OFFSET(Analysis!$BG162,,AH$5)&gt;=$G$4,"Maybe","No")))</f>
        <v/>
      </c>
      <c r="H168" s="209" t="str">
        <f ca="1">IF($E168="","",IF(OFFSET(Analysis!$BG162,,AI$5)&gt;=$G$5,"Yes",IF(OFFSET(Analysis!$BG162,,AI$5)&gt;=$G$4,"Maybe","No")))</f>
        <v/>
      </c>
      <c r="I168" s="209" t="str">
        <f ca="1">IF($E168="","",IF(OFFSET(Analysis!$BG162,,AJ$5)&gt;=$G$5,"Yes",IF(OFFSET(Analysis!$BG162,,AJ$5)&gt;=$G$4,"Maybe","No")))</f>
        <v/>
      </c>
      <c r="J168" s="209" t="str">
        <f ca="1">IF($E168="","",IF(OFFSET(Analysis!$BG162,,AK$5)&gt;=$G$5,"Yes",IF(OFFSET(Analysis!$BG162,,AK$5)&gt;=$G$4,"Maybe","No")))</f>
        <v/>
      </c>
      <c r="K168" s="209" t="str">
        <f ca="1">IF($E168="","",IF(OFFSET(Analysis!$BG162,,AL$5)&gt;=$G$5,"Yes",IF(OFFSET(Analysis!$BG162,,AL$5)&gt;=$G$4,"Maybe","No")))</f>
        <v/>
      </c>
      <c r="R168" s="123"/>
    </row>
    <row r="169" spans="2:18">
      <c r="B169" s="209">
        <v>154</v>
      </c>
      <c r="C169" s="210" t="str">
        <f>IF(ISBLANK(Analysis!C163),"",Analysis!C163)</f>
        <v/>
      </c>
      <c r="D169" s="210" t="str">
        <f>IF(ISBLANK(Analysis!E163),"",Analysis!E163)</f>
        <v/>
      </c>
      <c r="E169" s="210" t="str">
        <f>IF(ISBLANK(Analysis!F163),"",Analysis!F163)</f>
        <v/>
      </c>
      <c r="F169" s="209" t="str">
        <f ca="1">IF($E169="","",IF(OFFSET(Analysis!$BG163,,AG$5)&gt;=$G$5,"Yes",IF(OFFSET(Analysis!$BG163,,AG$5)&gt;=$G$4,"Maybe","No")))</f>
        <v/>
      </c>
      <c r="G169" s="209" t="str">
        <f ca="1">IF($E169="","",IF(OFFSET(Analysis!$BG163,,AH$5)&gt;=$G$5,"Yes",IF(OFFSET(Analysis!$BG163,,AH$5)&gt;=$G$4,"Maybe","No")))</f>
        <v/>
      </c>
      <c r="H169" s="209" t="str">
        <f ca="1">IF($E169="","",IF(OFFSET(Analysis!$BG163,,AI$5)&gt;=$G$5,"Yes",IF(OFFSET(Analysis!$BG163,,AI$5)&gt;=$G$4,"Maybe","No")))</f>
        <v/>
      </c>
      <c r="I169" s="209" t="str">
        <f ca="1">IF($E169="","",IF(OFFSET(Analysis!$BG163,,AJ$5)&gt;=$G$5,"Yes",IF(OFFSET(Analysis!$BG163,,AJ$5)&gt;=$G$4,"Maybe","No")))</f>
        <v/>
      </c>
      <c r="J169" s="209" t="str">
        <f ca="1">IF($E169="","",IF(OFFSET(Analysis!$BG163,,AK$5)&gt;=$G$5,"Yes",IF(OFFSET(Analysis!$BG163,,AK$5)&gt;=$G$4,"Maybe","No")))</f>
        <v/>
      </c>
      <c r="K169" s="209" t="str">
        <f ca="1">IF($E169="","",IF(OFFSET(Analysis!$BG163,,AL$5)&gt;=$G$5,"Yes",IF(OFFSET(Analysis!$BG163,,AL$5)&gt;=$G$4,"Maybe","No")))</f>
        <v/>
      </c>
      <c r="R169" s="123"/>
    </row>
    <row r="170" spans="2:18">
      <c r="B170" s="209">
        <v>155</v>
      </c>
      <c r="C170" s="210" t="str">
        <f>IF(ISBLANK(Analysis!C164),"",Analysis!C164)</f>
        <v/>
      </c>
      <c r="D170" s="210" t="str">
        <f>IF(ISBLANK(Analysis!E164),"",Analysis!E164)</f>
        <v/>
      </c>
      <c r="E170" s="210" t="str">
        <f>IF(ISBLANK(Analysis!F164),"",Analysis!F164)</f>
        <v/>
      </c>
      <c r="F170" s="209" t="str">
        <f ca="1">IF($E170="","",IF(OFFSET(Analysis!$BG164,,AG$5)&gt;=$G$5,"Yes",IF(OFFSET(Analysis!$BG164,,AG$5)&gt;=$G$4,"Maybe","No")))</f>
        <v/>
      </c>
      <c r="G170" s="209" t="str">
        <f ca="1">IF($E170="","",IF(OFFSET(Analysis!$BG164,,AH$5)&gt;=$G$5,"Yes",IF(OFFSET(Analysis!$BG164,,AH$5)&gt;=$G$4,"Maybe","No")))</f>
        <v/>
      </c>
      <c r="H170" s="209" t="str">
        <f ca="1">IF($E170="","",IF(OFFSET(Analysis!$BG164,,AI$5)&gt;=$G$5,"Yes",IF(OFFSET(Analysis!$BG164,,AI$5)&gt;=$G$4,"Maybe","No")))</f>
        <v/>
      </c>
      <c r="I170" s="209" t="str">
        <f ca="1">IF($E170="","",IF(OFFSET(Analysis!$BG164,,AJ$5)&gt;=$G$5,"Yes",IF(OFFSET(Analysis!$BG164,,AJ$5)&gt;=$G$4,"Maybe","No")))</f>
        <v/>
      </c>
      <c r="J170" s="209" t="str">
        <f ca="1">IF($E170="","",IF(OFFSET(Analysis!$BG164,,AK$5)&gt;=$G$5,"Yes",IF(OFFSET(Analysis!$BG164,,AK$5)&gt;=$G$4,"Maybe","No")))</f>
        <v/>
      </c>
      <c r="K170" s="209" t="str">
        <f ca="1">IF($E170="","",IF(OFFSET(Analysis!$BG164,,AL$5)&gt;=$G$5,"Yes",IF(OFFSET(Analysis!$BG164,,AL$5)&gt;=$G$4,"Maybe","No")))</f>
        <v/>
      </c>
      <c r="R170" s="123"/>
    </row>
    <row r="171" spans="2:18">
      <c r="B171" s="209">
        <v>156</v>
      </c>
      <c r="C171" s="210" t="str">
        <f>IF(ISBLANK(Analysis!C165),"",Analysis!C165)</f>
        <v/>
      </c>
      <c r="D171" s="210" t="str">
        <f>IF(ISBLANK(Analysis!E165),"",Analysis!E165)</f>
        <v/>
      </c>
      <c r="E171" s="210" t="str">
        <f>IF(ISBLANK(Analysis!F165),"",Analysis!F165)</f>
        <v/>
      </c>
      <c r="F171" s="209" t="str">
        <f ca="1">IF($E171="","",IF(OFFSET(Analysis!$BG165,,AG$5)&gt;=$G$5,"Yes",IF(OFFSET(Analysis!$BG165,,AG$5)&gt;=$G$4,"Maybe","No")))</f>
        <v/>
      </c>
      <c r="G171" s="209" t="str">
        <f ca="1">IF($E171="","",IF(OFFSET(Analysis!$BG165,,AH$5)&gt;=$G$5,"Yes",IF(OFFSET(Analysis!$BG165,,AH$5)&gt;=$G$4,"Maybe","No")))</f>
        <v/>
      </c>
      <c r="H171" s="209" t="str">
        <f ca="1">IF($E171="","",IF(OFFSET(Analysis!$BG165,,AI$5)&gt;=$G$5,"Yes",IF(OFFSET(Analysis!$BG165,,AI$5)&gt;=$G$4,"Maybe","No")))</f>
        <v/>
      </c>
      <c r="I171" s="209" t="str">
        <f ca="1">IF($E171="","",IF(OFFSET(Analysis!$BG165,,AJ$5)&gt;=$G$5,"Yes",IF(OFFSET(Analysis!$BG165,,AJ$5)&gt;=$G$4,"Maybe","No")))</f>
        <v/>
      </c>
      <c r="J171" s="209" t="str">
        <f ca="1">IF($E171="","",IF(OFFSET(Analysis!$BG165,,AK$5)&gt;=$G$5,"Yes",IF(OFFSET(Analysis!$BG165,,AK$5)&gt;=$G$4,"Maybe","No")))</f>
        <v/>
      </c>
      <c r="K171" s="209" t="str">
        <f ca="1">IF($E171="","",IF(OFFSET(Analysis!$BG165,,AL$5)&gt;=$G$5,"Yes",IF(OFFSET(Analysis!$BG165,,AL$5)&gt;=$G$4,"Maybe","No")))</f>
        <v/>
      </c>
      <c r="R171" s="123"/>
    </row>
    <row r="172" spans="2:18">
      <c r="B172" s="209">
        <v>157</v>
      </c>
      <c r="C172" s="210" t="str">
        <f>IF(ISBLANK(Analysis!C166),"",Analysis!C166)</f>
        <v/>
      </c>
      <c r="D172" s="210" t="str">
        <f>IF(ISBLANK(Analysis!E166),"",Analysis!E166)</f>
        <v/>
      </c>
      <c r="E172" s="210" t="str">
        <f>IF(ISBLANK(Analysis!F166),"",Analysis!F166)</f>
        <v/>
      </c>
      <c r="F172" s="209" t="str">
        <f ca="1">IF($E172="","",IF(OFFSET(Analysis!$BG166,,AG$5)&gt;=$G$5,"Yes",IF(OFFSET(Analysis!$BG166,,AG$5)&gt;=$G$4,"Maybe","No")))</f>
        <v/>
      </c>
      <c r="G172" s="209" t="str">
        <f ca="1">IF($E172="","",IF(OFFSET(Analysis!$BG166,,AH$5)&gt;=$G$5,"Yes",IF(OFFSET(Analysis!$BG166,,AH$5)&gt;=$G$4,"Maybe","No")))</f>
        <v/>
      </c>
      <c r="H172" s="209" t="str">
        <f ca="1">IF($E172="","",IF(OFFSET(Analysis!$BG166,,AI$5)&gt;=$G$5,"Yes",IF(OFFSET(Analysis!$BG166,,AI$5)&gt;=$G$4,"Maybe","No")))</f>
        <v/>
      </c>
      <c r="I172" s="209" t="str">
        <f ca="1">IF($E172="","",IF(OFFSET(Analysis!$BG166,,AJ$5)&gt;=$G$5,"Yes",IF(OFFSET(Analysis!$BG166,,AJ$5)&gt;=$G$4,"Maybe","No")))</f>
        <v/>
      </c>
      <c r="J172" s="209" t="str">
        <f ca="1">IF($E172="","",IF(OFFSET(Analysis!$BG166,,AK$5)&gt;=$G$5,"Yes",IF(OFFSET(Analysis!$BG166,,AK$5)&gt;=$G$4,"Maybe","No")))</f>
        <v/>
      </c>
      <c r="K172" s="209" t="str">
        <f ca="1">IF($E172="","",IF(OFFSET(Analysis!$BG166,,AL$5)&gt;=$G$5,"Yes",IF(OFFSET(Analysis!$BG166,,AL$5)&gt;=$G$4,"Maybe","No")))</f>
        <v/>
      </c>
      <c r="R172" s="123"/>
    </row>
    <row r="173" spans="2:18">
      <c r="B173" s="209">
        <v>158</v>
      </c>
      <c r="C173" s="210" t="str">
        <f>IF(ISBLANK(Analysis!C167),"",Analysis!C167)</f>
        <v/>
      </c>
      <c r="D173" s="210" t="str">
        <f>IF(ISBLANK(Analysis!E167),"",Analysis!E167)</f>
        <v/>
      </c>
      <c r="E173" s="210" t="str">
        <f>IF(ISBLANK(Analysis!F167),"",Analysis!F167)</f>
        <v/>
      </c>
      <c r="F173" s="209" t="str">
        <f ca="1">IF($E173="","",IF(OFFSET(Analysis!$BG167,,AG$5)&gt;=$G$5,"Yes",IF(OFFSET(Analysis!$BG167,,AG$5)&gt;=$G$4,"Maybe","No")))</f>
        <v/>
      </c>
      <c r="G173" s="209" t="str">
        <f ca="1">IF($E173="","",IF(OFFSET(Analysis!$BG167,,AH$5)&gt;=$G$5,"Yes",IF(OFFSET(Analysis!$BG167,,AH$5)&gt;=$G$4,"Maybe","No")))</f>
        <v/>
      </c>
      <c r="H173" s="209" t="str">
        <f ca="1">IF($E173="","",IF(OFFSET(Analysis!$BG167,,AI$5)&gt;=$G$5,"Yes",IF(OFFSET(Analysis!$BG167,,AI$5)&gt;=$G$4,"Maybe","No")))</f>
        <v/>
      </c>
      <c r="I173" s="209" t="str">
        <f ca="1">IF($E173="","",IF(OFFSET(Analysis!$BG167,,AJ$5)&gt;=$G$5,"Yes",IF(OFFSET(Analysis!$BG167,,AJ$5)&gt;=$G$4,"Maybe","No")))</f>
        <v/>
      </c>
      <c r="J173" s="209" t="str">
        <f ca="1">IF($E173="","",IF(OFFSET(Analysis!$BG167,,AK$5)&gt;=$G$5,"Yes",IF(OFFSET(Analysis!$BG167,,AK$5)&gt;=$G$4,"Maybe","No")))</f>
        <v/>
      </c>
      <c r="K173" s="209" t="str">
        <f ca="1">IF($E173="","",IF(OFFSET(Analysis!$BG167,,AL$5)&gt;=$G$5,"Yes",IF(OFFSET(Analysis!$BG167,,AL$5)&gt;=$G$4,"Maybe","No")))</f>
        <v/>
      </c>
      <c r="R173" s="123"/>
    </row>
    <row r="174" spans="2:18">
      <c r="B174" s="209">
        <v>159</v>
      </c>
      <c r="C174" s="210" t="str">
        <f>IF(ISBLANK(Analysis!C168),"",Analysis!C168)</f>
        <v/>
      </c>
      <c r="D174" s="210" t="str">
        <f>IF(ISBLANK(Analysis!E168),"",Analysis!E168)</f>
        <v/>
      </c>
      <c r="E174" s="210" t="str">
        <f>IF(ISBLANK(Analysis!F168),"",Analysis!F168)</f>
        <v/>
      </c>
      <c r="F174" s="209" t="str">
        <f ca="1">IF($E174="","",IF(OFFSET(Analysis!$BG168,,AG$5)&gt;=$G$5,"Yes",IF(OFFSET(Analysis!$BG168,,AG$5)&gt;=$G$4,"Maybe","No")))</f>
        <v/>
      </c>
      <c r="G174" s="209" t="str">
        <f ca="1">IF($E174="","",IF(OFFSET(Analysis!$BG168,,AH$5)&gt;=$G$5,"Yes",IF(OFFSET(Analysis!$BG168,,AH$5)&gt;=$G$4,"Maybe","No")))</f>
        <v/>
      </c>
      <c r="H174" s="209" t="str">
        <f ca="1">IF($E174="","",IF(OFFSET(Analysis!$BG168,,AI$5)&gt;=$G$5,"Yes",IF(OFFSET(Analysis!$BG168,,AI$5)&gt;=$G$4,"Maybe","No")))</f>
        <v/>
      </c>
      <c r="I174" s="209" t="str">
        <f ca="1">IF($E174="","",IF(OFFSET(Analysis!$BG168,,AJ$5)&gt;=$G$5,"Yes",IF(OFFSET(Analysis!$BG168,,AJ$5)&gt;=$G$4,"Maybe","No")))</f>
        <v/>
      </c>
      <c r="J174" s="209" t="str">
        <f ca="1">IF($E174="","",IF(OFFSET(Analysis!$BG168,,AK$5)&gt;=$G$5,"Yes",IF(OFFSET(Analysis!$BG168,,AK$5)&gt;=$G$4,"Maybe","No")))</f>
        <v/>
      </c>
      <c r="K174" s="209" t="str">
        <f ca="1">IF($E174="","",IF(OFFSET(Analysis!$BG168,,AL$5)&gt;=$G$5,"Yes",IF(OFFSET(Analysis!$BG168,,AL$5)&gt;=$G$4,"Maybe","No")))</f>
        <v/>
      </c>
      <c r="R174" s="123"/>
    </row>
    <row r="175" spans="2:18">
      <c r="B175" s="209">
        <v>160</v>
      </c>
      <c r="C175" s="210" t="str">
        <f>IF(ISBLANK(Analysis!C169),"",Analysis!C169)</f>
        <v/>
      </c>
      <c r="D175" s="210" t="str">
        <f>IF(ISBLANK(Analysis!E169),"",Analysis!E169)</f>
        <v/>
      </c>
      <c r="E175" s="210" t="str">
        <f>IF(ISBLANK(Analysis!F169),"",Analysis!F169)</f>
        <v/>
      </c>
      <c r="F175" s="209" t="str">
        <f ca="1">IF($E175="","",IF(OFFSET(Analysis!$BG169,,AG$5)&gt;=$G$5,"Yes",IF(OFFSET(Analysis!$BG169,,AG$5)&gt;=$G$4,"Maybe","No")))</f>
        <v/>
      </c>
      <c r="G175" s="209" t="str">
        <f ca="1">IF($E175="","",IF(OFFSET(Analysis!$BG169,,AH$5)&gt;=$G$5,"Yes",IF(OFFSET(Analysis!$BG169,,AH$5)&gt;=$G$4,"Maybe","No")))</f>
        <v/>
      </c>
      <c r="H175" s="209" t="str">
        <f ca="1">IF($E175="","",IF(OFFSET(Analysis!$BG169,,AI$5)&gt;=$G$5,"Yes",IF(OFFSET(Analysis!$BG169,,AI$5)&gt;=$G$4,"Maybe","No")))</f>
        <v/>
      </c>
      <c r="I175" s="209" t="str">
        <f ca="1">IF($E175="","",IF(OFFSET(Analysis!$BG169,,AJ$5)&gt;=$G$5,"Yes",IF(OFFSET(Analysis!$BG169,,AJ$5)&gt;=$G$4,"Maybe","No")))</f>
        <v/>
      </c>
      <c r="J175" s="209" t="str">
        <f ca="1">IF($E175="","",IF(OFFSET(Analysis!$BG169,,AK$5)&gt;=$G$5,"Yes",IF(OFFSET(Analysis!$BG169,,AK$5)&gt;=$G$4,"Maybe","No")))</f>
        <v/>
      </c>
      <c r="K175" s="209" t="str">
        <f ca="1">IF($E175="","",IF(OFFSET(Analysis!$BG169,,AL$5)&gt;=$G$5,"Yes",IF(OFFSET(Analysis!$BG169,,AL$5)&gt;=$G$4,"Maybe","No")))</f>
        <v/>
      </c>
      <c r="R175" s="123"/>
    </row>
    <row r="176" spans="2:18">
      <c r="B176" s="209">
        <v>161</v>
      </c>
      <c r="C176" s="210" t="str">
        <f>IF(ISBLANK(Analysis!C170),"",Analysis!C170)</f>
        <v/>
      </c>
      <c r="D176" s="210" t="str">
        <f>IF(ISBLANK(Analysis!E170),"",Analysis!E170)</f>
        <v/>
      </c>
      <c r="E176" s="210" t="str">
        <f>IF(ISBLANK(Analysis!F170),"",Analysis!F170)</f>
        <v/>
      </c>
      <c r="F176" s="209" t="str">
        <f ca="1">IF($E176="","",IF(OFFSET(Analysis!$BG170,,AG$5)&gt;=$G$5,"Yes",IF(OFFSET(Analysis!$BG170,,AG$5)&gt;=$G$4,"Maybe","No")))</f>
        <v/>
      </c>
      <c r="G176" s="209" t="str">
        <f ca="1">IF($E176="","",IF(OFFSET(Analysis!$BG170,,AH$5)&gt;=$G$5,"Yes",IF(OFFSET(Analysis!$BG170,,AH$5)&gt;=$G$4,"Maybe","No")))</f>
        <v/>
      </c>
      <c r="H176" s="209" t="str">
        <f ca="1">IF($E176="","",IF(OFFSET(Analysis!$BG170,,AI$5)&gt;=$G$5,"Yes",IF(OFFSET(Analysis!$BG170,,AI$5)&gt;=$G$4,"Maybe","No")))</f>
        <v/>
      </c>
      <c r="I176" s="209" t="str">
        <f ca="1">IF($E176="","",IF(OFFSET(Analysis!$BG170,,AJ$5)&gt;=$G$5,"Yes",IF(OFFSET(Analysis!$BG170,,AJ$5)&gt;=$G$4,"Maybe","No")))</f>
        <v/>
      </c>
      <c r="J176" s="209" t="str">
        <f ca="1">IF($E176="","",IF(OFFSET(Analysis!$BG170,,AK$5)&gt;=$G$5,"Yes",IF(OFFSET(Analysis!$BG170,,AK$5)&gt;=$G$4,"Maybe","No")))</f>
        <v/>
      </c>
      <c r="K176" s="209" t="str">
        <f ca="1">IF($E176="","",IF(OFFSET(Analysis!$BG170,,AL$5)&gt;=$G$5,"Yes",IF(OFFSET(Analysis!$BG170,,AL$5)&gt;=$G$4,"Maybe","No")))</f>
        <v/>
      </c>
      <c r="R176" s="123"/>
    </row>
    <row r="177" spans="2:18">
      <c r="B177" s="209">
        <v>162</v>
      </c>
      <c r="C177" s="210" t="str">
        <f>IF(ISBLANK(Analysis!C171),"",Analysis!C171)</f>
        <v/>
      </c>
      <c r="D177" s="210" t="str">
        <f>IF(ISBLANK(Analysis!E171),"",Analysis!E171)</f>
        <v/>
      </c>
      <c r="E177" s="210" t="str">
        <f>IF(ISBLANK(Analysis!F171),"",Analysis!F171)</f>
        <v/>
      </c>
      <c r="F177" s="209" t="str">
        <f ca="1">IF($E177="","",IF(OFFSET(Analysis!$BG171,,AG$5)&gt;=$G$5,"Yes",IF(OFFSET(Analysis!$BG171,,AG$5)&gt;=$G$4,"Maybe","No")))</f>
        <v/>
      </c>
      <c r="G177" s="209" t="str">
        <f ca="1">IF($E177="","",IF(OFFSET(Analysis!$BG171,,AH$5)&gt;=$G$5,"Yes",IF(OFFSET(Analysis!$BG171,,AH$5)&gt;=$G$4,"Maybe","No")))</f>
        <v/>
      </c>
      <c r="H177" s="209" t="str">
        <f ca="1">IF($E177="","",IF(OFFSET(Analysis!$BG171,,AI$5)&gt;=$G$5,"Yes",IF(OFFSET(Analysis!$BG171,,AI$5)&gt;=$G$4,"Maybe","No")))</f>
        <v/>
      </c>
      <c r="I177" s="209" t="str">
        <f ca="1">IF($E177="","",IF(OFFSET(Analysis!$BG171,,AJ$5)&gt;=$G$5,"Yes",IF(OFFSET(Analysis!$BG171,,AJ$5)&gt;=$G$4,"Maybe","No")))</f>
        <v/>
      </c>
      <c r="J177" s="209" t="str">
        <f ca="1">IF($E177="","",IF(OFFSET(Analysis!$BG171,,AK$5)&gt;=$G$5,"Yes",IF(OFFSET(Analysis!$BG171,,AK$5)&gt;=$G$4,"Maybe","No")))</f>
        <v/>
      </c>
      <c r="K177" s="209" t="str">
        <f ca="1">IF($E177="","",IF(OFFSET(Analysis!$BG171,,AL$5)&gt;=$G$5,"Yes",IF(OFFSET(Analysis!$BG171,,AL$5)&gt;=$G$4,"Maybe","No")))</f>
        <v/>
      </c>
      <c r="R177" s="123"/>
    </row>
    <row r="178" spans="2:18">
      <c r="B178" s="209">
        <v>163</v>
      </c>
      <c r="C178" s="210" t="str">
        <f>IF(ISBLANK(Analysis!C172),"",Analysis!C172)</f>
        <v/>
      </c>
      <c r="D178" s="210" t="str">
        <f>IF(ISBLANK(Analysis!E172),"",Analysis!E172)</f>
        <v/>
      </c>
      <c r="E178" s="210" t="str">
        <f>IF(ISBLANK(Analysis!F172),"",Analysis!F172)</f>
        <v/>
      </c>
      <c r="F178" s="209" t="str">
        <f ca="1">IF($E178="","",IF(OFFSET(Analysis!$BG172,,AG$5)&gt;=$G$5,"Yes",IF(OFFSET(Analysis!$BG172,,AG$5)&gt;=$G$4,"Maybe","No")))</f>
        <v/>
      </c>
      <c r="G178" s="209" t="str">
        <f ca="1">IF($E178="","",IF(OFFSET(Analysis!$BG172,,AH$5)&gt;=$G$5,"Yes",IF(OFFSET(Analysis!$BG172,,AH$5)&gt;=$G$4,"Maybe","No")))</f>
        <v/>
      </c>
      <c r="H178" s="209" t="str">
        <f ca="1">IF($E178="","",IF(OFFSET(Analysis!$BG172,,AI$5)&gt;=$G$5,"Yes",IF(OFFSET(Analysis!$BG172,,AI$5)&gt;=$G$4,"Maybe","No")))</f>
        <v/>
      </c>
      <c r="I178" s="209" t="str">
        <f ca="1">IF($E178="","",IF(OFFSET(Analysis!$BG172,,AJ$5)&gt;=$G$5,"Yes",IF(OFFSET(Analysis!$BG172,,AJ$5)&gt;=$G$4,"Maybe","No")))</f>
        <v/>
      </c>
      <c r="J178" s="209" t="str">
        <f ca="1">IF($E178="","",IF(OFFSET(Analysis!$BG172,,AK$5)&gt;=$G$5,"Yes",IF(OFFSET(Analysis!$BG172,,AK$5)&gt;=$G$4,"Maybe","No")))</f>
        <v/>
      </c>
      <c r="K178" s="209" t="str">
        <f ca="1">IF($E178="","",IF(OFFSET(Analysis!$BG172,,AL$5)&gt;=$G$5,"Yes",IF(OFFSET(Analysis!$BG172,,AL$5)&gt;=$G$4,"Maybe","No")))</f>
        <v/>
      </c>
      <c r="R178" s="123"/>
    </row>
    <row r="179" spans="2:18">
      <c r="B179" s="209">
        <v>164</v>
      </c>
      <c r="C179" s="210" t="str">
        <f>IF(ISBLANK(Analysis!C173),"",Analysis!C173)</f>
        <v/>
      </c>
      <c r="D179" s="210" t="str">
        <f>IF(ISBLANK(Analysis!E173),"",Analysis!E173)</f>
        <v/>
      </c>
      <c r="E179" s="210" t="str">
        <f>IF(ISBLANK(Analysis!F173),"",Analysis!F173)</f>
        <v/>
      </c>
      <c r="F179" s="209" t="str">
        <f ca="1">IF($E179="","",IF(OFFSET(Analysis!$BG173,,AG$5)&gt;=$G$5,"Yes",IF(OFFSET(Analysis!$BG173,,AG$5)&gt;=$G$4,"Maybe","No")))</f>
        <v/>
      </c>
      <c r="G179" s="209" t="str">
        <f ca="1">IF($E179="","",IF(OFFSET(Analysis!$BG173,,AH$5)&gt;=$G$5,"Yes",IF(OFFSET(Analysis!$BG173,,AH$5)&gt;=$G$4,"Maybe","No")))</f>
        <v/>
      </c>
      <c r="H179" s="209" t="str">
        <f ca="1">IF($E179="","",IF(OFFSET(Analysis!$BG173,,AI$5)&gt;=$G$5,"Yes",IF(OFFSET(Analysis!$BG173,,AI$5)&gt;=$G$4,"Maybe","No")))</f>
        <v/>
      </c>
      <c r="I179" s="209" t="str">
        <f ca="1">IF($E179="","",IF(OFFSET(Analysis!$BG173,,AJ$5)&gt;=$G$5,"Yes",IF(OFFSET(Analysis!$BG173,,AJ$5)&gt;=$G$4,"Maybe","No")))</f>
        <v/>
      </c>
      <c r="J179" s="209" t="str">
        <f ca="1">IF($E179="","",IF(OFFSET(Analysis!$BG173,,AK$5)&gt;=$G$5,"Yes",IF(OFFSET(Analysis!$BG173,,AK$5)&gt;=$G$4,"Maybe","No")))</f>
        <v/>
      </c>
      <c r="K179" s="209" t="str">
        <f ca="1">IF($E179="","",IF(OFFSET(Analysis!$BG173,,AL$5)&gt;=$G$5,"Yes",IF(OFFSET(Analysis!$BG173,,AL$5)&gt;=$G$4,"Maybe","No")))</f>
        <v/>
      </c>
      <c r="R179" s="123"/>
    </row>
    <row r="180" spans="2:18">
      <c r="B180" s="209">
        <v>165</v>
      </c>
      <c r="C180" s="210" t="str">
        <f>IF(ISBLANK(Analysis!C174),"",Analysis!C174)</f>
        <v/>
      </c>
      <c r="D180" s="210" t="str">
        <f>IF(ISBLANK(Analysis!E174),"",Analysis!E174)</f>
        <v/>
      </c>
      <c r="E180" s="210" t="str">
        <f>IF(ISBLANK(Analysis!F174),"",Analysis!F174)</f>
        <v/>
      </c>
      <c r="F180" s="209" t="str">
        <f ca="1">IF($E180="","",IF(OFFSET(Analysis!$BG174,,AG$5)&gt;=$G$5,"Yes",IF(OFFSET(Analysis!$BG174,,AG$5)&gt;=$G$4,"Maybe","No")))</f>
        <v/>
      </c>
      <c r="G180" s="209" t="str">
        <f ca="1">IF($E180="","",IF(OFFSET(Analysis!$BG174,,AH$5)&gt;=$G$5,"Yes",IF(OFFSET(Analysis!$BG174,,AH$5)&gt;=$G$4,"Maybe","No")))</f>
        <v/>
      </c>
      <c r="H180" s="209" t="str">
        <f ca="1">IF($E180="","",IF(OFFSET(Analysis!$BG174,,AI$5)&gt;=$G$5,"Yes",IF(OFFSET(Analysis!$BG174,,AI$5)&gt;=$G$4,"Maybe","No")))</f>
        <v/>
      </c>
      <c r="I180" s="209" t="str">
        <f ca="1">IF($E180="","",IF(OFFSET(Analysis!$BG174,,AJ$5)&gt;=$G$5,"Yes",IF(OFFSET(Analysis!$BG174,,AJ$5)&gt;=$G$4,"Maybe","No")))</f>
        <v/>
      </c>
      <c r="J180" s="209" t="str">
        <f ca="1">IF($E180="","",IF(OFFSET(Analysis!$BG174,,AK$5)&gt;=$G$5,"Yes",IF(OFFSET(Analysis!$BG174,,AK$5)&gt;=$G$4,"Maybe","No")))</f>
        <v/>
      </c>
      <c r="K180" s="209" t="str">
        <f ca="1">IF($E180="","",IF(OFFSET(Analysis!$BG174,,AL$5)&gt;=$G$5,"Yes",IF(OFFSET(Analysis!$BG174,,AL$5)&gt;=$G$4,"Maybe","No")))</f>
        <v/>
      </c>
      <c r="R180" s="123"/>
    </row>
    <row r="181" spans="2:18">
      <c r="B181" s="209">
        <v>166</v>
      </c>
      <c r="C181" s="210" t="str">
        <f>IF(ISBLANK(Analysis!C175),"",Analysis!C175)</f>
        <v/>
      </c>
      <c r="D181" s="210" t="str">
        <f>IF(ISBLANK(Analysis!E175),"",Analysis!E175)</f>
        <v/>
      </c>
      <c r="E181" s="210" t="str">
        <f>IF(ISBLANK(Analysis!F175),"",Analysis!F175)</f>
        <v/>
      </c>
      <c r="F181" s="209" t="str">
        <f ca="1">IF($E181="","",IF(OFFSET(Analysis!$BG175,,AG$5)&gt;=$G$5,"Yes",IF(OFFSET(Analysis!$BG175,,AG$5)&gt;=$G$4,"Maybe","No")))</f>
        <v/>
      </c>
      <c r="G181" s="209" t="str">
        <f ca="1">IF($E181="","",IF(OFFSET(Analysis!$BG175,,AH$5)&gt;=$G$5,"Yes",IF(OFFSET(Analysis!$BG175,,AH$5)&gt;=$G$4,"Maybe","No")))</f>
        <v/>
      </c>
      <c r="H181" s="209" t="str">
        <f ca="1">IF($E181="","",IF(OFFSET(Analysis!$BG175,,AI$5)&gt;=$G$5,"Yes",IF(OFFSET(Analysis!$BG175,,AI$5)&gt;=$G$4,"Maybe","No")))</f>
        <v/>
      </c>
      <c r="I181" s="209" t="str">
        <f ca="1">IF($E181="","",IF(OFFSET(Analysis!$BG175,,AJ$5)&gt;=$G$5,"Yes",IF(OFFSET(Analysis!$BG175,,AJ$5)&gt;=$G$4,"Maybe","No")))</f>
        <v/>
      </c>
      <c r="J181" s="209" t="str">
        <f ca="1">IF($E181="","",IF(OFFSET(Analysis!$BG175,,AK$5)&gt;=$G$5,"Yes",IF(OFFSET(Analysis!$BG175,,AK$5)&gt;=$G$4,"Maybe","No")))</f>
        <v/>
      </c>
      <c r="K181" s="209" t="str">
        <f ca="1">IF($E181="","",IF(OFFSET(Analysis!$BG175,,AL$5)&gt;=$G$5,"Yes",IF(OFFSET(Analysis!$BG175,,AL$5)&gt;=$G$4,"Maybe","No")))</f>
        <v/>
      </c>
      <c r="R181" s="123"/>
    </row>
    <row r="182" spans="2:18">
      <c r="B182" s="209">
        <v>167</v>
      </c>
      <c r="C182" s="210" t="str">
        <f>IF(ISBLANK(Analysis!C176),"",Analysis!C176)</f>
        <v/>
      </c>
      <c r="D182" s="210" t="str">
        <f>IF(ISBLANK(Analysis!E176),"",Analysis!E176)</f>
        <v/>
      </c>
      <c r="E182" s="210" t="str">
        <f>IF(ISBLANK(Analysis!F176),"",Analysis!F176)</f>
        <v/>
      </c>
      <c r="F182" s="209" t="str">
        <f ca="1">IF($E182="","",IF(OFFSET(Analysis!$BG176,,AG$5)&gt;=$G$5,"Yes",IF(OFFSET(Analysis!$BG176,,AG$5)&gt;=$G$4,"Maybe","No")))</f>
        <v/>
      </c>
      <c r="G182" s="209" t="str">
        <f ca="1">IF($E182="","",IF(OFFSET(Analysis!$BG176,,AH$5)&gt;=$G$5,"Yes",IF(OFFSET(Analysis!$BG176,,AH$5)&gt;=$G$4,"Maybe","No")))</f>
        <v/>
      </c>
      <c r="H182" s="209" t="str">
        <f ca="1">IF($E182="","",IF(OFFSET(Analysis!$BG176,,AI$5)&gt;=$G$5,"Yes",IF(OFFSET(Analysis!$BG176,,AI$5)&gt;=$G$4,"Maybe","No")))</f>
        <v/>
      </c>
      <c r="I182" s="209" t="str">
        <f ca="1">IF($E182="","",IF(OFFSET(Analysis!$BG176,,AJ$5)&gt;=$G$5,"Yes",IF(OFFSET(Analysis!$BG176,,AJ$5)&gt;=$G$4,"Maybe","No")))</f>
        <v/>
      </c>
      <c r="J182" s="209" t="str">
        <f ca="1">IF($E182="","",IF(OFFSET(Analysis!$BG176,,AK$5)&gt;=$G$5,"Yes",IF(OFFSET(Analysis!$BG176,,AK$5)&gt;=$G$4,"Maybe","No")))</f>
        <v/>
      </c>
      <c r="K182" s="209" t="str">
        <f ca="1">IF($E182="","",IF(OFFSET(Analysis!$BG176,,AL$5)&gt;=$G$5,"Yes",IF(OFFSET(Analysis!$BG176,,AL$5)&gt;=$G$4,"Maybe","No")))</f>
        <v/>
      </c>
      <c r="R182" s="123"/>
    </row>
    <row r="183" spans="2:18">
      <c r="B183" s="209">
        <v>168</v>
      </c>
      <c r="C183" s="210" t="str">
        <f>IF(ISBLANK(Analysis!C177),"",Analysis!C177)</f>
        <v/>
      </c>
      <c r="D183" s="210" t="str">
        <f>IF(ISBLANK(Analysis!E177),"",Analysis!E177)</f>
        <v/>
      </c>
      <c r="E183" s="210" t="str">
        <f>IF(ISBLANK(Analysis!F177),"",Analysis!F177)</f>
        <v/>
      </c>
      <c r="F183" s="209" t="str">
        <f ca="1">IF($E183="","",IF(OFFSET(Analysis!$BG177,,AG$5)&gt;=$G$5,"Yes",IF(OFFSET(Analysis!$BG177,,AG$5)&gt;=$G$4,"Maybe","No")))</f>
        <v/>
      </c>
      <c r="G183" s="209" t="str">
        <f ca="1">IF($E183="","",IF(OFFSET(Analysis!$BG177,,AH$5)&gt;=$G$5,"Yes",IF(OFFSET(Analysis!$BG177,,AH$5)&gt;=$G$4,"Maybe","No")))</f>
        <v/>
      </c>
      <c r="H183" s="209" t="str">
        <f ca="1">IF($E183="","",IF(OFFSET(Analysis!$BG177,,AI$5)&gt;=$G$5,"Yes",IF(OFFSET(Analysis!$BG177,,AI$5)&gt;=$G$4,"Maybe","No")))</f>
        <v/>
      </c>
      <c r="I183" s="209" t="str">
        <f ca="1">IF($E183="","",IF(OFFSET(Analysis!$BG177,,AJ$5)&gt;=$G$5,"Yes",IF(OFFSET(Analysis!$BG177,,AJ$5)&gt;=$G$4,"Maybe","No")))</f>
        <v/>
      </c>
      <c r="J183" s="209" t="str">
        <f ca="1">IF($E183="","",IF(OFFSET(Analysis!$BG177,,AK$5)&gt;=$G$5,"Yes",IF(OFFSET(Analysis!$BG177,,AK$5)&gt;=$G$4,"Maybe","No")))</f>
        <v/>
      </c>
      <c r="K183" s="209" t="str">
        <f ca="1">IF($E183="","",IF(OFFSET(Analysis!$BG177,,AL$5)&gt;=$G$5,"Yes",IF(OFFSET(Analysis!$BG177,,AL$5)&gt;=$G$4,"Maybe","No")))</f>
        <v/>
      </c>
      <c r="R183" s="123"/>
    </row>
    <row r="184" spans="2:18">
      <c r="B184" s="209">
        <v>169</v>
      </c>
      <c r="C184" s="210" t="str">
        <f>IF(ISBLANK(Analysis!C178),"",Analysis!C178)</f>
        <v/>
      </c>
      <c r="D184" s="210" t="str">
        <f>IF(ISBLANK(Analysis!E178),"",Analysis!E178)</f>
        <v/>
      </c>
      <c r="E184" s="210" t="str">
        <f>IF(ISBLANK(Analysis!F178),"",Analysis!F178)</f>
        <v/>
      </c>
      <c r="F184" s="209" t="str">
        <f ca="1">IF($E184="","",IF(OFFSET(Analysis!$BG178,,AG$5)&gt;=$G$5,"Yes",IF(OFFSET(Analysis!$BG178,,AG$5)&gt;=$G$4,"Maybe","No")))</f>
        <v/>
      </c>
      <c r="G184" s="209" t="str">
        <f ca="1">IF($E184="","",IF(OFFSET(Analysis!$BG178,,AH$5)&gt;=$G$5,"Yes",IF(OFFSET(Analysis!$BG178,,AH$5)&gt;=$G$4,"Maybe","No")))</f>
        <v/>
      </c>
      <c r="H184" s="209" t="str">
        <f ca="1">IF($E184="","",IF(OFFSET(Analysis!$BG178,,AI$5)&gt;=$G$5,"Yes",IF(OFFSET(Analysis!$BG178,,AI$5)&gt;=$G$4,"Maybe","No")))</f>
        <v/>
      </c>
      <c r="I184" s="209" t="str">
        <f ca="1">IF($E184="","",IF(OFFSET(Analysis!$BG178,,AJ$5)&gt;=$G$5,"Yes",IF(OFFSET(Analysis!$BG178,,AJ$5)&gt;=$G$4,"Maybe","No")))</f>
        <v/>
      </c>
      <c r="J184" s="209" t="str">
        <f ca="1">IF($E184="","",IF(OFFSET(Analysis!$BG178,,AK$5)&gt;=$G$5,"Yes",IF(OFFSET(Analysis!$BG178,,AK$5)&gt;=$G$4,"Maybe","No")))</f>
        <v/>
      </c>
      <c r="K184" s="209" t="str">
        <f ca="1">IF($E184="","",IF(OFFSET(Analysis!$BG178,,AL$5)&gt;=$G$5,"Yes",IF(OFFSET(Analysis!$BG178,,AL$5)&gt;=$G$4,"Maybe","No")))</f>
        <v/>
      </c>
      <c r="R184" s="123"/>
    </row>
    <row r="185" spans="2:18">
      <c r="B185" s="209">
        <v>170</v>
      </c>
      <c r="C185" s="210" t="str">
        <f>IF(ISBLANK(Analysis!C179),"",Analysis!C179)</f>
        <v/>
      </c>
      <c r="D185" s="210" t="str">
        <f>IF(ISBLANK(Analysis!E179),"",Analysis!E179)</f>
        <v/>
      </c>
      <c r="E185" s="210" t="str">
        <f>IF(ISBLANK(Analysis!F179),"",Analysis!F179)</f>
        <v/>
      </c>
      <c r="F185" s="209" t="str">
        <f ca="1">IF($E185="","",IF(OFFSET(Analysis!$BG179,,AG$5)&gt;=$G$5,"Yes",IF(OFFSET(Analysis!$BG179,,AG$5)&gt;=$G$4,"Maybe","No")))</f>
        <v/>
      </c>
      <c r="G185" s="209" t="str">
        <f ca="1">IF($E185="","",IF(OFFSET(Analysis!$BG179,,AH$5)&gt;=$G$5,"Yes",IF(OFFSET(Analysis!$BG179,,AH$5)&gt;=$G$4,"Maybe","No")))</f>
        <v/>
      </c>
      <c r="H185" s="209" t="str">
        <f ca="1">IF($E185="","",IF(OFFSET(Analysis!$BG179,,AI$5)&gt;=$G$5,"Yes",IF(OFFSET(Analysis!$BG179,,AI$5)&gt;=$G$4,"Maybe","No")))</f>
        <v/>
      </c>
      <c r="I185" s="209" t="str">
        <f ca="1">IF($E185="","",IF(OFFSET(Analysis!$BG179,,AJ$5)&gt;=$G$5,"Yes",IF(OFFSET(Analysis!$BG179,,AJ$5)&gt;=$G$4,"Maybe","No")))</f>
        <v/>
      </c>
      <c r="J185" s="209" t="str">
        <f ca="1">IF($E185="","",IF(OFFSET(Analysis!$BG179,,AK$5)&gt;=$G$5,"Yes",IF(OFFSET(Analysis!$BG179,,AK$5)&gt;=$G$4,"Maybe","No")))</f>
        <v/>
      </c>
      <c r="K185" s="209" t="str">
        <f ca="1">IF($E185="","",IF(OFFSET(Analysis!$BG179,,AL$5)&gt;=$G$5,"Yes",IF(OFFSET(Analysis!$BG179,,AL$5)&gt;=$G$4,"Maybe","No")))</f>
        <v/>
      </c>
      <c r="R185" s="123"/>
    </row>
    <row r="186" spans="2:18">
      <c r="B186" s="209">
        <v>171</v>
      </c>
      <c r="C186" s="210" t="str">
        <f>IF(ISBLANK(Analysis!C180),"",Analysis!C180)</f>
        <v/>
      </c>
      <c r="D186" s="210" t="str">
        <f>IF(ISBLANK(Analysis!E180),"",Analysis!E180)</f>
        <v/>
      </c>
      <c r="E186" s="210" t="str">
        <f>IF(ISBLANK(Analysis!F180),"",Analysis!F180)</f>
        <v/>
      </c>
      <c r="F186" s="209" t="str">
        <f ca="1">IF($E186="","",IF(OFFSET(Analysis!$BG180,,AG$5)&gt;=$G$5,"Yes",IF(OFFSET(Analysis!$BG180,,AG$5)&gt;=$G$4,"Maybe","No")))</f>
        <v/>
      </c>
      <c r="G186" s="209" t="str">
        <f ca="1">IF($E186="","",IF(OFFSET(Analysis!$BG180,,AH$5)&gt;=$G$5,"Yes",IF(OFFSET(Analysis!$BG180,,AH$5)&gt;=$G$4,"Maybe","No")))</f>
        <v/>
      </c>
      <c r="H186" s="209" t="str">
        <f ca="1">IF($E186="","",IF(OFFSET(Analysis!$BG180,,AI$5)&gt;=$G$5,"Yes",IF(OFFSET(Analysis!$BG180,,AI$5)&gt;=$G$4,"Maybe","No")))</f>
        <v/>
      </c>
      <c r="I186" s="209" t="str">
        <f ca="1">IF($E186="","",IF(OFFSET(Analysis!$BG180,,AJ$5)&gt;=$G$5,"Yes",IF(OFFSET(Analysis!$BG180,,AJ$5)&gt;=$G$4,"Maybe","No")))</f>
        <v/>
      </c>
      <c r="J186" s="209" t="str">
        <f ca="1">IF($E186="","",IF(OFFSET(Analysis!$BG180,,AK$5)&gt;=$G$5,"Yes",IF(OFFSET(Analysis!$BG180,,AK$5)&gt;=$G$4,"Maybe","No")))</f>
        <v/>
      </c>
      <c r="K186" s="209" t="str">
        <f ca="1">IF($E186="","",IF(OFFSET(Analysis!$BG180,,AL$5)&gt;=$G$5,"Yes",IF(OFFSET(Analysis!$BG180,,AL$5)&gt;=$G$4,"Maybe","No")))</f>
        <v/>
      </c>
      <c r="R186" s="123"/>
    </row>
    <row r="187" spans="2:18">
      <c r="B187" s="209">
        <v>172</v>
      </c>
      <c r="C187" s="210" t="str">
        <f>IF(ISBLANK(Analysis!C181),"",Analysis!C181)</f>
        <v/>
      </c>
      <c r="D187" s="210" t="str">
        <f>IF(ISBLANK(Analysis!E181),"",Analysis!E181)</f>
        <v/>
      </c>
      <c r="E187" s="210" t="str">
        <f>IF(ISBLANK(Analysis!F181),"",Analysis!F181)</f>
        <v/>
      </c>
      <c r="F187" s="209" t="str">
        <f ca="1">IF($E187="","",IF(OFFSET(Analysis!$BG181,,AG$5)&gt;=$G$5,"Yes",IF(OFFSET(Analysis!$BG181,,AG$5)&gt;=$G$4,"Maybe","No")))</f>
        <v/>
      </c>
      <c r="G187" s="209" t="str">
        <f ca="1">IF($E187="","",IF(OFFSET(Analysis!$BG181,,AH$5)&gt;=$G$5,"Yes",IF(OFFSET(Analysis!$BG181,,AH$5)&gt;=$G$4,"Maybe","No")))</f>
        <v/>
      </c>
      <c r="H187" s="209" t="str">
        <f ca="1">IF($E187="","",IF(OFFSET(Analysis!$BG181,,AI$5)&gt;=$G$5,"Yes",IF(OFFSET(Analysis!$BG181,,AI$5)&gt;=$G$4,"Maybe","No")))</f>
        <v/>
      </c>
      <c r="I187" s="209" t="str">
        <f ca="1">IF($E187="","",IF(OFFSET(Analysis!$BG181,,AJ$5)&gt;=$G$5,"Yes",IF(OFFSET(Analysis!$BG181,,AJ$5)&gt;=$G$4,"Maybe","No")))</f>
        <v/>
      </c>
      <c r="J187" s="209" t="str">
        <f ca="1">IF($E187="","",IF(OFFSET(Analysis!$BG181,,AK$5)&gt;=$G$5,"Yes",IF(OFFSET(Analysis!$BG181,,AK$5)&gt;=$G$4,"Maybe","No")))</f>
        <v/>
      </c>
      <c r="K187" s="209" t="str">
        <f ca="1">IF($E187="","",IF(OFFSET(Analysis!$BG181,,AL$5)&gt;=$G$5,"Yes",IF(OFFSET(Analysis!$BG181,,AL$5)&gt;=$G$4,"Maybe","No")))</f>
        <v/>
      </c>
      <c r="R187" s="123"/>
    </row>
    <row r="188" spans="2:18">
      <c r="B188" s="209">
        <v>173</v>
      </c>
      <c r="C188" s="210" t="str">
        <f>IF(ISBLANK(Analysis!C182),"",Analysis!C182)</f>
        <v/>
      </c>
      <c r="D188" s="210" t="str">
        <f>IF(ISBLANK(Analysis!E182),"",Analysis!E182)</f>
        <v/>
      </c>
      <c r="E188" s="210" t="str">
        <f>IF(ISBLANK(Analysis!F182),"",Analysis!F182)</f>
        <v/>
      </c>
      <c r="F188" s="209" t="str">
        <f ca="1">IF($E188="","",IF(OFFSET(Analysis!$BG182,,AG$5)&gt;=$G$5,"Yes",IF(OFFSET(Analysis!$BG182,,AG$5)&gt;=$G$4,"Maybe","No")))</f>
        <v/>
      </c>
      <c r="G188" s="209" t="str">
        <f ca="1">IF($E188="","",IF(OFFSET(Analysis!$BG182,,AH$5)&gt;=$G$5,"Yes",IF(OFFSET(Analysis!$BG182,,AH$5)&gt;=$G$4,"Maybe","No")))</f>
        <v/>
      </c>
      <c r="H188" s="209" t="str">
        <f ca="1">IF($E188="","",IF(OFFSET(Analysis!$BG182,,AI$5)&gt;=$G$5,"Yes",IF(OFFSET(Analysis!$BG182,,AI$5)&gt;=$G$4,"Maybe","No")))</f>
        <v/>
      </c>
      <c r="I188" s="209" t="str">
        <f ca="1">IF($E188="","",IF(OFFSET(Analysis!$BG182,,AJ$5)&gt;=$G$5,"Yes",IF(OFFSET(Analysis!$BG182,,AJ$5)&gt;=$G$4,"Maybe","No")))</f>
        <v/>
      </c>
      <c r="J188" s="209" t="str">
        <f ca="1">IF($E188="","",IF(OFFSET(Analysis!$BG182,,AK$5)&gt;=$G$5,"Yes",IF(OFFSET(Analysis!$BG182,,AK$5)&gt;=$G$4,"Maybe","No")))</f>
        <v/>
      </c>
      <c r="K188" s="209" t="str">
        <f ca="1">IF($E188="","",IF(OFFSET(Analysis!$BG182,,AL$5)&gt;=$G$5,"Yes",IF(OFFSET(Analysis!$BG182,,AL$5)&gt;=$G$4,"Maybe","No")))</f>
        <v/>
      </c>
      <c r="R188" s="123"/>
    </row>
    <row r="189" spans="2:18">
      <c r="B189" s="209">
        <v>174</v>
      </c>
      <c r="C189" s="210" t="str">
        <f>IF(ISBLANK(Analysis!C183),"",Analysis!C183)</f>
        <v/>
      </c>
      <c r="D189" s="210" t="str">
        <f>IF(ISBLANK(Analysis!E183),"",Analysis!E183)</f>
        <v/>
      </c>
      <c r="E189" s="210" t="str">
        <f>IF(ISBLANK(Analysis!F183),"",Analysis!F183)</f>
        <v/>
      </c>
      <c r="F189" s="209" t="str">
        <f ca="1">IF($E189="","",IF(OFFSET(Analysis!$BG183,,AG$5)&gt;=$G$5,"Yes",IF(OFFSET(Analysis!$BG183,,AG$5)&gt;=$G$4,"Maybe","No")))</f>
        <v/>
      </c>
      <c r="G189" s="209" t="str">
        <f ca="1">IF($E189="","",IF(OFFSET(Analysis!$BG183,,AH$5)&gt;=$G$5,"Yes",IF(OFFSET(Analysis!$BG183,,AH$5)&gt;=$G$4,"Maybe","No")))</f>
        <v/>
      </c>
      <c r="H189" s="209" t="str">
        <f ca="1">IF($E189="","",IF(OFFSET(Analysis!$BG183,,AI$5)&gt;=$G$5,"Yes",IF(OFFSET(Analysis!$BG183,,AI$5)&gt;=$G$4,"Maybe","No")))</f>
        <v/>
      </c>
      <c r="I189" s="209" t="str">
        <f ca="1">IF($E189="","",IF(OFFSET(Analysis!$BG183,,AJ$5)&gt;=$G$5,"Yes",IF(OFFSET(Analysis!$BG183,,AJ$5)&gt;=$G$4,"Maybe","No")))</f>
        <v/>
      </c>
      <c r="J189" s="209" t="str">
        <f ca="1">IF($E189="","",IF(OFFSET(Analysis!$BG183,,AK$5)&gt;=$G$5,"Yes",IF(OFFSET(Analysis!$BG183,,AK$5)&gt;=$G$4,"Maybe","No")))</f>
        <v/>
      </c>
      <c r="K189" s="209" t="str">
        <f ca="1">IF($E189="","",IF(OFFSET(Analysis!$BG183,,AL$5)&gt;=$G$5,"Yes",IF(OFFSET(Analysis!$BG183,,AL$5)&gt;=$G$4,"Maybe","No")))</f>
        <v/>
      </c>
      <c r="R189" s="123"/>
    </row>
    <row r="190" spans="2:18">
      <c r="B190" s="209">
        <v>175</v>
      </c>
      <c r="C190" s="210" t="str">
        <f>IF(ISBLANK(Analysis!C184),"",Analysis!C184)</f>
        <v/>
      </c>
      <c r="D190" s="210" t="str">
        <f>IF(ISBLANK(Analysis!E184),"",Analysis!E184)</f>
        <v/>
      </c>
      <c r="E190" s="210" t="str">
        <f>IF(ISBLANK(Analysis!F184),"",Analysis!F184)</f>
        <v/>
      </c>
      <c r="F190" s="209" t="str">
        <f ca="1">IF($E190="","",IF(OFFSET(Analysis!$BG184,,AG$5)&gt;=$G$5,"Yes",IF(OFFSET(Analysis!$BG184,,AG$5)&gt;=$G$4,"Maybe","No")))</f>
        <v/>
      </c>
      <c r="G190" s="209" t="str">
        <f ca="1">IF($E190="","",IF(OFFSET(Analysis!$BG184,,AH$5)&gt;=$G$5,"Yes",IF(OFFSET(Analysis!$BG184,,AH$5)&gt;=$G$4,"Maybe","No")))</f>
        <v/>
      </c>
      <c r="H190" s="209" t="str">
        <f ca="1">IF($E190="","",IF(OFFSET(Analysis!$BG184,,AI$5)&gt;=$G$5,"Yes",IF(OFFSET(Analysis!$BG184,,AI$5)&gt;=$G$4,"Maybe","No")))</f>
        <v/>
      </c>
      <c r="I190" s="209" t="str">
        <f ca="1">IF($E190="","",IF(OFFSET(Analysis!$BG184,,AJ$5)&gt;=$G$5,"Yes",IF(OFFSET(Analysis!$BG184,,AJ$5)&gt;=$G$4,"Maybe","No")))</f>
        <v/>
      </c>
      <c r="J190" s="209" t="str">
        <f ca="1">IF($E190="","",IF(OFFSET(Analysis!$BG184,,AK$5)&gt;=$G$5,"Yes",IF(OFFSET(Analysis!$BG184,,AK$5)&gt;=$G$4,"Maybe","No")))</f>
        <v/>
      </c>
      <c r="K190" s="209" t="str">
        <f ca="1">IF($E190="","",IF(OFFSET(Analysis!$BG184,,AL$5)&gt;=$G$5,"Yes",IF(OFFSET(Analysis!$BG184,,AL$5)&gt;=$G$4,"Maybe","No")))</f>
        <v/>
      </c>
      <c r="R190" s="123"/>
    </row>
    <row r="191" spans="2:18">
      <c r="B191" s="209">
        <v>176</v>
      </c>
      <c r="C191" s="210" t="str">
        <f>IF(ISBLANK(Analysis!C185),"",Analysis!C185)</f>
        <v/>
      </c>
      <c r="D191" s="210" t="str">
        <f>IF(ISBLANK(Analysis!E185),"",Analysis!E185)</f>
        <v/>
      </c>
      <c r="E191" s="210" t="str">
        <f>IF(ISBLANK(Analysis!F185),"",Analysis!F185)</f>
        <v/>
      </c>
      <c r="F191" s="209" t="str">
        <f ca="1">IF($E191="","",IF(OFFSET(Analysis!$BG185,,AG$5)&gt;=$G$5,"Yes",IF(OFFSET(Analysis!$BG185,,AG$5)&gt;=$G$4,"Maybe","No")))</f>
        <v/>
      </c>
      <c r="G191" s="209" t="str">
        <f ca="1">IF($E191="","",IF(OFFSET(Analysis!$BG185,,AH$5)&gt;=$G$5,"Yes",IF(OFFSET(Analysis!$BG185,,AH$5)&gt;=$G$4,"Maybe","No")))</f>
        <v/>
      </c>
      <c r="H191" s="209" t="str">
        <f ca="1">IF($E191="","",IF(OFFSET(Analysis!$BG185,,AI$5)&gt;=$G$5,"Yes",IF(OFFSET(Analysis!$BG185,,AI$5)&gt;=$G$4,"Maybe","No")))</f>
        <v/>
      </c>
      <c r="I191" s="209" t="str">
        <f ca="1">IF($E191="","",IF(OFFSET(Analysis!$BG185,,AJ$5)&gt;=$G$5,"Yes",IF(OFFSET(Analysis!$BG185,,AJ$5)&gt;=$G$4,"Maybe","No")))</f>
        <v/>
      </c>
      <c r="J191" s="209" t="str">
        <f ca="1">IF($E191="","",IF(OFFSET(Analysis!$BG185,,AK$5)&gt;=$G$5,"Yes",IF(OFFSET(Analysis!$BG185,,AK$5)&gt;=$G$4,"Maybe","No")))</f>
        <v/>
      </c>
      <c r="K191" s="209" t="str">
        <f ca="1">IF($E191="","",IF(OFFSET(Analysis!$BG185,,AL$5)&gt;=$G$5,"Yes",IF(OFFSET(Analysis!$BG185,,AL$5)&gt;=$G$4,"Maybe","No")))</f>
        <v/>
      </c>
      <c r="R191" s="123"/>
    </row>
    <row r="192" spans="2:18">
      <c r="B192" s="209">
        <v>177</v>
      </c>
      <c r="C192" s="210" t="str">
        <f>IF(ISBLANK(Analysis!C186),"",Analysis!C186)</f>
        <v/>
      </c>
      <c r="D192" s="210" t="str">
        <f>IF(ISBLANK(Analysis!E186),"",Analysis!E186)</f>
        <v/>
      </c>
      <c r="E192" s="210" t="str">
        <f>IF(ISBLANK(Analysis!F186),"",Analysis!F186)</f>
        <v/>
      </c>
      <c r="F192" s="209" t="str">
        <f ca="1">IF($E192="","",IF(OFFSET(Analysis!$BG186,,AG$5)&gt;=$G$5,"Yes",IF(OFFSET(Analysis!$BG186,,AG$5)&gt;=$G$4,"Maybe","No")))</f>
        <v/>
      </c>
      <c r="G192" s="209" t="str">
        <f ca="1">IF($E192="","",IF(OFFSET(Analysis!$BG186,,AH$5)&gt;=$G$5,"Yes",IF(OFFSET(Analysis!$BG186,,AH$5)&gt;=$G$4,"Maybe","No")))</f>
        <v/>
      </c>
      <c r="H192" s="209" t="str">
        <f ca="1">IF($E192="","",IF(OFFSET(Analysis!$BG186,,AI$5)&gt;=$G$5,"Yes",IF(OFFSET(Analysis!$BG186,,AI$5)&gt;=$G$4,"Maybe","No")))</f>
        <v/>
      </c>
      <c r="I192" s="209" t="str">
        <f ca="1">IF($E192="","",IF(OFFSET(Analysis!$BG186,,AJ$5)&gt;=$G$5,"Yes",IF(OFFSET(Analysis!$BG186,,AJ$5)&gt;=$G$4,"Maybe","No")))</f>
        <v/>
      </c>
      <c r="J192" s="209" t="str">
        <f ca="1">IF($E192="","",IF(OFFSET(Analysis!$BG186,,AK$5)&gt;=$G$5,"Yes",IF(OFFSET(Analysis!$BG186,,AK$5)&gt;=$G$4,"Maybe","No")))</f>
        <v/>
      </c>
      <c r="K192" s="209" t="str">
        <f ca="1">IF($E192="","",IF(OFFSET(Analysis!$BG186,,AL$5)&gt;=$G$5,"Yes",IF(OFFSET(Analysis!$BG186,,AL$5)&gt;=$G$4,"Maybe","No")))</f>
        <v/>
      </c>
      <c r="R192" s="123"/>
    </row>
    <row r="193" spans="2:18">
      <c r="B193" s="209">
        <v>178</v>
      </c>
      <c r="C193" s="210" t="str">
        <f>IF(ISBLANK(Analysis!C187),"",Analysis!C187)</f>
        <v/>
      </c>
      <c r="D193" s="210" t="str">
        <f>IF(ISBLANK(Analysis!E187),"",Analysis!E187)</f>
        <v/>
      </c>
      <c r="E193" s="210" t="str">
        <f>IF(ISBLANK(Analysis!F187),"",Analysis!F187)</f>
        <v/>
      </c>
      <c r="F193" s="209" t="str">
        <f ca="1">IF($E193="","",IF(OFFSET(Analysis!$BG187,,AG$5)&gt;=$G$5,"Yes",IF(OFFSET(Analysis!$BG187,,AG$5)&gt;=$G$4,"Maybe","No")))</f>
        <v/>
      </c>
      <c r="G193" s="209" t="str">
        <f ca="1">IF($E193="","",IF(OFFSET(Analysis!$BG187,,AH$5)&gt;=$G$5,"Yes",IF(OFFSET(Analysis!$BG187,,AH$5)&gt;=$G$4,"Maybe","No")))</f>
        <v/>
      </c>
      <c r="H193" s="209" t="str">
        <f ca="1">IF($E193="","",IF(OFFSET(Analysis!$BG187,,AI$5)&gt;=$G$5,"Yes",IF(OFFSET(Analysis!$BG187,,AI$5)&gt;=$G$4,"Maybe","No")))</f>
        <v/>
      </c>
      <c r="I193" s="209" t="str">
        <f ca="1">IF($E193="","",IF(OFFSET(Analysis!$BG187,,AJ$5)&gt;=$G$5,"Yes",IF(OFFSET(Analysis!$BG187,,AJ$5)&gt;=$G$4,"Maybe","No")))</f>
        <v/>
      </c>
      <c r="J193" s="209" t="str">
        <f ca="1">IF($E193="","",IF(OFFSET(Analysis!$BG187,,AK$5)&gt;=$G$5,"Yes",IF(OFFSET(Analysis!$BG187,,AK$5)&gt;=$G$4,"Maybe","No")))</f>
        <v/>
      </c>
      <c r="K193" s="209" t="str">
        <f ca="1">IF($E193="","",IF(OFFSET(Analysis!$BG187,,AL$5)&gt;=$G$5,"Yes",IF(OFFSET(Analysis!$BG187,,AL$5)&gt;=$G$4,"Maybe","No")))</f>
        <v/>
      </c>
      <c r="R193" s="123"/>
    </row>
    <row r="194" spans="2:18">
      <c r="B194" s="209">
        <v>179</v>
      </c>
      <c r="C194" s="210" t="str">
        <f>IF(ISBLANK(Analysis!C188),"",Analysis!C188)</f>
        <v/>
      </c>
      <c r="D194" s="210" t="str">
        <f>IF(ISBLANK(Analysis!E188),"",Analysis!E188)</f>
        <v/>
      </c>
      <c r="E194" s="210" t="str">
        <f>IF(ISBLANK(Analysis!F188),"",Analysis!F188)</f>
        <v/>
      </c>
      <c r="F194" s="209" t="str">
        <f ca="1">IF($E194="","",IF(OFFSET(Analysis!$BG188,,AG$5)&gt;=$G$5,"Yes",IF(OFFSET(Analysis!$BG188,,AG$5)&gt;=$G$4,"Maybe","No")))</f>
        <v/>
      </c>
      <c r="G194" s="209" t="str">
        <f ca="1">IF($E194="","",IF(OFFSET(Analysis!$BG188,,AH$5)&gt;=$G$5,"Yes",IF(OFFSET(Analysis!$BG188,,AH$5)&gt;=$G$4,"Maybe","No")))</f>
        <v/>
      </c>
      <c r="H194" s="209" t="str">
        <f ca="1">IF($E194="","",IF(OFFSET(Analysis!$BG188,,AI$5)&gt;=$G$5,"Yes",IF(OFFSET(Analysis!$BG188,,AI$5)&gt;=$G$4,"Maybe","No")))</f>
        <v/>
      </c>
      <c r="I194" s="209" t="str">
        <f ca="1">IF($E194="","",IF(OFFSET(Analysis!$BG188,,AJ$5)&gt;=$G$5,"Yes",IF(OFFSET(Analysis!$BG188,,AJ$5)&gt;=$G$4,"Maybe","No")))</f>
        <v/>
      </c>
      <c r="J194" s="209" t="str">
        <f ca="1">IF($E194="","",IF(OFFSET(Analysis!$BG188,,AK$5)&gt;=$G$5,"Yes",IF(OFFSET(Analysis!$BG188,,AK$5)&gt;=$G$4,"Maybe","No")))</f>
        <v/>
      </c>
      <c r="K194" s="209" t="str">
        <f ca="1">IF($E194="","",IF(OFFSET(Analysis!$BG188,,AL$5)&gt;=$G$5,"Yes",IF(OFFSET(Analysis!$BG188,,AL$5)&gt;=$G$4,"Maybe","No")))</f>
        <v/>
      </c>
      <c r="R194" s="123"/>
    </row>
    <row r="195" spans="2:18">
      <c r="B195" s="209">
        <v>180</v>
      </c>
      <c r="C195" s="210" t="str">
        <f>IF(ISBLANK(Analysis!C189),"",Analysis!C189)</f>
        <v/>
      </c>
      <c r="D195" s="210" t="str">
        <f>IF(ISBLANK(Analysis!E189),"",Analysis!E189)</f>
        <v/>
      </c>
      <c r="E195" s="210" t="str">
        <f>IF(ISBLANK(Analysis!F189),"",Analysis!F189)</f>
        <v/>
      </c>
      <c r="F195" s="209" t="str">
        <f ca="1">IF($E195="","",IF(OFFSET(Analysis!$BG189,,AG$5)&gt;=$G$5,"Yes",IF(OFFSET(Analysis!$BG189,,AG$5)&gt;=$G$4,"Maybe","No")))</f>
        <v/>
      </c>
      <c r="G195" s="209" t="str">
        <f ca="1">IF($E195="","",IF(OFFSET(Analysis!$BG189,,AH$5)&gt;=$G$5,"Yes",IF(OFFSET(Analysis!$BG189,,AH$5)&gt;=$G$4,"Maybe","No")))</f>
        <v/>
      </c>
      <c r="H195" s="209" t="str">
        <f ca="1">IF($E195="","",IF(OFFSET(Analysis!$BG189,,AI$5)&gt;=$G$5,"Yes",IF(OFFSET(Analysis!$BG189,,AI$5)&gt;=$G$4,"Maybe","No")))</f>
        <v/>
      </c>
      <c r="I195" s="209" t="str">
        <f ca="1">IF($E195="","",IF(OFFSET(Analysis!$BG189,,AJ$5)&gt;=$G$5,"Yes",IF(OFFSET(Analysis!$BG189,,AJ$5)&gt;=$G$4,"Maybe","No")))</f>
        <v/>
      </c>
      <c r="J195" s="209" t="str">
        <f ca="1">IF($E195="","",IF(OFFSET(Analysis!$BG189,,AK$5)&gt;=$G$5,"Yes",IF(OFFSET(Analysis!$BG189,,AK$5)&gt;=$G$4,"Maybe","No")))</f>
        <v/>
      </c>
      <c r="K195" s="209" t="str">
        <f ca="1">IF($E195="","",IF(OFFSET(Analysis!$BG189,,AL$5)&gt;=$G$5,"Yes",IF(OFFSET(Analysis!$BG189,,AL$5)&gt;=$G$4,"Maybe","No")))</f>
        <v/>
      </c>
      <c r="R195" s="123"/>
    </row>
    <row r="196" spans="2:18">
      <c r="B196" s="209">
        <v>181</v>
      </c>
      <c r="C196" s="210" t="str">
        <f>IF(ISBLANK(Analysis!C190),"",Analysis!C190)</f>
        <v/>
      </c>
      <c r="D196" s="210" t="str">
        <f>IF(ISBLANK(Analysis!E190),"",Analysis!E190)</f>
        <v/>
      </c>
      <c r="E196" s="210" t="str">
        <f>IF(ISBLANK(Analysis!F190),"",Analysis!F190)</f>
        <v/>
      </c>
      <c r="F196" s="209" t="str">
        <f ca="1">IF($E196="","",IF(OFFSET(Analysis!$BG190,,AG$5)&gt;=$G$5,"Yes",IF(OFFSET(Analysis!$BG190,,AG$5)&gt;=$G$4,"Maybe","No")))</f>
        <v/>
      </c>
      <c r="G196" s="209" t="str">
        <f ca="1">IF($E196="","",IF(OFFSET(Analysis!$BG190,,AH$5)&gt;=$G$5,"Yes",IF(OFFSET(Analysis!$BG190,,AH$5)&gt;=$G$4,"Maybe","No")))</f>
        <v/>
      </c>
      <c r="H196" s="209" t="str">
        <f ca="1">IF($E196="","",IF(OFFSET(Analysis!$BG190,,AI$5)&gt;=$G$5,"Yes",IF(OFFSET(Analysis!$BG190,,AI$5)&gt;=$G$4,"Maybe","No")))</f>
        <v/>
      </c>
      <c r="I196" s="209" t="str">
        <f ca="1">IF($E196="","",IF(OFFSET(Analysis!$BG190,,AJ$5)&gt;=$G$5,"Yes",IF(OFFSET(Analysis!$BG190,,AJ$5)&gt;=$G$4,"Maybe","No")))</f>
        <v/>
      </c>
      <c r="J196" s="209" t="str">
        <f ca="1">IF($E196="","",IF(OFFSET(Analysis!$BG190,,AK$5)&gt;=$G$5,"Yes",IF(OFFSET(Analysis!$BG190,,AK$5)&gt;=$G$4,"Maybe","No")))</f>
        <v/>
      </c>
      <c r="K196" s="209" t="str">
        <f ca="1">IF($E196="","",IF(OFFSET(Analysis!$BG190,,AL$5)&gt;=$G$5,"Yes",IF(OFFSET(Analysis!$BG190,,AL$5)&gt;=$G$4,"Maybe","No")))</f>
        <v/>
      </c>
      <c r="R196" s="123"/>
    </row>
    <row r="197" spans="2:18">
      <c r="B197" s="209">
        <v>182</v>
      </c>
      <c r="C197" s="210" t="str">
        <f>IF(ISBLANK(Analysis!C191),"",Analysis!C191)</f>
        <v/>
      </c>
      <c r="D197" s="210" t="str">
        <f>IF(ISBLANK(Analysis!E191),"",Analysis!E191)</f>
        <v/>
      </c>
      <c r="E197" s="210" t="str">
        <f>IF(ISBLANK(Analysis!F191),"",Analysis!F191)</f>
        <v/>
      </c>
      <c r="F197" s="209" t="str">
        <f ca="1">IF($E197="","",IF(OFFSET(Analysis!$BG191,,AG$5)&gt;=$G$5,"Yes",IF(OFFSET(Analysis!$BG191,,AG$5)&gt;=$G$4,"Maybe","No")))</f>
        <v/>
      </c>
      <c r="G197" s="209" t="str">
        <f ca="1">IF($E197="","",IF(OFFSET(Analysis!$BG191,,AH$5)&gt;=$G$5,"Yes",IF(OFFSET(Analysis!$BG191,,AH$5)&gt;=$G$4,"Maybe","No")))</f>
        <v/>
      </c>
      <c r="H197" s="209" t="str">
        <f ca="1">IF($E197="","",IF(OFFSET(Analysis!$BG191,,AI$5)&gt;=$G$5,"Yes",IF(OFFSET(Analysis!$BG191,,AI$5)&gt;=$G$4,"Maybe","No")))</f>
        <v/>
      </c>
      <c r="I197" s="209" t="str">
        <f ca="1">IF($E197="","",IF(OFFSET(Analysis!$BG191,,AJ$5)&gt;=$G$5,"Yes",IF(OFFSET(Analysis!$BG191,,AJ$5)&gt;=$G$4,"Maybe","No")))</f>
        <v/>
      </c>
      <c r="J197" s="209" t="str">
        <f ca="1">IF($E197="","",IF(OFFSET(Analysis!$BG191,,AK$5)&gt;=$G$5,"Yes",IF(OFFSET(Analysis!$BG191,,AK$5)&gt;=$G$4,"Maybe","No")))</f>
        <v/>
      </c>
      <c r="K197" s="209" t="str">
        <f ca="1">IF($E197="","",IF(OFFSET(Analysis!$BG191,,AL$5)&gt;=$G$5,"Yes",IF(OFFSET(Analysis!$BG191,,AL$5)&gt;=$G$4,"Maybe","No")))</f>
        <v/>
      </c>
      <c r="R197" s="123"/>
    </row>
    <row r="198" spans="2:18">
      <c r="B198" s="209">
        <v>183</v>
      </c>
      <c r="C198" s="210" t="str">
        <f>IF(ISBLANK(Analysis!C192),"",Analysis!C192)</f>
        <v/>
      </c>
      <c r="D198" s="210" t="str">
        <f>IF(ISBLANK(Analysis!E192),"",Analysis!E192)</f>
        <v/>
      </c>
      <c r="E198" s="210" t="str">
        <f>IF(ISBLANK(Analysis!F192),"",Analysis!F192)</f>
        <v/>
      </c>
      <c r="F198" s="209" t="str">
        <f ca="1">IF($E198="","",IF(OFFSET(Analysis!$BG192,,AG$5)&gt;=$G$5,"Yes",IF(OFFSET(Analysis!$BG192,,AG$5)&gt;=$G$4,"Maybe","No")))</f>
        <v/>
      </c>
      <c r="G198" s="209" t="str">
        <f ca="1">IF($E198="","",IF(OFFSET(Analysis!$BG192,,AH$5)&gt;=$G$5,"Yes",IF(OFFSET(Analysis!$BG192,,AH$5)&gt;=$G$4,"Maybe","No")))</f>
        <v/>
      </c>
      <c r="H198" s="209" t="str">
        <f ca="1">IF($E198="","",IF(OFFSET(Analysis!$BG192,,AI$5)&gt;=$G$5,"Yes",IF(OFFSET(Analysis!$BG192,,AI$5)&gt;=$G$4,"Maybe","No")))</f>
        <v/>
      </c>
      <c r="I198" s="209" t="str">
        <f ca="1">IF($E198="","",IF(OFFSET(Analysis!$BG192,,AJ$5)&gt;=$G$5,"Yes",IF(OFFSET(Analysis!$BG192,,AJ$5)&gt;=$G$4,"Maybe","No")))</f>
        <v/>
      </c>
      <c r="J198" s="209" t="str">
        <f ca="1">IF($E198="","",IF(OFFSET(Analysis!$BG192,,AK$5)&gt;=$G$5,"Yes",IF(OFFSET(Analysis!$BG192,,AK$5)&gt;=$G$4,"Maybe","No")))</f>
        <v/>
      </c>
      <c r="K198" s="209" t="str">
        <f ca="1">IF($E198="","",IF(OFFSET(Analysis!$BG192,,AL$5)&gt;=$G$5,"Yes",IF(OFFSET(Analysis!$BG192,,AL$5)&gt;=$G$4,"Maybe","No")))</f>
        <v/>
      </c>
      <c r="R198" s="123"/>
    </row>
    <row r="199" spans="2:18">
      <c r="B199" s="209">
        <v>184</v>
      </c>
      <c r="C199" s="210" t="str">
        <f>IF(ISBLANK(Analysis!C193),"",Analysis!C193)</f>
        <v/>
      </c>
      <c r="D199" s="210" t="str">
        <f>IF(ISBLANK(Analysis!E193),"",Analysis!E193)</f>
        <v/>
      </c>
      <c r="E199" s="210" t="str">
        <f>IF(ISBLANK(Analysis!F193),"",Analysis!F193)</f>
        <v/>
      </c>
      <c r="F199" s="209" t="str">
        <f ca="1">IF($E199="","",IF(OFFSET(Analysis!$BG193,,AG$5)&gt;=$G$5,"Yes",IF(OFFSET(Analysis!$BG193,,AG$5)&gt;=$G$4,"Maybe","No")))</f>
        <v/>
      </c>
      <c r="G199" s="209" t="str">
        <f ca="1">IF($E199="","",IF(OFFSET(Analysis!$BG193,,AH$5)&gt;=$G$5,"Yes",IF(OFFSET(Analysis!$BG193,,AH$5)&gt;=$G$4,"Maybe","No")))</f>
        <v/>
      </c>
      <c r="H199" s="209" t="str">
        <f ca="1">IF($E199="","",IF(OFFSET(Analysis!$BG193,,AI$5)&gt;=$G$5,"Yes",IF(OFFSET(Analysis!$BG193,,AI$5)&gt;=$G$4,"Maybe","No")))</f>
        <v/>
      </c>
      <c r="I199" s="209" t="str">
        <f ca="1">IF($E199="","",IF(OFFSET(Analysis!$BG193,,AJ$5)&gt;=$G$5,"Yes",IF(OFFSET(Analysis!$BG193,,AJ$5)&gt;=$G$4,"Maybe","No")))</f>
        <v/>
      </c>
      <c r="J199" s="209" t="str">
        <f ca="1">IF($E199="","",IF(OFFSET(Analysis!$BG193,,AK$5)&gt;=$G$5,"Yes",IF(OFFSET(Analysis!$BG193,,AK$5)&gt;=$G$4,"Maybe","No")))</f>
        <v/>
      </c>
      <c r="K199" s="209" t="str">
        <f ca="1">IF($E199="","",IF(OFFSET(Analysis!$BG193,,AL$5)&gt;=$G$5,"Yes",IF(OFFSET(Analysis!$BG193,,AL$5)&gt;=$G$4,"Maybe","No")))</f>
        <v/>
      </c>
      <c r="R199" s="123"/>
    </row>
    <row r="200" spans="2:18">
      <c r="B200" s="209">
        <v>185</v>
      </c>
      <c r="C200" s="210" t="str">
        <f>IF(ISBLANK(Analysis!C194),"",Analysis!C194)</f>
        <v/>
      </c>
      <c r="D200" s="210" t="str">
        <f>IF(ISBLANK(Analysis!E194),"",Analysis!E194)</f>
        <v/>
      </c>
      <c r="E200" s="210" t="str">
        <f>IF(ISBLANK(Analysis!F194),"",Analysis!F194)</f>
        <v/>
      </c>
      <c r="F200" s="209" t="str">
        <f ca="1">IF($E200="","",IF(OFFSET(Analysis!$BG194,,AG$5)&gt;=$G$5,"Yes",IF(OFFSET(Analysis!$BG194,,AG$5)&gt;=$G$4,"Maybe","No")))</f>
        <v/>
      </c>
      <c r="G200" s="209" t="str">
        <f ca="1">IF($E200="","",IF(OFFSET(Analysis!$BG194,,AH$5)&gt;=$G$5,"Yes",IF(OFFSET(Analysis!$BG194,,AH$5)&gt;=$G$4,"Maybe","No")))</f>
        <v/>
      </c>
      <c r="H200" s="209" t="str">
        <f ca="1">IF($E200="","",IF(OFFSET(Analysis!$BG194,,AI$5)&gt;=$G$5,"Yes",IF(OFFSET(Analysis!$BG194,,AI$5)&gt;=$G$4,"Maybe","No")))</f>
        <v/>
      </c>
      <c r="I200" s="209" t="str">
        <f ca="1">IF($E200="","",IF(OFFSET(Analysis!$BG194,,AJ$5)&gt;=$G$5,"Yes",IF(OFFSET(Analysis!$BG194,,AJ$5)&gt;=$G$4,"Maybe","No")))</f>
        <v/>
      </c>
      <c r="J200" s="209" t="str">
        <f ca="1">IF($E200="","",IF(OFFSET(Analysis!$BG194,,AK$5)&gt;=$G$5,"Yes",IF(OFFSET(Analysis!$BG194,,AK$5)&gt;=$G$4,"Maybe","No")))</f>
        <v/>
      </c>
      <c r="K200" s="209" t="str">
        <f ca="1">IF($E200="","",IF(OFFSET(Analysis!$BG194,,AL$5)&gt;=$G$5,"Yes",IF(OFFSET(Analysis!$BG194,,AL$5)&gt;=$G$4,"Maybe","No")))</f>
        <v/>
      </c>
      <c r="R200" s="123"/>
    </row>
    <row r="201" spans="2:18">
      <c r="B201" s="209">
        <v>186</v>
      </c>
      <c r="C201" s="210" t="str">
        <f>IF(ISBLANK(Analysis!C195),"",Analysis!C195)</f>
        <v/>
      </c>
      <c r="D201" s="210" t="str">
        <f>IF(ISBLANK(Analysis!E195),"",Analysis!E195)</f>
        <v/>
      </c>
      <c r="E201" s="210" t="str">
        <f>IF(ISBLANK(Analysis!F195),"",Analysis!F195)</f>
        <v/>
      </c>
      <c r="F201" s="209" t="str">
        <f ca="1">IF($E201="","",IF(OFFSET(Analysis!$BG195,,AG$5)&gt;=$G$5,"Yes",IF(OFFSET(Analysis!$BG195,,AG$5)&gt;=$G$4,"Maybe","No")))</f>
        <v/>
      </c>
      <c r="G201" s="209" t="str">
        <f ca="1">IF($E201="","",IF(OFFSET(Analysis!$BG195,,AH$5)&gt;=$G$5,"Yes",IF(OFFSET(Analysis!$BG195,,AH$5)&gt;=$G$4,"Maybe","No")))</f>
        <v/>
      </c>
      <c r="H201" s="209" t="str">
        <f ca="1">IF($E201="","",IF(OFFSET(Analysis!$BG195,,AI$5)&gt;=$G$5,"Yes",IF(OFFSET(Analysis!$BG195,,AI$5)&gt;=$G$4,"Maybe","No")))</f>
        <v/>
      </c>
      <c r="I201" s="209" t="str">
        <f ca="1">IF($E201="","",IF(OFFSET(Analysis!$BG195,,AJ$5)&gt;=$G$5,"Yes",IF(OFFSET(Analysis!$BG195,,AJ$5)&gt;=$G$4,"Maybe","No")))</f>
        <v/>
      </c>
      <c r="J201" s="209" t="str">
        <f ca="1">IF($E201="","",IF(OFFSET(Analysis!$BG195,,AK$5)&gt;=$G$5,"Yes",IF(OFFSET(Analysis!$BG195,,AK$5)&gt;=$G$4,"Maybe","No")))</f>
        <v/>
      </c>
      <c r="K201" s="209" t="str">
        <f ca="1">IF($E201="","",IF(OFFSET(Analysis!$BG195,,AL$5)&gt;=$G$5,"Yes",IF(OFFSET(Analysis!$BG195,,AL$5)&gt;=$G$4,"Maybe","No")))</f>
        <v/>
      </c>
      <c r="R201" s="123"/>
    </row>
    <row r="202" spans="2:18">
      <c r="B202" s="209">
        <v>187</v>
      </c>
      <c r="C202" s="210" t="str">
        <f>IF(ISBLANK(Analysis!C196),"",Analysis!C196)</f>
        <v/>
      </c>
      <c r="D202" s="210" t="str">
        <f>IF(ISBLANK(Analysis!E196),"",Analysis!E196)</f>
        <v/>
      </c>
      <c r="E202" s="210" t="str">
        <f>IF(ISBLANK(Analysis!F196),"",Analysis!F196)</f>
        <v/>
      </c>
      <c r="F202" s="209" t="str">
        <f ca="1">IF($E202="","",IF(OFFSET(Analysis!$BG196,,AG$5)&gt;=$G$5,"Yes",IF(OFFSET(Analysis!$BG196,,AG$5)&gt;=$G$4,"Maybe","No")))</f>
        <v/>
      </c>
      <c r="G202" s="209" t="str">
        <f ca="1">IF($E202="","",IF(OFFSET(Analysis!$BG196,,AH$5)&gt;=$G$5,"Yes",IF(OFFSET(Analysis!$BG196,,AH$5)&gt;=$G$4,"Maybe","No")))</f>
        <v/>
      </c>
      <c r="H202" s="209" t="str">
        <f ca="1">IF($E202="","",IF(OFFSET(Analysis!$BG196,,AI$5)&gt;=$G$5,"Yes",IF(OFFSET(Analysis!$BG196,,AI$5)&gt;=$G$4,"Maybe","No")))</f>
        <v/>
      </c>
      <c r="I202" s="209" t="str">
        <f ca="1">IF($E202="","",IF(OFFSET(Analysis!$BG196,,AJ$5)&gt;=$G$5,"Yes",IF(OFFSET(Analysis!$BG196,,AJ$5)&gt;=$G$4,"Maybe","No")))</f>
        <v/>
      </c>
      <c r="J202" s="209" t="str">
        <f ca="1">IF($E202="","",IF(OFFSET(Analysis!$BG196,,AK$5)&gt;=$G$5,"Yes",IF(OFFSET(Analysis!$BG196,,AK$5)&gt;=$G$4,"Maybe","No")))</f>
        <v/>
      </c>
      <c r="K202" s="209" t="str">
        <f ca="1">IF($E202="","",IF(OFFSET(Analysis!$BG196,,AL$5)&gt;=$G$5,"Yes",IF(OFFSET(Analysis!$BG196,,AL$5)&gt;=$G$4,"Maybe","No")))</f>
        <v/>
      </c>
      <c r="R202" s="123"/>
    </row>
    <row r="203" spans="2:18">
      <c r="B203" s="209">
        <v>188</v>
      </c>
      <c r="C203" s="210" t="str">
        <f>IF(ISBLANK(Analysis!C197),"",Analysis!C197)</f>
        <v/>
      </c>
      <c r="D203" s="210" t="str">
        <f>IF(ISBLANK(Analysis!E197),"",Analysis!E197)</f>
        <v/>
      </c>
      <c r="E203" s="210" t="str">
        <f>IF(ISBLANK(Analysis!F197),"",Analysis!F197)</f>
        <v/>
      </c>
      <c r="F203" s="209" t="str">
        <f ca="1">IF($E203="","",IF(OFFSET(Analysis!$BG197,,AG$5)&gt;=$G$5,"Yes",IF(OFFSET(Analysis!$BG197,,AG$5)&gt;=$G$4,"Maybe","No")))</f>
        <v/>
      </c>
      <c r="G203" s="209" t="str">
        <f ca="1">IF($E203="","",IF(OFFSET(Analysis!$BG197,,AH$5)&gt;=$G$5,"Yes",IF(OFFSET(Analysis!$BG197,,AH$5)&gt;=$G$4,"Maybe","No")))</f>
        <v/>
      </c>
      <c r="H203" s="209" t="str">
        <f ca="1">IF($E203="","",IF(OFFSET(Analysis!$BG197,,AI$5)&gt;=$G$5,"Yes",IF(OFFSET(Analysis!$BG197,,AI$5)&gt;=$G$4,"Maybe","No")))</f>
        <v/>
      </c>
      <c r="I203" s="209" t="str">
        <f ca="1">IF($E203="","",IF(OFFSET(Analysis!$BG197,,AJ$5)&gt;=$G$5,"Yes",IF(OFFSET(Analysis!$BG197,,AJ$5)&gt;=$G$4,"Maybe","No")))</f>
        <v/>
      </c>
      <c r="J203" s="209" t="str">
        <f ca="1">IF($E203="","",IF(OFFSET(Analysis!$BG197,,AK$5)&gt;=$G$5,"Yes",IF(OFFSET(Analysis!$BG197,,AK$5)&gt;=$G$4,"Maybe","No")))</f>
        <v/>
      </c>
      <c r="K203" s="209" t="str">
        <f ca="1">IF($E203="","",IF(OFFSET(Analysis!$BG197,,AL$5)&gt;=$G$5,"Yes",IF(OFFSET(Analysis!$BG197,,AL$5)&gt;=$G$4,"Maybe","No")))</f>
        <v/>
      </c>
      <c r="R203" s="123"/>
    </row>
    <row r="204" spans="2:18">
      <c r="B204" s="209">
        <v>189</v>
      </c>
      <c r="C204" s="210" t="str">
        <f>IF(ISBLANK(Analysis!C198),"",Analysis!C198)</f>
        <v/>
      </c>
      <c r="D204" s="210" t="str">
        <f>IF(ISBLANK(Analysis!E198),"",Analysis!E198)</f>
        <v/>
      </c>
      <c r="E204" s="210" t="str">
        <f>IF(ISBLANK(Analysis!F198),"",Analysis!F198)</f>
        <v/>
      </c>
      <c r="F204" s="209" t="str">
        <f ca="1">IF($E204="","",IF(OFFSET(Analysis!$BG198,,AG$5)&gt;=$G$5,"Yes",IF(OFFSET(Analysis!$BG198,,AG$5)&gt;=$G$4,"Maybe","No")))</f>
        <v/>
      </c>
      <c r="G204" s="209" t="str">
        <f ca="1">IF($E204="","",IF(OFFSET(Analysis!$BG198,,AH$5)&gt;=$G$5,"Yes",IF(OFFSET(Analysis!$BG198,,AH$5)&gt;=$G$4,"Maybe","No")))</f>
        <v/>
      </c>
      <c r="H204" s="209" t="str">
        <f ca="1">IF($E204="","",IF(OFFSET(Analysis!$BG198,,AI$5)&gt;=$G$5,"Yes",IF(OFFSET(Analysis!$BG198,,AI$5)&gt;=$G$4,"Maybe","No")))</f>
        <v/>
      </c>
      <c r="I204" s="209" t="str">
        <f ca="1">IF($E204="","",IF(OFFSET(Analysis!$BG198,,AJ$5)&gt;=$G$5,"Yes",IF(OFFSET(Analysis!$BG198,,AJ$5)&gt;=$G$4,"Maybe","No")))</f>
        <v/>
      </c>
      <c r="J204" s="209" t="str">
        <f ca="1">IF($E204="","",IF(OFFSET(Analysis!$BG198,,AK$5)&gt;=$G$5,"Yes",IF(OFFSET(Analysis!$BG198,,AK$5)&gt;=$G$4,"Maybe","No")))</f>
        <v/>
      </c>
      <c r="K204" s="209" t="str">
        <f ca="1">IF($E204="","",IF(OFFSET(Analysis!$BG198,,AL$5)&gt;=$G$5,"Yes",IF(OFFSET(Analysis!$BG198,,AL$5)&gt;=$G$4,"Maybe","No")))</f>
        <v/>
      </c>
      <c r="R204" s="123"/>
    </row>
    <row r="205" spans="2:18">
      <c r="B205" s="209">
        <v>190</v>
      </c>
      <c r="C205" s="210" t="str">
        <f>IF(ISBLANK(Analysis!C199),"",Analysis!C199)</f>
        <v/>
      </c>
      <c r="D205" s="210" t="str">
        <f>IF(ISBLANK(Analysis!E199),"",Analysis!E199)</f>
        <v/>
      </c>
      <c r="E205" s="210" t="str">
        <f>IF(ISBLANK(Analysis!F199),"",Analysis!F199)</f>
        <v/>
      </c>
      <c r="F205" s="209" t="str">
        <f ca="1">IF($E205="","",IF(OFFSET(Analysis!$BG199,,AG$5)&gt;=$G$5,"Yes",IF(OFFSET(Analysis!$BG199,,AG$5)&gt;=$G$4,"Maybe","No")))</f>
        <v/>
      </c>
      <c r="G205" s="209" t="str">
        <f ca="1">IF($E205="","",IF(OFFSET(Analysis!$BG199,,AH$5)&gt;=$G$5,"Yes",IF(OFFSET(Analysis!$BG199,,AH$5)&gt;=$G$4,"Maybe","No")))</f>
        <v/>
      </c>
      <c r="H205" s="209" t="str">
        <f ca="1">IF($E205="","",IF(OFFSET(Analysis!$BG199,,AI$5)&gt;=$G$5,"Yes",IF(OFFSET(Analysis!$BG199,,AI$5)&gt;=$G$4,"Maybe","No")))</f>
        <v/>
      </c>
      <c r="I205" s="209" t="str">
        <f ca="1">IF($E205="","",IF(OFFSET(Analysis!$BG199,,AJ$5)&gt;=$G$5,"Yes",IF(OFFSET(Analysis!$BG199,,AJ$5)&gt;=$G$4,"Maybe","No")))</f>
        <v/>
      </c>
      <c r="J205" s="209" t="str">
        <f ca="1">IF($E205="","",IF(OFFSET(Analysis!$BG199,,AK$5)&gt;=$G$5,"Yes",IF(OFFSET(Analysis!$BG199,,AK$5)&gt;=$G$4,"Maybe","No")))</f>
        <v/>
      </c>
      <c r="K205" s="209" t="str">
        <f ca="1">IF($E205="","",IF(OFFSET(Analysis!$BG199,,AL$5)&gt;=$G$5,"Yes",IF(OFFSET(Analysis!$BG199,,AL$5)&gt;=$G$4,"Maybe","No")))</f>
        <v/>
      </c>
      <c r="R205" s="123"/>
    </row>
    <row r="206" spans="2:18">
      <c r="B206" s="209">
        <v>191</v>
      </c>
      <c r="C206" s="210" t="str">
        <f>IF(ISBLANK(Analysis!C200),"",Analysis!C200)</f>
        <v/>
      </c>
      <c r="D206" s="210" t="str">
        <f>IF(ISBLANK(Analysis!E200),"",Analysis!E200)</f>
        <v/>
      </c>
      <c r="E206" s="210" t="str">
        <f>IF(ISBLANK(Analysis!F200),"",Analysis!F200)</f>
        <v/>
      </c>
      <c r="F206" s="209" t="str">
        <f ca="1">IF($E206="","",IF(OFFSET(Analysis!$BG200,,AG$5)&gt;=$G$5,"Yes",IF(OFFSET(Analysis!$BG200,,AG$5)&gt;=$G$4,"Maybe","No")))</f>
        <v/>
      </c>
      <c r="G206" s="209" t="str">
        <f ca="1">IF($E206="","",IF(OFFSET(Analysis!$BG200,,AH$5)&gt;=$G$5,"Yes",IF(OFFSET(Analysis!$BG200,,AH$5)&gt;=$G$4,"Maybe","No")))</f>
        <v/>
      </c>
      <c r="H206" s="209" t="str">
        <f ca="1">IF($E206="","",IF(OFFSET(Analysis!$BG200,,AI$5)&gt;=$G$5,"Yes",IF(OFFSET(Analysis!$BG200,,AI$5)&gt;=$G$4,"Maybe","No")))</f>
        <v/>
      </c>
      <c r="I206" s="209" t="str">
        <f ca="1">IF($E206="","",IF(OFFSET(Analysis!$BG200,,AJ$5)&gt;=$G$5,"Yes",IF(OFFSET(Analysis!$BG200,,AJ$5)&gt;=$G$4,"Maybe","No")))</f>
        <v/>
      </c>
      <c r="J206" s="209" t="str">
        <f ca="1">IF($E206="","",IF(OFFSET(Analysis!$BG200,,AK$5)&gt;=$G$5,"Yes",IF(OFFSET(Analysis!$BG200,,AK$5)&gt;=$G$4,"Maybe","No")))</f>
        <v/>
      </c>
      <c r="K206" s="209" t="str">
        <f ca="1">IF($E206="","",IF(OFFSET(Analysis!$BG200,,AL$5)&gt;=$G$5,"Yes",IF(OFFSET(Analysis!$BG200,,AL$5)&gt;=$G$4,"Maybe","No")))</f>
        <v/>
      </c>
      <c r="R206" s="123"/>
    </row>
    <row r="207" spans="2:18">
      <c r="B207" s="209">
        <v>192</v>
      </c>
      <c r="C207" s="210" t="str">
        <f>IF(ISBLANK(Analysis!C201),"",Analysis!C201)</f>
        <v/>
      </c>
      <c r="D207" s="210" t="str">
        <f>IF(ISBLANK(Analysis!E201),"",Analysis!E201)</f>
        <v/>
      </c>
      <c r="E207" s="210" t="str">
        <f>IF(ISBLANK(Analysis!F201),"",Analysis!F201)</f>
        <v/>
      </c>
      <c r="F207" s="209" t="str">
        <f ca="1">IF($E207="","",IF(OFFSET(Analysis!$BG201,,AG$5)&gt;=$G$5,"Yes",IF(OFFSET(Analysis!$BG201,,AG$5)&gt;=$G$4,"Maybe","No")))</f>
        <v/>
      </c>
      <c r="G207" s="209" t="str">
        <f ca="1">IF($E207="","",IF(OFFSET(Analysis!$BG201,,AH$5)&gt;=$G$5,"Yes",IF(OFFSET(Analysis!$BG201,,AH$5)&gt;=$G$4,"Maybe","No")))</f>
        <v/>
      </c>
      <c r="H207" s="209" t="str">
        <f ca="1">IF($E207="","",IF(OFFSET(Analysis!$BG201,,AI$5)&gt;=$G$5,"Yes",IF(OFFSET(Analysis!$BG201,,AI$5)&gt;=$G$4,"Maybe","No")))</f>
        <v/>
      </c>
      <c r="I207" s="209" t="str">
        <f ca="1">IF($E207="","",IF(OFFSET(Analysis!$BG201,,AJ$5)&gt;=$G$5,"Yes",IF(OFFSET(Analysis!$BG201,,AJ$5)&gt;=$G$4,"Maybe","No")))</f>
        <v/>
      </c>
      <c r="J207" s="209" t="str">
        <f ca="1">IF($E207="","",IF(OFFSET(Analysis!$BG201,,AK$5)&gt;=$G$5,"Yes",IF(OFFSET(Analysis!$BG201,,AK$5)&gt;=$G$4,"Maybe","No")))</f>
        <v/>
      </c>
      <c r="K207" s="209" t="str">
        <f ca="1">IF($E207="","",IF(OFFSET(Analysis!$BG201,,AL$5)&gt;=$G$5,"Yes",IF(OFFSET(Analysis!$BG201,,AL$5)&gt;=$G$4,"Maybe","No")))</f>
        <v/>
      </c>
      <c r="R207" s="123"/>
    </row>
    <row r="208" spans="2:18">
      <c r="B208" s="209">
        <v>193</v>
      </c>
      <c r="C208" s="210" t="str">
        <f>IF(ISBLANK(Analysis!C202),"",Analysis!C202)</f>
        <v/>
      </c>
      <c r="D208" s="210" t="str">
        <f>IF(ISBLANK(Analysis!E202),"",Analysis!E202)</f>
        <v/>
      </c>
      <c r="E208" s="210" t="str">
        <f>IF(ISBLANK(Analysis!F202),"",Analysis!F202)</f>
        <v/>
      </c>
      <c r="F208" s="209" t="str">
        <f ca="1">IF($E208="","",IF(OFFSET(Analysis!$BG202,,AG$5)&gt;=$G$5,"Yes",IF(OFFSET(Analysis!$BG202,,AG$5)&gt;=$G$4,"Maybe","No")))</f>
        <v/>
      </c>
      <c r="G208" s="209" t="str">
        <f ca="1">IF($E208="","",IF(OFFSET(Analysis!$BG202,,AH$5)&gt;=$G$5,"Yes",IF(OFFSET(Analysis!$BG202,,AH$5)&gt;=$G$4,"Maybe","No")))</f>
        <v/>
      </c>
      <c r="H208" s="209" t="str">
        <f ca="1">IF($E208="","",IF(OFFSET(Analysis!$BG202,,AI$5)&gt;=$G$5,"Yes",IF(OFFSET(Analysis!$BG202,,AI$5)&gt;=$G$4,"Maybe","No")))</f>
        <v/>
      </c>
      <c r="I208" s="209" t="str">
        <f ca="1">IF($E208="","",IF(OFFSET(Analysis!$BG202,,AJ$5)&gt;=$G$5,"Yes",IF(OFFSET(Analysis!$BG202,,AJ$5)&gt;=$G$4,"Maybe","No")))</f>
        <v/>
      </c>
      <c r="J208" s="209" t="str">
        <f ca="1">IF($E208="","",IF(OFFSET(Analysis!$BG202,,AK$5)&gt;=$G$5,"Yes",IF(OFFSET(Analysis!$BG202,,AK$5)&gt;=$G$4,"Maybe","No")))</f>
        <v/>
      </c>
      <c r="K208" s="209" t="str">
        <f ca="1">IF($E208="","",IF(OFFSET(Analysis!$BG202,,AL$5)&gt;=$G$5,"Yes",IF(OFFSET(Analysis!$BG202,,AL$5)&gt;=$G$4,"Maybe","No")))</f>
        <v/>
      </c>
      <c r="R208" s="123"/>
    </row>
    <row r="209" spans="2:18">
      <c r="B209" s="209">
        <v>194</v>
      </c>
      <c r="C209" s="210" t="str">
        <f>IF(ISBLANK(Analysis!C203),"",Analysis!C203)</f>
        <v/>
      </c>
      <c r="D209" s="210" t="str">
        <f>IF(ISBLANK(Analysis!E203),"",Analysis!E203)</f>
        <v/>
      </c>
      <c r="E209" s="210" t="str">
        <f>IF(ISBLANK(Analysis!F203),"",Analysis!F203)</f>
        <v/>
      </c>
      <c r="F209" s="209" t="str">
        <f ca="1">IF($E209="","",IF(OFFSET(Analysis!$BG203,,AG$5)&gt;=$G$5,"Yes",IF(OFFSET(Analysis!$BG203,,AG$5)&gt;=$G$4,"Maybe","No")))</f>
        <v/>
      </c>
      <c r="G209" s="209" t="str">
        <f ca="1">IF($E209="","",IF(OFFSET(Analysis!$BG203,,AH$5)&gt;=$G$5,"Yes",IF(OFFSET(Analysis!$BG203,,AH$5)&gt;=$G$4,"Maybe","No")))</f>
        <v/>
      </c>
      <c r="H209" s="209" t="str">
        <f ca="1">IF($E209="","",IF(OFFSET(Analysis!$BG203,,AI$5)&gt;=$G$5,"Yes",IF(OFFSET(Analysis!$BG203,,AI$5)&gt;=$G$4,"Maybe","No")))</f>
        <v/>
      </c>
      <c r="I209" s="209" t="str">
        <f ca="1">IF($E209="","",IF(OFFSET(Analysis!$BG203,,AJ$5)&gt;=$G$5,"Yes",IF(OFFSET(Analysis!$BG203,,AJ$5)&gt;=$G$4,"Maybe","No")))</f>
        <v/>
      </c>
      <c r="J209" s="209" t="str">
        <f ca="1">IF($E209="","",IF(OFFSET(Analysis!$BG203,,AK$5)&gt;=$G$5,"Yes",IF(OFFSET(Analysis!$BG203,,AK$5)&gt;=$G$4,"Maybe","No")))</f>
        <v/>
      </c>
      <c r="K209" s="209" t="str">
        <f ca="1">IF($E209="","",IF(OFFSET(Analysis!$BG203,,AL$5)&gt;=$G$5,"Yes",IF(OFFSET(Analysis!$BG203,,AL$5)&gt;=$G$4,"Maybe","No")))</f>
        <v/>
      </c>
      <c r="R209" s="123"/>
    </row>
    <row r="210" spans="2:18">
      <c r="B210" s="209">
        <v>195</v>
      </c>
      <c r="C210" s="210" t="str">
        <f>IF(ISBLANK(Analysis!C204),"",Analysis!C204)</f>
        <v/>
      </c>
      <c r="D210" s="210" t="str">
        <f>IF(ISBLANK(Analysis!E204),"",Analysis!E204)</f>
        <v/>
      </c>
      <c r="E210" s="210" t="str">
        <f>IF(ISBLANK(Analysis!F204),"",Analysis!F204)</f>
        <v/>
      </c>
      <c r="F210" s="209" t="str">
        <f ca="1">IF($E210="","",IF(OFFSET(Analysis!$BG204,,AG$5)&gt;=$G$5,"Yes",IF(OFFSET(Analysis!$BG204,,AG$5)&gt;=$G$4,"Maybe","No")))</f>
        <v/>
      </c>
      <c r="G210" s="209" t="str">
        <f ca="1">IF($E210="","",IF(OFFSET(Analysis!$BG204,,AH$5)&gt;=$G$5,"Yes",IF(OFFSET(Analysis!$BG204,,AH$5)&gt;=$G$4,"Maybe","No")))</f>
        <v/>
      </c>
      <c r="H210" s="209" t="str">
        <f ca="1">IF($E210="","",IF(OFFSET(Analysis!$BG204,,AI$5)&gt;=$G$5,"Yes",IF(OFFSET(Analysis!$BG204,,AI$5)&gt;=$G$4,"Maybe","No")))</f>
        <v/>
      </c>
      <c r="I210" s="209" t="str">
        <f ca="1">IF($E210="","",IF(OFFSET(Analysis!$BG204,,AJ$5)&gt;=$G$5,"Yes",IF(OFFSET(Analysis!$BG204,,AJ$5)&gt;=$G$4,"Maybe","No")))</f>
        <v/>
      </c>
      <c r="J210" s="209" t="str">
        <f ca="1">IF($E210="","",IF(OFFSET(Analysis!$BG204,,AK$5)&gt;=$G$5,"Yes",IF(OFFSET(Analysis!$BG204,,AK$5)&gt;=$G$4,"Maybe","No")))</f>
        <v/>
      </c>
      <c r="K210" s="209" t="str">
        <f ca="1">IF($E210="","",IF(OFFSET(Analysis!$BG204,,AL$5)&gt;=$G$5,"Yes",IF(OFFSET(Analysis!$BG204,,AL$5)&gt;=$G$4,"Maybe","No")))</f>
        <v/>
      </c>
      <c r="R210" s="123"/>
    </row>
    <row r="211" spans="2:18">
      <c r="B211" s="209">
        <v>196</v>
      </c>
      <c r="C211" s="210" t="str">
        <f>IF(ISBLANK(Analysis!C205),"",Analysis!C205)</f>
        <v/>
      </c>
      <c r="D211" s="210" t="str">
        <f>IF(ISBLANK(Analysis!E205),"",Analysis!E205)</f>
        <v/>
      </c>
      <c r="E211" s="210" t="str">
        <f>IF(ISBLANK(Analysis!F205),"",Analysis!F205)</f>
        <v/>
      </c>
      <c r="F211" s="209" t="str">
        <f ca="1">IF($E211="","",IF(OFFSET(Analysis!$BG205,,AG$5)&gt;=$G$5,"Yes",IF(OFFSET(Analysis!$BG205,,AG$5)&gt;=$G$4,"Maybe","No")))</f>
        <v/>
      </c>
      <c r="G211" s="209" t="str">
        <f ca="1">IF($E211="","",IF(OFFSET(Analysis!$BG205,,AH$5)&gt;=$G$5,"Yes",IF(OFFSET(Analysis!$BG205,,AH$5)&gt;=$G$4,"Maybe","No")))</f>
        <v/>
      </c>
      <c r="H211" s="209" t="str">
        <f ca="1">IF($E211="","",IF(OFFSET(Analysis!$BG205,,AI$5)&gt;=$G$5,"Yes",IF(OFFSET(Analysis!$BG205,,AI$5)&gt;=$G$4,"Maybe","No")))</f>
        <v/>
      </c>
      <c r="I211" s="209" t="str">
        <f ca="1">IF($E211="","",IF(OFFSET(Analysis!$BG205,,AJ$5)&gt;=$G$5,"Yes",IF(OFFSET(Analysis!$BG205,,AJ$5)&gt;=$G$4,"Maybe","No")))</f>
        <v/>
      </c>
      <c r="J211" s="209" t="str">
        <f ca="1">IF($E211="","",IF(OFFSET(Analysis!$BG205,,AK$5)&gt;=$G$5,"Yes",IF(OFFSET(Analysis!$BG205,,AK$5)&gt;=$G$4,"Maybe","No")))</f>
        <v/>
      </c>
      <c r="K211" s="209" t="str">
        <f ca="1">IF($E211="","",IF(OFFSET(Analysis!$BG205,,AL$5)&gt;=$G$5,"Yes",IF(OFFSET(Analysis!$BG205,,AL$5)&gt;=$G$4,"Maybe","No")))</f>
        <v/>
      </c>
      <c r="R211" s="123"/>
    </row>
    <row r="212" spans="2:18">
      <c r="B212" s="209">
        <v>197</v>
      </c>
      <c r="C212" s="210" t="str">
        <f>IF(ISBLANK(Analysis!C206),"",Analysis!C206)</f>
        <v/>
      </c>
      <c r="D212" s="210" t="str">
        <f>IF(ISBLANK(Analysis!E206),"",Analysis!E206)</f>
        <v/>
      </c>
      <c r="E212" s="210" t="str">
        <f>IF(ISBLANK(Analysis!F206),"",Analysis!F206)</f>
        <v/>
      </c>
      <c r="F212" s="209" t="str">
        <f ca="1">IF($E212="","",IF(OFFSET(Analysis!$BG206,,AG$5)&gt;=$G$5,"Yes",IF(OFFSET(Analysis!$BG206,,AG$5)&gt;=$G$4,"Maybe","No")))</f>
        <v/>
      </c>
      <c r="G212" s="209" t="str">
        <f ca="1">IF($E212="","",IF(OFFSET(Analysis!$BG206,,AH$5)&gt;=$G$5,"Yes",IF(OFFSET(Analysis!$BG206,,AH$5)&gt;=$G$4,"Maybe","No")))</f>
        <v/>
      </c>
      <c r="H212" s="209" t="str">
        <f ca="1">IF($E212="","",IF(OFFSET(Analysis!$BG206,,AI$5)&gt;=$G$5,"Yes",IF(OFFSET(Analysis!$BG206,,AI$5)&gt;=$G$4,"Maybe","No")))</f>
        <v/>
      </c>
      <c r="I212" s="209" t="str">
        <f ca="1">IF($E212="","",IF(OFFSET(Analysis!$BG206,,AJ$5)&gt;=$G$5,"Yes",IF(OFFSET(Analysis!$BG206,,AJ$5)&gt;=$G$4,"Maybe","No")))</f>
        <v/>
      </c>
      <c r="J212" s="209" t="str">
        <f ca="1">IF($E212="","",IF(OFFSET(Analysis!$BG206,,AK$5)&gt;=$G$5,"Yes",IF(OFFSET(Analysis!$BG206,,AK$5)&gt;=$G$4,"Maybe","No")))</f>
        <v/>
      </c>
      <c r="K212" s="209" t="str">
        <f ca="1">IF($E212="","",IF(OFFSET(Analysis!$BG206,,AL$5)&gt;=$G$5,"Yes",IF(OFFSET(Analysis!$BG206,,AL$5)&gt;=$G$4,"Maybe","No")))</f>
        <v/>
      </c>
      <c r="R212" s="123"/>
    </row>
    <row r="213" spans="2:18">
      <c r="B213" s="209">
        <v>198</v>
      </c>
      <c r="C213" s="210" t="str">
        <f>IF(ISBLANK(Analysis!C207),"",Analysis!C207)</f>
        <v/>
      </c>
      <c r="D213" s="210" t="str">
        <f>IF(ISBLANK(Analysis!E207),"",Analysis!E207)</f>
        <v/>
      </c>
      <c r="E213" s="210" t="str">
        <f>IF(ISBLANK(Analysis!F207),"",Analysis!F207)</f>
        <v/>
      </c>
      <c r="F213" s="209" t="str">
        <f ca="1">IF($E213="","",IF(OFFSET(Analysis!$BG207,,AG$5)&gt;=$G$5,"Yes",IF(OFFSET(Analysis!$BG207,,AG$5)&gt;=$G$4,"Maybe","No")))</f>
        <v/>
      </c>
      <c r="G213" s="209" t="str">
        <f ca="1">IF($E213="","",IF(OFFSET(Analysis!$BG207,,AH$5)&gt;=$G$5,"Yes",IF(OFFSET(Analysis!$BG207,,AH$5)&gt;=$G$4,"Maybe","No")))</f>
        <v/>
      </c>
      <c r="H213" s="209" t="str">
        <f ca="1">IF($E213="","",IF(OFFSET(Analysis!$BG207,,AI$5)&gt;=$G$5,"Yes",IF(OFFSET(Analysis!$BG207,,AI$5)&gt;=$G$4,"Maybe","No")))</f>
        <v/>
      </c>
      <c r="I213" s="209" t="str">
        <f ca="1">IF($E213="","",IF(OFFSET(Analysis!$BG207,,AJ$5)&gt;=$G$5,"Yes",IF(OFFSET(Analysis!$BG207,,AJ$5)&gt;=$G$4,"Maybe","No")))</f>
        <v/>
      </c>
      <c r="J213" s="209" t="str">
        <f ca="1">IF($E213="","",IF(OFFSET(Analysis!$BG207,,AK$5)&gt;=$G$5,"Yes",IF(OFFSET(Analysis!$BG207,,AK$5)&gt;=$G$4,"Maybe","No")))</f>
        <v/>
      </c>
      <c r="K213" s="209" t="str">
        <f ca="1">IF($E213="","",IF(OFFSET(Analysis!$BG207,,AL$5)&gt;=$G$5,"Yes",IF(OFFSET(Analysis!$BG207,,AL$5)&gt;=$G$4,"Maybe","No")))</f>
        <v/>
      </c>
      <c r="R213" s="123"/>
    </row>
    <row r="214" spans="2:18">
      <c r="B214" s="209">
        <v>199</v>
      </c>
      <c r="C214" s="210" t="str">
        <f>IF(ISBLANK(Analysis!C208),"",Analysis!C208)</f>
        <v/>
      </c>
      <c r="D214" s="210" t="str">
        <f>IF(ISBLANK(Analysis!E208),"",Analysis!E208)</f>
        <v/>
      </c>
      <c r="E214" s="210" t="str">
        <f>IF(ISBLANK(Analysis!F208),"",Analysis!F208)</f>
        <v/>
      </c>
      <c r="F214" s="209" t="str">
        <f ca="1">IF($E214="","",IF(OFFSET(Analysis!$BG208,,AG$5)&gt;=$G$5,"Yes",IF(OFFSET(Analysis!$BG208,,AG$5)&gt;=$G$4,"Maybe","No")))</f>
        <v/>
      </c>
      <c r="G214" s="209" t="str">
        <f ca="1">IF($E214="","",IF(OFFSET(Analysis!$BG208,,AH$5)&gt;=$G$5,"Yes",IF(OFFSET(Analysis!$BG208,,AH$5)&gt;=$G$4,"Maybe","No")))</f>
        <v/>
      </c>
      <c r="H214" s="209" t="str">
        <f ca="1">IF($E214="","",IF(OFFSET(Analysis!$BG208,,AI$5)&gt;=$G$5,"Yes",IF(OFFSET(Analysis!$BG208,,AI$5)&gt;=$G$4,"Maybe","No")))</f>
        <v/>
      </c>
      <c r="I214" s="209" t="str">
        <f ca="1">IF($E214="","",IF(OFFSET(Analysis!$BG208,,AJ$5)&gt;=$G$5,"Yes",IF(OFFSET(Analysis!$BG208,,AJ$5)&gt;=$G$4,"Maybe","No")))</f>
        <v/>
      </c>
      <c r="J214" s="209" t="str">
        <f ca="1">IF($E214="","",IF(OFFSET(Analysis!$BG208,,AK$5)&gt;=$G$5,"Yes",IF(OFFSET(Analysis!$BG208,,AK$5)&gt;=$G$4,"Maybe","No")))</f>
        <v/>
      </c>
      <c r="K214" s="209" t="str">
        <f ca="1">IF($E214="","",IF(OFFSET(Analysis!$BG208,,AL$5)&gt;=$G$5,"Yes",IF(OFFSET(Analysis!$BG208,,AL$5)&gt;=$G$4,"Maybe","No")))</f>
        <v/>
      </c>
      <c r="R214" s="123"/>
    </row>
    <row r="215" spans="2:18">
      <c r="B215" s="209">
        <v>200</v>
      </c>
      <c r="C215" s="210" t="str">
        <f>IF(ISBLANK(Analysis!C209),"",Analysis!C209)</f>
        <v/>
      </c>
      <c r="D215" s="210" t="str">
        <f>IF(ISBLANK(Analysis!E209),"",Analysis!E209)</f>
        <v/>
      </c>
      <c r="E215" s="210" t="str">
        <f>IF(ISBLANK(Analysis!F209),"",Analysis!F209)</f>
        <v/>
      </c>
      <c r="F215" s="209" t="str">
        <f ca="1">IF($E215="","",IF(OFFSET(Analysis!$BG209,,AG$5)&gt;=$G$5,"Yes",IF(OFFSET(Analysis!$BG209,,AG$5)&gt;=$G$4,"Maybe","No")))</f>
        <v/>
      </c>
      <c r="G215" s="209" t="str">
        <f ca="1">IF($E215="","",IF(OFFSET(Analysis!$BG209,,AH$5)&gt;=$G$5,"Yes",IF(OFFSET(Analysis!$BG209,,AH$5)&gt;=$G$4,"Maybe","No")))</f>
        <v/>
      </c>
      <c r="H215" s="209" t="str">
        <f ca="1">IF($E215="","",IF(OFFSET(Analysis!$BG209,,AI$5)&gt;=$G$5,"Yes",IF(OFFSET(Analysis!$BG209,,AI$5)&gt;=$G$4,"Maybe","No")))</f>
        <v/>
      </c>
      <c r="I215" s="209" t="str">
        <f ca="1">IF($E215="","",IF(OFFSET(Analysis!$BG209,,AJ$5)&gt;=$G$5,"Yes",IF(OFFSET(Analysis!$BG209,,AJ$5)&gt;=$G$4,"Maybe","No")))</f>
        <v/>
      </c>
      <c r="J215" s="209" t="str">
        <f ca="1">IF($E215="","",IF(OFFSET(Analysis!$BG209,,AK$5)&gt;=$G$5,"Yes",IF(OFFSET(Analysis!$BG209,,AK$5)&gt;=$G$4,"Maybe","No")))</f>
        <v/>
      </c>
      <c r="K215" s="209" t="str">
        <f ca="1">IF($E215="","",IF(OFFSET(Analysis!$BG209,,AL$5)&gt;=$G$5,"Yes",IF(OFFSET(Analysis!$BG209,,AL$5)&gt;=$G$4,"Maybe","No")))</f>
        <v/>
      </c>
      <c r="R215" s="123"/>
    </row>
    <row r="216" spans="2:18">
      <c r="B216" s="209">
        <v>201</v>
      </c>
      <c r="C216" s="210" t="str">
        <f>IF(ISBLANK(Analysis!C210),"",Analysis!C210)</f>
        <v/>
      </c>
      <c r="D216" s="210" t="str">
        <f>IF(ISBLANK(Analysis!E210),"",Analysis!E210)</f>
        <v/>
      </c>
      <c r="E216" s="210" t="str">
        <f>IF(ISBLANK(Analysis!F210),"",Analysis!F210)</f>
        <v/>
      </c>
      <c r="F216" s="209" t="str">
        <f ca="1">IF($E216="","",IF(OFFSET(Analysis!$BG210,,AG$5)&gt;=$G$5,"Yes",IF(OFFSET(Analysis!$BG210,,AG$5)&gt;=$G$4,"Maybe","No")))</f>
        <v/>
      </c>
      <c r="G216" s="209" t="str">
        <f ca="1">IF($E216="","",IF(OFFSET(Analysis!$BG210,,AH$5)&gt;=$G$5,"Yes",IF(OFFSET(Analysis!$BG210,,AH$5)&gt;=$G$4,"Maybe","No")))</f>
        <v/>
      </c>
      <c r="H216" s="209" t="str">
        <f ca="1">IF($E216="","",IF(OFFSET(Analysis!$BG210,,AI$5)&gt;=$G$5,"Yes",IF(OFFSET(Analysis!$BG210,,AI$5)&gt;=$G$4,"Maybe","No")))</f>
        <v/>
      </c>
      <c r="I216" s="209" t="str">
        <f ca="1">IF($E216="","",IF(OFFSET(Analysis!$BG210,,AJ$5)&gt;=$G$5,"Yes",IF(OFFSET(Analysis!$BG210,,AJ$5)&gt;=$G$4,"Maybe","No")))</f>
        <v/>
      </c>
      <c r="J216" s="209" t="str">
        <f ca="1">IF($E216="","",IF(OFFSET(Analysis!$BG210,,AK$5)&gt;=$G$5,"Yes",IF(OFFSET(Analysis!$BG210,,AK$5)&gt;=$G$4,"Maybe","No")))</f>
        <v/>
      </c>
      <c r="K216" s="209" t="str">
        <f ca="1">IF($E216="","",IF(OFFSET(Analysis!$BG210,,AL$5)&gt;=$G$5,"Yes",IF(OFFSET(Analysis!$BG210,,AL$5)&gt;=$G$4,"Maybe","No")))</f>
        <v/>
      </c>
      <c r="R216" s="123"/>
    </row>
    <row r="217" spans="2:18">
      <c r="B217" s="209">
        <v>202</v>
      </c>
      <c r="C217" s="210" t="str">
        <f>IF(ISBLANK(Analysis!C211),"",Analysis!C211)</f>
        <v/>
      </c>
      <c r="D217" s="210" t="str">
        <f>IF(ISBLANK(Analysis!E211),"",Analysis!E211)</f>
        <v/>
      </c>
      <c r="E217" s="210" t="str">
        <f>IF(ISBLANK(Analysis!F211),"",Analysis!F211)</f>
        <v/>
      </c>
      <c r="F217" s="209" t="str">
        <f ca="1">IF($E217="","",IF(OFFSET(Analysis!$BG211,,AG$5)&gt;=$G$5,"Yes",IF(OFFSET(Analysis!$BG211,,AG$5)&gt;=$G$4,"Maybe","No")))</f>
        <v/>
      </c>
      <c r="G217" s="209" t="str">
        <f ca="1">IF($E217="","",IF(OFFSET(Analysis!$BG211,,AH$5)&gt;=$G$5,"Yes",IF(OFFSET(Analysis!$BG211,,AH$5)&gt;=$G$4,"Maybe","No")))</f>
        <v/>
      </c>
      <c r="H217" s="209" t="str">
        <f ca="1">IF($E217="","",IF(OFFSET(Analysis!$BG211,,AI$5)&gt;=$G$5,"Yes",IF(OFFSET(Analysis!$BG211,,AI$5)&gt;=$G$4,"Maybe","No")))</f>
        <v/>
      </c>
      <c r="I217" s="209" t="str">
        <f ca="1">IF($E217="","",IF(OFFSET(Analysis!$BG211,,AJ$5)&gt;=$G$5,"Yes",IF(OFFSET(Analysis!$BG211,,AJ$5)&gt;=$G$4,"Maybe","No")))</f>
        <v/>
      </c>
      <c r="J217" s="209" t="str">
        <f ca="1">IF($E217="","",IF(OFFSET(Analysis!$BG211,,AK$5)&gt;=$G$5,"Yes",IF(OFFSET(Analysis!$BG211,,AK$5)&gt;=$G$4,"Maybe","No")))</f>
        <v/>
      </c>
      <c r="K217" s="209" t="str">
        <f ca="1">IF($E217="","",IF(OFFSET(Analysis!$BG211,,AL$5)&gt;=$G$5,"Yes",IF(OFFSET(Analysis!$BG211,,AL$5)&gt;=$G$4,"Maybe","No")))</f>
        <v/>
      </c>
      <c r="R217" s="123"/>
    </row>
    <row r="218" spans="2:18">
      <c r="B218" s="209">
        <v>203</v>
      </c>
      <c r="C218" s="210" t="str">
        <f>IF(ISBLANK(Analysis!C212),"",Analysis!C212)</f>
        <v/>
      </c>
      <c r="D218" s="210" t="str">
        <f>IF(ISBLANK(Analysis!E212),"",Analysis!E212)</f>
        <v/>
      </c>
      <c r="E218" s="210" t="str">
        <f>IF(ISBLANK(Analysis!F212),"",Analysis!F212)</f>
        <v/>
      </c>
      <c r="F218" s="209" t="str">
        <f ca="1">IF($E218="","",IF(OFFSET(Analysis!$BG212,,AG$5)&gt;=$G$5,"Yes",IF(OFFSET(Analysis!$BG212,,AG$5)&gt;=$G$4,"Maybe","No")))</f>
        <v/>
      </c>
      <c r="G218" s="209" t="str">
        <f ca="1">IF($E218="","",IF(OFFSET(Analysis!$BG212,,AH$5)&gt;=$G$5,"Yes",IF(OFFSET(Analysis!$BG212,,AH$5)&gt;=$G$4,"Maybe","No")))</f>
        <v/>
      </c>
      <c r="H218" s="209" t="str">
        <f ca="1">IF($E218="","",IF(OFFSET(Analysis!$BG212,,AI$5)&gt;=$G$5,"Yes",IF(OFFSET(Analysis!$BG212,,AI$5)&gt;=$G$4,"Maybe","No")))</f>
        <v/>
      </c>
      <c r="I218" s="209" t="str">
        <f ca="1">IF($E218="","",IF(OFFSET(Analysis!$BG212,,AJ$5)&gt;=$G$5,"Yes",IF(OFFSET(Analysis!$BG212,,AJ$5)&gt;=$G$4,"Maybe","No")))</f>
        <v/>
      </c>
      <c r="J218" s="209" t="str">
        <f ca="1">IF($E218="","",IF(OFFSET(Analysis!$BG212,,AK$5)&gt;=$G$5,"Yes",IF(OFFSET(Analysis!$BG212,,AK$5)&gt;=$G$4,"Maybe","No")))</f>
        <v/>
      </c>
      <c r="K218" s="209" t="str">
        <f ca="1">IF($E218="","",IF(OFFSET(Analysis!$BG212,,AL$5)&gt;=$G$5,"Yes",IF(OFFSET(Analysis!$BG212,,AL$5)&gt;=$G$4,"Maybe","No")))</f>
        <v/>
      </c>
      <c r="R218" s="123"/>
    </row>
    <row r="219" spans="2:18">
      <c r="B219" s="209">
        <v>204</v>
      </c>
      <c r="C219" s="210" t="str">
        <f>IF(ISBLANK(Analysis!C213),"",Analysis!C213)</f>
        <v/>
      </c>
      <c r="D219" s="210" t="str">
        <f>IF(ISBLANK(Analysis!E213),"",Analysis!E213)</f>
        <v/>
      </c>
      <c r="E219" s="210" t="str">
        <f>IF(ISBLANK(Analysis!F213),"",Analysis!F213)</f>
        <v/>
      </c>
      <c r="F219" s="209" t="str">
        <f ca="1">IF($E219="","",IF(OFFSET(Analysis!$BG213,,AG$5)&gt;=$G$5,"Yes",IF(OFFSET(Analysis!$BG213,,AG$5)&gt;=$G$4,"Maybe","No")))</f>
        <v/>
      </c>
      <c r="G219" s="209" t="str">
        <f ca="1">IF($E219="","",IF(OFFSET(Analysis!$BG213,,AH$5)&gt;=$G$5,"Yes",IF(OFFSET(Analysis!$BG213,,AH$5)&gt;=$G$4,"Maybe","No")))</f>
        <v/>
      </c>
      <c r="H219" s="209" t="str">
        <f ca="1">IF($E219="","",IF(OFFSET(Analysis!$BG213,,AI$5)&gt;=$G$5,"Yes",IF(OFFSET(Analysis!$BG213,,AI$5)&gt;=$G$4,"Maybe","No")))</f>
        <v/>
      </c>
      <c r="I219" s="209" t="str">
        <f ca="1">IF($E219="","",IF(OFFSET(Analysis!$BG213,,AJ$5)&gt;=$G$5,"Yes",IF(OFFSET(Analysis!$BG213,,AJ$5)&gt;=$G$4,"Maybe","No")))</f>
        <v/>
      </c>
      <c r="J219" s="209" t="str">
        <f ca="1">IF($E219="","",IF(OFFSET(Analysis!$BG213,,AK$5)&gt;=$G$5,"Yes",IF(OFFSET(Analysis!$BG213,,AK$5)&gt;=$G$4,"Maybe","No")))</f>
        <v/>
      </c>
      <c r="K219" s="209" t="str">
        <f ca="1">IF($E219="","",IF(OFFSET(Analysis!$BG213,,AL$5)&gt;=$G$5,"Yes",IF(OFFSET(Analysis!$BG213,,AL$5)&gt;=$G$4,"Maybe","No")))</f>
        <v/>
      </c>
      <c r="R219" s="123"/>
    </row>
    <row r="220" spans="2:18">
      <c r="B220" s="209">
        <v>205</v>
      </c>
      <c r="C220" s="210" t="str">
        <f>IF(ISBLANK(Analysis!C214),"",Analysis!C214)</f>
        <v/>
      </c>
      <c r="D220" s="210" t="str">
        <f>IF(ISBLANK(Analysis!E214),"",Analysis!E214)</f>
        <v/>
      </c>
      <c r="E220" s="210" t="str">
        <f>IF(ISBLANK(Analysis!F214),"",Analysis!F214)</f>
        <v/>
      </c>
      <c r="F220" s="209" t="str">
        <f ca="1">IF($E220="","",IF(OFFSET(Analysis!$BG214,,AG$5)&gt;=$G$5,"Yes",IF(OFFSET(Analysis!$BG214,,AG$5)&gt;=$G$4,"Maybe","No")))</f>
        <v/>
      </c>
      <c r="G220" s="209" t="str">
        <f ca="1">IF($E220="","",IF(OFFSET(Analysis!$BG214,,AH$5)&gt;=$G$5,"Yes",IF(OFFSET(Analysis!$BG214,,AH$5)&gt;=$G$4,"Maybe","No")))</f>
        <v/>
      </c>
      <c r="H220" s="209" t="str">
        <f ca="1">IF($E220="","",IF(OFFSET(Analysis!$BG214,,AI$5)&gt;=$G$5,"Yes",IF(OFFSET(Analysis!$BG214,,AI$5)&gt;=$G$4,"Maybe","No")))</f>
        <v/>
      </c>
      <c r="I220" s="209" t="str">
        <f ca="1">IF($E220="","",IF(OFFSET(Analysis!$BG214,,AJ$5)&gt;=$G$5,"Yes",IF(OFFSET(Analysis!$BG214,,AJ$5)&gt;=$G$4,"Maybe","No")))</f>
        <v/>
      </c>
      <c r="J220" s="209" t="str">
        <f ca="1">IF($E220="","",IF(OFFSET(Analysis!$BG214,,AK$5)&gt;=$G$5,"Yes",IF(OFFSET(Analysis!$BG214,,AK$5)&gt;=$G$4,"Maybe","No")))</f>
        <v/>
      </c>
      <c r="K220" s="209" t="str">
        <f ca="1">IF($E220="","",IF(OFFSET(Analysis!$BG214,,AL$5)&gt;=$G$5,"Yes",IF(OFFSET(Analysis!$BG214,,AL$5)&gt;=$G$4,"Maybe","No")))</f>
        <v/>
      </c>
      <c r="R220" s="123"/>
    </row>
    <row r="221" spans="2:18">
      <c r="B221" s="209">
        <v>206</v>
      </c>
      <c r="C221" s="210" t="str">
        <f>IF(ISBLANK(Analysis!C215),"",Analysis!C215)</f>
        <v/>
      </c>
      <c r="D221" s="210" t="str">
        <f>IF(ISBLANK(Analysis!E215),"",Analysis!E215)</f>
        <v/>
      </c>
      <c r="E221" s="210" t="str">
        <f>IF(ISBLANK(Analysis!F215),"",Analysis!F215)</f>
        <v/>
      </c>
      <c r="F221" s="209" t="str">
        <f ca="1">IF($E221="","",IF(OFFSET(Analysis!$BG215,,AG$5)&gt;=$G$5,"Yes",IF(OFFSET(Analysis!$BG215,,AG$5)&gt;=$G$4,"Maybe","No")))</f>
        <v/>
      </c>
      <c r="G221" s="209" t="str">
        <f ca="1">IF($E221="","",IF(OFFSET(Analysis!$BG215,,AH$5)&gt;=$G$5,"Yes",IF(OFFSET(Analysis!$BG215,,AH$5)&gt;=$G$4,"Maybe","No")))</f>
        <v/>
      </c>
      <c r="H221" s="209" t="str">
        <f ca="1">IF($E221="","",IF(OFFSET(Analysis!$BG215,,AI$5)&gt;=$G$5,"Yes",IF(OFFSET(Analysis!$BG215,,AI$5)&gt;=$G$4,"Maybe","No")))</f>
        <v/>
      </c>
      <c r="I221" s="209" t="str">
        <f ca="1">IF($E221="","",IF(OFFSET(Analysis!$BG215,,AJ$5)&gt;=$G$5,"Yes",IF(OFFSET(Analysis!$BG215,,AJ$5)&gt;=$G$4,"Maybe","No")))</f>
        <v/>
      </c>
      <c r="J221" s="209" t="str">
        <f ca="1">IF($E221="","",IF(OFFSET(Analysis!$BG215,,AK$5)&gt;=$G$5,"Yes",IF(OFFSET(Analysis!$BG215,,AK$5)&gt;=$G$4,"Maybe","No")))</f>
        <v/>
      </c>
      <c r="K221" s="209" t="str">
        <f ca="1">IF($E221="","",IF(OFFSET(Analysis!$BG215,,AL$5)&gt;=$G$5,"Yes",IF(OFFSET(Analysis!$BG215,,AL$5)&gt;=$G$4,"Maybe","No")))</f>
        <v/>
      </c>
      <c r="R221" s="123"/>
    </row>
    <row r="222" spans="2:18">
      <c r="B222" s="209">
        <v>207</v>
      </c>
      <c r="C222" s="210" t="str">
        <f>IF(ISBLANK(Analysis!C216),"",Analysis!C216)</f>
        <v/>
      </c>
      <c r="D222" s="210" t="str">
        <f>IF(ISBLANK(Analysis!E216),"",Analysis!E216)</f>
        <v/>
      </c>
      <c r="E222" s="210" t="str">
        <f>IF(ISBLANK(Analysis!F216),"",Analysis!F216)</f>
        <v/>
      </c>
      <c r="F222" s="209" t="str">
        <f ca="1">IF($E222="","",IF(OFFSET(Analysis!$BG216,,AG$5)&gt;=$G$5,"Yes",IF(OFFSET(Analysis!$BG216,,AG$5)&gt;=$G$4,"Maybe","No")))</f>
        <v/>
      </c>
      <c r="G222" s="209" t="str">
        <f ca="1">IF($E222="","",IF(OFFSET(Analysis!$BG216,,AH$5)&gt;=$G$5,"Yes",IF(OFFSET(Analysis!$BG216,,AH$5)&gt;=$G$4,"Maybe","No")))</f>
        <v/>
      </c>
      <c r="H222" s="209" t="str">
        <f ca="1">IF($E222="","",IF(OFFSET(Analysis!$BG216,,AI$5)&gt;=$G$5,"Yes",IF(OFFSET(Analysis!$BG216,,AI$5)&gt;=$G$4,"Maybe","No")))</f>
        <v/>
      </c>
      <c r="I222" s="209" t="str">
        <f ca="1">IF($E222="","",IF(OFFSET(Analysis!$BG216,,AJ$5)&gt;=$G$5,"Yes",IF(OFFSET(Analysis!$BG216,,AJ$5)&gt;=$G$4,"Maybe","No")))</f>
        <v/>
      </c>
      <c r="J222" s="209" t="str">
        <f ca="1">IF($E222="","",IF(OFFSET(Analysis!$BG216,,AK$5)&gt;=$G$5,"Yes",IF(OFFSET(Analysis!$BG216,,AK$5)&gt;=$G$4,"Maybe","No")))</f>
        <v/>
      </c>
      <c r="K222" s="209" t="str">
        <f ca="1">IF($E222="","",IF(OFFSET(Analysis!$BG216,,AL$5)&gt;=$G$5,"Yes",IF(OFFSET(Analysis!$BG216,,AL$5)&gt;=$G$4,"Maybe","No")))</f>
        <v/>
      </c>
      <c r="R222" s="123"/>
    </row>
    <row r="223" spans="2:18">
      <c r="B223" s="209">
        <v>208</v>
      </c>
      <c r="C223" s="210" t="str">
        <f>IF(ISBLANK(Analysis!C217),"",Analysis!C217)</f>
        <v/>
      </c>
      <c r="D223" s="210" t="str">
        <f>IF(ISBLANK(Analysis!E217),"",Analysis!E217)</f>
        <v/>
      </c>
      <c r="E223" s="210" t="str">
        <f>IF(ISBLANK(Analysis!F217),"",Analysis!F217)</f>
        <v/>
      </c>
      <c r="F223" s="209" t="str">
        <f ca="1">IF($E223="","",IF(OFFSET(Analysis!$BG217,,AG$5)&gt;=$G$5,"Yes",IF(OFFSET(Analysis!$BG217,,AG$5)&gt;=$G$4,"Maybe","No")))</f>
        <v/>
      </c>
      <c r="G223" s="209" t="str">
        <f ca="1">IF($E223="","",IF(OFFSET(Analysis!$BG217,,AH$5)&gt;=$G$5,"Yes",IF(OFFSET(Analysis!$BG217,,AH$5)&gt;=$G$4,"Maybe","No")))</f>
        <v/>
      </c>
      <c r="H223" s="209" t="str">
        <f ca="1">IF($E223="","",IF(OFFSET(Analysis!$BG217,,AI$5)&gt;=$G$5,"Yes",IF(OFFSET(Analysis!$BG217,,AI$5)&gt;=$G$4,"Maybe","No")))</f>
        <v/>
      </c>
      <c r="I223" s="209" t="str">
        <f ca="1">IF($E223="","",IF(OFFSET(Analysis!$BG217,,AJ$5)&gt;=$G$5,"Yes",IF(OFFSET(Analysis!$BG217,,AJ$5)&gt;=$G$4,"Maybe","No")))</f>
        <v/>
      </c>
      <c r="J223" s="209" t="str">
        <f ca="1">IF($E223="","",IF(OFFSET(Analysis!$BG217,,AK$5)&gt;=$G$5,"Yes",IF(OFFSET(Analysis!$BG217,,AK$5)&gt;=$G$4,"Maybe","No")))</f>
        <v/>
      </c>
      <c r="K223" s="209" t="str">
        <f ca="1">IF($E223="","",IF(OFFSET(Analysis!$BG217,,AL$5)&gt;=$G$5,"Yes",IF(OFFSET(Analysis!$BG217,,AL$5)&gt;=$G$4,"Maybe","No")))</f>
        <v/>
      </c>
      <c r="R223" s="123"/>
    </row>
    <row r="224" spans="2:18">
      <c r="B224" s="209">
        <v>209</v>
      </c>
      <c r="C224" s="210" t="str">
        <f>IF(ISBLANK(Analysis!C218),"",Analysis!C218)</f>
        <v/>
      </c>
      <c r="D224" s="210" t="str">
        <f>IF(ISBLANK(Analysis!E218),"",Analysis!E218)</f>
        <v/>
      </c>
      <c r="E224" s="210" t="str">
        <f>IF(ISBLANK(Analysis!F218),"",Analysis!F218)</f>
        <v/>
      </c>
      <c r="F224" s="209" t="str">
        <f ca="1">IF($E224="","",IF(OFFSET(Analysis!$BG218,,AG$5)&gt;=$G$5,"Yes",IF(OFFSET(Analysis!$BG218,,AG$5)&gt;=$G$4,"Maybe","No")))</f>
        <v/>
      </c>
      <c r="G224" s="209" t="str">
        <f ca="1">IF($E224="","",IF(OFFSET(Analysis!$BG218,,AH$5)&gt;=$G$5,"Yes",IF(OFFSET(Analysis!$BG218,,AH$5)&gt;=$G$4,"Maybe","No")))</f>
        <v/>
      </c>
      <c r="H224" s="209" t="str">
        <f ca="1">IF($E224="","",IF(OFFSET(Analysis!$BG218,,AI$5)&gt;=$G$5,"Yes",IF(OFFSET(Analysis!$BG218,,AI$5)&gt;=$G$4,"Maybe","No")))</f>
        <v/>
      </c>
      <c r="I224" s="209" t="str">
        <f ca="1">IF($E224="","",IF(OFFSET(Analysis!$BG218,,AJ$5)&gt;=$G$5,"Yes",IF(OFFSET(Analysis!$BG218,,AJ$5)&gt;=$G$4,"Maybe","No")))</f>
        <v/>
      </c>
      <c r="J224" s="209" t="str">
        <f ca="1">IF($E224="","",IF(OFFSET(Analysis!$BG218,,AK$5)&gt;=$G$5,"Yes",IF(OFFSET(Analysis!$BG218,,AK$5)&gt;=$G$4,"Maybe","No")))</f>
        <v/>
      </c>
      <c r="K224" s="209" t="str">
        <f ca="1">IF($E224="","",IF(OFFSET(Analysis!$BG218,,AL$5)&gt;=$G$5,"Yes",IF(OFFSET(Analysis!$BG218,,AL$5)&gt;=$G$4,"Maybe","No")))</f>
        <v/>
      </c>
      <c r="R224" s="123"/>
    </row>
    <row r="225" spans="2:18">
      <c r="B225" s="209">
        <v>210</v>
      </c>
      <c r="C225" s="210" t="str">
        <f>IF(ISBLANK(Analysis!C219),"",Analysis!C219)</f>
        <v/>
      </c>
      <c r="D225" s="210" t="str">
        <f>IF(ISBLANK(Analysis!E219),"",Analysis!E219)</f>
        <v/>
      </c>
      <c r="E225" s="210" t="str">
        <f>IF(ISBLANK(Analysis!F219),"",Analysis!F219)</f>
        <v/>
      </c>
      <c r="F225" s="209" t="str">
        <f ca="1">IF($E225="","",IF(OFFSET(Analysis!$BG219,,AG$5)&gt;=$G$5,"Yes",IF(OFFSET(Analysis!$BG219,,AG$5)&gt;=$G$4,"Maybe","No")))</f>
        <v/>
      </c>
      <c r="G225" s="209" t="str">
        <f ca="1">IF($E225="","",IF(OFFSET(Analysis!$BG219,,AH$5)&gt;=$G$5,"Yes",IF(OFFSET(Analysis!$BG219,,AH$5)&gt;=$G$4,"Maybe","No")))</f>
        <v/>
      </c>
      <c r="H225" s="209" t="str">
        <f ca="1">IF($E225="","",IF(OFFSET(Analysis!$BG219,,AI$5)&gt;=$G$5,"Yes",IF(OFFSET(Analysis!$BG219,,AI$5)&gt;=$G$4,"Maybe","No")))</f>
        <v/>
      </c>
      <c r="I225" s="209" t="str">
        <f ca="1">IF($E225="","",IF(OFFSET(Analysis!$BG219,,AJ$5)&gt;=$G$5,"Yes",IF(OFFSET(Analysis!$BG219,,AJ$5)&gt;=$G$4,"Maybe","No")))</f>
        <v/>
      </c>
      <c r="J225" s="209" t="str">
        <f ca="1">IF($E225="","",IF(OFFSET(Analysis!$BG219,,AK$5)&gt;=$G$5,"Yes",IF(OFFSET(Analysis!$BG219,,AK$5)&gt;=$G$4,"Maybe","No")))</f>
        <v/>
      </c>
      <c r="K225" s="209" t="str">
        <f ca="1">IF($E225="","",IF(OFFSET(Analysis!$BG219,,AL$5)&gt;=$G$5,"Yes",IF(OFFSET(Analysis!$BG219,,AL$5)&gt;=$G$4,"Maybe","No")))</f>
        <v/>
      </c>
      <c r="R225" s="123"/>
    </row>
    <row r="226" spans="2:18">
      <c r="B226" s="209">
        <v>211</v>
      </c>
      <c r="C226" s="210" t="str">
        <f>IF(ISBLANK(Analysis!C220),"",Analysis!C220)</f>
        <v/>
      </c>
      <c r="D226" s="210" t="str">
        <f>IF(ISBLANK(Analysis!E220),"",Analysis!E220)</f>
        <v/>
      </c>
      <c r="E226" s="210" t="str">
        <f>IF(ISBLANK(Analysis!F220),"",Analysis!F220)</f>
        <v/>
      </c>
      <c r="F226" s="209" t="str">
        <f ca="1">IF($E226="","",IF(OFFSET(Analysis!$BG220,,AG$5)&gt;=$G$5,"Yes",IF(OFFSET(Analysis!$BG220,,AG$5)&gt;=$G$4,"Maybe","No")))</f>
        <v/>
      </c>
      <c r="G226" s="209" t="str">
        <f ca="1">IF($E226="","",IF(OFFSET(Analysis!$BG220,,AH$5)&gt;=$G$5,"Yes",IF(OFFSET(Analysis!$BG220,,AH$5)&gt;=$G$4,"Maybe","No")))</f>
        <v/>
      </c>
      <c r="H226" s="209" t="str">
        <f ca="1">IF($E226="","",IF(OFFSET(Analysis!$BG220,,AI$5)&gt;=$G$5,"Yes",IF(OFFSET(Analysis!$BG220,,AI$5)&gt;=$G$4,"Maybe","No")))</f>
        <v/>
      </c>
      <c r="I226" s="209" t="str">
        <f ca="1">IF($E226="","",IF(OFFSET(Analysis!$BG220,,AJ$5)&gt;=$G$5,"Yes",IF(OFFSET(Analysis!$BG220,,AJ$5)&gt;=$G$4,"Maybe","No")))</f>
        <v/>
      </c>
      <c r="J226" s="209" t="str">
        <f ca="1">IF($E226="","",IF(OFFSET(Analysis!$BG220,,AK$5)&gt;=$G$5,"Yes",IF(OFFSET(Analysis!$BG220,,AK$5)&gt;=$G$4,"Maybe","No")))</f>
        <v/>
      </c>
      <c r="K226" s="209" t="str">
        <f ca="1">IF($E226="","",IF(OFFSET(Analysis!$BG220,,AL$5)&gt;=$G$5,"Yes",IF(OFFSET(Analysis!$BG220,,AL$5)&gt;=$G$4,"Maybe","No")))</f>
        <v/>
      </c>
      <c r="R226" s="123"/>
    </row>
    <row r="227" spans="2:18">
      <c r="B227" s="209">
        <v>212</v>
      </c>
      <c r="C227" s="210" t="str">
        <f>IF(ISBLANK(Analysis!C221),"",Analysis!C221)</f>
        <v/>
      </c>
      <c r="D227" s="210" t="str">
        <f>IF(ISBLANK(Analysis!E221),"",Analysis!E221)</f>
        <v/>
      </c>
      <c r="E227" s="210" t="str">
        <f>IF(ISBLANK(Analysis!F221),"",Analysis!F221)</f>
        <v/>
      </c>
      <c r="F227" s="209" t="str">
        <f ca="1">IF($E227="","",IF(OFFSET(Analysis!$BG221,,AG$5)&gt;=$G$5,"Yes",IF(OFFSET(Analysis!$BG221,,AG$5)&gt;=$G$4,"Maybe","No")))</f>
        <v/>
      </c>
      <c r="G227" s="209" t="str">
        <f ca="1">IF($E227="","",IF(OFFSET(Analysis!$BG221,,AH$5)&gt;=$G$5,"Yes",IF(OFFSET(Analysis!$BG221,,AH$5)&gt;=$G$4,"Maybe","No")))</f>
        <v/>
      </c>
      <c r="H227" s="209" t="str">
        <f ca="1">IF($E227="","",IF(OFFSET(Analysis!$BG221,,AI$5)&gt;=$G$5,"Yes",IF(OFFSET(Analysis!$BG221,,AI$5)&gt;=$G$4,"Maybe","No")))</f>
        <v/>
      </c>
      <c r="I227" s="209" t="str">
        <f ca="1">IF($E227="","",IF(OFFSET(Analysis!$BG221,,AJ$5)&gt;=$G$5,"Yes",IF(OFFSET(Analysis!$BG221,,AJ$5)&gt;=$G$4,"Maybe","No")))</f>
        <v/>
      </c>
      <c r="J227" s="209" t="str">
        <f ca="1">IF($E227="","",IF(OFFSET(Analysis!$BG221,,AK$5)&gt;=$G$5,"Yes",IF(OFFSET(Analysis!$BG221,,AK$5)&gt;=$G$4,"Maybe","No")))</f>
        <v/>
      </c>
      <c r="K227" s="209" t="str">
        <f ca="1">IF($E227="","",IF(OFFSET(Analysis!$BG221,,AL$5)&gt;=$G$5,"Yes",IF(OFFSET(Analysis!$BG221,,AL$5)&gt;=$G$4,"Maybe","No")))</f>
        <v/>
      </c>
      <c r="R227" s="123"/>
    </row>
    <row r="228" spans="2:18">
      <c r="B228" s="209">
        <v>213</v>
      </c>
      <c r="C228" s="210" t="str">
        <f>IF(ISBLANK(Analysis!C222),"",Analysis!C222)</f>
        <v/>
      </c>
      <c r="D228" s="210" t="str">
        <f>IF(ISBLANK(Analysis!E222),"",Analysis!E222)</f>
        <v/>
      </c>
      <c r="E228" s="210" t="str">
        <f>IF(ISBLANK(Analysis!F222),"",Analysis!F222)</f>
        <v/>
      </c>
      <c r="F228" s="209" t="str">
        <f ca="1">IF($E228="","",IF(OFFSET(Analysis!$BG222,,AG$5)&gt;=$G$5,"Yes",IF(OFFSET(Analysis!$BG222,,AG$5)&gt;=$G$4,"Maybe","No")))</f>
        <v/>
      </c>
      <c r="G228" s="209" t="str">
        <f ca="1">IF($E228="","",IF(OFFSET(Analysis!$BG222,,AH$5)&gt;=$G$5,"Yes",IF(OFFSET(Analysis!$BG222,,AH$5)&gt;=$G$4,"Maybe","No")))</f>
        <v/>
      </c>
      <c r="H228" s="209" t="str">
        <f ca="1">IF($E228="","",IF(OFFSET(Analysis!$BG222,,AI$5)&gt;=$G$5,"Yes",IF(OFFSET(Analysis!$BG222,,AI$5)&gt;=$G$4,"Maybe","No")))</f>
        <v/>
      </c>
      <c r="I228" s="209" t="str">
        <f ca="1">IF($E228="","",IF(OFFSET(Analysis!$BG222,,AJ$5)&gt;=$G$5,"Yes",IF(OFFSET(Analysis!$BG222,,AJ$5)&gt;=$G$4,"Maybe","No")))</f>
        <v/>
      </c>
      <c r="J228" s="209" t="str">
        <f ca="1">IF($E228="","",IF(OFFSET(Analysis!$BG222,,AK$5)&gt;=$G$5,"Yes",IF(OFFSET(Analysis!$BG222,,AK$5)&gt;=$G$4,"Maybe","No")))</f>
        <v/>
      </c>
      <c r="K228" s="209" t="str">
        <f ca="1">IF($E228="","",IF(OFFSET(Analysis!$BG222,,AL$5)&gt;=$G$5,"Yes",IF(OFFSET(Analysis!$BG222,,AL$5)&gt;=$G$4,"Maybe","No")))</f>
        <v/>
      </c>
      <c r="R228" s="123"/>
    </row>
    <row r="229" spans="2:18">
      <c r="B229" s="209">
        <v>214</v>
      </c>
      <c r="C229" s="210" t="str">
        <f>IF(ISBLANK(Analysis!C223),"",Analysis!C223)</f>
        <v/>
      </c>
      <c r="D229" s="210" t="str">
        <f>IF(ISBLANK(Analysis!E223),"",Analysis!E223)</f>
        <v/>
      </c>
      <c r="E229" s="210" t="str">
        <f>IF(ISBLANK(Analysis!F223),"",Analysis!F223)</f>
        <v/>
      </c>
      <c r="F229" s="209" t="str">
        <f ca="1">IF($E229="","",IF(OFFSET(Analysis!$BG223,,AG$5)&gt;=$G$5,"Yes",IF(OFFSET(Analysis!$BG223,,AG$5)&gt;=$G$4,"Maybe","No")))</f>
        <v/>
      </c>
      <c r="G229" s="209" t="str">
        <f ca="1">IF($E229="","",IF(OFFSET(Analysis!$BG223,,AH$5)&gt;=$G$5,"Yes",IF(OFFSET(Analysis!$BG223,,AH$5)&gt;=$G$4,"Maybe","No")))</f>
        <v/>
      </c>
      <c r="H229" s="209" t="str">
        <f ca="1">IF($E229="","",IF(OFFSET(Analysis!$BG223,,AI$5)&gt;=$G$5,"Yes",IF(OFFSET(Analysis!$BG223,,AI$5)&gt;=$G$4,"Maybe","No")))</f>
        <v/>
      </c>
      <c r="I229" s="209" t="str">
        <f ca="1">IF($E229="","",IF(OFFSET(Analysis!$BG223,,AJ$5)&gt;=$G$5,"Yes",IF(OFFSET(Analysis!$BG223,,AJ$5)&gt;=$G$4,"Maybe","No")))</f>
        <v/>
      </c>
      <c r="J229" s="209" t="str">
        <f ca="1">IF($E229="","",IF(OFFSET(Analysis!$BG223,,AK$5)&gt;=$G$5,"Yes",IF(OFFSET(Analysis!$BG223,,AK$5)&gt;=$G$4,"Maybe","No")))</f>
        <v/>
      </c>
      <c r="K229" s="209" t="str">
        <f ca="1">IF($E229="","",IF(OFFSET(Analysis!$BG223,,AL$5)&gt;=$G$5,"Yes",IF(OFFSET(Analysis!$BG223,,AL$5)&gt;=$G$4,"Maybe","No")))</f>
        <v/>
      </c>
      <c r="R229" s="123"/>
    </row>
    <row r="230" spans="2:18">
      <c r="B230" s="209">
        <v>215</v>
      </c>
      <c r="C230" s="210" t="str">
        <f>IF(ISBLANK(Analysis!C224),"",Analysis!C224)</f>
        <v/>
      </c>
      <c r="D230" s="210" t="str">
        <f>IF(ISBLANK(Analysis!E224),"",Analysis!E224)</f>
        <v/>
      </c>
      <c r="E230" s="210" t="str">
        <f>IF(ISBLANK(Analysis!F224),"",Analysis!F224)</f>
        <v/>
      </c>
      <c r="F230" s="209" t="str">
        <f ca="1">IF($E230="","",IF(OFFSET(Analysis!$BG224,,AG$5)&gt;=$G$5,"Yes",IF(OFFSET(Analysis!$BG224,,AG$5)&gt;=$G$4,"Maybe","No")))</f>
        <v/>
      </c>
      <c r="G230" s="209" t="str">
        <f ca="1">IF($E230="","",IF(OFFSET(Analysis!$BG224,,AH$5)&gt;=$G$5,"Yes",IF(OFFSET(Analysis!$BG224,,AH$5)&gt;=$G$4,"Maybe","No")))</f>
        <v/>
      </c>
      <c r="H230" s="209" t="str">
        <f ca="1">IF($E230="","",IF(OFFSET(Analysis!$BG224,,AI$5)&gt;=$G$5,"Yes",IF(OFFSET(Analysis!$BG224,,AI$5)&gt;=$G$4,"Maybe","No")))</f>
        <v/>
      </c>
      <c r="I230" s="209" t="str">
        <f ca="1">IF($E230="","",IF(OFFSET(Analysis!$BG224,,AJ$5)&gt;=$G$5,"Yes",IF(OFFSET(Analysis!$BG224,,AJ$5)&gt;=$G$4,"Maybe","No")))</f>
        <v/>
      </c>
      <c r="J230" s="209" t="str">
        <f ca="1">IF($E230="","",IF(OFFSET(Analysis!$BG224,,AK$5)&gt;=$G$5,"Yes",IF(OFFSET(Analysis!$BG224,,AK$5)&gt;=$G$4,"Maybe","No")))</f>
        <v/>
      </c>
      <c r="K230" s="209" t="str">
        <f ca="1">IF($E230="","",IF(OFFSET(Analysis!$BG224,,AL$5)&gt;=$G$5,"Yes",IF(OFFSET(Analysis!$BG224,,AL$5)&gt;=$G$4,"Maybe","No")))</f>
        <v/>
      </c>
      <c r="R230" s="123"/>
    </row>
    <row r="231" spans="2:18">
      <c r="B231" s="209">
        <v>216</v>
      </c>
      <c r="C231" s="210" t="str">
        <f>IF(ISBLANK(Analysis!C225),"",Analysis!C225)</f>
        <v/>
      </c>
      <c r="D231" s="210" t="str">
        <f>IF(ISBLANK(Analysis!E225),"",Analysis!E225)</f>
        <v/>
      </c>
      <c r="E231" s="210" t="str">
        <f>IF(ISBLANK(Analysis!F225),"",Analysis!F225)</f>
        <v/>
      </c>
      <c r="F231" s="209" t="str">
        <f ca="1">IF($E231="","",IF(OFFSET(Analysis!$BG225,,AG$5)&gt;=$G$5,"Yes",IF(OFFSET(Analysis!$BG225,,AG$5)&gt;=$G$4,"Maybe","No")))</f>
        <v/>
      </c>
      <c r="G231" s="209" t="str">
        <f ca="1">IF($E231="","",IF(OFFSET(Analysis!$BG225,,AH$5)&gt;=$G$5,"Yes",IF(OFFSET(Analysis!$BG225,,AH$5)&gt;=$G$4,"Maybe","No")))</f>
        <v/>
      </c>
      <c r="H231" s="209" t="str">
        <f ca="1">IF($E231="","",IF(OFFSET(Analysis!$BG225,,AI$5)&gt;=$G$5,"Yes",IF(OFFSET(Analysis!$BG225,,AI$5)&gt;=$G$4,"Maybe","No")))</f>
        <v/>
      </c>
      <c r="I231" s="209" t="str">
        <f ca="1">IF($E231="","",IF(OFFSET(Analysis!$BG225,,AJ$5)&gt;=$G$5,"Yes",IF(OFFSET(Analysis!$BG225,,AJ$5)&gt;=$G$4,"Maybe","No")))</f>
        <v/>
      </c>
      <c r="J231" s="209" t="str">
        <f ca="1">IF($E231="","",IF(OFFSET(Analysis!$BG225,,AK$5)&gt;=$G$5,"Yes",IF(OFFSET(Analysis!$BG225,,AK$5)&gt;=$G$4,"Maybe","No")))</f>
        <v/>
      </c>
      <c r="K231" s="209" t="str">
        <f ca="1">IF($E231="","",IF(OFFSET(Analysis!$BG225,,AL$5)&gt;=$G$5,"Yes",IF(OFFSET(Analysis!$BG225,,AL$5)&gt;=$G$4,"Maybe","No")))</f>
        <v/>
      </c>
      <c r="R231" s="123"/>
    </row>
    <row r="232" spans="2:18">
      <c r="B232" s="209">
        <v>217</v>
      </c>
      <c r="C232" s="210" t="str">
        <f>IF(ISBLANK(Analysis!C226),"",Analysis!C226)</f>
        <v/>
      </c>
      <c r="D232" s="210" t="str">
        <f>IF(ISBLANK(Analysis!E226),"",Analysis!E226)</f>
        <v/>
      </c>
      <c r="E232" s="210" t="str">
        <f>IF(ISBLANK(Analysis!F226),"",Analysis!F226)</f>
        <v/>
      </c>
      <c r="F232" s="209" t="str">
        <f ca="1">IF($E232="","",IF(OFFSET(Analysis!$BG226,,AG$5)&gt;=$G$5,"Yes",IF(OFFSET(Analysis!$BG226,,AG$5)&gt;=$G$4,"Maybe","No")))</f>
        <v/>
      </c>
      <c r="G232" s="209" t="str">
        <f ca="1">IF($E232="","",IF(OFFSET(Analysis!$BG226,,AH$5)&gt;=$G$5,"Yes",IF(OFFSET(Analysis!$BG226,,AH$5)&gt;=$G$4,"Maybe","No")))</f>
        <v/>
      </c>
      <c r="H232" s="209" t="str">
        <f ca="1">IF($E232="","",IF(OFFSET(Analysis!$BG226,,AI$5)&gt;=$G$5,"Yes",IF(OFFSET(Analysis!$BG226,,AI$5)&gt;=$G$4,"Maybe","No")))</f>
        <v/>
      </c>
      <c r="I232" s="209" t="str">
        <f ca="1">IF($E232="","",IF(OFFSET(Analysis!$BG226,,AJ$5)&gt;=$G$5,"Yes",IF(OFFSET(Analysis!$BG226,,AJ$5)&gt;=$G$4,"Maybe","No")))</f>
        <v/>
      </c>
      <c r="J232" s="209" t="str">
        <f ca="1">IF($E232="","",IF(OFFSET(Analysis!$BG226,,AK$5)&gt;=$G$5,"Yes",IF(OFFSET(Analysis!$BG226,,AK$5)&gt;=$G$4,"Maybe","No")))</f>
        <v/>
      </c>
      <c r="K232" s="209" t="str">
        <f ca="1">IF($E232="","",IF(OFFSET(Analysis!$BG226,,AL$5)&gt;=$G$5,"Yes",IF(OFFSET(Analysis!$BG226,,AL$5)&gt;=$G$4,"Maybe","No")))</f>
        <v/>
      </c>
      <c r="R232" s="123"/>
    </row>
    <row r="233" spans="2:18">
      <c r="B233" s="209">
        <v>218</v>
      </c>
      <c r="C233" s="210" t="str">
        <f>IF(ISBLANK(Analysis!C227),"",Analysis!C227)</f>
        <v/>
      </c>
      <c r="D233" s="210" t="str">
        <f>IF(ISBLANK(Analysis!E227),"",Analysis!E227)</f>
        <v/>
      </c>
      <c r="E233" s="210" t="str">
        <f>IF(ISBLANK(Analysis!F227),"",Analysis!F227)</f>
        <v/>
      </c>
      <c r="F233" s="209" t="str">
        <f ca="1">IF($E233="","",IF(OFFSET(Analysis!$BG227,,AG$5)&gt;=$G$5,"Yes",IF(OFFSET(Analysis!$BG227,,AG$5)&gt;=$G$4,"Maybe","No")))</f>
        <v/>
      </c>
      <c r="G233" s="209" t="str">
        <f ca="1">IF($E233="","",IF(OFFSET(Analysis!$BG227,,AH$5)&gt;=$G$5,"Yes",IF(OFFSET(Analysis!$BG227,,AH$5)&gt;=$G$4,"Maybe","No")))</f>
        <v/>
      </c>
      <c r="H233" s="209" t="str">
        <f ca="1">IF($E233="","",IF(OFFSET(Analysis!$BG227,,AI$5)&gt;=$G$5,"Yes",IF(OFFSET(Analysis!$BG227,,AI$5)&gt;=$G$4,"Maybe","No")))</f>
        <v/>
      </c>
      <c r="I233" s="209" t="str">
        <f ca="1">IF($E233="","",IF(OFFSET(Analysis!$BG227,,AJ$5)&gt;=$G$5,"Yes",IF(OFFSET(Analysis!$BG227,,AJ$5)&gt;=$G$4,"Maybe","No")))</f>
        <v/>
      </c>
      <c r="J233" s="209" t="str">
        <f ca="1">IF($E233="","",IF(OFFSET(Analysis!$BG227,,AK$5)&gt;=$G$5,"Yes",IF(OFFSET(Analysis!$BG227,,AK$5)&gt;=$G$4,"Maybe","No")))</f>
        <v/>
      </c>
      <c r="K233" s="209" t="str">
        <f ca="1">IF($E233="","",IF(OFFSET(Analysis!$BG227,,AL$5)&gt;=$G$5,"Yes",IF(OFFSET(Analysis!$BG227,,AL$5)&gt;=$G$4,"Maybe","No")))</f>
        <v/>
      </c>
      <c r="R233" s="123"/>
    </row>
    <row r="234" spans="2:18">
      <c r="B234" s="209">
        <v>219</v>
      </c>
      <c r="C234" s="210" t="str">
        <f>IF(ISBLANK(Analysis!C228),"",Analysis!C228)</f>
        <v/>
      </c>
      <c r="D234" s="210" t="str">
        <f>IF(ISBLANK(Analysis!E228),"",Analysis!E228)</f>
        <v/>
      </c>
      <c r="E234" s="210" t="str">
        <f>IF(ISBLANK(Analysis!F228),"",Analysis!F228)</f>
        <v/>
      </c>
      <c r="F234" s="209" t="str">
        <f ca="1">IF($E234="","",IF(OFFSET(Analysis!$BG228,,AG$5)&gt;=$G$5,"Yes",IF(OFFSET(Analysis!$BG228,,AG$5)&gt;=$G$4,"Maybe","No")))</f>
        <v/>
      </c>
      <c r="G234" s="209" t="str">
        <f ca="1">IF($E234="","",IF(OFFSET(Analysis!$BG228,,AH$5)&gt;=$G$5,"Yes",IF(OFFSET(Analysis!$BG228,,AH$5)&gt;=$G$4,"Maybe","No")))</f>
        <v/>
      </c>
      <c r="H234" s="209" t="str">
        <f ca="1">IF($E234="","",IF(OFFSET(Analysis!$BG228,,AI$5)&gt;=$G$5,"Yes",IF(OFFSET(Analysis!$BG228,,AI$5)&gt;=$G$4,"Maybe","No")))</f>
        <v/>
      </c>
      <c r="I234" s="209" t="str">
        <f ca="1">IF($E234="","",IF(OFFSET(Analysis!$BG228,,AJ$5)&gt;=$G$5,"Yes",IF(OFFSET(Analysis!$BG228,,AJ$5)&gt;=$G$4,"Maybe","No")))</f>
        <v/>
      </c>
      <c r="J234" s="209" t="str">
        <f ca="1">IF($E234="","",IF(OFFSET(Analysis!$BG228,,AK$5)&gt;=$G$5,"Yes",IF(OFFSET(Analysis!$BG228,,AK$5)&gt;=$G$4,"Maybe","No")))</f>
        <v/>
      </c>
      <c r="K234" s="209" t="str">
        <f ca="1">IF($E234="","",IF(OFFSET(Analysis!$BG228,,AL$5)&gt;=$G$5,"Yes",IF(OFFSET(Analysis!$BG228,,AL$5)&gt;=$G$4,"Maybe","No")))</f>
        <v/>
      </c>
      <c r="R234" s="123"/>
    </row>
    <row r="235" spans="2:18">
      <c r="B235" s="209">
        <v>220</v>
      </c>
      <c r="C235" s="210" t="str">
        <f>IF(ISBLANK(Analysis!C229),"",Analysis!C229)</f>
        <v/>
      </c>
      <c r="D235" s="210" t="str">
        <f>IF(ISBLANK(Analysis!E229),"",Analysis!E229)</f>
        <v/>
      </c>
      <c r="E235" s="210" t="str">
        <f>IF(ISBLANK(Analysis!F229),"",Analysis!F229)</f>
        <v/>
      </c>
      <c r="F235" s="209" t="str">
        <f ca="1">IF($E235="","",IF(OFFSET(Analysis!$BG229,,AG$5)&gt;=$G$5,"Yes",IF(OFFSET(Analysis!$BG229,,AG$5)&gt;=$G$4,"Maybe","No")))</f>
        <v/>
      </c>
      <c r="G235" s="209" t="str">
        <f ca="1">IF($E235="","",IF(OFFSET(Analysis!$BG229,,AH$5)&gt;=$G$5,"Yes",IF(OFFSET(Analysis!$BG229,,AH$5)&gt;=$G$4,"Maybe","No")))</f>
        <v/>
      </c>
      <c r="H235" s="209" t="str">
        <f ca="1">IF($E235="","",IF(OFFSET(Analysis!$BG229,,AI$5)&gt;=$G$5,"Yes",IF(OFFSET(Analysis!$BG229,,AI$5)&gt;=$G$4,"Maybe","No")))</f>
        <v/>
      </c>
      <c r="I235" s="209" t="str">
        <f ca="1">IF($E235="","",IF(OFFSET(Analysis!$BG229,,AJ$5)&gt;=$G$5,"Yes",IF(OFFSET(Analysis!$BG229,,AJ$5)&gt;=$G$4,"Maybe","No")))</f>
        <v/>
      </c>
      <c r="J235" s="209" t="str">
        <f ca="1">IF($E235="","",IF(OFFSET(Analysis!$BG229,,AK$5)&gt;=$G$5,"Yes",IF(OFFSET(Analysis!$BG229,,AK$5)&gt;=$G$4,"Maybe","No")))</f>
        <v/>
      </c>
      <c r="K235" s="209" t="str">
        <f ca="1">IF($E235="","",IF(OFFSET(Analysis!$BG229,,AL$5)&gt;=$G$5,"Yes",IF(OFFSET(Analysis!$BG229,,AL$5)&gt;=$G$4,"Maybe","No")))</f>
        <v/>
      </c>
      <c r="R235" s="123"/>
    </row>
    <row r="236" spans="2:18">
      <c r="B236" s="209">
        <v>221</v>
      </c>
      <c r="C236" s="210" t="str">
        <f>IF(ISBLANK(Analysis!C230),"",Analysis!C230)</f>
        <v/>
      </c>
      <c r="D236" s="210" t="str">
        <f>IF(ISBLANK(Analysis!E230),"",Analysis!E230)</f>
        <v/>
      </c>
      <c r="E236" s="210" t="str">
        <f>IF(ISBLANK(Analysis!F230),"",Analysis!F230)</f>
        <v/>
      </c>
      <c r="F236" s="209" t="str">
        <f ca="1">IF($E236="","",IF(OFFSET(Analysis!$BG230,,AG$5)&gt;=$G$5,"Yes",IF(OFFSET(Analysis!$BG230,,AG$5)&gt;=$G$4,"Maybe","No")))</f>
        <v/>
      </c>
      <c r="G236" s="209" t="str">
        <f ca="1">IF($E236="","",IF(OFFSET(Analysis!$BG230,,AH$5)&gt;=$G$5,"Yes",IF(OFFSET(Analysis!$BG230,,AH$5)&gt;=$G$4,"Maybe","No")))</f>
        <v/>
      </c>
      <c r="H236" s="209" t="str">
        <f ca="1">IF($E236="","",IF(OFFSET(Analysis!$BG230,,AI$5)&gt;=$G$5,"Yes",IF(OFFSET(Analysis!$BG230,,AI$5)&gt;=$G$4,"Maybe","No")))</f>
        <v/>
      </c>
      <c r="I236" s="209" t="str">
        <f ca="1">IF($E236="","",IF(OFFSET(Analysis!$BG230,,AJ$5)&gt;=$G$5,"Yes",IF(OFFSET(Analysis!$BG230,,AJ$5)&gt;=$G$4,"Maybe","No")))</f>
        <v/>
      </c>
      <c r="J236" s="209" t="str">
        <f ca="1">IF($E236="","",IF(OFFSET(Analysis!$BG230,,AK$5)&gt;=$G$5,"Yes",IF(OFFSET(Analysis!$BG230,,AK$5)&gt;=$G$4,"Maybe","No")))</f>
        <v/>
      </c>
      <c r="K236" s="209" t="str">
        <f ca="1">IF($E236="","",IF(OFFSET(Analysis!$BG230,,AL$5)&gt;=$G$5,"Yes",IF(OFFSET(Analysis!$BG230,,AL$5)&gt;=$G$4,"Maybe","No")))</f>
        <v/>
      </c>
      <c r="R236" s="123"/>
    </row>
    <row r="237" spans="2:18">
      <c r="B237" s="209">
        <v>222</v>
      </c>
      <c r="C237" s="210" t="str">
        <f>IF(ISBLANK(Analysis!C231),"",Analysis!C231)</f>
        <v/>
      </c>
      <c r="D237" s="210" t="str">
        <f>IF(ISBLANK(Analysis!E231),"",Analysis!E231)</f>
        <v/>
      </c>
      <c r="E237" s="210" t="str">
        <f>IF(ISBLANK(Analysis!F231),"",Analysis!F231)</f>
        <v/>
      </c>
      <c r="F237" s="209" t="str">
        <f ca="1">IF($E237="","",IF(OFFSET(Analysis!$BG231,,AG$5)&gt;=$G$5,"Yes",IF(OFFSET(Analysis!$BG231,,AG$5)&gt;=$G$4,"Maybe","No")))</f>
        <v/>
      </c>
      <c r="G237" s="209" t="str">
        <f ca="1">IF($E237="","",IF(OFFSET(Analysis!$BG231,,AH$5)&gt;=$G$5,"Yes",IF(OFFSET(Analysis!$BG231,,AH$5)&gt;=$G$4,"Maybe","No")))</f>
        <v/>
      </c>
      <c r="H237" s="209" t="str">
        <f ca="1">IF($E237="","",IF(OFFSET(Analysis!$BG231,,AI$5)&gt;=$G$5,"Yes",IF(OFFSET(Analysis!$BG231,,AI$5)&gt;=$G$4,"Maybe","No")))</f>
        <v/>
      </c>
      <c r="I237" s="209" t="str">
        <f ca="1">IF($E237="","",IF(OFFSET(Analysis!$BG231,,AJ$5)&gt;=$G$5,"Yes",IF(OFFSET(Analysis!$BG231,,AJ$5)&gt;=$G$4,"Maybe","No")))</f>
        <v/>
      </c>
      <c r="J237" s="209" t="str">
        <f ca="1">IF($E237="","",IF(OFFSET(Analysis!$BG231,,AK$5)&gt;=$G$5,"Yes",IF(OFFSET(Analysis!$BG231,,AK$5)&gt;=$G$4,"Maybe","No")))</f>
        <v/>
      </c>
      <c r="K237" s="209" t="str">
        <f ca="1">IF($E237="","",IF(OFFSET(Analysis!$BG231,,AL$5)&gt;=$G$5,"Yes",IF(OFFSET(Analysis!$BG231,,AL$5)&gt;=$G$4,"Maybe","No")))</f>
        <v/>
      </c>
      <c r="R237" s="123"/>
    </row>
    <row r="238" spans="2:18">
      <c r="B238" s="209">
        <v>223</v>
      </c>
      <c r="C238" s="210" t="str">
        <f>IF(ISBLANK(Analysis!C232),"",Analysis!C232)</f>
        <v/>
      </c>
      <c r="D238" s="210" t="str">
        <f>IF(ISBLANK(Analysis!E232),"",Analysis!E232)</f>
        <v/>
      </c>
      <c r="E238" s="210" t="str">
        <f>IF(ISBLANK(Analysis!F232),"",Analysis!F232)</f>
        <v/>
      </c>
      <c r="F238" s="209" t="str">
        <f ca="1">IF($E238="","",IF(OFFSET(Analysis!$BG232,,AG$5)&gt;=$G$5,"Yes",IF(OFFSET(Analysis!$BG232,,AG$5)&gt;=$G$4,"Maybe","No")))</f>
        <v/>
      </c>
      <c r="G238" s="209" t="str">
        <f ca="1">IF($E238="","",IF(OFFSET(Analysis!$BG232,,AH$5)&gt;=$G$5,"Yes",IF(OFFSET(Analysis!$BG232,,AH$5)&gt;=$G$4,"Maybe","No")))</f>
        <v/>
      </c>
      <c r="H238" s="209" t="str">
        <f ca="1">IF($E238="","",IF(OFFSET(Analysis!$BG232,,AI$5)&gt;=$G$5,"Yes",IF(OFFSET(Analysis!$BG232,,AI$5)&gt;=$G$4,"Maybe","No")))</f>
        <v/>
      </c>
      <c r="I238" s="209" t="str">
        <f ca="1">IF($E238="","",IF(OFFSET(Analysis!$BG232,,AJ$5)&gt;=$G$5,"Yes",IF(OFFSET(Analysis!$BG232,,AJ$5)&gt;=$G$4,"Maybe","No")))</f>
        <v/>
      </c>
      <c r="J238" s="209" t="str">
        <f ca="1">IF($E238="","",IF(OFFSET(Analysis!$BG232,,AK$5)&gt;=$G$5,"Yes",IF(OFFSET(Analysis!$BG232,,AK$5)&gt;=$G$4,"Maybe","No")))</f>
        <v/>
      </c>
      <c r="K238" s="209" t="str">
        <f ca="1">IF($E238="","",IF(OFFSET(Analysis!$BG232,,AL$5)&gt;=$G$5,"Yes",IF(OFFSET(Analysis!$BG232,,AL$5)&gt;=$G$4,"Maybe","No")))</f>
        <v/>
      </c>
      <c r="R238" s="123"/>
    </row>
    <row r="239" spans="2:18">
      <c r="B239" s="209">
        <v>224</v>
      </c>
      <c r="C239" s="210" t="str">
        <f>IF(ISBLANK(Analysis!C233),"",Analysis!C233)</f>
        <v/>
      </c>
      <c r="D239" s="210" t="str">
        <f>IF(ISBLANK(Analysis!E233),"",Analysis!E233)</f>
        <v/>
      </c>
      <c r="E239" s="210" t="str">
        <f>IF(ISBLANK(Analysis!F233),"",Analysis!F233)</f>
        <v/>
      </c>
      <c r="F239" s="209" t="str">
        <f ca="1">IF($E239="","",IF(OFFSET(Analysis!$BG233,,AG$5)&gt;=$G$5,"Yes",IF(OFFSET(Analysis!$BG233,,AG$5)&gt;=$G$4,"Maybe","No")))</f>
        <v/>
      </c>
      <c r="G239" s="209" t="str">
        <f ca="1">IF($E239="","",IF(OFFSET(Analysis!$BG233,,AH$5)&gt;=$G$5,"Yes",IF(OFFSET(Analysis!$BG233,,AH$5)&gt;=$G$4,"Maybe","No")))</f>
        <v/>
      </c>
      <c r="H239" s="209" t="str">
        <f ca="1">IF($E239="","",IF(OFFSET(Analysis!$BG233,,AI$5)&gt;=$G$5,"Yes",IF(OFFSET(Analysis!$BG233,,AI$5)&gt;=$G$4,"Maybe","No")))</f>
        <v/>
      </c>
      <c r="I239" s="209" t="str">
        <f ca="1">IF($E239="","",IF(OFFSET(Analysis!$BG233,,AJ$5)&gt;=$G$5,"Yes",IF(OFFSET(Analysis!$BG233,,AJ$5)&gt;=$G$4,"Maybe","No")))</f>
        <v/>
      </c>
      <c r="J239" s="209" t="str">
        <f ca="1">IF($E239="","",IF(OFFSET(Analysis!$BG233,,AK$5)&gt;=$G$5,"Yes",IF(OFFSET(Analysis!$BG233,,AK$5)&gt;=$G$4,"Maybe","No")))</f>
        <v/>
      </c>
      <c r="K239" s="209" t="str">
        <f ca="1">IF($E239="","",IF(OFFSET(Analysis!$BG233,,AL$5)&gt;=$G$5,"Yes",IF(OFFSET(Analysis!$BG233,,AL$5)&gt;=$G$4,"Maybe","No")))</f>
        <v/>
      </c>
      <c r="R239" s="123"/>
    </row>
    <row r="240" spans="2:18">
      <c r="B240" s="209">
        <v>225</v>
      </c>
      <c r="C240" s="210" t="str">
        <f>IF(ISBLANK(Analysis!C234),"",Analysis!C234)</f>
        <v/>
      </c>
      <c r="D240" s="210" t="str">
        <f>IF(ISBLANK(Analysis!E234),"",Analysis!E234)</f>
        <v/>
      </c>
      <c r="E240" s="210" t="str">
        <f>IF(ISBLANK(Analysis!F234),"",Analysis!F234)</f>
        <v/>
      </c>
      <c r="F240" s="209" t="str">
        <f ca="1">IF($E240="","",IF(OFFSET(Analysis!$BG234,,AG$5)&gt;=$G$5,"Yes",IF(OFFSET(Analysis!$BG234,,AG$5)&gt;=$G$4,"Maybe","No")))</f>
        <v/>
      </c>
      <c r="G240" s="209" t="str">
        <f ca="1">IF($E240="","",IF(OFFSET(Analysis!$BG234,,AH$5)&gt;=$G$5,"Yes",IF(OFFSET(Analysis!$BG234,,AH$5)&gt;=$G$4,"Maybe","No")))</f>
        <v/>
      </c>
      <c r="H240" s="209" t="str">
        <f ca="1">IF($E240="","",IF(OFFSET(Analysis!$BG234,,AI$5)&gt;=$G$5,"Yes",IF(OFFSET(Analysis!$BG234,,AI$5)&gt;=$G$4,"Maybe","No")))</f>
        <v/>
      </c>
      <c r="I240" s="209" t="str">
        <f ca="1">IF($E240="","",IF(OFFSET(Analysis!$BG234,,AJ$5)&gt;=$G$5,"Yes",IF(OFFSET(Analysis!$BG234,,AJ$5)&gt;=$G$4,"Maybe","No")))</f>
        <v/>
      </c>
      <c r="J240" s="209" t="str">
        <f ca="1">IF($E240="","",IF(OFFSET(Analysis!$BG234,,AK$5)&gt;=$G$5,"Yes",IF(OFFSET(Analysis!$BG234,,AK$5)&gt;=$G$4,"Maybe","No")))</f>
        <v/>
      </c>
      <c r="K240" s="209" t="str">
        <f ca="1">IF($E240="","",IF(OFFSET(Analysis!$BG234,,AL$5)&gt;=$G$5,"Yes",IF(OFFSET(Analysis!$BG234,,AL$5)&gt;=$G$4,"Maybe","No")))</f>
        <v/>
      </c>
      <c r="R240" s="123"/>
    </row>
    <row r="241" spans="2:18">
      <c r="B241" s="209">
        <v>226</v>
      </c>
      <c r="C241" s="210" t="str">
        <f>IF(ISBLANK(Analysis!C235),"",Analysis!C235)</f>
        <v/>
      </c>
      <c r="D241" s="210" t="str">
        <f>IF(ISBLANK(Analysis!E235),"",Analysis!E235)</f>
        <v/>
      </c>
      <c r="E241" s="210" t="str">
        <f>IF(ISBLANK(Analysis!F235),"",Analysis!F235)</f>
        <v/>
      </c>
      <c r="F241" s="209" t="str">
        <f ca="1">IF($E241="","",IF(OFFSET(Analysis!$BG235,,AG$5)&gt;=$G$5,"Yes",IF(OFFSET(Analysis!$BG235,,AG$5)&gt;=$G$4,"Maybe","No")))</f>
        <v/>
      </c>
      <c r="G241" s="209" t="str">
        <f ca="1">IF($E241="","",IF(OFFSET(Analysis!$BG235,,AH$5)&gt;=$G$5,"Yes",IF(OFFSET(Analysis!$BG235,,AH$5)&gt;=$G$4,"Maybe","No")))</f>
        <v/>
      </c>
      <c r="H241" s="209" t="str">
        <f ca="1">IF($E241="","",IF(OFFSET(Analysis!$BG235,,AI$5)&gt;=$G$5,"Yes",IF(OFFSET(Analysis!$BG235,,AI$5)&gt;=$G$4,"Maybe","No")))</f>
        <v/>
      </c>
      <c r="I241" s="209" t="str">
        <f ca="1">IF($E241="","",IF(OFFSET(Analysis!$BG235,,AJ$5)&gt;=$G$5,"Yes",IF(OFFSET(Analysis!$BG235,,AJ$5)&gt;=$G$4,"Maybe","No")))</f>
        <v/>
      </c>
      <c r="J241" s="209" t="str">
        <f ca="1">IF($E241="","",IF(OFFSET(Analysis!$BG235,,AK$5)&gt;=$G$5,"Yes",IF(OFFSET(Analysis!$BG235,,AK$5)&gt;=$G$4,"Maybe","No")))</f>
        <v/>
      </c>
      <c r="K241" s="209" t="str">
        <f ca="1">IF($E241="","",IF(OFFSET(Analysis!$BG235,,AL$5)&gt;=$G$5,"Yes",IF(OFFSET(Analysis!$BG235,,AL$5)&gt;=$G$4,"Maybe","No")))</f>
        <v/>
      </c>
      <c r="R241" s="123"/>
    </row>
    <row r="242" spans="2:18">
      <c r="B242" s="209">
        <v>227</v>
      </c>
      <c r="C242" s="210" t="str">
        <f>IF(ISBLANK(Analysis!C236),"",Analysis!C236)</f>
        <v/>
      </c>
      <c r="D242" s="210" t="str">
        <f>IF(ISBLANK(Analysis!E236),"",Analysis!E236)</f>
        <v/>
      </c>
      <c r="E242" s="210" t="str">
        <f>IF(ISBLANK(Analysis!F236),"",Analysis!F236)</f>
        <v/>
      </c>
      <c r="F242" s="209" t="str">
        <f ca="1">IF($E242="","",IF(OFFSET(Analysis!$BG236,,AG$5)&gt;=$G$5,"Yes",IF(OFFSET(Analysis!$BG236,,AG$5)&gt;=$G$4,"Maybe","No")))</f>
        <v/>
      </c>
      <c r="G242" s="209" t="str">
        <f ca="1">IF($E242="","",IF(OFFSET(Analysis!$BG236,,AH$5)&gt;=$G$5,"Yes",IF(OFFSET(Analysis!$BG236,,AH$5)&gt;=$G$4,"Maybe","No")))</f>
        <v/>
      </c>
      <c r="H242" s="209" t="str">
        <f ca="1">IF($E242="","",IF(OFFSET(Analysis!$BG236,,AI$5)&gt;=$G$5,"Yes",IF(OFFSET(Analysis!$BG236,,AI$5)&gt;=$G$4,"Maybe","No")))</f>
        <v/>
      </c>
      <c r="I242" s="209" t="str">
        <f ca="1">IF($E242="","",IF(OFFSET(Analysis!$BG236,,AJ$5)&gt;=$G$5,"Yes",IF(OFFSET(Analysis!$BG236,,AJ$5)&gt;=$G$4,"Maybe","No")))</f>
        <v/>
      </c>
      <c r="J242" s="209" t="str">
        <f ca="1">IF($E242="","",IF(OFFSET(Analysis!$BG236,,AK$5)&gt;=$G$5,"Yes",IF(OFFSET(Analysis!$BG236,,AK$5)&gt;=$G$4,"Maybe","No")))</f>
        <v/>
      </c>
      <c r="K242" s="209" t="str">
        <f ca="1">IF($E242="","",IF(OFFSET(Analysis!$BG236,,AL$5)&gt;=$G$5,"Yes",IF(OFFSET(Analysis!$BG236,,AL$5)&gt;=$G$4,"Maybe","No")))</f>
        <v/>
      </c>
      <c r="R242" s="123"/>
    </row>
    <row r="243" spans="2:18">
      <c r="B243" s="209">
        <v>228</v>
      </c>
      <c r="C243" s="210" t="str">
        <f>IF(ISBLANK(Analysis!C237),"",Analysis!C237)</f>
        <v/>
      </c>
      <c r="D243" s="210" t="str">
        <f>IF(ISBLANK(Analysis!E237),"",Analysis!E237)</f>
        <v/>
      </c>
      <c r="E243" s="210" t="str">
        <f>IF(ISBLANK(Analysis!F237),"",Analysis!F237)</f>
        <v/>
      </c>
      <c r="F243" s="209" t="str">
        <f ca="1">IF($E243="","",IF(OFFSET(Analysis!$BG237,,AG$5)&gt;=$G$5,"Yes",IF(OFFSET(Analysis!$BG237,,AG$5)&gt;=$G$4,"Maybe","No")))</f>
        <v/>
      </c>
      <c r="G243" s="209" t="str">
        <f ca="1">IF($E243="","",IF(OFFSET(Analysis!$BG237,,AH$5)&gt;=$G$5,"Yes",IF(OFFSET(Analysis!$BG237,,AH$5)&gt;=$G$4,"Maybe","No")))</f>
        <v/>
      </c>
      <c r="H243" s="209" t="str">
        <f ca="1">IF($E243="","",IF(OFFSET(Analysis!$BG237,,AI$5)&gt;=$G$5,"Yes",IF(OFFSET(Analysis!$BG237,,AI$5)&gt;=$G$4,"Maybe","No")))</f>
        <v/>
      </c>
      <c r="I243" s="209" t="str">
        <f ca="1">IF($E243="","",IF(OFFSET(Analysis!$BG237,,AJ$5)&gt;=$G$5,"Yes",IF(OFFSET(Analysis!$BG237,,AJ$5)&gt;=$G$4,"Maybe","No")))</f>
        <v/>
      </c>
      <c r="J243" s="209" t="str">
        <f ca="1">IF($E243="","",IF(OFFSET(Analysis!$BG237,,AK$5)&gt;=$G$5,"Yes",IF(OFFSET(Analysis!$BG237,,AK$5)&gt;=$G$4,"Maybe","No")))</f>
        <v/>
      </c>
      <c r="K243" s="209" t="str">
        <f ca="1">IF($E243="","",IF(OFFSET(Analysis!$BG237,,AL$5)&gt;=$G$5,"Yes",IF(OFFSET(Analysis!$BG237,,AL$5)&gt;=$G$4,"Maybe","No")))</f>
        <v/>
      </c>
      <c r="R243" s="123"/>
    </row>
    <row r="244" spans="2:18">
      <c r="B244" s="209">
        <v>229</v>
      </c>
      <c r="C244" s="210" t="str">
        <f>IF(ISBLANK(Analysis!C238),"",Analysis!C238)</f>
        <v/>
      </c>
      <c r="D244" s="210" t="str">
        <f>IF(ISBLANK(Analysis!E238),"",Analysis!E238)</f>
        <v/>
      </c>
      <c r="E244" s="210" t="str">
        <f>IF(ISBLANK(Analysis!F238),"",Analysis!F238)</f>
        <v/>
      </c>
      <c r="F244" s="209" t="str">
        <f ca="1">IF($E244="","",IF(OFFSET(Analysis!$BG238,,AG$5)&gt;=$G$5,"Yes",IF(OFFSET(Analysis!$BG238,,AG$5)&gt;=$G$4,"Maybe","No")))</f>
        <v/>
      </c>
      <c r="G244" s="209" t="str">
        <f ca="1">IF($E244="","",IF(OFFSET(Analysis!$BG238,,AH$5)&gt;=$G$5,"Yes",IF(OFFSET(Analysis!$BG238,,AH$5)&gt;=$G$4,"Maybe","No")))</f>
        <v/>
      </c>
      <c r="H244" s="209" t="str">
        <f ca="1">IF($E244="","",IF(OFFSET(Analysis!$BG238,,AI$5)&gt;=$G$5,"Yes",IF(OFFSET(Analysis!$BG238,,AI$5)&gt;=$G$4,"Maybe","No")))</f>
        <v/>
      </c>
      <c r="I244" s="209" t="str">
        <f ca="1">IF($E244="","",IF(OFFSET(Analysis!$BG238,,AJ$5)&gt;=$G$5,"Yes",IF(OFFSET(Analysis!$BG238,,AJ$5)&gt;=$G$4,"Maybe","No")))</f>
        <v/>
      </c>
      <c r="J244" s="209" t="str">
        <f ca="1">IF($E244="","",IF(OFFSET(Analysis!$BG238,,AK$5)&gt;=$G$5,"Yes",IF(OFFSET(Analysis!$BG238,,AK$5)&gt;=$G$4,"Maybe","No")))</f>
        <v/>
      </c>
      <c r="K244" s="209" t="str">
        <f ca="1">IF($E244="","",IF(OFFSET(Analysis!$BG238,,AL$5)&gt;=$G$5,"Yes",IF(OFFSET(Analysis!$BG238,,AL$5)&gt;=$G$4,"Maybe","No")))</f>
        <v/>
      </c>
      <c r="R244" s="123"/>
    </row>
    <row r="245" spans="2:18">
      <c r="B245" s="209">
        <v>230</v>
      </c>
      <c r="C245" s="210" t="str">
        <f>IF(ISBLANK(Analysis!C239),"",Analysis!C239)</f>
        <v/>
      </c>
      <c r="D245" s="210" t="str">
        <f>IF(ISBLANK(Analysis!E239),"",Analysis!E239)</f>
        <v/>
      </c>
      <c r="E245" s="210" t="str">
        <f>IF(ISBLANK(Analysis!F239),"",Analysis!F239)</f>
        <v/>
      </c>
      <c r="F245" s="209" t="str">
        <f ca="1">IF($E245="","",IF(OFFSET(Analysis!$BG239,,AG$5)&gt;=$G$5,"Yes",IF(OFFSET(Analysis!$BG239,,AG$5)&gt;=$G$4,"Maybe","No")))</f>
        <v/>
      </c>
      <c r="G245" s="209" t="str">
        <f ca="1">IF($E245="","",IF(OFFSET(Analysis!$BG239,,AH$5)&gt;=$G$5,"Yes",IF(OFFSET(Analysis!$BG239,,AH$5)&gt;=$G$4,"Maybe","No")))</f>
        <v/>
      </c>
      <c r="H245" s="209" t="str">
        <f ca="1">IF($E245="","",IF(OFFSET(Analysis!$BG239,,AI$5)&gt;=$G$5,"Yes",IF(OFFSET(Analysis!$BG239,,AI$5)&gt;=$G$4,"Maybe","No")))</f>
        <v/>
      </c>
      <c r="I245" s="209" t="str">
        <f ca="1">IF($E245="","",IF(OFFSET(Analysis!$BG239,,AJ$5)&gt;=$G$5,"Yes",IF(OFFSET(Analysis!$BG239,,AJ$5)&gt;=$G$4,"Maybe","No")))</f>
        <v/>
      </c>
      <c r="J245" s="209" t="str">
        <f ca="1">IF($E245="","",IF(OFFSET(Analysis!$BG239,,AK$5)&gt;=$G$5,"Yes",IF(OFFSET(Analysis!$BG239,,AK$5)&gt;=$G$4,"Maybe","No")))</f>
        <v/>
      </c>
      <c r="K245" s="209" t="str">
        <f ca="1">IF($E245="","",IF(OFFSET(Analysis!$BG239,,AL$5)&gt;=$G$5,"Yes",IF(OFFSET(Analysis!$BG239,,AL$5)&gt;=$G$4,"Maybe","No")))</f>
        <v/>
      </c>
      <c r="R245" s="123"/>
    </row>
    <row r="246" spans="2:18">
      <c r="B246" s="209">
        <v>231</v>
      </c>
      <c r="C246" s="210" t="str">
        <f>IF(ISBLANK(Analysis!C240),"",Analysis!C240)</f>
        <v/>
      </c>
      <c r="D246" s="210" t="str">
        <f>IF(ISBLANK(Analysis!E240),"",Analysis!E240)</f>
        <v/>
      </c>
      <c r="E246" s="210" t="str">
        <f>IF(ISBLANK(Analysis!F240),"",Analysis!F240)</f>
        <v/>
      </c>
      <c r="F246" s="209" t="str">
        <f ca="1">IF($E246="","",IF(OFFSET(Analysis!$BG240,,AG$5)&gt;=$G$5,"Yes",IF(OFFSET(Analysis!$BG240,,AG$5)&gt;=$G$4,"Maybe","No")))</f>
        <v/>
      </c>
      <c r="G246" s="209" t="str">
        <f ca="1">IF($E246="","",IF(OFFSET(Analysis!$BG240,,AH$5)&gt;=$G$5,"Yes",IF(OFFSET(Analysis!$BG240,,AH$5)&gt;=$G$4,"Maybe","No")))</f>
        <v/>
      </c>
      <c r="H246" s="209" t="str">
        <f ca="1">IF($E246="","",IF(OFFSET(Analysis!$BG240,,AI$5)&gt;=$G$5,"Yes",IF(OFFSET(Analysis!$BG240,,AI$5)&gt;=$G$4,"Maybe","No")))</f>
        <v/>
      </c>
      <c r="I246" s="209" t="str">
        <f ca="1">IF($E246="","",IF(OFFSET(Analysis!$BG240,,AJ$5)&gt;=$G$5,"Yes",IF(OFFSET(Analysis!$BG240,,AJ$5)&gt;=$G$4,"Maybe","No")))</f>
        <v/>
      </c>
      <c r="J246" s="209" t="str">
        <f ca="1">IF($E246="","",IF(OFFSET(Analysis!$BG240,,AK$5)&gt;=$G$5,"Yes",IF(OFFSET(Analysis!$BG240,,AK$5)&gt;=$G$4,"Maybe","No")))</f>
        <v/>
      </c>
      <c r="K246" s="209" t="str">
        <f ca="1">IF($E246="","",IF(OFFSET(Analysis!$BG240,,AL$5)&gt;=$G$5,"Yes",IF(OFFSET(Analysis!$BG240,,AL$5)&gt;=$G$4,"Maybe","No")))</f>
        <v/>
      </c>
      <c r="R246" s="123"/>
    </row>
    <row r="247" spans="2:18">
      <c r="B247" s="209">
        <v>232</v>
      </c>
      <c r="C247" s="210" t="str">
        <f>IF(ISBLANK(Analysis!C241),"",Analysis!C241)</f>
        <v/>
      </c>
      <c r="D247" s="210" t="str">
        <f>IF(ISBLANK(Analysis!E241),"",Analysis!E241)</f>
        <v/>
      </c>
      <c r="E247" s="210" t="str">
        <f>IF(ISBLANK(Analysis!F241),"",Analysis!F241)</f>
        <v/>
      </c>
      <c r="F247" s="209" t="str">
        <f ca="1">IF($E247="","",IF(OFFSET(Analysis!$BG241,,AG$5)&gt;=$G$5,"Yes",IF(OFFSET(Analysis!$BG241,,AG$5)&gt;=$G$4,"Maybe","No")))</f>
        <v/>
      </c>
      <c r="G247" s="209" t="str">
        <f ca="1">IF($E247="","",IF(OFFSET(Analysis!$BG241,,AH$5)&gt;=$G$5,"Yes",IF(OFFSET(Analysis!$BG241,,AH$5)&gt;=$G$4,"Maybe","No")))</f>
        <v/>
      </c>
      <c r="H247" s="209" t="str">
        <f ca="1">IF($E247="","",IF(OFFSET(Analysis!$BG241,,AI$5)&gt;=$G$5,"Yes",IF(OFFSET(Analysis!$BG241,,AI$5)&gt;=$G$4,"Maybe","No")))</f>
        <v/>
      </c>
      <c r="I247" s="209" t="str">
        <f ca="1">IF($E247="","",IF(OFFSET(Analysis!$BG241,,AJ$5)&gt;=$G$5,"Yes",IF(OFFSET(Analysis!$BG241,,AJ$5)&gt;=$G$4,"Maybe","No")))</f>
        <v/>
      </c>
      <c r="J247" s="209" t="str">
        <f ca="1">IF($E247="","",IF(OFFSET(Analysis!$BG241,,AK$5)&gt;=$G$5,"Yes",IF(OFFSET(Analysis!$BG241,,AK$5)&gt;=$G$4,"Maybe","No")))</f>
        <v/>
      </c>
      <c r="K247" s="209" t="str">
        <f ca="1">IF($E247="","",IF(OFFSET(Analysis!$BG241,,AL$5)&gt;=$G$5,"Yes",IF(OFFSET(Analysis!$BG241,,AL$5)&gt;=$G$4,"Maybe","No")))</f>
        <v/>
      </c>
      <c r="R247" s="123"/>
    </row>
    <row r="248" spans="2:18">
      <c r="B248" s="209">
        <v>233</v>
      </c>
      <c r="C248" s="210" t="str">
        <f>IF(ISBLANK(Analysis!C242),"",Analysis!C242)</f>
        <v/>
      </c>
      <c r="D248" s="210" t="str">
        <f>IF(ISBLANK(Analysis!E242),"",Analysis!E242)</f>
        <v/>
      </c>
      <c r="E248" s="210" t="str">
        <f>IF(ISBLANK(Analysis!F242),"",Analysis!F242)</f>
        <v/>
      </c>
      <c r="F248" s="209" t="str">
        <f ca="1">IF($E248="","",IF(OFFSET(Analysis!$BG242,,AG$5)&gt;=$G$5,"Yes",IF(OFFSET(Analysis!$BG242,,AG$5)&gt;=$G$4,"Maybe","No")))</f>
        <v/>
      </c>
      <c r="G248" s="209" t="str">
        <f ca="1">IF($E248="","",IF(OFFSET(Analysis!$BG242,,AH$5)&gt;=$G$5,"Yes",IF(OFFSET(Analysis!$BG242,,AH$5)&gt;=$G$4,"Maybe","No")))</f>
        <v/>
      </c>
      <c r="H248" s="209" t="str">
        <f ca="1">IF($E248="","",IF(OFFSET(Analysis!$BG242,,AI$5)&gt;=$G$5,"Yes",IF(OFFSET(Analysis!$BG242,,AI$5)&gt;=$G$4,"Maybe","No")))</f>
        <v/>
      </c>
      <c r="I248" s="209" t="str">
        <f ca="1">IF($E248="","",IF(OFFSET(Analysis!$BG242,,AJ$5)&gt;=$G$5,"Yes",IF(OFFSET(Analysis!$BG242,,AJ$5)&gt;=$G$4,"Maybe","No")))</f>
        <v/>
      </c>
      <c r="J248" s="209" t="str">
        <f ca="1">IF($E248="","",IF(OFFSET(Analysis!$BG242,,AK$5)&gt;=$G$5,"Yes",IF(OFFSET(Analysis!$BG242,,AK$5)&gt;=$G$4,"Maybe","No")))</f>
        <v/>
      </c>
      <c r="K248" s="209" t="str">
        <f ca="1">IF($E248="","",IF(OFFSET(Analysis!$BG242,,AL$5)&gt;=$G$5,"Yes",IF(OFFSET(Analysis!$BG242,,AL$5)&gt;=$G$4,"Maybe","No")))</f>
        <v/>
      </c>
      <c r="R248" s="123"/>
    </row>
    <row r="249" spans="2:18">
      <c r="B249" s="209">
        <v>234</v>
      </c>
      <c r="C249" s="210" t="str">
        <f>IF(ISBLANK(Analysis!C243),"",Analysis!C243)</f>
        <v/>
      </c>
      <c r="D249" s="210" t="str">
        <f>IF(ISBLANK(Analysis!E243),"",Analysis!E243)</f>
        <v/>
      </c>
      <c r="E249" s="210" t="str">
        <f>IF(ISBLANK(Analysis!F243),"",Analysis!F243)</f>
        <v/>
      </c>
      <c r="F249" s="209" t="str">
        <f ca="1">IF($E249="","",IF(OFFSET(Analysis!$BG243,,AG$5)&gt;=$G$5,"Yes",IF(OFFSET(Analysis!$BG243,,AG$5)&gt;=$G$4,"Maybe","No")))</f>
        <v/>
      </c>
      <c r="G249" s="209" t="str">
        <f ca="1">IF($E249="","",IF(OFFSET(Analysis!$BG243,,AH$5)&gt;=$G$5,"Yes",IF(OFFSET(Analysis!$BG243,,AH$5)&gt;=$G$4,"Maybe","No")))</f>
        <v/>
      </c>
      <c r="H249" s="209" t="str">
        <f ca="1">IF($E249="","",IF(OFFSET(Analysis!$BG243,,AI$5)&gt;=$G$5,"Yes",IF(OFFSET(Analysis!$BG243,,AI$5)&gt;=$G$4,"Maybe","No")))</f>
        <v/>
      </c>
      <c r="I249" s="209" t="str">
        <f ca="1">IF($E249="","",IF(OFFSET(Analysis!$BG243,,AJ$5)&gt;=$G$5,"Yes",IF(OFFSET(Analysis!$BG243,,AJ$5)&gt;=$G$4,"Maybe","No")))</f>
        <v/>
      </c>
      <c r="J249" s="209" t="str">
        <f ca="1">IF($E249="","",IF(OFFSET(Analysis!$BG243,,AK$5)&gt;=$G$5,"Yes",IF(OFFSET(Analysis!$BG243,,AK$5)&gt;=$G$4,"Maybe","No")))</f>
        <v/>
      </c>
      <c r="K249" s="209" t="str">
        <f ca="1">IF($E249="","",IF(OFFSET(Analysis!$BG243,,AL$5)&gt;=$G$5,"Yes",IF(OFFSET(Analysis!$BG243,,AL$5)&gt;=$G$4,"Maybe","No")))</f>
        <v/>
      </c>
      <c r="R249" s="123"/>
    </row>
    <row r="250" spans="2:18">
      <c r="B250" s="209">
        <v>235</v>
      </c>
      <c r="C250" s="210" t="str">
        <f>IF(ISBLANK(Analysis!C244),"",Analysis!C244)</f>
        <v/>
      </c>
      <c r="D250" s="210" t="str">
        <f>IF(ISBLANK(Analysis!E244),"",Analysis!E244)</f>
        <v/>
      </c>
      <c r="E250" s="210" t="str">
        <f>IF(ISBLANK(Analysis!F244),"",Analysis!F244)</f>
        <v/>
      </c>
      <c r="F250" s="209" t="str">
        <f ca="1">IF($E250="","",IF(OFFSET(Analysis!$BG244,,AG$5)&gt;=$G$5,"Yes",IF(OFFSET(Analysis!$BG244,,AG$5)&gt;=$G$4,"Maybe","No")))</f>
        <v/>
      </c>
      <c r="G250" s="209" t="str">
        <f ca="1">IF($E250="","",IF(OFFSET(Analysis!$BG244,,AH$5)&gt;=$G$5,"Yes",IF(OFFSET(Analysis!$BG244,,AH$5)&gt;=$G$4,"Maybe","No")))</f>
        <v/>
      </c>
      <c r="H250" s="209" t="str">
        <f ca="1">IF($E250="","",IF(OFFSET(Analysis!$BG244,,AI$5)&gt;=$G$5,"Yes",IF(OFFSET(Analysis!$BG244,,AI$5)&gt;=$G$4,"Maybe","No")))</f>
        <v/>
      </c>
      <c r="I250" s="209" t="str">
        <f ca="1">IF($E250="","",IF(OFFSET(Analysis!$BG244,,AJ$5)&gt;=$G$5,"Yes",IF(OFFSET(Analysis!$BG244,,AJ$5)&gt;=$G$4,"Maybe","No")))</f>
        <v/>
      </c>
      <c r="J250" s="209" t="str">
        <f ca="1">IF($E250="","",IF(OFFSET(Analysis!$BG244,,AK$5)&gt;=$G$5,"Yes",IF(OFFSET(Analysis!$BG244,,AK$5)&gt;=$G$4,"Maybe","No")))</f>
        <v/>
      </c>
      <c r="K250" s="209" t="str">
        <f ca="1">IF($E250="","",IF(OFFSET(Analysis!$BG244,,AL$5)&gt;=$G$5,"Yes",IF(OFFSET(Analysis!$BG244,,AL$5)&gt;=$G$4,"Maybe","No")))</f>
        <v/>
      </c>
      <c r="R250" s="123"/>
    </row>
    <row r="251" spans="2:18">
      <c r="B251" s="209">
        <v>236</v>
      </c>
      <c r="C251" s="210" t="str">
        <f>IF(ISBLANK(Analysis!C245),"",Analysis!C245)</f>
        <v/>
      </c>
      <c r="D251" s="210" t="str">
        <f>IF(ISBLANK(Analysis!E245),"",Analysis!E245)</f>
        <v/>
      </c>
      <c r="E251" s="210" t="str">
        <f>IF(ISBLANK(Analysis!F245),"",Analysis!F245)</f>
        <v/>
      </c>
      <c r="F251" s="209" t="str">
        <f ca="1">IF($E251="","",IF(OFFSET(Analysis!$BG245,,AG$5)&gt;=$G$5,"Yes",IF(OFFSET(Analysis!$BG245,,AG$5)&gt;=$G$4,"Maybe","No")))</f>
        <v/>
      </c>
      <c r="G251" s="209" t="str">
        <f ca="1">IF($E251="","",IF(OFFSET(Analysis!$BG245,,AH$5)&gt;=$G$5,"Yes",IF(OFFSET(Analysis!$BG245,,AH$5)&gt;=$G$4,"Maybe","No")))</f>
        <v/>
      </c>
      <c r="H251" s="209" t="str">
        <f ca="1">IF($E251="","",IF(OFFSET(Analysis!$BG245,,AI$5)&gt;=$G$5,"Yes",IF(OFFSET(Analysis!$BG245,,AI$5)&gt;=$G$4,"Maybe","No")))</f>
        <v/>
      </c>
      <c r="I251" s="209" t="str">
        <f ca="1">IF($E251="","",IF(OFFSET(Analysis!$BG245,,AJ$5)&gt;=$G$5,"Yes",IF(OFFSET(Analysis!$BG245,,AJ$5)&gt;=$G$4,"Maybe","No")))</f>
        <v/>
      </c>
      <c r="J251" s="209" t="str">
        <f ca="1">IF($E251="","",IF(OFFSET(Analysis!$BG245,,AK$5)&gt;=$G$5,"Yes",IF(OFFSET(Analysis!$BG245,,AK$5)&gt;=$G$4,"Maybe","No")))</f>
        <v/>
      </c>
      <c r="K251" s="209" t="str">
        <f ca="1">IF($E251="","",IF(OFFSET(Analysis!$BG245,,AL$5)&gt;=$G$5,"Yes",IF(OFFSET(Analysis!$BG245,,AL$5)&gt;=$G$4,"Maybe","No")))</f>
        <v/>
      </c>
      <c r="R251" s="123"/>
    </row>
    <row r="252" spans="2:18">
      <c r="B252" s="209">
        <v>237</v>
      </c>
      <c r="C252" s="210" t="str">
        <f>IF(ISBLANK(Analysis!C246),"",Analysis!C246)</f>
        <v/>
      </c>
      <c r="D252" s="210" t="str">
        <f>IF(ISBLANK(Analysis!E246),"",Analysis!E246)</f>
        <v/>
      </c>
      <c r="E252" s="210" t="str">
        <f>IF(ISBLANK(Analysis!F246),"",Analysis!F246)</f>
        <v/>
      </c>
      <c r="F252" s="209" t="str">
        <f ca="1">IF($E252="","",IF(OFFSET(Analysis!$BG246,,AG$5)&gt;=$G$5,"Yes",IF(OFFSET(Analysis!$BG246,,AG$5)&gt;=$G$4,"Maybe","No")))</f>
        <v/>
      </c>
      <c r="G252" s="209" t="str">
        <f ca="1">IF($E252="","",IF(OFFSET(Analysis!$BG246,,AH$5)&gt;=$G$5,"Yes",IF(OFFSET(Analysis!$BG246,,AH$5)&gt;=$G$4,"Maybe","No")))</f>
        <v/>
      </c>
      <c r="H252" s="209" t="str">
        <f ca="1">IF($E252="","",IF(OFFSET(Analysis!$BG246,,AI$5)&gt;=$G$5,"Yes",IF(OFFSET(Analysis!$BG246,,AI$5)&gt;=$G$4,"Maybe","No")))</f>
        <v/>
      </c>
      <c r="I252" s="209" t="str">
        <f ca="1">IF($E252="","",IF(OFFSET(Analysis!$BG246,,AJ$5)&gt;=$G$5,"Yes",IF(OFFSET(Analysis!$BG246,,AJ$5)&gt;=$G$4,"Maybe","No")))</f>
        <v/>
      </c>
      <c r="J252" s="209" t="str">
        <f ca="1">IF($E252="","",IF(OFFSET(Analysis!$BG246,,AK$5)&gt;=$G$5,"Yes",IF(OFFSET(Analysis!$BG246,,AK$5)&gt;=$G$4,"Maybe","No")))</f>
        <v/>
      </c>
      <c r="K252" s="209" t="str">
        <f ca="1">IF($E252="","",IF(OFFSET(Analysis!$BG246,,AL$5)&gt;=$G$5,"Yes",IF(OFFSET(Analysis!$BG246,,AL$5)&gt;=$G$4,"Maybe","No")))</f>
        <v/>
      </c>
      <c r="R252" s="123"/>
    </row>
    <row r="253" spans="2:18">
      <c r="B253" s="209">
        <v>238</v>
      </c>
      <c r="C253" s="210" t="str">
        <f>IF(ISBLANK(Analysis!C247),"",Analysis!C247)</f>
        <v/>
      </c>
      <c r="D253" s="210" t="str">
        <f>IF(ISBLANK(Analysis!E247),"",Analysis!E247)</f>
        <v/>
      </c>
      <c r="E253" s="210" t="str">
        <f>IF(ISBLANK(Analysis!F247),"",Analysis!F247)</f>
        <v/>
      </c>
      <c r="F253" s="209" t="str">
        <f ca="1">IF($E253="","",IF(OFFSET(Analysis!$BG247,,AG$5)&gt;=$G$5,"Yes",IF(OFFSET(Analysis!$BG247,,AG$5)&gt;=$G$4,"Maybe","No")))</f>
        <v/>
      </c>
      <c r="G253" s="209" t="str">
        <f ca="1">IF($E253="","",IF(OFFSET(Analysis!$BG247,,AH$5)&gt;=$G$5,"Yes",IF(OFFSET(Analysis!$BG247,,AH$5)&gt;=$G$4,"Maybe","No")))</f>
        <v/>
      </c>
      <c r="H253" s="209" t="str">
        <f ca="1">IF($E253="","",IF(OFFSET(Analysis!$BG247,,AI$5)&gt;=$G$5,"Yes",IF(OFFSET(Analysis!$BG247,,AI$5)&gt;=$G$4,"Maybe","No")))</f>
        <v/>
      </c>
      <c r="I253" s="209" t="str">
        <f ca="1">IF($E253="","",IF(OFFSET(Analysis!$BG247,,AJ$5)&gt;=$G$5,"Yes",IF(OFFSET(Analysis!$BG247,,AJ$5)&gt;=$G$4,"Maybe","No")))</f>
        <v/>
      </c>
      <c r="J253" s="209" t="str">
        <f ca="1">IF($E253="","",IF(OFFSET(Analysis!$BG247,,AK$5)&gt;=$G$5,"Yes",IF(OFFSET(Analysis!$BG247,,AK$5)&gt;=$G$4,"Maybe","No")))</f>
        <v/>
      </c>
      <c r="K253" s="209" t="str">
        <f ca="1">IF($E253="","",IF(OFFSET(Analysis!$BG247,,AL$5)&gt;=$G$5,"Yes",IF(OFFSET(Analysis!$BG247,,AL$5)&gt;=$G$4,"Maybe","No")))</f>
        <v/>
      </c>
      <c r="R253" s="123"/>
    </row>
    <row r="254" spans="2:18">
      <c r="B254" s="209">
        <v>239</v>
      </c>
      <c r="C254" s="210" t="str">
        <f>IF(ISBLANK(Analysis!C248),"",Analysis!C248)</f>
        <v/>
      </c>
      <c r="D254" s="210" t="str">
        <f>IF(ISBLANK(Analysis!E248),"",Analysis!E248)</f>
        <v/>
      </c>
      <c r="E254" s="210" t="str">
        <f>IF(ISBLANK(Analysis!F248),"",Analysis!F248)</f>
        <v/>
      </c>
      <c r="F254" s="209" t="str">
        <f ca="1">IF($E254="","",IF(OFFSET(Analysis!$BG248,,AG$5)&gt;=$G$5,"Yes",IF(OFFSET(Analysis!$BG248,,AG$5)&gt;=$G$4,"Maybe","No")))</f>
        <v/>
      </c>
      <c r="G254" s="209" t="str">
        <f ca="1">IF($E254="","",IF(OFFSET(Analysis!$BG248,,AH$5)&gt;=$G$5,"Yes",IF(OFFSET(Analysis!$BG248,,AH$5)&gt;=$G$4,"Maybe","No")))</f>
        <v/>
      </c>
      <c r="H254" s="209" t="str">
        <f ca="1">IF($E254="","",IF(OFFSET(Analysis!$BG248,,AI$5)&gt;=$G$5,"Yes",IF(OFFSET(Analysis!$BG248,,AI$5)&gt;=$G$4,"Maybe","No")))</f>
        <v/>
      </c>
      <c r="I254" s="209" t="str">
        <f ca="1">IF($E254="","",IF(OFFSET(Analysis!$BG248,,AJ$5)&gt;=$G$5,"Yes",IF(OFFSET(Analysis!$BG248,,AJ$5)&gt;=$G$4,"Maybe","No")))</f>
        <v/>
      </c>
      <c r="J254" s="209" t="str">
        <f ca="1">IF($E254="","",IF(OFFSET(Analysis!$BG248,,AK$5)&gt;=$G$5,"Yes",IF(OFFSET(Analysis!$BG248,,AK$5)&gt;=$G$4,"Maybe","No")))</f>
        <v/>
      </c>
      <c r="K254" s="209" t="str">
        <f ca="1">IF($E254="","",IF(OFFSET(Analysis!$BG248,,AL$5)&gt;=$G$5,"Yes",IF(OFFSET(Analysis!$BG248,,AL$5)&gt;=$G$4,"Maybe","No")))</f>
        <v/>
      </c>
      <c r="R254" s="123"/>
    </row>
    <row r="255" spans="2:18">
      <c r="B255" s="209">
        <v>240</v>
      </c>
      <c r="C255" s="210" t="str">
        <f>IF(ISBLANK(Analysis!C249),"",Analysis!C249)</f>
        <v/>
      </c>
      <c r="D255" s="210" t="str">
        <f>IF(ISBLANK(Analysis!E249),"",Analysis!E249)</f>
        <v/>
      </c>
      <c r="E255" s="210" t="str">
        <f>IF(ISBLANK(Analysis!F249),"",Analysis!F249)</f>
        <v/>
      </c>
      <c r="F255" s="209" t="str">
        <f ca="1">IF($E255="","",IF(OFFSET(Analysis!$BG249,,AG$5)&gt;=$G$5,"Yes",IF(OFFSET(Analysis!$BG249,,AG$5)&gt;=$G$4,"Maybe","No")))</f>
        <v/>
      </c>
      <c r="G255" s="209" t="str">
        <f ca="1">IF($E255="","",IF(OFFSET(Analysis!$BG249,,AH$5)&gt;=$G$5,"Yes",IF(OFFSET(Analysis!$BG249,,AH$5)&gt;=$G$4,"Maybe","No")))</f>
        <v/>
      </c>
      <c r="H255" s="209" t="str">
        <f ca="1">IF($E255="","",IF(OFFSET(Analysis!$BG249,,AI$5)&gt;=$G$5,"Yes",IF(OFFSET(Analysis!$BG249,,AI$5)&gt;=$G$4,"Maybe","No")))</f>
        <v/>
      </c>
      <c r="I255" s="209" t="str">
        <f ca="1">IF($E255="","",IF(OFFSET(Analysis!$BG249,,AJ$5)&gt;=$G$5,"Yes",IF(OFFSET(Analysis!$BG249,,AJ$5)&gt;=$G$4,"Maybe","No")))</f>
        <v/>
      </c>
      <c r="J255" s="209" t="str">
        <f ca="1">IF($E255="","",IF(OFFSET(Analysis!$BG249,,AK$5)&gt;=$G$5,"Yes",IF(OFFSET(Analysis!$BG249,,AK$5)&gt;=$G$4,"Maybe","No")))</f>
        <v/>
      </c>
      <c r="K255" s="209" t="str">
        <f ca="1">IF($E255="","",IF(OFFSET(Analysis!$BG249,,AL$5)&gt;=$G$5,"Yes",IF(OFFSET(Analysis!$BG249,,AL$5)&gt;=$G$4,"Maybe","No")))</f>
        <v/>
      </c>
      <c r="R255" s="123"/>
    </row>
    <row r="256" spans="2:18">
      <c r="B256" s="209">
        <v>241</v>
      </c>
      <c r="C256" s="210" t="str">
        <f>IF(ISBLANK(Analysis!C250),"",Analysis!C250)</f>
        <v/>
      </c>
      <c r="D256" s="210" t="str">
        <f>IF(ISBLANK(Analysis!E250),"",Analysis!E250)</f>
        <v/>
      </c>
      <c r="E256" s="210" t="str">
        <f>IF(ISBLANK(Analysis!F250),"",Analysis!F250)</f>
        <v/>
      </c>
      <c r="F256" s="209" t="str">
        <f ca="1">IF($E256="","",IF(OFFSET(Analysis!$BG250,,AG$5)&gt;=$G$5,"Yes",IF(OFFSET(Analysis!$BG250,,AG$5)&gt;=$G$4,"Maybe","No")))</f>
        <v/>
      </c>
      <c r="G256" s="209" t="str">
        <f ca="1">IF($E256="","",IF(OFFSET(Analysis!$BG250,,AH$5)&gt;=$G$5,"Yes",IF(OFFSET(Analysis!$BG250,,AH$5)&gt;=$G$4,"Maybe","No")))</f>
        <v/>
      </c>
      <c r="H256" s="209" t="str">
        <f ca="1">IF($E256="","",IF(OFFSET(Analysis!$BG250,,AI$5)&gt;=$G$5,"Yes",IF(OFFSET(Analysis!$BG250,,AI$5)&gt;=$G$4,"Maybe","No")))</f>
        <v/>
      </c>
      <c r="I256" s="209" t="str">
        <f ca="1">IF($E256="","",IF(OFFSET(Analysis!$BG250,,AJ$5)&gt;=$G$5,"Yes",IF(OFFSET(Analysis!$BG250,,AJ$5)&gt;=$G$4,"Maybe","No")))</f>
        <v/>
      </c>
      <c r="J256" s="209" t="str">
        <f ca="1">IF($E256="","",IF(OFFSET(Analysis!$BG250,,AK$5)&gt;=$G$5,"Yes",IF(OFFSET(Analysis!$BG250,,AK$5)&gt;=$G$4,"Maybe","No")))</f>
        <v/>
      </c>
      <c r="K256" s="209" t="str">
        <f ca="1">IF($E256="","",IF(OFFSET(Analysis!$BG250,,AL$5)&gt;=$G$5,"Yes",IF(OFFSET(Analysis!$BG250,,AL$5)&gt;=$G$4,"Maybe","No")))</f>
        <v/>
      </c>
      <c r="R256" s="123"/>
    </row>
    <row r="257" spans="2:18">
      <c r="B257" s="209">
        <v>242</v>
      </c>
      <c r="C257" s="210" t="str">
        <f>IF(ISBLANK(Analysis!C251),"",Analysis!C251)</f>
        <v/>
      </c>
      <c r="D257" s="210" t="str">
        <f>IF(ISBLANK(Analysis!E251),"",Analysis!E251)</f>
        <v/>
      </c>
      <c r="E257" s="210" t="str">
        <f>IF(ISBLANK(Analysis!F251),"",Analysis!F251)</f>
        <v/>
      </c>
      <c r="F257" s="209" t="str">
        <f ca="1">IF($E257="","",IF(OFFSET(Analysis!$BG251,,AG$5)&gt;=$G$5,"Yes",IF(OFFSET(Analysis!$BG251,,AG$5)&gt;=$G$4,"Maybe","No")))</f>
        <v/>
      </c>
      <c r="G257" s="209" t="str">
        <f ca="1">IF($E257="","",IF(OFFSET(Analysis!$BG251,,AH$5)&gt;=$G$5,"Yes",IF(OFFSET(Analysis!$BG251,,AH$5)&gt;=$G$4,"Maybe","No")))</f>
        <v/>
      </c>
      <c r="H257" s="209" t="str">
        <f ca="1">IF($E257="","",IF(OFFSET(Analysis!$BG251,,AI$5)&gt;=$G$5,"Yes",IF(OFFSET(Analysis!$BG251,,AI$5)&gt;=$G$4,"Maybe","No")))</f>
        <v/>
      </c>
      <c r="I257" s="209" t="str">
        <f ca="1">IF($E257="","",IF(OFFSET(Analysis!$BG251,,AJ$5)&gt;=$G$5,"Yes",IF(OFFSET(Analysis!$BG251,,AJ$5)&gt;=$G$4,"Maybe","No")))</f>
        <v/>
      </c>
      <c r="J257" s="209" t="str">
        <f ca="1">IF($E257="","",IF(OFFSET(Analysis!$BG251,,AK$5)&gt;=$G$5,"Yes",IF(OFFSET(Analysis!$BG251,,AK$5)&gt;=$G$4,"Maybe","No")))</f>
        <v/>
      </c>
      <c r="K257" s="209" t="str">
        <f ca="1">IF($E257="","",IF(OFFSET(Analysis!$BG251,,AL$5)&gt;=$G$5,"Yes",IF(OFFSET(Analysis!$BG251,,AL$5)&gt;=$G$4,"Maybe","No")))</f>
        <v/>
      </c>
      <c r="R257" s="123"/>
    </row>
    <row r="258" spans="2:18">
      <c r="B258" s="209">
        <v>243</v>
      </c>
      <c r="C258" s="210" t="str">
        <f>IF(ISBLANK(Analysis!C252),"",Analysis!C252)</f>
        <v/>
      </c>
      <c r="D258" s="210" t="str">
        <f>IF(ISBLANK(Analysis!E252),"",Analysis!E252)</f>
        <v/>
      </c>
      <c r="E258" s="210" t="str">
        <f>IF(ISBLANK(Analysis!F252),"",Analysis!F252)</f>
        <v/>
      </c>
      <c r="F258" s="209" t="str">
        <f ca="1">IF($E258="","",IF(OFFSET(Analysis!$BG252,,AG$5)&gt;=$G$5,"Yes",IF(OFFSET(Analysis!$BG252,,AG$5)&gt;=$G$4,"Maybe","No")))</f>
        <v/>
      </c>
      <c r="G258" s="209" t="str">
        <f ca="1">IF($E258="","",IF(OFFSET(Analysis!$BG252,,AH$5)&gt;=$G$5,"Yes",IF(OFFSET(Analysis!$BG252,,AH$5)&gt;=$G$4,"Maybe","No")))</f>
        <v/>
      </c>
      <c r="H258" s="209" t="str">
        <f ca="1">IF($E258="","",IF(OFFSET(Analysis!$BG252,,AI$5)&gt;=$G$5,"Yes",IF(OFFSET(Analysis!$BG252,,AI$5)&gt;=$G$4,"Maybe","No")))</f>
        <v/>
      </c>
      <c r="I258" s="209" t="str">
        <f ca="1">IF($E258="","",IF(OFFSET(Analysis!$BG252,,AJ$5)&gt;=$G$5,"Yes",IF(OFFSET(Analysis!$BG252,,AJ$5)&gt;=$G$4,"Maybe","No")))</f>
        <v/>
      </c>
      <c r="J258" s="209" t="str">
        <f ca="1">IF($E258="","",IF(OFFSET(Analysis!$BG252,,AK$5)&gt;=$G$5,"Yes",IF(OFFSET(Analysis!$BG252,,AK$5)&gt;=$G$4,"Maybe","No")))</f>
        <v/>
      </c>
      <c r="K258" s="209" t="str">
        <f ca="1">IF($E258="","",IF(OFFSET(Analysis!$BG252,,AL$5)&gt;=$G$5,"Yes",IF(OFFSET(Analysis!$BG252,,AL$5)&gt;=$G$4,"Maybe","No")))</f>
        <v/>
      </c>
      <c r="R258" s="123"/>
    </row>
    <row r="259" spans="2:18">
      <c r="B259" s="209">
        <v>244</v>
      </c>
      <c r="C259" s="210" t="str">
        <f>IF(ISBLANK(Analysis!C253),"",Analysis!C253)</f>
        <v/>
      </c>
      <c r="D259" s="210" t="str">
        <f>IF(ISBLANK(Analysis!E253),"",Analysis!E253)</f>
        <v/>
      </c>
      <c r="E259" s="210" t="str">
        <f>IF(ISBLANK(Analysis!F253),"",Analysis!F253)</f>
        <v/>
      </c>
      <c r="F259" s="209" t="str">
        <f ca="1">IF($E259="","",IF(OFFSET(Analysis!$BG253,,AG$5)&gt;=$G$5,"Yes",IF(OFFSET(Analysis!$BG253,,AG$5)&gt;=$G$4,"Maybe","No")))</f>
        <v/>
      </c>
      <c r="G259" s="209" t="str">
        <f ca="1">IF($E259="","",IF(OFFSET(Analysis!$BG253,,AH$5)&gt;=$G$5,"Yes",IF(OFFSET(Analysis!$BG253,,AH$5)&gt;=$G$4,"Maybe","No")))</f>
        <v/>
      </c>
      <c r="H259" s="209" t="str">
        <f ca="1">IF($E259="","",IF(OFFSET(Analysis!$BG253,,AI$5)&gt;=$G$5,"Yes",IF(OFFSET(Analysis!$BG253,,AI$5)&gt;=$G$4,"Maybe","No")))</f>
        <v/>
      </c>
      <c r="I259" s="209" t="str">
        <f ca="1">IF($E259="","",IF(OFFSET(Analysis!$BG253,,AJ$5)&gt;=$G$5,"Yes",IF(OFFSET(Analysis!$BG253,,AJ$5)&gt;=$G$4,"Maybe","No")))</f>
        <v/>
      </c>
      <c r="J259" s="209" t="str">
        <f ca="1">IF($E259="","",IF(OFFSET(Analysis!$BG253,,AK$5)&gt;=$G$5,"Yes",IF(OFFSET(Analysis!$BG253,,AK$5)&gt;=$G$4,"Maybe","No")))</f>
        <v/>
      </c>
      <c r="K259" s="209" t="str">
        <f ca="1">IF($E259="","",IF(OFFSET(Analysis!$BG253,,AL$5)&gt;=$G$5,"Yes",IF(OFFSET(Analysis!$BG253,,AL$5)&gt;=$G$4,"Maybe","No")))</f>
        <v/>
      </c>
      <c r="R259" s="123"/>
    </row>
    <row r="260" spans="2:18">
      <c r="B260" s="209">
        <v>245</v>
      </c>
      <c r="C260" s="210" t="str">
        <f>IF(ISBLANK(Analysis!C254),"",Analysis!C254)</f>
        <v/>
      </c>
      <c r="D260" s="210" t="str">
        <f>IF(ISBLANK(Analysis!E254),"",Analysis!E254)</f>
        <v/>
      </c>
      <c r="E260" s="210" t="str">
        <f>IF(ISBLANK(Analysis!F254),"",Analysis!F254)</f>
        <v/>
      </c>
      <c r="F260" s="209" t="str">
        <f ca="1">IF($E260="","",IF(OFFSET(Analysis!$BG254,,AG$5)&gt;=$G$5,"Yes",IF(OFFSET(Analysis!$BG254,,AG$5)&gt;=$G$4,"Maybe","No")))</f>
        <v/>
      </c>
      <c r="G260" s="209" t="str">
        <f ca="1">IF($E260="","",IF(OFFSET(Analysis!$BG254,,AH$5)&gt;=$G$5,"Yes",IF(OFFSET(Analysis!$BG254,,AH$5)&gt;=$G$4,"Maybe","No")))</f>
        <v/>
      </c>
      <c r="H260" s="209" t="str">
        <f ca="1">IF($E260="","",IF(OFFSET(Analysis!$BG254,,AI$5)&gt;=$G$5,"Yes",IF(OFFSET(Analysis!$BG254,,AI$5)&gt;=$G$4,"Maybe","No")))</f>
        <v/>
      </c>
      <c r="I260" s="209" t="str">
        <f ca="1">IF($E260="","",IF(OFFSET(Analysis!$BG254,,AJ$5)&gt;=$G$5,"Yes",IF(OFFSET(Analysis!$BG254,,AJ$5)&gt;=$G$4,"Maybe","No")))</f>
        <v/>
      </c>
      <c r="J260" s="209" t="str">
        <f ca="1">IF($E260="","",IF(OFFSET(Analysis!$BG254,,AK$5)&gt;=$G$5,"Yes",IF(OFFSET(Analysis!$BG254,,AK$5)&gt;=$G$4,"Maybe","No")))</f>
        <v/>
      </c>
      <c r="K260" s="209" t="str">
        <f ca="1">IF($E260="","",IF(OFFSET(Analysis!$BG254,,AL$5)&gt;=$G$5,"Yes",IF(OFFSET(Analysis!$BG254,,AL$5)&gt;=$G$4,"Maybe","No")))</f>
        <v/>
      </c>
      <c r="R260" s="123"/>
    </row>
    <row r="261" spans="2:18">
      <c r="B261" s="209">
        <v>246</v>
      </c>
      <c r="C261" s="210" t="str">
        <f>IF(ISBLANK(Analysis!C255),"",Analysis!C255)</f>
        <v/>
      </c>
      <c r="D261" s="210" t="str">
        <f>IF(ISBLANK(Analysis!E255),"",Analysis!E255)</f>
        <v/>
      </c>
      <c r="E261" s="210" t="str">
        <f>IF(ISBLANK(Analysis!F255),"",Analysis!F255)</f>
        <v/>
      </c>
      <c r="F261" s="209" t="str">
        <f ca="1">IF($E261="","",IF(OFFSET(Analysis!$BG255,,AG$5)&gt;=$G$5,"Yes",IF(OFFSET(Analysis!$BG255,,AG$5)&gt;=$G$4,"Maybe","No")))</f>
        <v/>
      </c>
      <c r="G261" s="209" t="str">
        <f ca="1">IF($E261="","",IF(OFFSET(Analysis!$BG255,,AH$5)&gt;=$G$5,"Yes",IF(OFFSET(Analysis!$BG255,,AH$5)&gt;=$G$4,"Maybe","No")))</f>
        <v/>
      </c>
      <c r="H261" s="209" t="str">
        <f ca="1">IF($E261="","",IF(OFFSET(Analysis!$BG255,,AI$5)&gt;=$G$5,"Yes",IF(OFFSET(Analysis!$BG255,,AI$5)&gt;=$G$4,"Maybe","No")))</f>
        <v/>
      </c>
      <c r="I261" s="209" t="str">
        <f ca="1">IF($E261="","",IF(OFFSET(Analysis!$BG255,,AJ$5)&gt;=$G$5,"Yes",IF(OFFSET(Analysis!$BG255,,AJ$5)&gt;=$G$4,"Maybe","No")))</f>
        <v/>
      </c>
      <c r="J261" s="209" t="str">
        <f ca="1">IF($E261="","",IF(OFFSET(Analysis!$BG255,,AK$5)&gt;=$G$5,"Yes",IF(OFFSET(Analysis!$BG255,,AK$5)&gt;=$G$4,"Maybe","No")))</f>
        <v/>
      </c>
      <c r="K261" s="209" t="str">
        <f ca="1">IF($E261="","",IF(OFFSET(Analysis!$BG255,,AL$5)&gt;=$G$5,"Yes",IF(OFFSET(Analysis!$BG255,,AL$5)&gt;=$G$4,"Maybe","No")))</f>
        <v/>
      </c>
      <c r="R261" s="123"/>
    </row>
    <row r="262" spans="2:18">
      <c r="B262" s="209">
        <v>247</v>
      </c>
      <c r="C262" s="210" t="str">
        <f>IF(ISBLANK(Analysis!C256),"",Analysis!C256)</f>
        <v/>
      </c>
      <c r="D262" s="210" t="str">
        <f>IF(ISBLANK(Analysis!E256),"",Analysis!E256)</f>
        <v/>
      </c>
      <c r="E262" s="210" t="str">
        <f>IF(ISBLANK(Analysis!F256),"",Analysis!F256)</f>
        <v/>
      </c>
      <c r="F262" s="209" t="str">
        <f ca="1">IF($E262="","",IF(OFFSET(Analysis!$BG256,,AG$5)&gt;=$G$5,"Yes",IF(OFFSET(Analysis!$BG256,,AG$5)&gt;=$G$4,"Maybe","No")))</f>
        <v/>
      </c>
      <c r="G262" s="209" t="str">
        <f ca="1">IF($E262="","",IF(OFFSET(Analysis!$BG256,,AH$5)&gt;=$G$5,"Yes",IF(OFFSET(Analysis!$BG256,,AH$5)&gt;=$G$4,"Maybe","No")))</f>
        <v/>
      </c>
      <c r="H262" s="209" t="str">
        <f ca="1">IF($E262="","",IF(OFFSET(Analysis!$BG256,,AI$5)&gt;=$G$5,"Yes",IF(OFFSET(Analysis!$BG256,,AI$5)&gt;=$G$4,"Maybe","No")))</f>
        <v/>
      </c>
      <c r="I262" s="209" t="str">
        <f ca="1">IF($E262="","",IF(OFFSET(Analysis!$BG256,,AJ$5)&gt;=$G$5,"Yes",IF(OFFSET(Analysis!$BG256,,AJ$5)&gt;=$G$4,"Maybe","No")))</f>
        <v/>
      </c>
      <c r="J262" s="209" t="str">
        <f ca="1">IF($E262="","",IF(OFFSET(Analysis!$BG256,,AK$5)&gt;=$G$5,"Yes",IF(OFFSET(Analysis!$BG256,,AK$5)&gt;=$G$4,"Maybe","No")))</f>
        <v/>
      </c>
      <c r="K262" s="209" t="str">
        <f ca="1">IF($E262="","",IF(OFFSET(Analysis!$BG256,,AL$5)&gt;=$G$5,"Yes",IF(OFFSET(Analysis!$BG256,,AL$5)&gt;=$G$4,"Maybe","No")))</f>
        <v/>
      </c>
      <c r="R262" s="123"/>
    </row>
    <row r="263" spans="2:18">
      <c r="B263" s="209">
        <v>248</v>
      </c>
      <c r="C263" s="210" t="str">
        <f>IF(ISBLANK(Analysis!C257),"",Analysis!C257)</f>
        <v/>
      </c>
      <c r="D263" s="210" t="str">
        <f>IF(ISBLANK(Analysis!E257),"",Analysis!E257)</f>
        <v/>
      </c>
      <c r="E263" s="210" t="str">
        <f>IF(ISBLANK(Analysis!F257),"",Analysis!F257)</f>
        <v/>
      </c>
      <c r="F263" s="209" t="str">
        <f ca="1">IF($E263="","",IF(OFFSET(Analysis!$BG257,,AG$5)&gt;=$G$5,"Yes",IF(OFFSET(Analysis!$BG257,,AG$5)&gt;=$G$4,"Maybe","No")))</f>
        <v/>
      </c>
      <c r="G263" s="209" t="str">
        <f ca="1">IF($E263="","",IF(OFFSET(Analysis!$BG257,,AH$5)&gt;=$G$5,"Yes",IF(OFFSET(Analysis!$BG257,,AH$5)&gt;=$G$4,"Maybe","No")))</f>
        <v/>
      </c>
      <c r="H263" s="209" t="str">
        <f ca="1">IF($E263="","",IF(OFFSET(Analysis!$BG257,,AI$5)&gt;=$G$5,"Yes",IF(OFFSET(Analysis!$BG257,,AI$5)&gt;=$G$4,"Maybe","No")))</f>
        <v/>
      </c>
      <c r="I263" s="209" t="str">
        <f ca="1">IF($E263="","",IF(OFFSET(Analysis!$BG257,,AJ$5)&gt;=$G$5,"Yes",IF(OFFSET(Analysis!$BG257,,AJ$5)&gt;=$G$4,"Maybe","No")))</f>
        <v/>
      </c>
      <c r="J263" s="209" t="str">
        <f ca="1">IF($E263="","",IF(OFFSET(Analysis!$BG257,,AK$5)&gt;=$G$5,"Yes",IF(OFFSET(Analysis!$BG257,,AK$5)&gt;=$G$4,"Maybe","No")))</f>
        <v/>
      </c>
      <c r="K263" s="209" t="str">
        <f ca="1">IF($E263="","",IF(OFFSET(Analysis!$BG257,,AL$5)&gt;=$G$5,"Yes",IF(OFFSET(Analysis!$BG257,,AL$5)&gt;=$G$4,"Maybe","No")))</f>
        <v/>
      </c>
      <c r="R263" s="123"/>
    </row>
    <row r="264" spans="2:18">
      <c r="B264" s="209">
        <v>249</v>
      </c>
      <c r="C264" s="210" t="str">
        <f>IF(ISBLANK(Analysis!C258),"",Analysis!C258)</f>
        <v/>
      </c>
      <c r="D264" s="210" t="str">
        <f>IF(ISBLANK(Analysis!E258),"",Analysis!E258)</f>
        <v/>
      </c>
      <c r="E264" s="210" t="str">
        <f>IF(ISBLANK(Analysis!F258),"",Analysis!F258)</f>
        <v/>
      </c>
      <c r="F264" s="209" t="str">
        <f ca="1">IF($E264="","",IF(OFFSET(Analysis!$BG258,,AG$5)&gt;=$G$5,"Yes",IF(OFFSET(Analysis!$BG258,,AG$5)&gt;=$G$4,"Maybe","No")))</f>
        <v/>
      </c>
      <c r="G264" s="209" t="str">
        <f ca="1">IF($E264="","",IF(OFFSET(Analysis!$BG258,,AH$5)&gt;=$G$5,"Yes",IF(OFFSET(Analysis!$BG258,,AH$5)&gt;=$G$4,"Maybe","No")))</f>
        <v/>
      </c>
      <c r="H264" s="209" t="str">
        <f ca="1">IF($E264="","",IF(OFFSET(Analysis!$BG258,,AI$5)&gt;=$G$5,"Yes",IF(OFFSET(Analysis!$BG258,,AI$5)&gt;=$G$4,"Maybe","No")))</f>
        <v/>
      </c>
      <c r="I264" s="209" t="str">
        <f ca="1">IF($E264="","",IF(OFFSET(Analysis!$BG258,,AJ$5)&gt;=$G$5,"Yes",IF(OFFSET(Analysis!$BG258,,AJ$5)&gt;=$G$4,"Maybe","No")))</f>
        <v/>
      </c>
      <c r="J264" s="209" t="str">
        <f ca="1">IF($E264="","",IF(OFFSET(Analysis!$BG258,,AK$5)&gt;=$G$5,"Yes",IF(OFFSET(Analysis!$BG258,,AK$5)&gt;=$G$4,"Maybe","No")))</f>
        <v/>
      </c>
      <c r="K264" s="209" t="str">
        <f ca="1">IF($E264="","",IF(OFFSET(Analysis!$BG258,,AL$5)&gt;=$G$5,"Yes",IF(OFFSET(Analysis!$BG258,,AL$5)&gt;=$G$4,"Maybe","No")))</f>
        <v/>
      </c>
      <c r="R264" s="123"/>
    </row>
    <row r="265" spans="2:18">
      <c r="B265" s="209">
        <v>250</v>
      </c>
      <c r="C265" s="210" t="str">
        <f>IF(ISBLANK(Analysis!C259),"",Analysis!C259)</f>
        <v/>
      </c>
      <c r="D265" s="210" t="str">
        <f>IF(ISBLANK(Analysis!E259),"",Analysis!E259)</f>
        <v/>
      </c>
      <c r="E265" s="210" t="str">
        <f>IF(ISBLANK(Analysis!F259),"",Analysis!F259)</f>
        <v/>
      </c>
      <c r="F265" s="209" t="str">
        <f ca="1">IF($E265="","",IF(OFFSET(Analysis!$BG259,,AG$5)&gt;=$G$5,"Yes",IF(OFFSET(Analysis!$BG259,,AG$5)&gt;=$G$4,"Maybe","No")))</f>
        <v/>
      </c>
      <c r="G265" s="209" t="str">
        <f ca="1">IF($E265="","",IF(OFFSET(Analysis!$BG259,,AH$5)&gt;=$G$5,"Yes",IF(OFFSET(Analysis!$BG259,,AH$5)&gt;=$G$4,"Maybe","No")))</f>
        <v/>
      </c>
      <c r="H265" s="209" t="str">
        <f ca="1">IF($E265="","",IF(OFFSET(Analysis!$BG259,,AI$5)&gt;=$G$5,"Yes",IF(OFFSET(Analysis!$BG259,,AI$5)&gt;=$G$4,"Maybe","No")))</f>
        <v/>
      </c>
      <c r="I265" s="209" t="str">
        <f ca="1">IF($E265="","",IF(OFFSET(Analysis!$BG259,,AJ$5)&gt;=$G$5,"Yes",IF(OFFSET(Analysis!$BG259,,AJ$5)&gt;=$G$4,"Maybe","No")))</f>
        <v/>
      </c>
      <c r="J265" s="209" t="str">
        <f ca="1">IF($E265="","",IF(OFFSET(Analysis!$BG259,,AK$5)&gt;=$G$5,"Yes",IF(OFFSET(Analysis!$BG259,,AK$5)&gt;=$G$4,"Maybe","No")))</f>
        <v/>
      </c>
      <c r="K265" s="209" t="str">
        <f ca="1">IF($E265="","",IF(OFFSET(Analysis!$BG259,,AL$5)&gt;=$G$5,"Yes",IF(OFFSET(Analysis!$BG259,,AL$5)&gt;=$G$4,"Maybe","No")))</f>
        <v/>
      </c>
      <c r="R265" s="123"/>
    </row>
    <row r="266" spans="2:18">
      <c r="B266" s="209">
        <v>251</v>
      </c>
      <c r="C266" s="210" t="str">
        <f>IF(ISBLANK(Analysis!C260),"",Analysis!C260)</f>
        <v/>
      </c>
      <c r="D266" s="210" t="str">
        <f>IF(ISBLANK(Analysis!E260),"",Analysis!E260)</f>
        <v/>
      </c>
      <c r="E266" s="210" t="str">
        <f>IF(ISBLANK(Analysis!F260),"",Analysis!F260)</f>
        <v/>
      </c>
      <c r="F266" s="209" t="str">
        <f ca="1">IF($E266="","",IF(OFFSET(Analysis!$BG260,,AG$5)&gt;=$G$5,"Yes",IF(OFFSET(Analysis!$BG260,,AG$5)&gt;=$G$4,"Maybe","No")))</f>
        <v/>
      </c>
      <c r="G266" s="209" t="str">
        <f ca="1">IF($E266="","",IF(OFFSET(Analysis!$BG260,,AH$5)&gt;=$G$5,"Yes",IF(OFFSET(Analysis!$BG260,,AH$5)&gt;=$G$4,"Maybe","No")))</f>
        <v/>
      </c>
      <c r="H266" s="209" t="str">
        <f ca="1">IF($E266="","",IF(OFFSET(Analysis!$BG260,,AI$5)&gt;=$G$5,"Yes",IF(OFFSET(Analysis!$BG260,,AI$5)&gt;=$G$4,"Maybe","No")))</f>
        <v/>
      </c>
      <c r="I266" s="209" t="str">
        <f ca="1">IF($E266="","",IF(OFFSET(Analysis!$BG260,,AJ$5)&gt;=$G$5,"Yes",IF(OFFSET(Analysis!$BG260,,AJ$5)&gt;=$G$4,"Maybe","No")))</f>
        <v/>
      </c>
      <c r="J266" s="209" t="str">
        <f ca="1">IF($E266="","",IF(OFFSET(Analysis!$BG260,,AK$5)&gt;=$G$5,"Yes",IF(OFFSET(Analysis!$BG260,,AK$5)&gt;=$G$4,"Maybe","No")))</f>
        <v/>
      </c>
      <c r="K266" s="209" t="str">
        <f ca="1">IF($E266="","",IF(OFFSET(Analysis!$BG260,,AL$5)&gt;=$G$5,"Yes",IF(OFFSET(Analysis!$BG260,,AL$5)&gt;=$G$4,"Maybe","No")))</f>
        <v/>
      </c>
      <c r="R266" s="123"/>
    </row>
    <row r="267" spans="2:18">
      <c r="B267" s="209">
        <v>252</v>
      </c>
      <c r="C267" s="210" t="str">
        <f>IF(ISBLANK(Analysis!C261),"",Analysis!C261)</f>
        <v/>
      </c>
      <c r="D267" s="210" t="str">
        <f>IF(ISBLANK(Analysis!E261),"",Analysis!E261)</f>
        <v/>
      </c>
      <c r="E267" s="210" t="str">
        <f>IF(ISBLANK(Analysis!F261),"",Analysis!F261)</f>
        <v/>
      </c>
      <c r="F267" s="209" t="str">
        <f ca="1">IF($E267="","",IF(OFFSET(Analysis!$BG261,,AG$5)&gt;=$G$5,"Yes",IF(OFFSET(Analysis!$BG261,,AG$5)&gt;=$G$4,"Maybe","No")))</f>
        <v/>
      </c>
      <c r="G267" s="209" t="str">
        <f ca="1">IF($E267="","",IF(OFFSET(Analysis!$BG261,,AH$5)&gt;=$G$5,"Yes",IF(OFFSET(Analysis!$BG261,,AH$5)&gt;=$G$4,"Maybe","No")))</f>
        <v/>
      </c>
      <c r="H267" s="209" t="str">
        <f ca="1">IF($E267="","",IF(OFFSET(Analysis!$BG261,,AI$5)&gt;=$G$5,"Yes",IF(OFFSET(Analysis!$BG261,,AI$5)&gt;=$G$4,"Maybe","No")))</f>
        <v/>
      </c>
      <c r="I267" s="209" t="str">
        <f ca="1">IF($E267="","",IF(OFFSET(Analysis!$BG261,,AJ$5)&gt;=$G$5,"Yes",IF(OFFSET(Analysis!$BG261,,AJ$5)&gt;=$G$4,"Maybe","No")))</f>
        <v/>
      </c>
      <c r="J267" s="209" t="str">
        <f ca="1">IF($E267="","",IF(OFFSET(Analysis!$BG261,,AK$5)&gt;=$G$5,"Yes",IF(OFFSET(Analysis!$BG261,,AK$5)&gt;=$G$4,"Maybe","No")))</f>
        <v/>
      </c>
      <c r="K267" s="209" t="str">
        <f ca="1">IF($E267="","",IF(OFFSET(Analysis!$BG261,,AL$5)&gt;=$G$5,"Yes",IF(OFFSET(Analysis!$BG261,,AL$5)&gt;=$G$4,"Maybe","No")))</f>
        <v/>
      </c>
      <c r="R267" s="123"/>
    </row>
    <row r="268" spans="2:18">
      <c r="B268" s="209">
        <v>253</v>
      </c>
      <c r="C268" s="210" t="str">
        <f>IF(ISBLANK(Analysis!C262),"",Analysis!C262)</f>
        <v/>
      </c>
      <c r="D268" s="210" t="str">
        <f>IF(ISBLANK(Analysis!E262),"",Analysis!E262)</f>
        <v/>
      </c>
      <c r="E268" s="210" t="str">
        <f>IF(ISBLANK(Analysis!F262),"",Analysis!F262)</f>
        <v/>
      </c>
      <c r="F268" s="209" t="str">
        <f ca="1">IF($E268="","",IF(OFFSET(Analysis!$BG262,,AG$5)&gt;=$G$5,"Yes",IF(OFFSET(Analysis!$BG262,,AG$5)&gt;=$G$4,"Maybe","No")))</f>
        <v/>
      </c>
      <c r="G268" s="209" t="str">
        <f ca="1">IF($E268="","",IF(OFFSET(Analysis!$BG262,,AH$5)&gt;=$G$5,"Yes",IF(OFFSET(Analysis!$BG262,,AH$5)&gt;=$G$4,"Maybe","No")))</f>
        <v/>
      </c>
      <c r="H268" s="209" t="str">
        <f ca="1">IF($E268="","",IF(OFFSET(Analysis!$BG262,,AI$5)&gt;=$G$5,"Yes",IF(OFFSET(Analysis!$BG262,,AI$5)&gt;=$G$4,"Maybe","No")))</f>
        <v/>
      </c>
      <c r="I268" s="209" t="str">
        <f ca="1">IF($E268="","",IF(OFFSET(Analysis!$BG262,,AJ$5)&gt;=$G$5,"Yes",IF(OFFSET(Analysis!$BG262,,AJ$5)&gt;=$G$4,"Maybe","No")))</f>
        <v/>
      </c>
      <c r="J268" s="209" t="str">
        <f ca="1">IF($E268="","",IF(OFFSET(Analysis!$BG262,,AK$5)&gt;=$G$5,"Yes",IF(OFFSET(Analysis!$BG262,,AK$5)&gt;=$G$4,"Maybe","No")))</f>
        <v/>
      </c>
      <c r="K268" s="209" t="str">
        <f ca="1">IF($E268="","",IF(OFFSET(Analysis!$BG262,,AL$5)&gt;=$G$5,"Yes",IF(OFFSET(Analysis!$BG262,,AL$5)&gt;=$G$4,"Maybe","No")))</f>
        <v/>
      </c>
      <c r="R268" s="123"/>
    </row>
    <row r="269" spans="2:18">
      <c r="B269" s="209">
        <v>254</v>
      </c>
      <c r="C269" s="210" t="str">
        <f>IF(ISBLANK(Analysis!C263),"",Analysis!C263)</f>
        <v/>
      </c>
      <c r="D269" s="210" t="str">
        <f>IF(ISBLANK(Analysis!E263),"",Analysis!E263)</f>
        <v/>
      </c>
      <c r="E269" s="210" t="str">
        <f>IF(ISBLANK(Analysis!F263),"",Analysis!F263)</f>
        <v/>
      </c>
      <c r="F269" s="209" t="str">
        <f ca="1">IF($E269="","",IF(OFFSET(Analysis!$BG263,,AG$5)&gt;=$G$5,"Yes",IF(OFFSET(Analysis!$BG263,,AG$5)&gt;=$G$4,"Maybe","No")))</f>
        <v/>
      </c>
      <c r="G269" s="209" t="str">
        <f ca="1">IF($E269="","",IF(OFFSET(Analysis!$BG263,,AH$5)&gt;=$G$5,"Yes",IF(OFFSET(Analysis!$BG263,,AH$5)&gt;=$G$4,"Maybe","No")))</f>
        <v/>
      </c>
      <c r="H269" s="209" t="str">
        <f ca="1">IF($E269="","",IF(OFFSET(Analysis!$BG263,,AI$5)&gt;=$G$5,"Yes",IF(OFFSET(Analysis!$BG263,,AI$5)&gt;=$G$4,"Maybe","No")))</f>
        <v/>
      </c>
      <c r="I269" s="209" t="str">
        <f ca="1">IF($E269="","",IF(OFFSET(Analysis!$BG263,,AJ$5)&gt;=$G$5,"Yes",IF(OFFSET(Analysis!$BG263,,AJ$5)&gt;=$G$4,"Maybe","No")))</f>
        <v/>
      </c>
      <c r="J269" s="209" t="str">
        <f ca="1">IF($E269="","",IF(OFFSET(Analysis!$BG263,,AK$5)&gt;=$G$5,"Yes",IF(OFFSET(Analysis!$BG263,,AK$5)&gt;=$G$4,"Maybe","No")))</f>
        <v/>
      </c>
      <c r="K269" s="209" t="str">
        <f ca="1">IF($E269="","",IF(OFFSET(Analysis!$BG263,,AL$5)&gt;=$G$5,"Yes",IF(OFFSET(Analysis!$BG263,,AL$5)&gt;=$G$4,"Maybe","No")))</f>
        <v/>
      </c>
      <c r="R269" s="123"/>
    </row>
    <row r="270" spans="2:18">
      <c r="B270" s="209">
        <v>255</v>
      </c>
      <c r="C270" s="210" t="str">
        <f>IF(ISBLANK(Analysis!C264),"",Analysis!C264)</f>
        <v/>
      </c>
      <c r="D270" s="210" t="str">
        <f>IF(ISBLANK(Analysis!E264),"",Analysis!E264)</f>
        <v/>
      </c>
      <c r="E270" s="210" t="str">
        <f>IF(ISBLANK(Analysis!F264),"",Analysis!F264)</f>
        <v/>
      </c>
      <c r="F270" s="209" t="str">
        <f ca="1">IF($E270="","",IF(OFFSET(Analysis!$BG264,,AG$5)&gt;=$G$5,"Yes",IF(OFFSET(Analysis!$BG264,,AG$5)&gt;=$G$4,"Maybe","No")))</f>
        <v/>
      </c>
      <c r="G270" s="209" t="str">
        <f ca="1">IF($E270="","",IF(OFFSET(Analysis!$BG264,,AH$5)&gt;=$G$5,"Yes",IF(OFFSET(Analysis!$BG264,,AH$5)&gt;=$G$4,"Maybe","No")))</f>
        <v/>
      </c>
      <c r="H270" s="209" t="str">
        <f ca="1">IF($E270="","",IF(OFFSET(Analysis!$BG264,,AI$5)&gt;=$G$5,"Yes",IF(OFFSET(Analysis!$BG264,,AI$5)&gt;=$G$4,"Maybe","No")))</f>
        <v/>
      </c>
      <c r="I270" s="209" t="str">
        <f ca="1">IF($E270="","",IF(OFFSET(Analysis!$BG264,,AJ$5)&gt;=$G$5,"Yes",IF(OFFSET(Analysis!$BG264,,AJ$5)&gt;=$G$4,"Maybe","No")))</f>
        <v/>
      </c>
      <c r="J270" s="209" t="str">
        <f ca="1">IF($E270="","",IF(OFFSET(Analysis!$BG264,,AK$5)&gt;=$G$5,"Yes",IF(OFFSET(Analysis!$BG264,,AK$5)&gt;=$G$4,"Maybe","No")))</f>
        <v/>
      </c>
      <c r="K270" s="209" t="str">
        <f ca="1">IF($E270="","",IF(OFFSET(Analysis!$BG264,,AL$5)&gt;=$G$5,"Yes",IF(OFFSET(Analysis!$BG264,,AL$5)&gt;=$G$4,"Maybe","No")))</f>
        <v/>
      </c>
      <c r="R270" s="123"/>
    </row>
    <row r="271" spans="2:18">
      <c r="B271" s="209">
        <v>256</v>
      </c>
      <c r="C271" s="210" t="str">
        <f>IF(ISBLANK(Analysis!C265),"",Analysis!C265)</f>
        <v/>
      </c>
      <c r="D271" s="210" t="str">
        <f>IF(ISBLANK(Analysis!E265),"",Analysis!E265)</f>
        <v/>
      </c>
      <c r="E271" s="210" t="str">
        <f>IF(ISBLANK(Analysis!F265),"",Analysis!F265)</f>
        <v/>
      </c>
      <c r="F271" s="209" t="str">
        <f ca="1">IF($E271="","",IF(OFFSET(Analysis!$BG265,,AG$5)&gt;=$G$5,"Yes",IF(OFFSET(Analysis!$BG265,,AG$5)&gt;=$G$4,"Maybe","No")))</f>
        <v/>
      </c>
      <c r="G271" s="209" t="str">
        <f ca="1">IF($E271="","",IF(OFFSET(Analysis!$BG265,,AH$5)&gt;=$G$5,"Yes",IF(OFFSET(Analysis!$BG265,,AH$5)&gt;=$G$4,"Maybe","No")))</f>
        <v/>
      </c>
      <c r="H271" s="209" t="str">
        <f ca="1">IF($E271="","",IF(OFFSET(Analysis!$BG265,,AI$5)&gt;=$G$5,"Yes",IF(OFFSET(Analysis!$BG265,,AI$5)&gt;=$G$4,"Maybe","No")))</f>
        <v/>
      </c>
      <c r="I271" s="209" t="str">
        <f ca="1">IF($E271="","",IF(OFFSET(Analysis!$BG265,,AJ$5)&gt;=$G$5,"Yes",IF(OFFSET(Analysis!$BG265,,AJ$5)&gt;=$G$4,"Maybe","No")))</f>
        <v/>
      </c>
      <c r="J271" s="209" t="str">
        <f ca="1">IF($E271="","",IF(OFFSET(Analysis!$BG265,,AK$5)&gt;=$G$5,"Yes",IF(OFFSET(Analysis!$BG265,,AK$5)&gt;=$G$4,"Maybe","No")))</f>
        <v/>
      </c>
      <c r="K271" s="209" t="str">
        <f ca="1">IF($E271="","",IF(OFFSET(Analysis!$BG265,,AL$5)&gt;=$G$5,"Yes",IF(OFFSET(Analysis!$BG265,,AL$5)&gt;=$G$4,"Maybe","No")))</f>
        <v/>
      </c>
      <c r="R271" s="123"/>
    </row>
    <row r="272" spans="2:18">
      <c r="B272" s="209">
        <v>257</v>
      </c>
      <c r="C272" s="210" t="str">
        <f>IF(ISBLANK(Analysis!C266),"",Analysis!C266)</f>
        <v/>
      </c>
      <c r="D272" s="210" t="str">
        <f>IF(ISBLANK(Analysis!E266),"",Analysis!E266)</f>
        <v/>
      </c>
      <c r="E272" s="210" t="str">
        <f>IF(ISBLANK(Analysis!F266),"",Analysis!F266)</f>
        <v/>
      </c>
      <c r="F272" s="209" t="str">
        <f ca="1">IF($E272="","",IF(OFFSET(Analysis!$BG266,,AG$5)&gt;=$G$5,"Yes",IF(OFFSET(Analysis!$BG266,,AG$5)&gt;=$G$4,"Maybe","No")))</f>
        <v/>
      </c>
      <c r="G272" s="209" t="str">
        <f ca="1">IF($E272="","",IF(OFFSET(Analysis!$BG266,,AH$5)&gt;=$G$5,"Yes",IF(OFFSET(Analysis!$BG266,,AH$5)&gt;=$G$4,"Maybe","No")))</f>
        <v/>
      </c>
      <c r="H272" s="209" t="str">
        <f ca="1">IF($E272="","",IF(OFFSET(Analysis!$BG266,,AI$5)&gt;=$G$5,"Yes",IF(OFFSET(Analysis!$BG266,,AI$5)&gt;=$G$4,"Maybe","No")))</f>
        <v/>
      </c>
      <c r="I272" s="209" t="str">
        <f ca="1">IF($E272="","",IF(OFFSET(Analysis!$BG266,,AJ$5)&gt;=$G$5,"Yes",IF(OFFSET(Analysis!$BG266,,AJ$5)&gt;=$G$4,"Maybe","No")))</f>
        <v/>
      </c>
      <c r="J272" s="209" t="str">
        <f ca="1">IF($E272="","",IF(OFFSET(Analysis!$BG266,,AK$5)&gt;=$G$5,"Yes",IF(OFFSET(Analysis!$BG266,,AK$5)&gt;=$G$4,"Maybe","No")))</f>
        <v/>
      </c>
      <c r="K272" s="209" t="str">
        <f ca="1">IF($E272="","",IF(OFFSET(Analysis!$BG266,,AL$5)&gt;=$G$5,"Yes",IF(OFFSET(Analysis!$BG266,,AL$5)&gt;=$G$4,"Maybe","No")))</f>
        <v/>
      </c>
      <c r="R272" s="123"/>
    </row>
    <row r="273" spans="2:18">
      <c r="B273" s="209">
        <v>258</v>
      </c>
      <c r="C273" s="210" t="str">
        <f>IF(ISBLANK(Analysis!C267),"",Analysis!C267)</f>
        <v/>
      </c>
      <c r="D273" s="210" t="str">
        <f>IF(ISBLANK(Analysis!E267),"",Analysis!E267)</f>
        <v/>
      </c>
      <c r="E273" s="210" t="str">
        <f>IF(ISBLANK(Analysis!F267),"",Analysis!F267)</f>
        <v/>
      </c>
      <c r="F273" s="209" t="str">
        <f ca="1">IF($E273="","",IF(OFFSET(Analysis!$BG267,,AG$5)&gt;=$G$5,"Yes",IF(OFFSET(Analysis!$BG267,,AG$5)&gt;=$G$4,"Maybe","No")))</f>
        <v/>
      </c>
      <c r="G273" s="209" t="str">
        <f ca="1">IF($E273="","",IF(OFFSET(Analysis!$BG267,,AH$5)&gt;=$G$5,"Yes",IF(OFFSET(Analysis!$BG267,,AH$5)&gt;=$G$4,"Maybe","No")))</f>
        <v/>
      </c>
      <c r="H273" s="209" t="str">
        <f ca="1">IF($E273="","",IF(OFFSET(Analysis!$BG267,,AI$5)&gt;=$G$5,"Yes",IF(OFFSET(Analysis!$BG267,,AI$5)&gt;=$G$4,"Maybe","No")))</f>
        <v/>
      </c>
      <c r="I273" s="209" t="str">
        <f ca="1">IF($E273="","",IF(OFFSET(Analysis!$BG267,,AJ$5)&gt;=$G$5,"Yes",IF(OFFSET(Analysis!$BG267,,AJ$5)&gt;=$G$4,"Maybe","No")))</f>
        <v/>
      </c>
      <c r="J273" s="209" t="str">
        <f ca="1">IF($E273="","",IF(OFFSET(Analysis!$BG267,,AK$5)&gt;=$G$5,"Yes",IF(OFFSET(Analysis!$BG267,,AK$5)&gt;=$G$4,"Maybe","No")))</f>
        <v/>
      </c>
      <c r="K273" s="209" t="str">
        <f ca="1">IF($E273="","",IF(OFFSET(Analysis!$BG267,,AL$5)&gt;=$G$5,"Yes",IF(OFFSET(Analysis!$BG267,,AL$5)&gt;=$G$4,"Maybe","No")))</f>
        <v/>
      </c>
      <c r="R273" s="123"/>
    </row>
    <row r="274" spans="2:18">
      <c r="B274" s="209">
        <v>259</v>
      </c>
      <c r="C274" s="210" t="str">
        <f>IF(ISBLANK(Analysis!C268),"",Analysis!C268)</f>
        <v/>
      </c>
      <c r="D274" s="210" t="str">
        <f>IF(ISBLANK(Analysis!E268),"",Analysis!E268)</f>
        <v/>
      </c>
      <c r="E274" s="210" t="str">
        <f>IF(ISBLANK(Analysis!F268),"",Analysis!F268)</f>
        <v/>
      </c>
      <c r="F274" s="209" t="str">
        <f ca="1">IF($E274="","",IF(OFFSET(Analysis!$BG268,,AG$5)&gt;=$G$5,"Yes",IF(OFFSET(Analysis!$BG268,,AG$5)&gt;=$G$4,"Maybe","No")))</f>
        <v/>
      </c>
      <c r="G274" s="209" t="str">
        <f ca="1">IF($E274="","",IF(OFFSET(Analysis!$BG268,,AH$5)&gt;=$G$5,"Yes",IF(OFFSET(Analysis!$BG268,,AH$5)&gt;=$G$4,"Maybe","No")))</f>
        <v/>
      </c>
      <c r="H274" s="209" t="str">
        <f ca="1">IF($E274="","",IF(OFFSET(Analysis!$BG268,,AI$5)&gt;=$G$5,"Yes",IF(OFFSET(Analysis!$BG268,,AI$5)&gt;=$G$4,"Maybe","No")))</f>
        <v/>
      </c>
      <c r="I274" s="209" t="str">
        <f ca="1">IF($E274="","",IF(OFFSET(Analysis!$BG268,,AJ$5)&gt;=$G$5,"Yes",IF(OFFSET(Analysis!$BG268,,AJ$5)&gt;=$G$4,"Maybe","No")))</f>
        <v/>
      </c>
      <c r="J274" s="209" t="str">
        <f ca="1">IF($E274="","",IF(OFFSET(Analysis!$BG268,,AK$5)&gt;=$G$5,"Yes",IF(OFFSET(Analysis!$BG268,,AK$5)&gt;=$G$4,"Maybe","No")))</f>
        <v/>
      </c>
      <c r="K274" s="209" t="str">
        <f ca="1">IF($E274="","",IF(OFFSET(Analysis!$BG268,,AL$5)&gt;=$G$5,"Yes",IF(OFFSET(Analysis!$BG268,,AL$5)&gt;=$G$4,"Maybe","No")))</f>
        <v/>
      </c>
      <c r="R274" s="123"/>
    </row>
    <row r="275" spans="2:18">
      <c r="B275" s="209">
        <v>260</v>
      </c>
      <c r="C275" s="210" t="str">
        <f>IF(ISBLANK(Analysis!C269),"",Analysis!C269)</f>
        <v/>
      </c>
      <c r="D275" s="210" t="str">
        <f>IF(ISBLANK(Analysis!E269),"",Analysis!E269)</f>
        <v/>
      </c>
      <c r="E275" s="210" t="str">
        <f>IF(ISBLANK(Analysis!F269),"",Analysis!F269)</f>
        <v/>
      </c>
      <c r="F275" s="209" t="str">
        <f ca="1">IF($E275="","",IF(OFFSET(Analysis!$BG269,,AG$5)&gt;=$G$5,"Yes",IF(OFFSET(Analysis!$BG269,,AG$5)&gt;=$G$4,"Maybe","No")))</f>
        <v/>
      </c>
      <c r="G275" s="209" t="str">
        <f ca="1">IF($E275="","",IF(OFFSET(Analysis!$BG269,,AH$5)&gt;=$G$5,"Yes",IF(OFFSET(Analysis!$BG269,,AH$5)&gt;=$G$4,"Maybe","No")))</f>
        <v/>
      </c>
      <c r="H275" s="209" t="str">
        <f ca="1">IF($E275="","",IF(OFFSET(Analysis!$BG269,,AI$5)&gt;=$G$5,"Yes",IF(OFFSET(Analysis!$BG269,,AI$5)&gt;=$G$4,"Maybe","No")))</f>
        <v/>
      </c>
      <c r="I275" s="209" t="str">
        <f ca="1">IF($E275="","",IF(OFFSET(Analysis!$BG269,,AJ$5)&gt;=$G$5,"Yes",IF(OFFSET(Analysis!$BG269,,AJ$5)&gt;=$G$4,"Maybe","No")))</f>
        <v/>
      </c>
      <c r="J275" s="209" t="str">
        <f ca="1">IF($E275="","",IF(OFFSET(Analysis!$BG269,,AK$5)&gt;=$G$5,"Yes",IF(OFFSET(Analysis!$BG269,,AK$5)&gt;=$G$4,"Maybe","No")))</f>
        <v/>
      </c>
      <c r="K275" s="209" t="str">
        <f ca="1">IF($E275="","",IF(OFFSET(Analysis!$BG269,,AL$5)&gt;=$G$5,"Yes",IF(OFFSET(Analysis!$BG269,,AL$5)&gt;=$G$4,"Maybe","No")))</f>
        <v/>
      </c>
      <c r="R275" s="123"/>
    </row>
    <row r="276" spans="2:18">
      <c r="B276" s="209">
        <v>261</v>
      </c>
      <c r="C276" s="210" t="str">
        <f>IF(ISBLANK(Analysis!C270),"",Analysis!C270)</f>
        <v/>
      </c>
      <c r="D276" s="210" t="str">
        <f>IF(ISBLANK(Analysis!E270),"",Analysis!E270)</f>
        <v/>
      </c>
      <c r="E276" s="210" t="str">
        <f>IF(ISBLANK(Analysis!F270),"",Analysis!F270)</f>
        <v/>
      </c>
      <c r="F276" s="209" t="str">
        <f ca="1">IF($E276="","",IF(OFFSET(Analysis!$BG270,,AG$5)&gt;=$G$5,"Yes",IF(OFFSET(Analysis!$BG270,,AG$5)&gt;=$G$4,"Maybe","No")))</f>
        <v/>
      </c>
      <c r="G276" s="209" t="str">
        <f ca="1">IF($E276="","",IF(OFFSET(Analysis!$BG270,,AH$5)&gt;=$G$5,"Yes",IF(OFFSET(Analysis!$BG270,,AH$5)&gt;=$G$4,"Maybe","No")))</f>
        <v/>
      </c>
      <c r="H276" s="209" t="str">
        <f ca="1">IF($E276="","",IF(OFFSET(Analysis!$BG270,,AI$5)&gt;=$G$5,"Yes",IF(OFFSET(Analysis!$BG270,,AI$5)&gt;=$G$4,"Maybe","No")))</f>
        <v/>
      </c>
      <c r="I276" s="209" t="str">
        <f ca="1">IF($E276="","",IF(OFFSET(Analysis!$BG270,,AJ$5)&gt;=$G$5,"Yes",IF(OFFSET(Analysis!$BG270,,AJ$5)&gt;=$G$4,"Maybe","No")))</f>
        <v/>
      </c>
      <c r="J276" s="209" t="str">
        <f ca="1">IF($E276="","",IF(OFFSET(Analysis!$BG270,,AK$5)&gt;=$G$5,"Yes",IF(OFFSET(Analysis!$BG270,,AK$5)&gt;=$G$4,"Maybe","No")))</f>
        <v/>
      </c>
      <c r="K276" s="209" t="str">
        <f ca="1">IF($E276="","",IF(OFFSET(Analysis!$BG270,,AL$5)&gt;=$G$5,"Yes",IF(OFFSET(Analysis!$BG270,,AL$5)&gt;=$G$4,"Maybe","No")))</f>
        <v/>
      </c>
      <c r="R276" s="123"/>
    </row>
    <row r="277" spans="2:18">
      <c r="B277" s="209">
        <v>262</v>
      </c>
      <c r="C277" s="210" t="str">
        <f>IF(ISBLANK(Analysis!C271),"",Analysis!C271)</f>
        <v/>
      </c>
      <c r="D277" s="210" t="str">
        <f>IF(ISBLANK(Analysis!E271),"",Analysis!E271)</f>
        <v/>
      </c>
      <c r="E277" s="210" t="str">
        <f>IF(ISBLANK(Analysis!F271),"",Analysis!F271)</f>
        <v/>
      </c>
      <c r="F277" s="209" t="str">
        <f ca="1">IF($E277="","",IF(OFFSET(Analysis!$BG271,,AG$5)&gt;=$G$5,"Yes",IF(OFFSET(Analysis!$BG271,,AG$5)&gt;=$G$4,"Maybe","No")))</f>
        <v/>
      </c>
      <c r="G277" s="209" t="str">
        <f ca="1">IF($E277="","",IF(OFFSET(Analysis!$BG271,,AH$5)&gt;=$G$5,"Yes",IF(OFFSET(Analysis!$BG271,,AH$5)&gt;=$G$4,"Maybe","No")))</f>
        <v/>
      </c>
      <c r="H277" s="209" t="str">
        <f ca="1">IF($E277="","",IF(OFFSET(Analysis!$BG271,,AI$5)&gt;=$G$5,"Yes",IF(OFFSET(Analysis!$BG271,,AI$5)&gt;=$G$4,"Maybe","No")))</f>
        <v/>
      </c>
      <c r="I277" s="209" t="str">
        <f ca="1">IF($E277="","",IF(OFFSET(Analysis!$BG271,,AJ$5)&gt;=$G$5,"Yes",IF(OFFSET(Analysis!$BG271,,AJ$5)&gt;=$G$4,"Maybe","No")))</f>
        <v/>
      </c>
      <c r="J277" s="209" t="str">
        <f ca="1">IF($E277="","",IF(OFFSET(Analysis!$BG271,,AK$5)&gt;=$G$5,"Yes",IF(OFFSET(Analysis!$BG271,,AK$5)&gt;=$G$4,"Maybe","No")))</f>
        <v/>
      </c>
      <c r="K277" s="209" t="str">
        <f ca="1">IF($E277="","",IF(OFFSET(Analysis!$BG271,,AL$5)&gt;=$G$5,"Yes",IF(OFFSET(Analysis!$BG271,,AL$5)&gt;=$G$4,"Maybe","No")))</f>
        <v/>
      </c>
      <c r="R277" s="123"/>
    </row>
    <row r="278" spans="2:18">
      <c r="B278" s="209">
        <v>263</v>
      </c>
      <c r="C278" s="210" t="str">
        <f>IF(ISBLANK(Analysis!C272),"",Analysis!C272)</f>
        <v/>
      </c>
      <c r="D278" s="210" t="str">
        <f>IF(ISBLANK(Analysis!E272),"",Analysis!E272)</f>
        <v/>
      </c>
      <c r="E278" s="210" t="str">
        <f>IF(ISBLANK(Analysis!F272),"",Analysis!F272)</f>
        <v/>
      </c>
      <c r="F278" s="209" t="str">
        <f ca="1">IF($E278="","",IF(OFFSET(Analysis!$BG272,,AG$5)&gt;=$G$5,"Yes",IF(OFFSET(Analysis!$BG272,,AG$5)&gt;=$G$4,"Maybe","No")))</f>
        <v/>
      </c>
      <c r="G278" s="209" t="str">
        <f ca="1">IF($E278="","",IF(OFFSET(Analysis!$BG272,,AH$5)&gt;=$G$5,"Yes",IF(OFFSET(Analysis!$BG272,,AH$5)&gt;=$G$4,"Maybe","No")))</f>
        <v/>
      </c>
      <c r="H278" s="209" t="str">
        <f ca="1">IF($E278="","",IF(OFFSET(Analysis!$BG272,,AI$5)&gt;=$G$5,"Yes",IF(OFFSET(Analysis!$BG272,,AI$5)&gt;=$G$4,"Maybe","No")))</f>
        <v/>
      </c>
      <c r="I278" s="209" t="str">
        <f ca="1">IF($E278="","",IF(OFFSET(Analysis!$BG272,,AJ$5)&gt;=$G$5,"Yes",IF(OFFSET(Analysis!$BG272,,AJ$5)&gt;=$G$4,"Maybe","No")))</f>
        <v/>
      </c>
      <c r="J278" s="209" t="str">
        <f ca="1">IF($E278="","",IF(OFFSET(Analysis!$BG272,,AK$5)&gt;=$G$5,"Yes",IF(OFFSET(Analysis!$BG272,,AK$5)&gt;=$G$4,"Maybe","No")))</f>
        <v/>
      </c>
      <c r="K278" s="209" t="str">
        <f ca="1">IF($E278="","",IF(OFFSET(Analysis!$BG272,,AL$5)&gt;=$G$5,"Yes",IF(OFFSET(Analysis!$BG272,,AL$5)&gt;=$G$4,"Maybe","No")))</f>
        <v/>
      </c>
      <c r="R278" s="123"/>
    </row>
    <row r="279" spans="2:18">
      <c r="B279" s="209">
        <v>264</v>
      </c>
      <c r="C279" s="210" t="str">
        <f>IF(ISBLANK(Analysis!C273),"",Analysis!C273)</f>
        <v/>
      </c>
      <c r="D279" s="210" t="str">
        <f>IF(ISBLANK(Analysis!E273),"",Analysis!E273)</f>
        <v/>
      </c>
      <c r="E279" s="210" t="str">
        <f>IF(ISBLANK(Analysis!F273),"",Analysis!F273)</f>
        <v/>
      </c>
      <c r="F279" s="209" t="str">
        <f ca="1">IF($E279="","",IF(OFFSET(Analysis!$BG273,,AG$5)&gt;=$G$5,"Yes",IF(OFFSET(Analysis!$BG273,,AG$5)&gt;=$G$4,"Maybe","No")))</f>
        <v/>
      </c>
      <c r="G279" s="209" t="str">
        <f ca="1">IF($E279="","",IF(OFFSET(Analysis!$BG273,,AH$5)&gt;=$G$5,"Yes",IF(OFFSET(Analysis!$BG273,,AH$5)&gt;=$G$4,"Maybe","No")))</f>
        <v/>
      </c>
      <c r="H279" s="209" t="str">
        <f ca="1">IF($E279="","",IF(OFFSET(Analysis!$BG273,,AI$5)&gt;=$G$5,"Yes",IF(OFFSET(Analysis!$BG273,,AI$5)&gt;=$G$4,"Maybe","No")))</f>
        <v/>
      </c>
      <c r="I279" s="209" t="str">
        <f ca="1">IF($E279="","",IF(OFFSET(Analysis!$BG273,,AJ$5)&gt;=$G$5,"Yes",IF(OFFSET(Analysis!$BG273,,AJ$5)&gt;=$G$4,"Maybe","No")))</f>
        <v/>
      </c>
      <c r="J279" s="209" t="str">
        <f ca="1">IF($E279="","",IF(OFFSET(Analysis!$BG273,,AK$5)&gt;=$G$5,"Yes",IF(OFFSET(Analysis!$BG273,,AK$5)&gt;=$G$4,"Maybe","No")))</f>
        <v/>
      </c>
      <c r="K279" s="209" t="str">
        <f ca="1">IF($E279="","",IF(OFFSET(Analysis!$BG273,,AL$5)&gt;=$G$5,"Yes",IF(OFFSET(Analysis!$BG273,,AL$5)&gt;=$G$4,"Maybe","No")))</f>
        <v/>
      </c>
      <c r="R279" s="123"/>
    </row>
    <row r="280" spans="2:18">
      <c r="B280" s="209">
        <v>265</v>
      </c>
      <c r="C280" s="210" t="str">
        <f>IF(ISBLANK(Analysis!C274),"",Analysis!C274)</f>
        <v/>
      </c>
      <c r="D280" s="210" t="str">
        <f>IF(ISBLANK(Analysis!E274),"",Analysis!E274)</f>
        <v/>
      </c>
      <c r="E280" s="210" t="str">
        <f>IF(ISBLANK(Analysis!F274),"",Analysis!F274)</f>
        <v/>
      </c>
      <c r="F280" s="209" t="str">
        <f ca="1">IF($E280="","",IF(OFFSET(Analysis!$BG274,,AG$5)&gt;=$G$5,"Yes",IF(OFFSET(Analysis!$BG274,,AG$5)&gt;=$G$4,"Maybe","No")))</f>
        <v/>
      </c>
      <c r="G280" s="209" t="str">
        <f ca="1">IF($E280="","",IF(OFFSET(Analysis!$BG274,,AH$5)&gt;=$G$5,"Yes",IF(OFFSET(Analysis!$BG274,,AH$5)&gt;=$G$4,"Maybe","No")))</f>
        <v/>
      </c>
      <c r="H280" s="209" t="str">
        <f ca="1">IF($E280="","",IF(OFFSET(Analysis!$BG274,,AI$5)&gt;=$G$5,"Yes",IF(OFFSET(Analysis!$BG274,,AI$5)&gt;=$G$4,"Maybe","No")))</f>
        <v/>
      </c>
      <c r="I280" s="209" t="str">
        <f ca="1">IF($E280="","",IF(OFFSET(Analysis!$BG274,,AJ$5)&gt;=$G$5,"Yes",IF(OFFSET(Analysis!$BG274,,AJ$5)&gt;=$G$4,"Maybe","No")))</f>
        <v/>
      </c>
      <c r="J280" s="209" t="str">
        <f ca="1">IF($E280="","",IF(OFFSET(Analysis!$BG274,,AK$5)&gt;=$G$5,"Yes",IF(OFFSET(Analysis!$BG274,,AK$5)&gt;=$G$4,"Maybe","No")))</f>
        <v/>
      </c>
      <c r="K280" s="209" t="str">
        <f ca="1">IF($E280="","",IF(OFFSET(Analysis!$BG274,,AL$5)&gt;=$G$5,"Yes",IF(OFFSET(Analysis!$BG274,,AL$5)&gt;=$G$4,"Maybe","No")))</f>
        <v/>
      </c>
      <c r="R280" s="123"/>
    </row>
    <row r="281" spans="2:18">
      <c r="B281" s="209">
        <v>266</v>
      </c>
      <c r="C281" s="210" t="str">
        <f>IF(ISBLANK(Analysis!C275),"",Analysis!C275)</f>
        <v/>
      </c>
      <c r="D281" s="210" t="str">
        <f>IF(ISBLANK(Analysis!E275),"",Analysis!E275)</f>
        <v/>
      </c>
      <c r="E281" s="210" t="str">
        <f>IF(ISBLANK(Analysis!F275),"",Analysis!F275)</f>
        <v/>
      </c>
      <c r="F281" s="209" t="str">
        <f ca="1">IF($E281="","",IF(OFFSET(Analysis!$BG275,,AG$5)&gt;=$G$5,"Yes",IF(OFFSET(Analysis!$BG275,,AG$5)&gt;=$G$4,"Maybe","No")))</f>
        <v/>
      </c>
      <c r="G281" s="209" t="str">
        <f ca="1">IF($E281="","",IF(OFFSET(Analysis!$BG275,,AH$5)&gt;=$G$5,"Yes",IF(OFFSET(Analysis!$BG275,,AH$5)&gt;=$G$4,"Maybe","No")))</f>
        <v/>
      </c>
      <c r="H281" s="209" t="str">
        <f ca="1">IF($E281="","",IF(OFFSET(Analysis!$BG275,,AI$5)&gt;=$G$5,"Yes",IF(OFFSET(Analysis!$BG275,,AI$5)&gt;=$G$4,"Maybe","No")))</f>
        <v/>
      </c>
      <c r="I281" s="209" t="str">
        <f ca="1">IF($E281="","",IF(OFFSET(Analysis!$BG275,,AJ$5)&gt;=$G$5,"Yes",IF(OFFSET(Analysis!$BG275,,AJ$5)&gt;=$G$4,"Maybe","No")))</f>
        <v/>
      </c>
      <c r="J281" s="209" t="str">
        <f ca="1">IF($E281="","",IF(OFFSET(Analysis!$BG275,,AK$5)&gt;=$G$5,"Yes",IF(OFFSET(Analysis!$BG275,,AK$5)&gt;=$G$4,"Maybe","No")))</f>
        <v/>
      </c>
      <c r="K281" s="209" t="str">
        <f ca="1">IF($E281="","",IF(OFFSET(Analysis!$BG275,,AL$5)&gt;=$G$5,"Yes",IF(OFFSET(Analysis!$BG275,,AL$5)&gt;=$G$4,"Maybe","No")))</f>
        <v/>
      </c>
      <c r="R281" s="123"/>
    </row>
    <row r="282" spans="2:18">
      <c r="B282" s="209">
        <v>267</v>
      </c>
      <c r="C282" s="210" t="str">
        <f>IF(ISBLANK(Analysis!C276),"",Analysis!C276)</f>
        <v/>
      </c>
      <c r="D282" s="210" t="str">
        <f>IF(ISBLANK(Analysis!E276),"",Analysis!E276)</f>
        <v/>
      </c>
      <c r="E282" s="210" t="str">
        <f>IF(ISBLANK(Analysis!F276),"",Analysis!F276)</f>
        <v/>
      </c>
      <c r="F282" s="209" t="str">
        <f ca="1">IF($E282="","",IF(OFFSET(Analysis!$BG276,,AG$5)&gt;=$G$5,"Yes",IF(OFFSET(Analysis!$BG276,,AG$5)&gt;=$G$4,"Maybe","No")))</f>
        <v/>
      </c>
      <c r="G282" s="209" t="str">
        <f ca="1">IF($E282="","",IF(OFFSET(Analysis!$BG276,,AH$5)&gt;=$G$5,"Yes",IF(OFFSET(Analysis!$BG276,,AH$5)&gt;=$G$4,"Maybe","No")))</f>
        <v/>
      </c>
      <c r="H282" s="209" t="str">
        <f ca="1">IF($E282="","",IF(OFFSET(Analysis!$BG276,,AI$5)&gt;=$G$5,"Yes",IF(OFFSET(Analysis!$BG276,,AI$5)&gt;=$G$4,"Maybe","No")))</f>
        <v/>
      </c>
      <c r="I282" s="209" t="str">
        <f ca="1">IF($E282="","",IF(OFFSET(Analysis!$BG276,,AJ$5)&gt;=$G$5,"Yes",IF(OFFSET(Analysis!$BG276,,AJ$5)&gt;=$G$4,"Maybe","No")))</f>
        <v/>
      </c>
      <c r="J282" s="209" t="str">
        <f ca="1">IF($E282="","",IF(OFFSET(Analysis!$BG276,,AK$5)&gt;=$G$5,"Yes",IF(OFFSET(Analysis!$BG276,,AK$5)&gt;=$G$4,"Maybe","No")))</f>
        <v/>
      </c>
      <c r="K282" s="209" t="str">
        <f ca="1">IF($E282="","",IF(OFFSET(Analysis!$BG276,,AL$5)&gt;=$G$5,"Yes",IF(OFFSET(Analysis!$BG276,,AL$5)&gt;=$G$4,"Maybe","No")))</f>
        <v/>
      </c>
      <c r="R282" s="123"/>
    </row>
    <row r="283" spans="2:18">
      <c r="B283" s="209">
        <v>268</v>
      </c>
      <c r="C283" s="210" t="str">
        <f>IF(ISBLANK(Analysis!C277),"",Analysis!C277)</f>
        <v/>
      </c>
      <c r="D283" s="210" t="str">
        <f>IF(ISBLANK(Analysis!E277),"",Analysis!E277)</f>
        <v/>
      </c>
      <c r="E283" s="210" t="str">
        <f>IF(ISBLANK(Analysis!F277),"",Analysis!F277)</f>
        <v/>
      </c>
      <c r="F283" s="209" t="str">
        <f ca="1">IF($E283="","",IF(OFFSET(Analysis!$BG277,,AG$5)&gt;=$G$5,"Yes",IF(OFFSET(Analysis!$BG277,,AG$5)&gt;=$G$4,"Maybe","No")))</f>
        <v/>
      </c>
      <c r="G283" s="209" t="str">
        <f ca="1">IF($E283="","",IF(OFFSET(Analysis!$BG277,,AH$5)&gt;=$G$5,"Yes",IF(OFFSET(Analysis!$BG277,,AH$5)&gt;=$G$4,"Maybe","No")))</f>
        <v/>
      </c>
      <c r="H283" s="209" t="str">
        <f ca="1">IF($E283="","",IF(OFFSET(Analysis!$BG277,,AI$5)&gt;=$G$5,"Yes",IF(OFFSET(Analysis!$BG277,,AI$5)&gt;=$G$4,"Maybe","No")))</f>
        <v/>
      </c>
      <c r="I283" s="209" t="str">
        <f ca="1">IF($E283="","",IF(OFFSET(Analysis!$BG277,,AJ$5)&gt;=$G$5,"Yes",IF(OFFSET(Analysis!$BG277,,AJ$5)&gt;=$G$4,"Maybe","No")))</f>
        <v/>
      </c>
      <c r="J283" s="209" t="str">
        <f ca="1">IF($E283="","",IF(OFFSET(Analysis!$BG277,,AK$5)&gt;=$G$5,"Yes",IF(OFFSET(Analysis!$BG277,,AK$5)&gt;=$G$4,"Maybe","No")))</f>
        <v/>
      </c>
      <c r="K283" s="209" t="str">
        <f ca="1">IF($E283="","",IF(OFFSET(Analysis!$BG277,,AL$5)&gt;=$G$5,"Yes",IF(OFFSET(Analysis!$BG277,,AL$5)&gt;=$G$4,"Maybe","No")))</f>
        <v/>
      </c>
      <c r="R283" s="123"/>
    </row>
    <row r="284" spans="2:18">
      <c r="B284" s="209">
        <v>269</v>
      </c>
      <c r="C284" s="210" t="str">
        <f>IF(ISBLANK(Analysis!C278),"",Analysis!C278)</f>
        <v/>
      </c>
      <c r="D284" s="210" t="str">
        <f>IF(ISBLANK(Analysis!E278),"",Analysis!E278)</f>
        <v/>
      </c>
      <c r="E284" s="210" t="str">
        <f>IF(ISBLANK(Analysis!F278),"",Analysis!F278)</f>
        <v/>
      </c>
      <c r="F284" s="209" t="str">
        <f ca="1">IF($E284="","",IF(OFFSET(Analysis!$BG278,,AG$5)&gt;=$G$5,"Yes",IF(OFFSET(Analysis!$BG278,,AG$5)&gt;=$G$4,"Maybe","No")))</f>
        <v/>
      </c>
      <c r="G284" s="209" t="str">
        <f ca="1">IF($E284="","",IF(OFFSET(Analysis!$BG278,,AH$5)&gt;=$G$5,"Yes",IF(OFFSET(Analysis!$BG278,,AH$5)&gt;=$G$4,"Maybe","No")))</f>
        <v/>
      </c>
      <c r="H284" s="209" t="str">
        <f ca="1">IF($E284="","",IF(OFFSET(Analysis!$BG278,,AI$5)&gt;=$G$5,"Yes",IF(OFFSET(Analysis!$BG278,,AI$5)&gt;=$G$4,"Maybe","No")))</f>
        <v/>
      </c>
      <c r="I284" s="209" t="str">
        <f ca="1">IF($E284="","",IF(OFFSET(Analysis!$BG278,,AJ$5)&gt;=$G$5,"Yes",IF(OFFSET(Analysis!$BG278,,AJ$5)&gt;=$G$4,"Maybe","No")))</f>
        <v/>
      </c>
      <c r="J284" s="209" t="str">
        <f ca="1">IF($E284="","",IF(OFFSET(Analysis!$BG278,,AK$5)&gt;=$G$5,"Yes",IF(OFFSET(Analysis!$BG278,,AK$5)&gt;=$G$4,"Maybe","No")))</f>
        <v/>
      </c>
      <c r="K284" s="209" t="str">
        <f ca="1">IF($E284="","",IF(OFFSET(Analysis!$BG278,,AL$5)&gt;=$G$5,"Yes",IF(OFFSET(Analysis!$BG278,,AL$5)&gt;=$G$4,"Maybe","No")))</f>
        <v/>
      </c>
      <c r="R284" s="123"/>
    </row>
    <row r="285" spans="2:18">
      <c r="B285" s="209">
        <v>270</v>
      </c>
      <c r="C285" s="210" t="str">
        <f>IF(ISBLANK(Analysis!C279),"",Analysis!C279)</f>
        <v/>
      </c>
      <c r="D285" s="210" t="str">
        <f>IF(ISBLANK(Analysis!E279),"",Analysis!E279)</f>
        <v/>
      </c>
      <c r="E285" s="210" t="str">
        <f>IF(ISBLANK(Analysis!F279),"",Analysis!F279)</f>
        <v/>
      </c>
      <c r="F285" s="209" t="str">
        <f ca="1">IF($E285="","",IF(OFFSET(Analysis!$BG279,,AG$5)&gt;=$G$5,"Yes",IF(OFFSET(Analysis!$BG279,,AG$5)&gt;=$G$4,"Maybe","No")))</f>
        <v/>
      </c>
      <c r="G285" s="209" t="str">
        <f ca="1">IF($E285="","",IF(OFFSET(Analysis!$BG279,,AH$5)&gt;=$G$5,"Yes",IF(OFFSET(Analysis!$BG279,,AH$5)&gt;=$G$4,"Maybe","No")))</f>
        <v/>
      </c>
      <c r="H285" s="209" t="str">
        <f ca="1">IF($E285="","",IF(OFFSET(Analysis!$BG279,,AI$5)&gt;=$G$5,"Yes",IF(OFFSET(Analysis!$BG279,,AI$5)&gt;=$G$4,"Maybe","No")))</f>
        <v/>
      </c>
      <c r="I285" s="209" t="str">
        <f ca="1">IF($E285="","",IF(OFFSET(Analysis!$BG279,,AJ$5)&gt;=$G$5,"Yes",IF(OFFSET(Analysis!$BG279,,AJ$5)&gt;=$G$4,"Maybe","No")))</f>
        <v/>
      </c>
      <c r="J285" s="209" t="str">
        <f ca="1">IF($E285="","",IF(OFFSET(Analysis!$BG279,,AK$5)&gt;=$G$5,"Yes",IF(OFFSET(Analysis!$BG279,,AK$5)&gt;=$G$4,"Maybe","No")))</f>
        <v/>
      </c>
      <c r="K285" s="209" t="str">
        <f ca="1">IF($E285="","",IF(OFFSET(Analysis!$BG279,,AL$5)&gt;=$G$5,"Yes",IF(OFFSET(Analysis!$BG279,,AL$5)&gt;=$G$4,"Maybe","No")))</f>
        <v/>
      </c>
      <c r="R285" s="123"/>
    </row>
    <row r="286" spans="2:18">
      <c r="B286" s="209">
        <v>271</v>
      </c>
      <c r="C286" s="210" t="str">
        <f>IF(ISBLANK(Analysis!C280),"",Analysis!C280)</f>
        <v/>
      </c>
      <c r="D286" s="210" t="str">
        <f>IF(ISBLANK(Analysis!E280),"",Analysis!E280)</f>
        <v/>
      </c>
      <c r="E286" s="210" t="str">
        <f>IF(ISBLANK(Analysis!F280),"",Analysis!F280)</f>
        <v/>
      </c>
      <c r="F286" s="209" t="str">
        <f ca="1">IF($E286="","",IF(OFFSET(Analysis!$BG280,,AG$5)&gt;=$G$5,"Yes",IF(OFFSET(Analysis!$BG280,,AG$5)&gt;=$G$4,"Maybe","No")))</f>
        <v/>
      </c>
      <c r="G286" s="209" t="str">
        <f ca="1">IF($E286="","",IF(OFFSET(Analysis!$BG280,,AH$5)&gt;=$G$5,"Yes",IF(OFFSET(Analysis!$BG280,,AH$5)&gt;=$G$4,"Maybe","No")))</f>
        <v/>
      </c>
      <c r="H286" s="209" t="str">
        <f ca="1">IF($E286="","",IF(OFFSET(Analysis!$BG280,,AI$5)&gt;=$G$5,"Yes",IF(OFFSET(Analysis!$BG280,,AI$5)&gt;=$G$4,"Maybe","No")))</f>
        <v/>
      </c>
      <c r="I286" s="209" t="str">
        <f ca="1">IF($E286="","",IF(OFFSET(Analysis!$BG280,,AJ$5)&gt;=$G$5,"Yes",IF(OFFSET(Analysis!$BG280,,AJ$5)&gt;=$G$4,"Maybe","No")))</f>
        <v/>
      </c>
      <c r="J286" s="209" t="str">
        <f ca="1">IF($E286="","",IF(OFFSET(Analysis!$BG280,,AK$5)&gt;=$G$5,"Yes",IF(OFFSET(Analysis!$BG280,,AK$5)&gt;=$G$4,"Maybe","No")))</f>
        <v/>
      </c>
      <c r="K286" s="209" t="str">
        <f ca="1">IF($E286="","",IF(OFFSET(Analysis!$BG280,,AL$5)&gt;=$G$5,"Yes",IF(OFFSET(Analysis!$BG280,,AL$5)&gt;=$G$4,"Maybe","No")))</f>
        <v/>
      </c>
      <c r="R286" s="123"/>
    </row>
    <row r="287" spans="2:18">
      <c r="B287" s="209">
        <v>272</v>
      </c>
      <c r="C287" s="210" t="str">
        <f>IF(ISBLANK(Analysis!C281),"",Analysis!C281)</f>
        <v/>
      </c>
      <c r="D287" s="210" t="str">
        <f>IF(ISBLANK(Analysis!E281),"",Analysis!E281)</f>
        <v/>
      </c>
      <c r="E287" s="210" t="str">
        <f>IF(ISBLANK(Analysis!F281),"",Analysis!F281)</f>
        <v/>
      </c>
      <c r="F287" s="209" t="str">
        <f ca="1">IF($E287="","",IF(OFFSET(Analysis!$BG281,,AG$5)&gt;=$G$5,"Yes",IF(OFFSET(Analysis!$BG281,,AG$5)&gt;=$G$4,"Maybe","No")))</f>
        <v/>
      </c>
      <c r="G287" s="209" t="str">
        <f ca="1">IF($E287="","",IF(OFFSET(Analysis!$BG281,,AH$5)&gt;=$G$5,"Yes",IF(OFFSET(Analysis!$BG281,,AH$5)&gt;=$G$4,"Maybe","No")))</f>
        <v/>
      </c>
      <c r="H287" s="209" t="str">
        <f ca="1">IF($E287="","",IF(OFFSET(Analysis!$BG281,,AI$5)&gt;=$G$5,"Yes",IF(OFFSET(Analysis!$BG281,,AI$5)&gt;=$G$4,"Maybe","No")))</f>
        <v/>
      </c>
      <c r="I287" s="209" t="str">
        <f ca="1">IF($E287="","",IF(OFFSET(Analysis!$BG281,,AJ$5)&gt;=$G$5,"Yes",IF(OFFSET(Analysis!$BG281,,AJ$5)&gt;=$G$4,"Maybe","No")))</f>
        <v/>
      </c>
      <c r="J287" s="209" t="str">
        <f ca="1">IF($E287="","",IF(OFFSET(Analysis!$BG281,,AK$5)&gt;=$G$5,"Yes",IF(OFFSET(Analysis!$BG281,,AK$5)&gt;=$G$4,"Maybe","No")))</f>
        <v/>
      </c>
      <c r="K287" s="209" t="str">
        <f ca="1">IF($E287="","",IF(OFFSET(Analysis!$BG281,,AL$5)&gt;=$G$5,"Yes",IF(OFFSET(Analysis!$BG281,,AL$5)&gt;=$G$4,"Maybe","No")))</f>
        <v/>
      </c>
      <c r="R287" s="123"/>
    </row>
    <row r="288" spans="2:18">
      <c r="B288" s="209">
        <v>273</v>
      </c>
      <c r="C288" s="210" t="str">
        <f>IF(ISBLANK(Analysis!C282),"",Analysis!C282)</f>
        <v/>
      </c>
      <c r="D288" s="210" t="str">
        <f>IF(ISBLANK(Analysis!E282),"",Analysis!E282)</f>
        <v/>
      </c>
      <c r="E288" s="210" t="str">
        <f>IF(ISBLANK(Analysis!F282),"",Analysis!F282)</f>
        <v/>
      </c>
      <c r="F288" s="209" t="str">
        <f ca="1">IF($E288="","",IF(OFFSET(Analysis!$BG282,,AG$5)&gt;=$G$5,"Yes",IF(OFFSET(Analysis!$BG282,,AG$5)&gt;=$G$4,"Maybe","No")))</f>
        <v/>
      </c>
      <c r="G288" s="209" t="str">
        <f ca="1">IF($E288="","",IF(OFFSET(Analysis!$BG282,,AH$5)&gt;=$G$5,"Yes",IF(OFFSET(Analysis!$BG282,,AH$5)&gt;=$G$4,"Maybe","No")))</f>
        <v/>
      </c>
      <c r="H288" s="209" t="str">
        <f ca="1">IF($E288="","",IF(OFFSET(Analysis!$BG282,,AI$5)&gt;=$G$5,"Yes",IF(OFFSET(Analysis!$BG282,,AI$5)&gt;=$G$4,"Maybe","No")))</f>
        <v/>
      </c>
      <c r="I288" s="209" t="str">
        <f ca="1">IF($E288="","",IF(OFFSET(Analysis!$BG282,,AJ$5)&gt;=$G$5,"Yes",IF(OFFSET(Analysis!$BG282,,AJ$5)&gt;=$G$4,"Maybe","No")))</f>
        <v/>
      </c>
      <c r="J288" s="209" t="str">
        <f ca="1">IF($E288="","",IF(OFFSET(Analysis!$BG282,,AK$5)&gt;=$G$5,"Yes",IF(OFFSET(Analysis!$BG282,,AK$5)&gt;=$G$4,"Maybe","No")))</f>
        <v/>
      </c>
      <c r="K288" s="209" t="str">
        <f ca="1">IF($E288="","",IF(OFFSET(Analysis!$BG282,,AL$5)&gt;=$G$5,"Yes",IF(OFFSET(Analysis!$BG282,,AL$5)&gt;=$G$4,"Maybe","No")))</f>
        <v/>
      </c>
      <c r="R288" s="123"/>
    </row>
    <row r="289" spans="2:18">
      <c r="B289" s="209">
        <v>274</v>
      </c>
      <c r="C289" s="210" t="str">
        <f>IF(ISBLANK(Analysis!C283),"",Analysis!C283)</f>
        <v/>
      </c>
      <c r="D289" s="210" t="str">
        <f>IF(ISBLANK(Analysis!E283),"",Analysis!E283)</f>
        <v/>
      </c>
      <c r="E289" s="210" t="str">
        <f>IF(ISBLANK(Analysis!F283),"",Analysis!F283)</f>
        <v/>
      </c>
      <c r="F289" s="209" t="str">
        <f ca="1">IF($E289="","",IF(OFFSET(Analysis!$BG283,,AG$5)&gt;=$G$5,"Yes",IF(OFFSET(Analysis!$BG283,,AG$5)&gt;=$G$4,"Maybe","No")))</f>
        <v/>
      </c>
      <c r="G289" s="209" t="str">
        <f ca="1">IF($E289="","",IF(OFFSET(Analysis!$BG283,,AH$5)&gt;=$G$5,"Yes",IF(OFFSET(Analysis!$BG283,,AH$5)&gt;=$G$4,"Maybe","No")))</f>
        <v/>
      </c>
      <c r="H289" s="209" t="str">
        <f ca="1">IF($E289="","",IF(OFFSET(Analysis!$BG283,,AI$5)&gt;=$G$5,"Yes",IF(OFFSET(Analysis!$BG283,,AI$5)&gt;=$G$4,"Maybe","No")))</f>
        <v/>
      </c>
      <c r="I289" s="209" t="str">
        <f ca="1">IF($E289="","",IF(OFFSET(Analysis!$BG283,,AJ$5)&gt;=$G$5,"Yes",IF(OFFSET(Analysis!$BG283,,AJ$5)&gt;=$G$4,"Maybe","No")))</f>
        <v/>
      </c>
      <c r="J289" s="209" t="str">
        <f ca="1">IF($E289="","",IF(OFFSET(Analysis!$BG283,,AK$5)&gt;=$G$5,"Yes",IF(OFFSET(Analysis!$BG283,,AK$5)&gt;=$G$4,"Maybe","No")))</f>
        <v/>
      </c>
      <c r="K289" s="209" t="str">
        <f ca="1">IF($E289="","",IF(OFFSET(Analysis!$BG283,,AL$5)&gt;=$G$5,"Yes",IF(OFFSET(Analysis!$BG283,,AL$5)&gt;=$G$4,"Maybe","No")))</f>
        <v/>
      </c>
      <c r="R289" s="123"/>
    </row>
    <row r="290" spans="2:18">
      <c r="B290" s="209">
        <v>275</v>
      </c>
      <c r="C290" s="210" t="str">
        <f>IF(ISBLANK(Analysis!C284),"",Analysis!C284)</f>
        <v/>
      </c>
      <c r="D290" s="210" t="str">
        <f>IF(ISBLANK(Analysis!E284),"",Analysis!E284)</f>
        <v/>
      </c>
      <c r="E290" s="210" t="str">
        <f>IF(ISBLANK(Analysis!F284),"",Analysis!F284)</f>
        <v/>
      </c>
      <c r="F290" s="209" t="str">
        <f ca="1">IF($E290="","",IF(OFFSET(Analysis!$BG284,,AG$5)&gt;=$G$5,"Yes",IF(OFFSET(Analysis!$BG284,,AG$5)&gt;=$G$4,"Maybe","No")))</f>
        <v/>
      </c>
      <c r="G290" s="209" t="str">
        <f ca="1">IF($E290="","",IF(OFFSET(Analysis!$BG284,,AH$5)&gt;=$G$5,"Yes",IF(OFFSET(Analysis!$BG284,,AH$5)&gt;=$G$4,"Maybe","No")))</f>
        <v/>
      </c>
      <c r="H290" s="209" t="str">
        <f ca="1">IF($E290="","",IF(OFFSET(Analysis!$BG284,,AI$5)&gt;=$G$5,"Yes",IF(OFFSET(Analysis!$BG284,,AI$5)&gt;=$G$4,"Maybe","No")))</f>
        <v/>
      </c>
      <c r="I290" s="209" t="str">
        <f ca="1">IF($E290="","",IF(OFFSET(Analysis!$BG284,,AJ$5)&gt;=$G$5,"Yes",IF(OFFSET(Analysis!$BG284,,AJ$5)&gt;=$G$4,"Maybe","No")))</f>
        <v/>
      </c>
      <c r="J290" s="209" t="str">
        <f ca="1">IF($E290="","",IF(OFFSET(Analysis!$BG284,,AK$5)&gt;=$G$5,"Yes",IF(OFFSET(Analysis!$BG284,,AK$5)&gt;=$G$4,"Maybe","No")))</f>
        <v/>
      </c>
      <c r="K290" s="209" t="str">
        <f ca="1">IF($E290="","",IF(OFFSET(Analysis!$BG284,,AL$5)&gt;=$G$5,"Yes",IF(OFFSET(Analysis!$BG284,,AL$5)&gt;=$G$4,"Maybe","No")))</f>
        <v/>
      </c>
      <c r="R290" s="123"/>
    </row>
    <row r="291" spans="2:18">
      <c r="B291" s="209">
        <v>276</v>
      </c>
      <c r="C291" s="210" t="str">
        <f>IF(ISBLANK(Analysis!C285),"",Analysis!C285)</f>
        <v/>
      </c>
      <c r="D291" s="210" t="str">
        <f>IF(ISBLANK(Analysis!E285),"",Analysis!E285)</f>
        <v/>
      </c>
      <c r="E291" s="210" t="str">
        <f>IF(ISBLANK(Analysis!F285),"",Analysis!F285)</f>
        <v/>
      </c>
      <c r="F291" s="209" t="str">
        <f ca="1">IF($E291="","",IF(OFFSET(Analysis!$BG285,,AG$5)&gt;=$G$5,"Yes",IF(OFFSET(Analysis!$BG285,,AG$5)&gt;=$G$4,"Maybe","No")))</f>
        <v/>
      </c>
      <c r="G291" s="209" t="str">
        <f ca="1">IF($E291="","",IF(OFFSET(Analysis!$BG285,,AH$5)&gt;=$G$5,"Yes",IF(OFFSET(Analysis!$BG285,,AH$5)&gt;=$G$4,"Maybe","No")))</f>
        <v/>
      </c>
      <c r="H291" s="209" t="str">
        <f ca="1">IF($E291="","",IF(OFFSET(Analysis!$BG285,,AI$5)&gt;=$G$5,"Yes",IF(OFFSET(Analysis!$BG285,,AI$5)&gt;=$G$4,"Maybe","No")))</f>
        <v/>
      </c>
      <c r="I291" s="209" t="str">
        <f ca="1">IF($E291="","",IF(OFFSET(Analysis!$BG285,,AJ$5)&gt;=$G$5,"Yes",IF(OFFSET(Analysis!$BG285,,AJ$5)&gt;=$G$4,"Maybe","No")))</f>
        <v/>
      </c>
      <c r="J291" s="209" t="str">
        <f ca="1">IF($E291="","",IF(OFFSET(Analysis!$BG285,,AK$5)&gt;=$G$5,"Yes",IF(OFFSET(Analysis!$BG285,,AK$5)&gt;=$G$4,"Maybe","No")))</f>
        <v/>
      </c>
      <c r="K291" s="209" t="str">
        <f ca="1">IF($E291="","",IF(OFFSET(Analysis!$BG285,,AL$5)&gt;=$G$5,"Yes",IF(OFFSET(Analysis!$BG285,,AL$5)&gt;=$G$4,"Maybe","No")))</f>
        <v/>
      </c>
      <c r="R291" s="123"/>
    </row>
    <row r="292" spans="2:18">
      <c r="B292" s="209">
        <v>277</v>
      </c>
      <c r="C292" s="210" t="str">
        <f>IF(ISBLANK(Analysis!C286),"",Analysis!C286)</f>
        <v/>
      </c>
      <c r="D292" s="210" t="str">
        <f>IF(ISBLANK(Analysis!E286),"",Analysis!E286)</f>
        <v/>
      </c>
      <c r="E292" s="210" t="str">
        <f>IF(ISBLANK(Analysis!F286),"",Analysis!F286)</f>
        <v/>
      </c>
      <c r="F292" s="209" t="str">
        <f ca="1">IF($E292="","",IF(OFFSET(Analysis!$BG286,,AG$5)&gt;=$G$5,"Yes",IF(OFFSET(Analysis!$BG286,,AG$5)&gt;=$G$4,"Maybe","No")))</f>
        <v/>
      </c>
      <c r="G292" s="209" t="str">
        <f ca="1">IF($E292="","",IF(OFFSET(Analysis!$BG286,,AH$5)&gt;=$G$5,"Yes",IF(OFFSET(Analysis!$BG286,,AH$5)&gt;=$G$4,"Maybe","No")))</f>
        <v/>
      </c>
      <c r="H292" s="209" t="str">
        <f ca="1">IF($E292="","",IF(OFFSET(Analysis!$BG286,,AI$5)&gt;=$G$5,"Yes",IF(OFFSET(Analysis!$BG286,,AI$5)&gt;=$G$4,"Maybe","No")))</f>
        <v/>
      </c>
      <c r="I292" s="209" t="str">
        <f ca="1">IF($E292="","",IF(OFFSET(Analysis!$BG286,,AJ$5)&gt;=$G$5,"Yes",IF(OFFSET(Analysis!$BG286,,AJ$5)&gt;=$G$4,"Maybe","No")))</f>
        <v/>
      </c>
      <c r="J292" s="209" t="str">
        <f ca="1">IF($E292="","",IF(OFFSET(Analysis!$BG286,,AK$5)&gt;=$G$5,"Yes",IF(OFFSET(Analysis!$BG286,,AK$5)&gt;=$G$4,"Maybe","No")))</f>
        <v/>
      </c>
      <c r="K292" s="209" t="str">
        <f ca="1">IF($E292="","",IF(OFFSET(Analysis!$BG286,,AL$5)&gt;=$G$5,"Yes",IF(OFFSET(Analysis!$BG286,,AL$5)&gt;=$G$4,"Maybe","No")))</f>
        <v/>
      </c>
      <c r="R292" s="123"/>
    </row>
    <row r="293" spans="2:18">
      <c r="B293" s="209">
        <v>278</v>
      </c>
      <c r="C293" s="210" t="str">
        <f>IF(ISBLANK(Analysis!C287),"",Analysis!C287)</f>
        <v/>
      </c>
      <c r="D293" s="210" t="str">
        <f>IF(ISBLANK(Analysis!E287),"",Analysis!E287)</f>
        <v/>
      </c>
      <c r="E293" s="210" t="str">
        <f>IF(ISBLANK(Analysis!F287),"",Analysis!F287)</f>
        <v/>
      </c>
      <c r="F293" s="209" t="str">
        <f ca="1">IF($E293="","",IF(OFFSET(Analysis!$BG287,,AG$5)&gt;=$G$5,"Yes",IF(OFFSET(Analysis!$BG287,,AG$5)&gt;=$G$4,"Maybe","No")))</f>
        <v/>
      </c>
      <c r="G293" s="209" t="str">
        <f ca="1">IF($E293="","",IF(OFFSET(Analysis!$BG287,,AH$5)&gt;=$G$5,"Yes",IF(OFFSET(Analysis!$BG287,,AH$5)&gt;=$G$4,"Maybe","No")))</f>
        <v/>
      </c>
      <c r="H293" s="209" t="str">
        <f ca="1">IF($E293="","",IF(OFFSET(Analysis!$BG287,,AI$5)&gt;=$G$5,"Yes",IF(OFFSET(Analysis!$BG287,,AI$5)&gt;=$G$4,"Maybe","No")))</f>
        <v/>
      </c>
      <c r="I293" s="209" t="str">
        <f ca="1">IF($E293="","",IF(OFFSET(Analysis!$BG287,,AJ$5)&gt;=$G$5,"Yes",IF(OFFSET(Analysis!$BG287,,AJ$5)&gt;=$G$4,"Maybe","No")))</f>
        <v/>
      </c>
      <c r="J293" s="209" t="str">
        <f ca="1">IF($E293="","",IF(OFFSET(Analysis!$BG287,,AK$5)&gt;=$G$5,"Yes",IF(OFFSET(Analysis!$BG287,,AK$5)&gt;=$G$4,"Maybe","No")))</f>
        <v/>
      </c>
      <c r="K293" s="209" t="str">
        <f ca="1">IF($E293="","",IF(OFFSET(Analysis!$BG287,,AL$5)&gt;=$G$5,"Yes",IF(OFFSET(Analysis!$BG287,,AL$5)&gt;=$G$4,"Maybe","No")))</f>
        <v/>
      </c>
      <c r="R293" s="123"/>
    </row>
    <row r="294" spans="2:18">
      <c r="B294" s="209">
        <v>279</v>
      </c>
      <c r="C294" s="210" t="str">
        <f>IF(ISBLANK(Analysis!C288),"",Analysis!C288)</f>
        <v/>
      </c>
      <c r="D294" s="210" t="str">
        <f>IF(ISBLANK(Analysis!E288),"",Analysis!E288)</f>
        <v/>
      </c>
      <c r="E294" s="210" t="str">
        <f>IF(ISBLANK(Analysis!F288),"",Analysis!F288)</f>
        <v/>
      </c>
      <c r="F294" s="209" t="str">
        <f ca="1">IF($E294="","",IF(OFFSET(Analysis!$BG288,,AG$5)&gt;=$G$5,"Yes",IF(OFFSET(Analysis!$BG288,,AG$5)&gt;=$G$4,"Maybe","No")))</f>
        <v/>
      </c>
      <c r="G294" s="209" t="str">
        <f ca="1">IF($E294="","",IF(OFFSET(Analysis!$BG288,,AH$5)&gt;=$G$5,"Yes",IF(OFFSET(Analysis!$BG288,,AH$5)&gt;=$G$4,"Maybe","No")))</f>
        <v/>
      </c>
      <c r="H294" s="209" t="str">
        <f ca="1">IF($E294="","",IF(OFFSET(Analysis!$BG288,,AI$5)&gt;=$G$5,"Yes",IF(OFFSET(Analysis!$BG288,,AI$5)&gt;=$G$4,"Maybe","No")))</f>
        <v/>
      </c>
      <c r="I294" s="209" t="str">
        <f ca="1">IF($E294="","",IF(OFFSET(Analysis!$BG288,,AJ$5)&gt;=$G$5,"Yes",IF(OFFSET(Analysis!$BG288,,AJ$5)&gt;=$G$4,"Maybe","No")))</f>
        <v/>
      </c>
      <c r="J294" s="209" t="str">
        <f ca="1">IF($E294="","",IF(OFFSET(Analysis!$BG288,,AK$5)&gt;=$G$5,"Yes",IF(OFFSET(Analysis!$BG288,,AK$5)&gt;=$G$4,"Maybe","No")))</f>
        <v/>
      </c>
      <c r="K294" s="209" t="str">
        <f ca="1">IF($E294="","",IF(OFFSET(Analysis!$BG288,,AL$5)&gt;=$G$5,"Yes",IF(OFFSET(Analysis!$BG288,,AL$5)&gt;=$G$4,"Maybe","No")))</f>
        <v/>
      </c>
      <c r="R294" s="123"/>
    </row>
    <row r="295" spans="2:18">
      <c r="B295" s="209">
        <v>280</v>
      </c>
      <c r="C295" s="210" t="str">
        <f>IF(ISBLANK(Analysis!C289),"",Analysis!C289)</f>
        <v/>
      </c>
      <c r="D295" s="210" t="str">
        <f>IF(ISBLANK(Analysis!E289),"",Analysis!E289)</f>
        <v/>
      </c>
      <c r="E295" s="210" t="str">
        <f>IF(ISBLANK(Analysis!F289),"",Analysis!F289)</f>
        <v/>
      </c>
      <c r="F295" s="209" t="str">
        <f ca="1">IF($E295="","",IF(OFFSET(Analysis!$BG289,,AG$5)&gt;=$G$5,"Yes",IF(OFFSET(Analysis!$BG289,,AG$5)&gt;=$G$4,"Maybe","No")))</f>
        <v/>
      </c>
      <c r="G295" s="209" t="str">
        <f ca="1">IF($E295="","",IF(OFFSET(Analysis!$BG289,,AH$5)&gt;=$G$5,"Yes",IF(OFFSET(Analysis!$BG289,,AH$5)&gt;=$G$4,"Maybe","No")))</f>
        <v/>
      </c>
      <c r="H295" s="209" t="str">
        <f ca="1">IF($E295="","",IF(OFFSET(Analysis!$BG289,,AI$5)&gt;=$G$5,"Yes",IF(OFFSET(Analysis!$BG289,,AI$5)&gt;=$G$4,"Maybe","No")))</f>
        <v/>
      </c>
      <c r="I295" s="209" t="str">
        <f ca="1">IF($E295="","",IF(OFFSET(Analysis!$BG289,,AJ$5)&gt;=$G$5,"Yes",IF(OFFSET(Analysis!$BG289,,AJ$5)&gt;=$G$4,"Maybe","No")))</f>
        <v/>
      </c>
      <c r="J295" s="209" t="str">
        <f ca="1">IF($E295="","",IF(OFFSET(Analysis!$BG289,,AK$5)&gt;=$G$5,"Yes",IF(OFFSET(Analysis!$BG289,,AK$5)&gt;=$G$4,"Maybe","No")))</f>
        <v/>
      </c>
      <c r="K295" s="209" t="str">
        <f ca="1">IF($E295="","",IF(OFFSET(Analysis!$BG289,,AL$5)&gt;=$G$5,"Yes",IF(OFFSET(Analysis!$BG289,,AL$5)&gt;=$G$4,"Maybe","No")))</f>
        <v/>
      </c>
      <c r="R295" s="123"/>
    </row>
    <row r="296" spans="2:18">
      <c r="B296" s="209">
        <v>281</v>
      </c>
      <c r="C296" s="210" t="str">
        <f>IF(ISBLANK(Analysis!C290),"",Analysis!C290)</f>
        <v/>
      </c>
      <c r="D296" s="210" t="str">
        <f>IF(ISBLANK(Analysis!E290),"",Analysis!E290)</f>
        <v/>
      </c>
      <c r="E296" s="210" t="str">
        <f>IF(ISBLANK(Analysis!F290),"",Analysis!F290)</f>
        <v/>
      </c>
      <c r="F296" s="209" t="str">
        <f ca="1">IF($E296="","",IF(OFFSET(Analysis!$BG290,,AG$5)&gt;=$G$5,"Yes",IF(OFFSET(Analysis!$BG290,,AG$5)&gt;=$G$4,"Maybe","No")))</f>
        <v/>
      </c>
      <c r="G296" s="209" t="str">
        <f ca="1">IF($E296="","",IF(OFFSET(Analysis!$BG290,,AH$5)&gt;=$G$5,"Yes",IF(OFFSET(Analysis!$BG290,,AH$5)&gt;=$G$4,"Maybe","No")))</f>
        <v/>
      </c>
      <c r="H296" s="209" t="str">
        <f ca="1">IF($E296="","",IF(OFFSET(Analysis!$BG290,,AI$5)&gt;=$G$5,"Yes",IF(OFFSET(Analysis!$BG290,,AI$5)&gt;=$G$4,"Maybe","No")))</f>
        <v/>
      </c>
      <c r="I296" s="209" t="str">
        <f ca="1">IF($E296="","",IF(OFFSET(Analysis!$BG290,,AJ$5)&gt;=$G$5,"Yes",IF(OFFSET(Analysis!$BG290,,AJ$5)&gt;=$G$4,"Maybe","No")))</f>
        <v/>
      </c>
      <c r="J296" s="209" t="str">
        <f ca="1">IF($E296="","",IF(OFFSET(Analysis!$BG290,,AK$5)&gt;=$G$5,"Yes",IF(OFFSET(Analysis!$BG290,,AK$5)&gt;=$G$4,"Maybe","No")))</f>
        <v/>
      </c>
      <c r="K296" s="209" t="str">
        <f ca="1">IF($E296="","",IF(OFFSET(Analysis!$BG290,,AL$5)&gt;=$G$5,"Yes",IF(OFFSET(Analysis!$BG290,,AL$5)&gt;=$G$4,"Maybe","No")))</f>
        <v/>
      </c>
      <c r="R296" s="123"/>
    </row>
    <row r="297" spans="2:18">
      <c r="B297" s="209">
        <v>282</v>
      </c>
      <c r="C297" s="210" t="str">
        <f>IF(ISBLANK(Analysis!C291),"",Analysis!C291)</f>
        <v/>
      </c>
      <c r="D297" s="210" t="str">
        <f>IF(ISBLANK(Analysis!E291),"",Analysis!E291)</f>
        <v/>
      </c>
      <c r="E297" s="210" t="str">
        <f>IF(ISBLANK(Analysis!F291),"",Analysis!F291)</f>
        <v/>
      </c>
      <c r="F297" s="209" t="str">
        <f ca="1">IF($E297="","",IF(OFFSET(Analysis!$BG291,,AG$5)&gt;=$G$5,"Yes",IF(OFFSET(Analysis!$BG291,,AG$5)&gt;=$G$4,"Maybe","No")))</f>
        <v/>
      </c>
      <c r="G297" s="209" t="str">
        <f ca="1">IF($E297="","",IF(OFFSET(Analysis!$BG291,,AH$5)&gt;=$G$5,"Yes",IF(OFFSET(Analysis!$BG291,,AH$5)&gt;=$G$4,"Maybe","No")))</f>
        <v/>
      </c>
      <c r="H297" s="209" t="str">
        <f ca="1">IF($E297="","",IF(OFFSET(Analysis!$BG291,,AI$5)&gt;=$G$5,"Yes",IF(OFFSET(Analysis!$BG291,,AI$5)&gt;=$G$4,"Maybe","No")))</f>
        <v/>
      </c>
      <c r="I297" s="209" t="str">
        <f ca="1">IF($E297="","",IF(OFFSET(Analysis!$BG291,,AJ$5)&gt;=$G$5,"Yes",IF(OFFSET(Analysis!$BG291,,AJ$5)&gt;=$G$4,"Maybe","No")))</f>
        <v/>
      </c>
      <c r="J297" s="209" t="str">
        <f ca="1">IF($E297="","",IF(OFFSET(Analysis!$BG291,,AK$5)&gt;=$G$5,"Yes",IF(OFFSET(Analysis!$BG291,,AK$5)&gt;=$G$4,"Maybe","No")))</f>
        <v/>
      </c>
      <c r="K297" s="209" t="str">
        <f ca="1">IF($E297="","",IF(OFFSET(Analysis!$BG291,,AL$5)&gt;=$G$5,"Yes",IF(OFFSET(Analysis!$BG291,,AL$5)&gt;=$G$4,"Maybe","No")))</f>
        <v/>
      </c>
      <c r="R297" s="123"/>
    </row>
    <row r="298" spans="2:18">
      <c r="B298" s="209">
        <v>283</v>
      </c>
      <c r="C298" s="210" t="str">
        <f>IF(ISBLANK(Analysis!C292),"",Analysis!C292)</f>
        <v/>
      </c>
      <c r="D298" s="210" t="str">
        <f>IF(ISBLANK(Analysis!E292),"",Analysis!E292)</f>
        <v/>
      </c>
      <c r="E298" s="210" t="str">
        <f>IF(ISBLANK(Analysis!F292),"",Analysis!F292)</f>
        <v/>
      </c>
      <c r="F298" s="209" t="str">
        <f ca="1">IF($E298="","",IF(OFFSET(Analysis!$BG292,,AG$5)&gt;=$G$5,"Yes",IF(OFFSET(Analysis!$BG292,,AG$5)&gt;=$G$4,"Maybe","No")))</f>
        <v/>
      </c>
      <c r="G298" s="209" t="str">
        <f ca="1">IF($E298="","",IF(OFFSET(Analysis!$BG292,,AH$5)&gt;=$G$5,"Yes",IF(OFFSET(Analysis!$BG292,,AH$5)&gt;=$G$4,"Maybe","No")))</f>
        <v/>
      </c>
      <c r="H298" s="209" t="str">
        <f ca="1">IF($E298="","",IF(OFFSET(Analysis!$BG292,,AI$5)&gt;=$G$5,"Yes",IF(OFFSET(Analysis!$BG292,,AI$5)&gt;=$G$4,"Maybe","No")))</f>
        <v/>
      </c>
      <c r="I298" s="209" t="str">
        <f ca="1">IF($E298="","",IF(OFFSET(Analysis!$BG292,,AJ$5)&gt;=$G$5,"Yes",IF(OFFSET(Analysis!$BG292,,AJ$5)&gt;=$G$4,"Maybe","No")))</f>
        <v/>
      </c>
      <c r="J298" s="209" t="str">
        <f ca="1">IF($E298="","",IF(OFFSET(Analysis!$BG292,,AK$5)&gt;=$G$5,"Yes",IF(OFFSET(Analysis!$BG292,,AK$5)&gt;=$G$4,"Maybe","No")))</f>
        <v/>
      </c>
      <c r="K298" s="209" t="str">
        <f ca="1">IF($E298="","",IF(OFFSET(Analysis!$BG292,,AL$5)&gt;=$G$5,"Yes",IF(OFFSET(Analysis!$BG292,,AL$5)&gt;=$G$4,"Maybe","No")))</f>
        <v/>
      </c>
      <c r="R298" s="123"/>
    </row>
    <row r="299" spans="2:18">
      <c r="B299" s="209">
        <v>284</v>
      </c>
      <c r="C299" s="210" t="str">
        <f>IF(ISBLANK(Analysis!C293),"",Analysis!C293)</f>
        <v/>
      </c>
      <c r="D299" s="210" t="str">
        <f>IF(ISBLANK(Analysis!E293),"",Analysis!E293)</f>
        <v/>
      </c>
      <c r="E299" s="210" t="str">
        <f>IF(ISBLANK(Analysis!F293),"",Analysis!F293)</f>
        <v/>
      </c>
      <c r="F299" s="209" t="str">
        <f ca="1">IF($E299="","",IF(OFFSET(Analysis!$BG293,,AG$5)&gt;=$G$5,"Yes",IF(OFFSET(Analysis!$BG293,,AG$5)&gt;=$G$4,"Maybe","No")))</f>
        <v/>
      </c>
      <c r="G299" s="209" t="str">
        <f ca="1">IF($E299="","",IF(OFFSET(Analysis!$BG293,,AH$5)&gt;=$G$5,"Yes",IF(OFFSET(Analysis!$BG293,,AH$5)&gt;=$G$4,"Maybe","No")))</f>
        <v/>
      </c>
      <c r="H299" s="209" t="str">
        <f ca="1">IF($E299="","",IF(OFFSET(Analysis!$BG293,,AI$5)&gt;=$G$5,"Yes",IF(OFFSET(Analysis!$BG293,,AI$5)&gt;=$G$4,"Maybe","No")))</f>
        <v/>
      </c>
      <c r="I299" s="209" t="str">
        <f ca="1">IF($E299="","",IF(OFFSET(Analysis!$BG293,,AJ$5)&gt;=$G$5,"Yes",IF(OFFSET(Analysis!$BG293,,AJ$5)&gt;=$G$4,"Maybe","No")))</f>
        <v/>
      </c>
      <c r="J299" s="209" t="str">
        <f ca="1">IF($E299="","",IF(OFFSET(Analysis!$BG293,,AK$5)&gt;=$G$5,"Yes",IF(OFFSET(Analysis!$BG293,,AK$5)&gt;=$G$4,"Maybe","No")))</f>
        <v/>
      </c>
      <c r="K299" s="209" t="str">
        <f ca="1">IF($E299="","",IF(OFFSET(Analysis!$BG293,,AL$5)&gt;=$G$5,"Yes",IF(OFFSET(Analysis!$BG293,,AL$5)&gt;=$G$4,"Maybe","No")))</f>
        <v/>
      </c>
      <c r="R299" s="123"/>
    </row>
    <row r="300" spans="2:18">
      <c r="B300" s="209">
        <v>285</v>
      </c>
      <c r="C300" s="210" t="str">
        <f>IF(ISBLANK(Analysis!C294),"",Analysis!C294)</f>
        <v/>
      </c>
      <c r="D300" s="210" t="str">
        <f>IF(ISBLANK(Analysis!E294),"",Analysis!E294)</f>
        <v/>
      </c>
      <c r="E300" s="210" t="str">
        <f>IF(ISBLANK(Analysis!F294),"",Analysis!F294)</f>
        <v/>
      </c>
      <c r="F300" s="209" t="str">
        <f ca="1">IF($E300="","",IF(OFFSET(Analysis!$BG294,,AG$5)&gt;=$G$5,"Yes",IF(OFFSET(Analysis!$BG294,,AG$5)&gt;=$G$4,"Maybe","No")))</f>
        <v/>
      </c>
      <c r="G300" s="209" t="str">
        <f ca="1">IF($E300="","",IF(OFFSET(Analysis!$BG294,,AH$5)&gt;=$G$5,"Yes",IF(OFFSET(Analysis!$BG294,,AH$5)&gt;=$G$4,"Maybe","No")))</f>
        <v/>
      </c>
      <c r="H300" s="209" t="str">
        <f ca="1">IF($E300="","",IF(OFFSET(Analysis!$BG294,,AI$5)&gt;=$G$5,"Yes",IF(OFFSET(Analysis!$BG294,,AI$5)&gt;=$G$4,"Maybe","No")))</f>
        <v/>
      </c>
      <c r="I300" s="209" t="str">
        <f ca="1">IF($E300="","",IF(OFFSET(Analysis!$BG294,,AJ$5)&gt;=$G$5,"Yes",IF(OFFSET(Analysis!$BG294,,AJ$5)&gt;=$G$4,"Maybe","No")))</f>
        <v/>
      </c>
      <c r="J300" s="209" t="str">
        <f ca="1">IF($E300="","",IF(OFFSET(Analysis!$BG294,,AK$5)&gt;=$G$5,"Yes",IF(OFFSET(Analysis!$BG294,,AK$5)&gt;=$G$4,"Maybe","No")))</f>
        <v/>
      </c>
      <c r="K300" s="209" t="str">
        <f ca="1">IF($E300="","",IF(OFFSET(Analysis!$BG294,,AL$5)&gt;=$G$5,"Yes",IF(OFFSET(Analysis!$BG294,,AL$5)&gt;=$G$4,"Maybe","No")))</f>
        <v/>
      </c>
      <c r="R300" s="123"/>
    </row>
    <row r="301" spans="2:18">
      <c r="B301" s="209">
        <v>286</v>
      </c>
      <c r="C301" s="210" t="str">
        <f>IF(ISBLANK(Analysis!C295),"",Analysis!C295)</f>
        <v/>
      </c>
      <c r="D301" s="210" t="str">
        <f>IF(ISBLANK(Analysis!E295),"",Analysis!E295)</f>
        <v/>
      </c>
      <c r="E301" s="210" t="str">
        <f>IF(ISBLANK(Analysis!F295),"",Analysis!F295)</f>
        <v/>
      </c>
      <c r="F301" s="209" t="str">
        <f ca="1">IF($E301="","",IF(OFFSET(Analysis!$BG295,,AG$5)&gt;=$G$5,"Yes",IF(OFFSET(Analysis!$BG295,,AG$5)&gt;=$G$4,"Maybe","No")))</f>
        <v/>
      </c>
      <c r="G301" s="209" t="str">
        <f ca="1">IF($E301="","",IF(OFFSET(Analysis!$BG295,,AH$5)&gt;=$G$5,"Yes",IF(OFFSET(Analysis!$BG295,,AH$5)&gt;=$G$4,"Maybe","No")))</f>
        <v/>
      </c>
      <c r="H301" s="209" t="str">
        <f ca="1">IF($E301="","",IF(OFFSET(Analysis!$BG295,,AI$5)&gt;=$G$5,"Yes",IF(OFFSET(Analysis!$BG295,,AI$5)&gt;=$G$4,"Maybe","No")))</f>
        <v/>
      </c>
      <c r="I301" s="209" t="str">
        <f ca="1">IF($E301="","",IF(OFFSET(Analysis!$BG295,,AJ$5)&gt;=$G$5,"Yes",IF(OFFSET(Analysis!$BG295,,AJ$5)&gt;=$G$4,"Maybe","No")))</f>
        <v/>
      </c>
      <c r="J301" s="209" t="str">
        <f ca="1">IF($E301="","",IF(OFFSET(Analysis!$BG295,,AK$5)&gt;=$G$5,"Yes",IF(OFFSET(Analysis!$BG295,,AK$5)&gt;=$G$4,"Maybe","No")))</f>
        <v/>
      </c>
      <c r="K301" s="209" t="str">
        <f ca="1">IF($E301="","",IF(OFFSET(Analysis!$BG295,,AL$5)&gt;=$G$5,"Yes",IF(OFFSET(Analysis!$BG295,,AL$5)&gt;=$G$4,"Maybe","No")))</f>
        <v/>
      </c>
      <c r="R301" s="123"/>
    </row>
    <row r="302" spans="2:18">
      <c r="B302" s="209">
        <v>287</v>
      </c>
      <c r="C302" s="210" t="str">
        <f>IF(ISBLANK(Analysis!C296),"",Analysis!C296)</f>
        <v/>
      </c>
      <c r="D302" s="210" t="str">
        <f>IF(ISBLANK(Analysis!E296),"",Analysis!E296)</f>
        <v/>
      </c>
      <c r="E302" s="210" t="str">
        <f>IF(ISBLANK(Analysis!F296),"",Analysis!F296)</f>
        <v/>
      </c>
      <c r="F302" s="209" t="str">
        <f ca="1">IF($E302="","",IF(OFFSET(Analysis!$BG296,,AG$5)&gt;=$G$5,"Yes",IF(OFFSET(Analysis!$BG296,,AG$5)&gt;=$G$4,"Maybe","No")))</f>
        <v/>
      </c>
      <c r="G302" s="209" t="str">
        <f ca="1">IF($E302="","",IF(OFFSET(Analysis!$BG296,,AH$5)&gt;=$G$5,"Yes",IF(OFFSET(Analysis!$BG296,,AH$5)&gt;=$G$4,"Maybe","No")))</f>
        <v/>
      </c>
      <c r="H302" s="209" t="str">
        <f ca="1">IF($E302="","",IF(OFFSET(Analysis!$BG296,,AI$5)&gt;=$G$5,"Yes",IF(OFFSET(Analysis!$BG296,,AI$5)&gt;=$G$4,"Maybe","No")))</f>
        <v/>
      </c>
      <c r="I302" s="209" t="str">
        <f ca="1">IF($E302="","",IF(OFFSET(Analysis!$BG296,,AJ$5)&gt;=$G$5,"Yes",IF(OFFSET(Analysis!$BG296,,AJ$5)&gt;=$G$4,"Maybe","No")))</f>
        <v/>
      </c>
      <c r="J302" s="209" t="str">
        <f ca="1">IF($E302="","",IF(OFFSET(Analysis!$BG296,,AK$5)&gt;=$G$5,"Yes",IF(OFFSET(Analysis!$BG296,,AK$5)&gt;=$G$4,"Maybe","No")))</f>
        <v/>
      </c>
      <c r="K302" s="209" t="str">
        <f ca="1">IF($E302="","",IF(OFFSET(Analysis!$BG296,,AL$5)&gt;=$G$5,"Yes",IF(OFFSET(Analysis!$BG296,,AL$5)&gt;=$G$4,"Maybe","No")))</f>
        <v/>
      </c>
      <c r="R302" s="123"/>
    </row>
    <row r="303" spans="2:18">
      <c r="B303" s="209">
        <v>288</v>
      </c>
      <c r="C303" s="210" t="str">
        <f>IF(ISBLANK(Analysis!C297),"",Analysis!C297)</f>
        <v/>
      </c>
      <c r="D303" s="210" t="str">
        <f>IF(ISBLANK(Analysis!E297),"",Analysis!E297)</f>
        <v/>
      </c>
      <c r="E303" s="210" t="str">
        <f>IF(ISBLANK(Analysis!F297),"",Analysis!F297)</f>
        <v/>
      </c>
      <c r="F303" s="209" t="str">
        <f ca="1">IF($E303="","",IF(OFFSET(Analysis!$BG297,,AG$5)&gt;=$G$5,"Yes",IF(OFFSET(Analysis!$BG297,,AG$5)&gt;=$G$4,"Maybe","No")))</f>
        <v/>
      </c>
      <c r="G303" s="209" t="str">
        <f ca="1">IF($E303="","",IF(OFFSET(Analysis!$BG297,,AH$5)&gt;=$G$5,"Yes",IF(OFFSET(Analysis!$BG297,,AH$5)&gt;=$G$4,"Maybe","No")))</f>
        <v/>
      </c>
      <c r="H303" s="209" t="str">
        <f ca="1">IF($E303="","",IF(OFFSET(Analysis!$BG297,,AI$5)&gt;=$G$5,"Yes",IF(OFFSET(Analysis!$BG297,,AI$5)&gt;=$G$4,"Maybe","No")))</f>
        <v/>
      </c>
      <c r="I303" s="209" t="str">
        <f ca="1">IF($E303="","",IF(OFFSET(Analysis!$BG297,,AJ$5)&gt;=$G$5,"Yes",IF(OFFSET(Analysis!$BG297,,AJ$5)&gt;=$G$4,"Maybe","No")))</f>
        <v/>
      </c>
      <c r="J303" s="209" t="str">
        <f ca="1">IF($E303="","",IF(OFFSET(Analysis!$BG297,,AK$5)&gt;=$G$5,"Yes",IF(OFFSET(Analysis!$BG297,,AK$5)&gt;=$G$4,"Maybe","No")))</f>
        <v/>
      </c>
      <c r="K303" s="209" t="str">
        <f ca="1">IF($E303="","",IF(OFFSET(Analysis!$BG297,,AL$5)&gt;=$G$5,"Yes",IF(OFFSET(Analysis!$BG297,,AL$5)&gt;=$G$4,"Maybe","No")))</f>
        <v/>
      </c>
      <c r="R303" s="123"/>
    </row>
    <row r="304" spans="2:18">
      <c r="B304" s="209">
        <v>289</v>
      </c>
      <c r="C304" s="210" t="str">
        <f>IF(ISBLANK(Analysis!C298),"",Analysis!C298)</f>
        <v/>
      </c>
      <c r="D304" s="210" t="str">
        <f>IF(ISBLANK(Analysis!E298),"",Analysis!E298)</f>
        <v/>
      </c>
      <c r="E304" s="210" t="str">
        <f>IF(ISBLANK(Analysis!F298),"",Analysis!F298)</f>
        <v/>
      </c>
      <c r="F304" s="209" t="str">
        <f ca="1">IF($E304="","",IF(OFFSET(Analysis!$BG298,,AG$5)&gt;=$G$5,"Yes",IF(OFFSET(Analysis!$BG298,,AG$5)&gt;=$G$4,"Maybe","No")))</f>
        <v/>
      </c>
      <c r="G304" s="209" t="str">
        <f ca="1">IF($E304="","",IF(OFFSET(Analysis!$BG298,,AH$5)&gt;=$G$5,"Yes",IF(OFFSET(Analysis!$BG298,,AH$5)&gt;=$G$4,"Maybe","No")))</f>
        <v/>
      </c>
      <c r="H304" s="209" t="str">
        <f ca="1">IF($E304="","",IF(OFFSET(Analysis!$BG298,,AI$5)&gt;=$G$5,"Yes",IF(OFFSET(Analysis!$BG298,,AI$5)&gt;=$G$4,"Maybe","No")))</f>
        <v/>
      </c>
      <c r="I304" s="209" t="str">
        <f ca="1">IF($E304="","",IF(OFFSET(Analysis!$BG298,,AJ$5)&gt;=$G$5,"Yes",IF(OFFSET(Analysis!$BG298,,AJ$5)&gt;=$G$4,"Maybe","No")))</f>
        <v/>
      </c>
      <c r="J304" s="209" t="str">
        <f ca="1">IF($E304="","",IF(OFFSET(Analysis!$BG298,,AK$5)&gt;=$G$5,"Yes",IF(OFFSET(Analysis!$BG298,,AK$5)&gt;=$G$4,"Maybe","No")))</f>
        <v/>
      </c>
      <c r="K304" s="209" t="str">
        <f ca="1">IF($E304="","",IF(OFFSET(Analysis!$BG298,,AL$5)&gt;=$G$5,"Yes",IF(OFFSET(Analysis!$BG298,,AL$5)&gt;=$G$4,"Maybe","No")))</f>
        <v/>
      </c>
      <c r="R304" s="123"/>
    </row>
    <row r="305" spans="2:18">
      <c r="B305" s="209">
        <v>290</v>
      </c>
      <c r="C305" s="210" t="str">
        <f>IF(ISBLANK(Analysis!C299),"",Analysis!C299)</f>
        <v/>
      </c>
      <c r="D305" s="210" t="str">
        <f>IF(ISBLANK(Analysis!E299),"",Analysis!E299)</f>
        <v/>
      </c>
      <c r="E305" s="210" t="str">
        <f>IF(ISBLANK(Analysis!F299),"",Analysis!F299)</f>
        <v/>
      </c>
      <c r="F305" s="209" t="str">
        <f ca="1">IF($E305="","",IF(OFFSET(Analysis!$BG299,,AG$5)&gt;=$G$5,"Yes",IF(OFFSET(Analysis!$BG299,,AG$5)&gt;=$G$4,"Maybe","No")))</f>
        <v/>
      </c>
      <c r="G305" s="209" t="str">
        <f ca="1">IF($E305="","",IF(OFFSET(Analysis!$BG299,,AH$5)&gt;=$G$5,"Yes",IF(OFFSET(Analysis!$BG299,,AH$5)&gt;=$G$4,"Maybe","No")))</f>
        <v/>
      </c>
      <c r="H305" s="209" t="str">
        <f ca="1">IF($E305="","",IF(OFFSET(Analysis!$BG299,,AI$5)&gt;=$G$5,"Yes",IF(OFFSET(Analysis!$BG299,,AI$5)&gt;=$G$4,"Maybe","No")))</f>
        <v/>
      </c>
      <c r="I305" s="209" t="str">
        <f ca="1">IF($E305="","",IF(OFFSET(Analysis!$BG299,,AJ$5)&gt;=$G$5,"Yes",IF(OFFSET(Analysis!$BG299,,AJ$5)&gt;=$G$4,"Maybe","No")))</f>
        <v/>
      </c>
      <c r="J305" s="209" t="str">
        <f ca="1">IF($E305="","",IF(OFFSET(Analysis!$BG299,,AK$5)&gt;=$G$5,"Yes",IF(OFFSET(Analysis!$BG299,,AK$5)&gt;=$G$4,"Maybe","No")))</f>
        <v/>
      </c>
      <c r="K305" s="209" t="str">
        <f ca="1">IF($E305="","",IF(OFFSET(Analysis!$BG299,,AL$5)&gt;=$G$5,"Yes",IF(OFFSET(Analysis!$BG299,,AL$5)&gt;=$G$4,"Maybe","No")))</f>
        <v/>
      </c>
      <c r="R305" s="123"/>
    </row>
    <row r="306" spans="2:18">
      <c r="B306" s="209">
        <v>291</v>
      </c>
      <c r="C306" s="210" t="str">
        <f>IF(ISBLANK(Analysis!C300),"",Analysis!C300)</f>
        <v/>
      </c>
      <c r="D306" s="210" t="str">
        <f>IF(ISBLANK(Analysis!E300),"",Analysis!E300)</f>
        <v/>
      </c>
      <c r="E306" s="210" t="str">
        <f>IF(ISBLANK(Analysis!F300),"",Analysis!F300)</f>
        <v/>
      </c>
      <c r="F306" s="209" t="str">
        <f ca="1">IF($E306="","",IF(OFFSET(Analysis!$BG300,,AG$5)&gt;=$G$5,"Yes",IF(OFFSET(Analysis!$BG300,,AG$5)&gt;=$G$4,"Maybe","No")))</f>
        <v/>
      </c>
      <c r="G306" s="209" t="str">
        <f ca="1">IF($E306="","",IF(OFFSET(Analysis!$BG300,,AH$5)&gt;=$G$5,"Yes",IF(OFFSET(Analysis!$BG300,,AH$5)&gt;=$G$4,"Maybe","No")))</f>
        <v/>
      </c>
      <c r="H306" s="209" t="str">
        <f ca="1">IF($E306="","",IF(OFFSET(Analysis!$BG300,,AI$5)&gt;=$G$5,"Yes",IF(OFFSET(Analysis!$BG300,,AI$5)&gt;=$G$4,"Maybe","No")))</f>
        <v/>
      </c>
      <c r="I306" s="209" t="str">
        <f ca="1">IF($E306="","",IF(OFFSET(Analysis!$BG300,,AJ$5)&gt;=$G$5,"Yes",IF(OFFSET(Analysis!$BG300,,AJ$5)&gt;=$G$4,"Maybe","No")))</f>
        <v/>
      </c>
      <c r="J306" s="209" t="str">
        <f ca="1">IF($E306="","",IF(OFFSET(Analysis!$BG300,,AK$5)&gt;=$G$5,"Yes",IF(OFFSET(Analysis!$BG300,,AK$5)&gt;=$G$4,"Maybe","No")))</f>
        <v/>
      </c>
      <c r="K306" s="209" t="str">
        <f ca="1">IF($E306="","",IF(OFFSET(Analysis!$BG300,,AL$5)&gt;=$G$5,"Yes",IF(OFFSET(Analysis!$BG300,,AL$5)&gt;=$G$4,"Maybe","No")))</f>
        <v/>
      </c>
      <c r="R306" s="123"/>
    </row>
    <row r="307" spans="2:18">
      <c r="B307" s="209">
        <v>292</v>
      </c>
      <c r="C307" s="210" t="str">
        <f>IF(ISBLANK(Analysis!C301),"",Analysis!C301)</f>
        <v/>
      </c>
      <c r="D307" s="210" t="str">
        <f>IF(ISBLANK(Analysis!E301),"",Analysis!E301)</f>
        <v/>
      </c>
      <c r="E307" s="210" t="str">
        <f>IF(ISBLANK(Analysis!F301),"",Analysis!F301)</f>
        <v/>
      </c>
      <c r="F307" s="209" t="str">
        <f ca="1">IF($E307="","",IF(OFFSET(Analysis!$BG301,,AG$5)&gt;=$G$5,"Yes",IF(OFFSET(Analysis!$BG301,,AG$5)&gt;=$G$4,"Maybe","No")))</f>
        <v/>
      </c>
      <c r="G307" s="209" t="str">
        <f ca="1">IF($E307="","",IF(OFFSET(Analysis!$BG301,,AH$5)&gt;=$G$5,"Yes",IF(OFFSET(Analysis!$BG301,,AH$5)&gt;=$G$4,"Maybe","No")))</f>
        <v/>
      </c>
      <c r="H307" s="209" t="str">
        <f ca="1">IF($E307="","",IF(OFFSET(Analysis!$BG301,,AI$5)&gt;=$G$5,"Yes",IF(OFFSET(Analysis!$BG301,,AI$5)&gt;=$G$4,"Maybe","No")))</f>
        <v/>
      </c>
      <c r="I307" s="209" t="str">
        <f ca="1">IF($E307="","",IF(OFFSET(Analysis!$BG301,,AJ$5)&gt;=$G$5,"Yes",IF(OFFSET(Analysis!$BG301,,AJ$5)&gt;=$G$4,"Maybe","No")))</f>
        <v/>
      </c>
      <c r="J307" s="209" t="str">
        <f ca="1">IF($E307="","",IF(OFFSET(Analysis!$BG301,,AK$5)&gt;=$G$5,"Yes",IF(OFFSET(Analysis!$BG301,,AK$5)&gt;=$G$4,"Maybe","No")))</f>
        <v/>
      </c>
      <c r="K307" s="209" t="str">
        <f ca="1">IF($E307="","",IF(OFFSET(Analysis!$BG301,,AL$5)&gt;=$G$5,"Yes",IF(OFFSET(Analysis!$BG301,,AL$5)&gt;=$G$4,"Maybe","No")))</f>
        <v/>
      </c>
      <c r="R307" s="123"/>
    </row>
    <row r="308" spans="2:18">
      <c r="B308" s="209">
        <v>293</v>
      </c>
      <c r="C308" s="210" t="str">
        <f>IF(ISBLANK(Analysis!C302),"",Analysis!C302)</f>
        <v/>
      </c>
      <c r="D308" s="210" t="str">
        <f>IF(ISBLANK(Analysis!E302),"",Analysis!E302)</f>
        <v/>
      </c>
      <c r="E308" s="210" t="str">
        <f>IF(ISBLANK(Analysis!F302),"",Analysis!F302)</f>
        <v/>
      </c>
      <c r="F308" s="209" t="str">
        <f ca="1">IF($E308="","",IF(OFFSET(Analysis!$BG302,,AG$5)&gt;=$G$5,"Yes",IF(OFFSET(Analysis!$BG302,,AG$5)&gt;=$G$4,"Maybe","No")))</f>
        <v/>
      </c>
      <c r="G308" s="209" t="str">
        <f ca="1">IF($E308="","",IF(OFFSET(Analysis!$BG302,,AH$5)&gt;=$G$5,"Yes",IF(OFFSET(Analysis!$BG302,,AH$5)&gt;=$G$4,"Maybe","No")))</f>
        <v/>
      </c>
      <c r="H308" s="209" t="str">
        <f ca="1">IF($E308="","",IF(OFFSET(Analysis!$BG302,,AI$5)&gt;=$G$5,"Yes",IF(OFFSET(Analysis!$BG302,,AI$5)&gt;=$G$4,"Maybe","No")))</f>
        <v/>
      </c>
      <c r="I308" s="209" t="str">
        <f ca="1">IF($E308="","",IF(OFFSET(Analysis!$BG302,,AJ$5)&gt;=$G$5,"Yes",IF(OFFSET(Analysis!$BG302,,AJ$5)&gt;=$G$4,"Maybe","No")))</f>
        <v/>
      </c>
      <c r="J308" s="209" t="str">
        <f ca="1">IF($E308="","",IF(OFFSET(Analysis!$BG302,,AK$5)&gt;=$G$5,"Yes",IF(OFFSET(Analysis!$BG302,,AK$5)&gt;=$G$4,"Maybe","No")))</f>
        <v/>
      </c>
      <c r="K308" s="209" t="str">
        <f ca="1">IF($E308="","",IF(OFFSET(Analysis!$BG302,,AL$5)&gt;=$G$5,"Yes",IF(OFFSET(Analysis!$BG302,,AL$5)&gt;=$G$4,"Maybe","No")))</f>
        <v/>
      </c>
      <c r="R308" s="123"/>
    </row>
    <row r="309" spans="2:18">
      <c r="B309" s="209">
        <v>294</v>
      </c>
      <c r="C309" s="210" t="str">
        <f>IF(ISBLANK(Analysis!C303),"",Analysis!C303)</f>
        <v/>
      </c>
      <c r="D309" s="210" t="str">
        <f>IF(ISBLANK(Analysis!E303),"",Analysis!E303)</f>
        <v/>
      </c>
      <c r="E309" s="210" t="str">
        <f>IF(ISBLANK(Analysis!F303),"",Analysis!F303)</f>
        <v/>
      </c>
      <c r="F309" s="209" t="str">
        <f ca="1">IF($E309="","",IF(OFFSET(Analysis!$BG303,,AG$5)&gt;=$G$5,"Yes",IF(OFFSET(Analysis!$BG303,,AG$5)&gt;=$G$4,"Maybe","No")))</f>
        <v/>
      </c>
      <c r="G309" s="209" t="str">
        <f ca="1">IF($E309="","",IF(OFFSET(Analysis!$BG303,,AH$5)&gt;=$G$5,"Yes",IF(OFFSET(Analysis!$BG303,,AH$5)&gt;=$G$4,"Maybe","No")))</f>
        <v/>
      </c>
      <c r="H309" s="209" t="str">
        <f ca="1">IF($E309="","",IF(OFFSET(Analysis!$BG303,,AI$5)&gt;=$G$5,"Yes",IF(OFFSET(Analysis!$BG303,,AI$5)&gt;=$G$4,"Maybe","No")))</f>
        <v/>
      </c>
      <c r="I309" s="209" t="str">
        <f ca="1">IF($E309="","",IF(OFFSET(Analysis!$BG303,,AJ$5)&gt;=$G$5,"Yes",IF(OFFSET(Analysis!$BG303,,AJ$5)&gt;=$G$4,"Maybe","No")))</f>
        <v/>
      </c>
      <c r="J309" s="209" t="str">
        <f ca="1">IF($E309="","",IF(OFFSET(Analysis!$BG303,,AK$5)&gt;=$G$5,"Yes",IF(OFFSET(Analysis!$BG303,,AK$5)&gt;=$G$4,"Maybe","No")))</f>
        <v/>
      </c>
      <c r="K309" s="209" t="str">
        <f ca="1">IF($E309="","",IF(OFFSET(Analysis!$BG303,,AL$5)&gt;=$G$5,"Yes",IF(OFFSET(Analysis!$BG303,,AL$5)&gt;=$G$4,"Maybe","No")))</f>
        <v/>
      </c>
      <c r="R309" s="123"/>
    </row>
    <row r="310" spans="2:18">
      <c r="B310" s="209">
        <v>295</v>
      </c>
      <c r="C310" s="210" t="str">
        <f>IF(ISBLANK(Analysis!C304),"",Analysis!C304)</f>
        <v/>
      </c>
      <c r="D310" s="210" t="str">
        <f>IF(ISBLANK(Analysis!E304),"",Analysis!E304)</f>
        <v/>
      </c>
      <c r="E310" s="210" t="str">
        <f>IF(ISBLANK(Analysis!F304),"",Analysis!F304)</f>
        <v/>
      </c>
      <c r="F310" s="209" t="str">
        <f ca="1">IF($E310="","",IF(OFFSET(Analysis!$BG304,,AG$5)&gt;=$G$5,"Yes",IF(OFFSET(Analysis!$BG304,,AG$5)&gt;=$G$4,"Maybe","No")))</f>
        <v/>
      </c>
      <c r="G310" s="209" t="str">
        <f ca="1">IF($E310="","",IF(OFFSET(Analysis!$BG304,,AH$5)&gt;=$G$5,"Yes",IF(OFFSET(Analysis!$BG304,,AH$5)&gt;=$G$4,"Maybe","No")))</f>
        <v/>
      </c>
      <c r="H310" s="209" t="str">
        <f ca="1">IF($E310="","",IF(OFFSET(Analysis!$BG304,,AI$5)&gt;=$G$5,"Yes",IF(OFFSET(Analysis!$BG304,,AI$5)&gt;=$G$4,"Maybe","No")))</f>
        <v/>
      </c>
      <c r="I310" s="209" t="str">
        <f ca="1">IF($E310="","",IF(OFFSET(Analysis!$BG304,,AJ$5)&gt;=$G$5,"Yes",IF(OFFSET(Analysis!$BG304,,AJ$5)&gt;=$G$4,"Maybe","No")))</f>
        <v/>
      </c>
      <c r="J310" s="209" t="str">
        <f ca="1">IF($E310="","",IF(OFFSET(Analysis!$BG304,,AK$5)&gt;=$G$5,"Yes",IF(OFFSET(Analysis!$BG304,,AK$5)&gt;=$G$4,"Maybe","No")))</f>
        <v/>
      </c>
      <c r="K310" s="209" t="str">
        <f ca="1">IF($E310="","",IF(OFFSET(Analysis!$BG304,,AL$5)&gt;=$G$5,"Yes",IF(OFFSET(Analysis!$BG304,,AL$5)&gt;=$G$4,"Maybe","No")))</f>
        <v/>
      </c>
      <c r="R310" s="123"/>
    </row>
    <row r="311" spans="2:18">
      <c r="B311" s="209">
        <v>296</v>
      </c>
      <c r="C311" s="210" t="str">
        <f>IF(ISBLANK(Analysis!C305),"",Analysis!C305)</f>
        <v/>
      </c>
      <c r="D311" s="210" t="str">
        <f>IF(ISBLANK(Analysis!E305),"",Analysis!E305)</f>
        <v/>
      </c>
      <c r="E311" s="210" t="str">
        <f>IF(ISBLANK(Analysis!F305),"",Analysis!F305)</f>
        <v/>
      </c>
      <c r="F311" s="209" t="str">
        <f ca="1">IF($E311="","",IF(OFFSET(Analysis!$BG305,,AG$5)&gt;=$G$5,"Yes",IF(OFFSET(Analysis!$BG305,,AG$5)&gt;=$G$4,"Maybe","No")))</f>
        <v/>
      </c>
      <c r="G311" s="209" t="str">
        <f ca="1">IF($E311="","",IF(OFFSET(Analysis!$BG305,,AH$5)&gt;=$G$5,"Yes",IF(OFFSET(Analysis!$BG305,,AH$5)&gt;=$G$4,"Maybe","No")))</f>
        <v/>
      </c>
      <c r="H311" s="209" t="str">
        <f ca="1">IF($E311="","",IF(OFFSET(Analysis!$BG305,,AI$5)&gt;=$G$5,"Yes",IF(OFFSET(Analysis!$BG305,,AI$5)&gt;=$G$4,"Maybe","No")))</f>
        <v/>
      </c>
      <c r="I311" s="209" t="str">
        <f ca="1">IF($E311="","",IF(OFFSET(Analysis!$BG305,,AJ$5)&gt;=$G$5,"Yes",IF(OFFSET(Analysis!$BG305,,AJ$5)&gt;=$G$4,"Maybe","No")))</f>
        <v/>
      </c>
      <c r="J311" s="209" t="str">
        <f ca="1">IF($E311="","",IF(OFFSET(Analysis!$BG305,,AK$5)&gt;=$G$5,"Yes",IF(OFFSET(Analysis!$BG305,,AK$5)&gt;=$G$4,"Maybe","No")))</f>
        <v/>
      </c>
      <c r="K311" s="209" t="str">
        <f ca="1">IF($E311="","",IF(OFFSET(Analysis!$BG305,,AL$5)&gt;=$G$5,"Yes",IF(OFFSET(Analysis!$BG305,,AL$5)&gt;=$G$4,"Maybe","No")))</f>
        <v/>
      </c>
      <c r="R311" s="123"/>
    </row>
    <row r="312" spans="2:18">
      <c r="B312" s="209">
        <v>297</v>
      </c>
      <c r="C312" s="210" t="str">
        <f>IF(ISBLANK(Analysis!C306),"",Analysis!C306)</f>
        <v/>
      </c>
      <c r="D312" s="210" t="str">
        <f>IF(ISBLANK(Analysis!E306),"",Analysis!E306)</f>
        <v/>
      </c>
      <c r="E312" s="210" t="str">
        <f>IF(ISBLANK(Analysis!F306),"",Analysis!F306)</f>
        <v/>
      </c>
      <c r="F312" s="209" t="str">
        <f ca="1">IF($E312="","",IF(OFFSET(Analysis!$BG306,,AG$5)&gt;=$G$5,"Yes",IF(OFFSET(Analysis!$BG306,,AG$5)&gt;=$G$4,"Maybe","No")))</f>
        <v/>
      </c>
      <c r="G312" s="209" t="str">
        <f ca="1">IF($E312="","",IF(OFFSET(Analysis!$BG306,,AH$5)&gt;=$G$5,"Yes",IF(OFFSET(Analysis!$BG306,,AH$5)&gt;=$G$4,"Maybe","No")))</f>
        <v/>
      </c>
      <c r="H312" s="209" t="str">
        <f ca="1">IF($E312="","",IF(OFFSET(Analysis!$BG306,,AI$5)&gt;=$G$5,"Yes",IF(OFFSET(Analysis!$BG306,,AI$5)&gt;=$G$4,"Maybe","No")))</f>
        <v/>
      </c>
      <c r="I312" s="209" t="str">
        <f ca="1">IF($E312="","",IF(OFFSET(Analysis!$BG306,,AJ$5)&gt;=$G$5,"Yes",IF(OFFSET(Analysis!$BG306,,AJ$5)&gt;=$G$4,"Maybe","No")))</f>
        <v/>
      </c>
      <c r="J312" s="209" t="str">
        <f ca="1">IF($E312="","",IF(OFFSET(Analysis!$BG306,,AK$5)&gt;=$G$5,"Yes",IF(OFFSET(Analysis!$BG306,,AK$5)&gt;=$G$4,"Maybe","No")))</f>
        <v/>
      </c>
      <c r="K312" s="209" t="str">
        <f ca="1">IF($E312="","",IF(OFFSET(Analysis!$BG306,,AL$5)&gt;=$G$5,"Yes",IF(OFFSET(Analysis!$BG306,,AL$5)&gt;=$G$4,"Maybe","No")))</f>
        <v/>
      </c>
      <c r="R312" s="123"/>
    </row>
    <row r="313" spans="2:18">
      <c r="B313" s="209">
        <v>298</v>
      </c>
      <c r="C313" s="210" t="str">
        <f>IF(ISBLANK(Analysis!C307),"",Analysis!C307)</f>
        <v/>
      </c>
      <c r="D313" s="210" t="str">
        <f>IF(ISBLANK(Analysis!E307),"",Analysis!E307)</f>
        <v/>
      </c>
      <c r="E313" s="210" t="str">
        <f>IF(ISBLANK(Analysis!F307),"",Analysis!F307)</f>
        <v/>
      </c>
      <c r="F313" s="209" t="str">
        <f ca="1">IF($E313="","",IF(OFFSET(Analysis!$BG307,,AG$5)&gt;=$G$5,"Yes",IF(OFFSET(Analysis!$BG307,,AG$5)&gt;=$G$4,"Maybe","No")))</f>
        <v/>
      </c>
      <c r="G313" s="209" t="str">
        <f ca="1">IF($E313="","",IF(OFFSET(Analysis!$BG307,,AH$5)&gt;=$G$5,"Yes",IF(OFFSET(Analysis!$BG307,,AH$5)&gt;=$G$4,"Maybe","No")))</f>
        <v/>
      </c>
      <c r="H313" s="209" t="str">
        <f ca="1">IF($E313="","",IF(OFFSET(Analysis!$BG307,,AI$5)&gt;=$G$5,"Yes",IF(OFFSET(Analysis!$BG307,,AI$5)&gt;=$G$4,"Maybe","No")))</f>
        <v/>
      </c>
      <c r="I313" s="209" t="str">
        <f ca="1">IF($E313="","",IF(OFFSET(Analysis!$BG307,,AJ$5)&gt;=$G$5,"Yes",IF(OFFSET(Analysis!$BG307,,AJ$5)&gt;=$G$4,"Maybe","No")))</f>
        <v/>
      </c>
      <c r="J313" s="209" t="str">
        <f ca="1">IF($E313="","",IF(OFFSET(Analysis!$BG307,,AK$5)&gt;=$G$5,"Yes",IF(OFFSET(Analysis!$BG307,,AK$5)&gt;=$G$4,"Maybe","No")))</f>
        <v/>
      </c>
      <c r="K313" s="209" t="str">
        <f ca="1">IF($E313="","",IF(OFFSET(Analysis!$BG307,,AL$5)&gt;=$G$5,"Yes",IF(OFFSET(Analysis!$BG307,,AL$5)&gt;=$G$4,"Maybe","No")))</f>
        <v/>
      </c>
      <c r="R313" s="123"/>
    </row>
    <row r="314" spans="2:18">
      <c r="B314" s="209">
        <v>299</v>
      </c>
      <c r="C314" s="210" t="str">
        <f>IF(ISBLANK(Analysis!C308),"",Analysis!C308)</f>
        <v/>
      </c>
      <c r="D314" s="210" t="str">
        <f>IF(ISBLANK(Analysis!E308),"",Analysis!E308)</f>
        <v/>
      </c>
      <c r="E314" s="210" t="str">
        <f>IF(ISBLANK(Analysis!F308),"",Analysis!F308)</f>
        <v/>
      </c>
      <c r="F314" s="209" t="str">
        <f ca="1">IF($E314="","",IF(OFFSET(Analysis!$BG308,,AG$5)&gt;=$G$5,"Yes",IF(OFFSET(Analysis!$BG308,,AG$5)&gt;=$G$4,"Maybe","No")))</f>
        <v/>
      </c>
      <c r="G314" s="209" t="str">
        <f ca="1">IF($E314="","",IF(OFFSET(Analysis!$BG308,,AH$5)&gt;=$G$5,"Yes",IF(OFFSET(Analysis!$BG308,,AH$5)&gt;=$G$4,"Maybe","No")))</f>
        <v/>
      </c>
      <c r="H314" s="209" t="str">
        <f ca="1">IF($E314="","",IF(OFFSET(Analysis!$BG308,,AI$5)&gt;=$G$5,"Yes",IF(OFFSET(Analysis!$BG308,,AI$5)&gt;=$G$4,"Maybe","No")))</f>
        <v/>
      </c>
      <c r="I314" s="209" t="str">
        <f ca="1">IF($E314="","",IF(OFFSET(Analysis!$BG308,,AJ$5)&gt;=$G$5,"Yes",IF(OFFSET(Analysis!$BG308,,AJ$5)&gt;=$G$4,"Maybe","No")))</f>
        <v/>
      </c>
      <c r="J314" s="209" t="str">
        <f ca="1">IF($E314="","",IF(OFFSET(Analysis!$BG308,,AK$5)&gt;=$G$5,"Yes",IF(OFFSET(Analysis!$BG308,,AK$5)&gt;=$G$4,"Maybe","No")))</f>
        <v/>
      </c>
      <c r="K314" s="209" t="str">
        <f ca="1">IF($E314="","",IF(OFFSET(Analysis!$BG308,,AL$5)&gt;=$G$5,"Yes",IF(OFFSET(Analysis!$BG308,,AL$5)&gt;=$G$4,"Maybe","No")))</f>
        <v/>
      </c>
      <c r="R314" s="123"/>
    </row>
    <row r="315" spans="2:18">
      <c r="B315" s="209">
        <v>300</v>
      </c>
      <c r="C315" s="210" t="str">
        <f>IF(ISBLANK(Analysis!C309),"",Analysis!C309)</f>
        <v/>
      </c>
      <c r="D315" s="210" t="str">
        <f>IF(ISBLANK(Analysis!E309),"",Analysis!E309)</f>
        <v/>
      </c>
      <c r="E315" s="210" t="str">
        <f>IF(ISBLANK(Analysis!F309),"",Analysis!F309)</f>
        <v/>
      </c>
      <c r="F315" s="209" t="str">
        <f ca="1">IF($E315="","",IF(OFFSET(Analysis!$BG309,,AG$5)&gt;=$G$5,"Yes",IF(OFFSET(Analysis!$BG309,,AG$5)&gt;=$G$4,"Maybe","No")))</f>
        <v/>
      </c>
      <c r="G315" s="209" t="str">
        <f ca="1">IF($E315="","",IF(OFFSET(Analysis!$BG309,,AH$5)&gt;=$G$5,"Yes",IF(OFFSET(Analysis!$BG309,,AH$5)&gt;=$G$4,"Maybe","No")))</f>
        <v/>
      </c>
      <c r="H315" s="209" t="str">
        <f ca="1">IF($E315="","",IF(OFFSET(Analysis!$BG309,,AI$5)&gt;=$G$5,"Yes",IF(OFFSET(Analysis!$BG309,,AI$5)&gt;=$G$4,"Maybe","No")))</f>
        <v/>
      </c>
      <c r="I315" s="209" t="str">
        <f ca="1">IF($E315="","",IF(OFFSET(Analysis!$BG309,,AJ$5)&gt;=$G$5,"Yes",IF(OFFSET(Analysis!$BG309,,AJ$5)&gt;=$G$4,"Maybe","No")))</f>
        <v/>
      </c>
      <c r="J315" s="209" t="str">
        <f ca="1">IF($E315="","",IF(OFFSET(Analysis!$BG309,,AK$5)&gt;=$G$5,"Yes",IF(OFFSET(Analysis!$BG309,,AK$5)&gt;=$G$4,"Maybe","No")))</f>
        <v/>
      </c>
      <c r="K315" s="209" t="str">
        <f ca="1">IF($E315="","",IF(OFFSET(Analysis!$BG309,,AL$5)&gt;=$G$5,"Yes",IF(OFFSET(Analysis!$BG309,,AL$5)&gt;=$G$4,"Maybe","No")))</f>
        <v/>
      </c>
      <c r="R315" s="123"/>
    </row>
    <row r="316" spans="2:18">
      <c r="B316" s="209">
        <v>301</v>
      </c>
      <c r="C316" s="210" t="str">
        <f>IF(ISBLANK(Analysis!C310),"",Analysis!C310)</f>
        <v/>
      </c>
      <c r="D316" s="210" t="str">
        <f>IF(ISBLANK(Analysis!E310),"",Analysis!E310)</f>
        <v/>
      </c>
      <c r="E316" s="210" t="str">
        <f>IF(ISBLANK(Analysis!F310),"",Analysis!F310)</f>
        <v/>
      </c>
      <c r="F316" s="209" t="str">
        <f ca="1">IF($E316="","",IF(OFFSET(Analysis!$BG310,,AG$5)&gt;=$G$5,"Yes",IF(OFFSET(Analysis!$BG310,,AG$5)&gt;=$G$4,"Maybe","No")))</f>
        <v/>
      </c>
      <c r="G316" s="209" t="str">
        <f ca="1">IF($E316="","",IF(OFFSET(Analysis!$BG310,,AH$5)&gt;=$G$5,"Yes",IF(OFFSET(Analysis!$BG310,,AH$5)&gt;=$G$4,"Maybe","No")))</f>
        <v/>
      </c>
      <c r="H316" s="209" t="str">
        <f ca="1">IF($E316="","",IF(OFFSET(Analysis!$BG310,,AI$5)&gt;=$G$5,"Yes",IF(OFFSET(Analysis!$BG310,,AI$5)&gt;=$G$4,"Maybe","No")))</f>
        <v/>
      </c>
      <c r="I316" s="209" t="str">
        <f ca="1">IF($E316="","",IF(OFFSET(Analysis!$BG310,,AJ$5)&gt;=$G$5,"Yes",IF(OFFSET(Analysis!$BG310,,AJ$5)&gt;=$G$4,"Maybe","No")))</f>
        <v/>
      </c>
      <c r="J316" s="209" t="str">
        <f ca="1">IF($E316="","",IF(OFFSET(Analysis!$BG310,,AK$5)&gt;=$G$5,"Yes",IF(OFFSET(Analysis!$BG310,,AK$5)&gt;=$G$4,"Maybe","No")))</f>
        <v/>
      </c>
      <c r="K316" s="209" t="str">
        <f ca="1">IF($E316="","",IF(OFFSET(Analysis!$BG310,,AL$5)&gt;=$G$5,"Yes",IF(OFFSET(Analysis!$BG310,,AL$5)&gt;=$G$4,"Maybe","No")))</f>
        <v/>
      </c>
      <c r="R316" s="123"/>
    </row>
    <row r="317" spans="2:18">
      <c r="B317" s="209">
        <v>302</v>
      </c>
      <c r="C317" s="210" t="str">
        <f>IF(ISBLANK(Analysis!C311),"",Analysis!C311)</f>
        <v/>
      </c>
      <c r="D317" s="210" t="str">
        <f>IF(ISBLANK(Analysis!E311),"",Analysis!E311)</f>
        <v/>
      </c>
      <c r="E317" s="210" t="str">
        <f>IF(ISBLANK(Analysis!F311),"",Analysis!F311)</f>
        <v/>
      </c>
      <c r="F317" s="209" t="str">
        <f ca="1">IF($E317="","",IF(OFFSET(Analysis!$BG311,,AG$5)&gt;=$G$5,"Yes",IF(OFFSET(Analysis!$BG311,,AG$5)&gt;=$G$4,"Maybe","No")))</f>
        <v/>
      </c>
      <c r="G317" s="209" t="str">
        <f ca="1">IF($E317="","",IF(OFFSET(Analysis!$BG311,,AH$5)&gt;=$G$5,"Yes",IF(OFFSET(Analysis!$BG311,,AH$5)&gt;=$G$4,"Maybe","No")))</f>
        <v/>
      </c>
      <c r="H317" s="209" t="str">
        <f ca="1">IF($E317="","",IF(OFFSET(Analysis!$BG311,,AI$5)&gt;=$G$5,"Yes",IF(OFFSET(Analysis!$BG311,,AI$5)&gt;=$G$4,"Maybe","No")))</f>
        <v/>
      </c>
      <c r="I317" s="209" t="str">
        <f ca="1">IF($E317="","",IF(OFFSET(Analysis!$BG311,,AJ$5)&gt;=$G$5,"Yes",IF(OFFSET(Analysis!$BG311,,AJ$5)&gt;=$G$4,"Maybe","No")))</f>
        <v/>
      </c>
      <c r="J317" s="209" t="str">
        <f ca="1">IF($E317="","",IF(OFFSET(Analysis!$BG311,,AK$5)&gt;=$G$5,"Yes",IF(OFFSET(Analysis!$BG311,,AK$5)&gt;=$G$4,"Maybe","No")))</f>
        <v/>
      </c>
      <c r="K317" s="209" t="str">
        <f ca="1">IF($E317="","",IF(OFFSET(Analysis!$BG311,,AL$5)&gt;=$G$5,"Yes",IF(OFFSET(Analysis!$BG311,,AL$5)&gt;=$G$4,"Maybe","No")))</f>
        <v/>
      </c>
      <c r="R317" s="123"/>
    </row>
    <row r="318" spans="2:18">
      <c r="B318" s="209">
        <v>303</v>
      </c>
      <c r="C318" s="210" t="str">
        <f>IF(ISBLANK(Analysis!C312),"",Analysis!C312)</f>
        <v/>
      </c>
      <c r="D318" s="210" t="str">
        <f>IF(ISBLANK(Analysis!E312),"",Analysis!E312)</f>
        <v/>
      </c>
      <c r="E318" s="210" t="str">
        <f>IF(ISBLANK(Analysis!F312),"",Analysis!F312)</f>
        <v/>
      </c>
      <c r="F318" s="209" t="str">
        <f ca="1">IF($E318="","",IF(OFFSET(Analysis!$BG312,,AG$5)&gt;=$G$5,"Yes",IF(OFFSET(Analysis!$BG312,,AG$5)&gt;=$G$4,"Maybe","No")))</f>
        <v/>
      </c>
      <c r="G318" s="209" t="str">
        <f ca="1">IF($E318="","",IF(OFFSET(Analysis!$BG312,,AH$5)&gt;=$G$5,"Yes",IF(OFFSET(Analysis!$BG312,,AH$5)&gt;=$G$4,"Maybe","No")))</f>
        <v/>
      </c>
      <c r="H318" s="209" t="str">
        <f ca="1">IF($E318="","",IF(OFFSET(Analysis!$BG312,,AI$5)&gt;=$G$5,"Yes",IF(OFFSET(Analysis!$BG312,,AI$5)&gt;=$G$4,"Maybe","No")))</f>
        <v/>
      </c>
      <c r="I318" s="209" t="str">
        <f ca="1">IF($E318="","",IF(OFFSET(Analysis!$BG312,,AJ$5)&gt;=$G$5,"Yes",IF(OFFSET(Analysis!$BG312,,AJ$5)&gt;=$G$4,"Maybe","No")))</f>
        <v/>
      </c>
      <c r="J318" s="209" t="str">
        <f ca="1">IF($E318="","",IF(OFFSET(Analysis!$BG312,,AK$5)&gt;=$G$5,"Yes",IF(OFFSET(Analysis!$BG312,,AK$5)&gt;=$G$4,"Maybe","No")))</f>
        <v/>
      </c>
      <c r="K318" s="209" t="str">
        <f ca="1">IF($E318="","",IF(OFFSET(Analysis!$BG312,,AL$5)&gt;=$G$5,"Yes",IF(OFFSET(Analysis!$BG312,,AL$5)&gt;=$G$4,"Maybe","No")))</f>
        <v/>
      </c>
      <c r="R318" s="123"/>
    </row>
    <row r="319" spans="2:18">
      <c r="B319" s="209">
        <v>304</v>
      </c>
      <c r="C319" s="210" t="str">
        <f>IF(ISBLANK(Analysis!C313),"",Analysis!C313)</f>
        <v/>
      </c>
      <c r="D319" s="210" t="str">
        <f>IF(ISBLANK(Analysis!E313),"",Analysis!E313)</f>
        <v/>
      </c>
      <c r="E319" s="210" t="str">
        <f>IF(ISBLANK(Analysis!F313),"",Analysis!F313)</f>
        <v/>
      </c>
      <c r="F319" s="209" t="str">
        <f ca="1">IF($E319="","",IF(OFFSET(Analysis!$BG313,,AG$5)&gt;=$G$5,"Yes",IF(OFFSET(Analysis!$BG313,,AG$5)&gt;=$G$4,"Maybe","No")))</f>
        <v/>
      </c>
      <c r="G319" s="209" t="str">
        <f ca="1">IF($E319="","",IF(OFFSET(Analysis!$BG313,,AH$5)&gt;=$G$5,"Yes",IF(OFFSET(Analysis!$BG313,,AH$5)&gt;=$G$4,"Maybe","No")))</f>
        <v/>
      </c>
      <c r="H319" s="209" t="str">
        <f ca="1">IF($E319="","",IF(OFFSET(Analysis!$BG313,,AI$5)&gt;=$G$5,"Yes",IF(OFFSET(Analysis!$BG313,,AI$5)&gt;=$G$4,"Maybe","No")))</f>
        <v/>
      </c>
      <c r="I319" s="209" t="str">
        <f ca="1">IF($E319="","",IF(OFFSET(Analysis!$BG313,,AJ$5)&gt;=$G$5,"Yes",IF(OFFSET(Analysis!$BG313,,AJ$5)&gt;=$G$4,"Maybe","No")))</f>
        <v/>
      </c>
      <c r="J319" s="209" t="str">
        <f ca="1">IF($E319="","",IF(OFFSET(Analysis!$BG313,,AK$5)&gt;=$G$5,"Yes",IF(OFFSET(Analysis!$BG313,,AK$5)&gt;=$G$4,"Maybe","No")))</f>
        <v/>
      </c>
      <c r="K319" s="209" t="str">
        <f ca="1">IF($E319="","",IF(OFFSET(Analysis!$BG313,,AL$5)&gt;=$G$5,"Yes",IF(OFFSET(Analysis!$BG313,,AL$5)&gt;=$G$4,"Maybe","No")))</f>
        <v/>
      </c>
      <c r="R319" s="123"/>
    </row>
    <row r="320" spans="2:18">
      <c r="B320" s="209">
        <v>305</v>
      </c>
      <c r="C320" s="210" t="str">
        <f>IF(ISBLANK(Analysis!C314),"",Analysis!C314)</f>
        <v/>
      </c>
      <c r="D320" s="210" t="str">
        <f>IF(ISBLANK(Analysis!E314),"",Analysis!E314)</f>
        <v/>
      </c>
      <c r="E320" s="210" t="str">
        <f>IF(ISBLANK(Analysis!F314),"",Analysis!F314)</f>
        <v/>
      </c>
      <c r="F320" s="209" t="str">
        <f ca="1">IF($E320="","",IF(OFFSET(Analysis!$BG314,,AG$5)&gt;=$G$5,"Yes",IF(OFFSET(Analysis!$BG314,,AG$5)&gt;=$G$4,"Maybe","No")))</f>
        <v/>
      </c>
      <c r="G320" s="209" t="str">
        <f ca="1">IF($E320="","",IF(OFFSET(Analysis!$BG314,,AH$5)&gt;=$G$5,"Yes",IF(OFFSET(Analysis!$BG314,,AH$5)&gt;=$G$4,"Maybe","No")))</f>
        <v/>
      </c>
      <c r="H320" s="209" t="str">
        <f ca="1">IF($E320="","",IF(OFFSET(Analysis!$BG314,,AI$5)&gt;=$G$5,"Yes",IF(OFFSET(Analysis!$BG314,,AI$5)&gt;=$G$4,"Maybe","No")))</f>
        <v/>
      </c>
      <c r="I320" s="209" t="str">
        <f ca="1">IF($E320="","",IF(OFFSET(Analysis!$BG314,,AJ$5)&gt;=$G$5,"Yes",IF(OFFSET(Analysis!$BG314,,AJ$5)&gt;=$G$4,"Maybe","No")))</f>
        <v/>
      </c>
      <c r="J320" s="209" t="str">
        <f ca="1">IF($E320="","",IF(OFFSET(Analysis!$BG314,,AK$5)&gt;=$G$5,"Yes",IF(OFFSET(Analysis!$BG314,,AK$5)&gt;=$G$4,"Maybe","No")))</f>
        <v/>
      </c>
      <c r="K320" s="209" t="str">
        <f ca="1">IF($E320="","",IF(OFFSET(Analysis!$BG314,,AL$5)&gt;=$G$5,"Yes",IF(OFFSET(Analysis!$BG314,,AL$5)&gt;=$G$4,"Maybe","No")))</f>
        <v/>
      </c>
      <c r="R320" s="123"/>
    </row>
    <row r="321" spans="2:18">
      <c r="B321" s="209">
        <v>306</v>
      </c>
      <c r="C321" s="210" t="str">
        <f>IF(ISBLANK(Analysis!C315),"",Analysis!C315)</f>
        <v/>
      </c>
      <c r="D321" s="210" t="str">
        <f>IF(ISBLANK(Analysis!E315),"",Analysis!E315)</f>
        <v/>
      </c>
      <c r="E321" s="210" t="str">
        <f>IF(ISBLANK(Analysis!F315),"",Analysis!F315)</f>
        <v/>
      </c>
      <c r="F321" s="209" t="str">
        <f ca="1">IF($E321="","",IF(OFFSET(Analysis!$BG315,,AG$5)&gt;=$G$5,"Yes",IF(OFFSET(Analysis!$BG315,,AG$5)&gt;=$G$4,"Maybe","No")))</f>
        <v/>
      </c>
      <c r="G321" s="209" t="str">
        <f ca="1">IF($E321="","",IF(OFFSET(Analysis!$BG315,,AH$5)&gt;=$G$5,"Yes",IF(OFFSET(Analysis!$BG315,,AH$5)&gt;=$G$4,"Maybe","No")))</f>
        <v/>
      </c>
      <c r="H321" s="209" t="str">
        <f ca="1">IF($E321="","",IF(OFFSET(Analysis!$BG315,,AI$5)&gt;=$G$5,"Yes",IF(OFFSET(Analysis!$BG315,,AI$5)&gt;=$G$4,"Maybe","No")))</f>
        <v/>
      </c>
      <c r="I321" s="209" t="str">
        <f ca="1">IF($E321="","",IF(OFFSET(Analysis!$BG315,,AJ$5)&gt;=$G$5,"Yes",IF(OFFSET(Analysis!$BG315,,AJ$5)&gt;=$G$4,"Maybe","No")))</f>
        <v/>
      </c>
      <c r="J321" s="209" t="str">
        <f ca="1">IF($E321="","",IF(OFFSET(Analysis!$BG315,,AK$5)&gt;=$G$5,"Yes",IF(OFFSET(Analysis!$BG315,,AK$5)&gt;=$G$4,"Maybe","No")))</f>
        <v/>
      </c>
      <c r="K321" s="209" t="str">
        <f ca="1">IF($E321="","",IF(OFFSET(Analysis!$BG315,,AL$5)&gt;=$G$5,"Yes",IF(OFFSET(Analysis!$BG315,,AL$5)&gt;=$G$4,"Maybe","No")))</f>
        <v/>
      </c>
      <c r="R321" s="123"/>
    </row>
    <row r="322" spans="2:18">
      <c r="B322" s="209">
        <v>307</v>
      </c>
      <c r="C322" s="210" t="str">
        <f>IF(ISBLANK(Analysis!C316),"",Analysis!C316)</f>
        <v/>
      </c>
      <c r="D322" s="210" t="str">
        <f>IF(ISBLANK(Analysis!E316),"",Analysis!E316)</f>
        <v/>
      </c>
      <c r="E322" s="210" t="str">
        <f>IF(ISBLANK(Analysis!F316),"",Analysis!F316)</f>
        <v/>
      </c>
      <c r="F322" s="209" t="str">
        <f ca="1">IF($E322="","",IF(OFFSET(Analysis!$BG316,,AG$5)&gt;=$G$5,"Yes",IF(OFFSET(Analysis!$BG316,,AG$5)&gt;=$G$4,"Maybe","No")))</f>
        <v/>
      </c>
      <c r="G322" s="209" t="str">
        <f ca="1">IF($E322="","",IF(OFFSET(Analysis!$BG316,,AH$5)&gt;=$G$5,"Yes",IF(OFFSET(Analysis!$BG316,,AH$5)&gt;=$G$4,"Maybe","No")))</f>
        <v/>
      </c>
      <c r="H322" s="209" t="str">
        <f ca="1">IF($E322="","",IF(OFFSET(Analysis!$BG316,,AI$5)&gt;=$G$5,"Yes",IF(OFFSET(Analysis!$BG316,,AI$5)&gt;=$G$4,"Maybe","No")))</f>
        <v/>
      </c>
      <c r="I322" s="209" t="str">
        <f ca="1">IF($E322="","",IF(OFFSET(Analysis!$BG316,,AJ$5)&gt;=$G$5,"Yes",IF(OFFSET(Analysis!$BG316,,AJ$5)&gt;=$G$4,"Maybe","No")))</f>
        <v/>
      </c>
      <c r="J322" s="209" t="str">
        <f ca="1">IF($E322="","",IF(OFFSET(Analysis!$BG316,,AK$5)&gt;=$G$5,"Yes",IF(OFFSET(Analysis!$BG316,,AK$5)&gt;=$G$4,"Maybe","No")))</f>
        <v/>
      </c>
      <c r="K322" s="209" t="str">
        <f ca="1">IF($E322="","",IF(OFFSET(Analysis!$BG316,,AL$5)&gt;=$G$5,"Yes",IF(OFFSET(Analysis!$BG316,,AL$5)&gt;=$G$4,"Maybe","No")))</f>
        <v/>
      </c>
      <c r="R322" s="123"/>
    </row>
    <row r="323" spans="2:18">
      <c r="B323" s="209">
        <v>308</v>
      </c>
      <c r="C323" s="210" t="str">
        <f>IF(ISBLANK(Analysis!C317),"",Analysis!C317)</f>
        <v/>
      </c>
      <c r="D323" s="210" t="str">
        <f>IF(ISBLANK(Analysis!E317),"",Analysis!E317)</f>
        <v/>
      </c>
      <c r="E323" s="210" t="str">
        <f>IF(ISBLANK(Analysis!F317),"",Analysis!F317)</f>
        <v/>
      </c>
      <c r="F323" s="209" t="str">
        <f ca="1">IF($E323="","",IF(OFFSET(Analysis!$BG317,,AG$5)&gt;=$G$5,"Yes",IF(OFFSET(Analysis!$BG317,,AG$5)&gt;=$G$4,"Maybe","No")))</f>
        <v/>
      </c>
      <c r="G323" s="209" t="str">
        <f ca="1">IF($E323="","",IF(OFFSET(Analysis!$BG317,,AH$5)&gt;=$G$5,"Yes",IF(OFFSET(Analysis!$BG317,,AH$5)&gt;=$G$4,"Maybe","No")))</f>
        <v/>
      </c>
      <c r="H323" s="209" t="str">
        <f ca="1">IF($E323="","",IF(OFFSET(Analysis!$BG317,,AI$5)&gt;=$G$5,"Yes",IF(OFFSET(Analysis!$BG317,,AI$5)&gt;=$G$4,"Maybe","No")))</f>
        <v/>
      </c>
      <c r="I323" s="209" t="str">
        <f ca="1">IF($E323="","",IF(OFFSET(Analysis!$BG317,,AJ$5)&gt;=$G$5,"Yes",IF(OFFSET(Analysis!$BG317,,AJ$5)&gt;=$G$4,"Maybe","No")))</f>
        <v/>
      </c>
      <c r="J323" s="209" t="str">
        <f ca="1">IF($E323="","",IF(OFFSET(Analysis!$BG317,,AK$5)&gt;=$G$5,"Yes",IF(OFFSET(Analysis!$BG317,,AK$5)&gt;=$G$4,"Maybe","No")))</f>
        <v/>
      </c>
      <c r="K323" s="209" t="str">
        <f ca="1">IF($E323="","",IF(OFFSET(Analysis!$BG317,,AL$5)&gt;=$G$5,"Yes",IF(OFFSET(Analysis!$BG317,,AL$5)&gt;=$G$4,"Maybe","No")))</f>
        <v/>
      </c>
      <c r="R323" s="123"/>
    </row>
    <row r="324" spans="2:18">
      <c r="B324" s="209">
        <v>309</v>
      </c>
      <c r="C324" s="210" t="str">
        <f>IF(ISBLANK(Analysis!C318),"",Analysis!C318)</f>
        <v/>
      </c>
      <c r="D324" s="210" t="str">
        <f>IF(ISBLANK(Analysis!E318),"",Analysis!E318)</f>
        <v/>
      </c>
      <c r="E324" s="210" t="str">
        <f>IF(ISBLANK(Analysis!F318),"",Analysis!F318)</f>
        <v/>
      </c>
      <c r="F324" s="209" t="str">
        <f ca="1">IF($E324="","",IF(OFFSET(Analysis!$BG318,,AG$5)&gt;=$G$5,"Yes",IF(OFFSET(Analysis!$BG318,,AG$5)&gt;=$G$4,"Maybe","No")))</f>
        <v/>
      </c>
      <c r="G324" s="209" t="str">
        <f ca="1">IF($E324="","",IF(OFFSET(Analysis!$BG318,,AH$5)&gt;=$G$5,"Yes",IF(OFFSET(Analysis!$BG318,,AH$5)&gt;=$G$4,"Maybe","No")))</f>
        <v/>
      </c>
      <c r="H324" s="209" t="str">
        <f ca="1">IF($E324="","",IF(OFFSET(Analysis!$BG318,,AI$5)&gt;=$G$5,"Yes",IF(OFFSET(Analysis!$BG318,,AI$5)&gt;=$G$4,"Maybe","No")))</f>
        <v/>
      </c>
      <c r="I324" s="209" t="str">
        <f ca="1">IF($E324="","",IF(OFFSET(Analysis!$BG318,,AJ$5)&gt;=$G$5,"Yes",IF(OFFSET(Analysis!$BG318,,AJ$5)&gt;=$G$4,"Maybe","No")))</f>
        <v/>
      </c>
      <c r="J324" s="209" t="str">
        <f ca="1">IF($E324="","",IF(OFFSET(Analysis!$BG318,,AK$5)&gt;=$G$5,"Yes",IF(OFFSET(Analysis!$BG318,,AK$5)&gt;=$G$4,"Maybe","No")))</f>
        <v/>
      </c>
      <c r="K324" s="209" t="str">
        <f ca="1">IF($E324="","",IF(OFFSET(Analysis!$BG318,,AL$5)&gt;=$G$5,"Yes",IF(OFFSET(Analysis!$BG318,,AL$5)&gt;=$G$4,"Maybe","No")))</f>
        <v/>
      </c>
      <c r="R324" s="123"/>
    </row>
    <row r="325" spans="2:18">
      <c r="B325" s="209">
        <v>310</v>
      </c>
      <c r="C325" s="210" t="str">
        <f>IF(ISBLANK(Analysis!C319),"",Analysis!C319)</f>
        <v/>
      </c>
      <c r="D325" s="210" t="str">
        <f>IF(ISBLANK(Analysis!E319),"",Analysis!E319)</f>
        <v/>
      </c>
      <c r="E325" s="210" t="str">
        <f>IF(ISBLANK(Analysis!F319),"",Analysis!F319)</f>
        <v/>
      </c>
      <c r="F325" s="209" t="str">
        <f ca="1">IF($E325="","",IF(OFFSET(Analysis!$BG319,,AG$5)&gt;=$G$5,"Yes",IF(OFFSET(Analysis!$BG319,,AG$5)&gt;=$G$4,"Maybe","No")))</f>
        <v/>
      </c>
      <c r="G325" s="209" t="str">
        <f ca="1">IF($E325="","",IF(OFFSET(Analysis!$BG319,,AH$5)&gt;=$G$5,"Yes",IF(OFFSET(Analysis!$BG319,,AH$5)&gt;=$G$4,"Maybe","No")))</f>
        <v/>
      </c>
      <c r="H325" s="209" t="str">
        <f ca="1">IF($E325="","",IF(OFFSET(Analysis!$BG319,,AI$5)&gt;=$G$5,"Yes",IF(OFFSET(Analysis!$BG319,,AI$5)&gt;=$G$4,"Maybe","No")))</f>
        <v/>
      </c>
      <c r="I325" s="209" t="str">
        <f ca="1">IF($E325="","",IF(OFFSET(Analysis!$BG319,,AJ$5)&gt;=$G$5,"Yes",IF(OFFSET(Analysis!$BG319,,AJ$5)&gt;=$G$4,"Maybe","No")))</f>
        <v/>
      </c>
      <c r="J325" s="209" t="str">
        <f ca="1">IF($E325="","",IF(OFFSET(Analysis!$BG319,,AK$5)&gt;=$G$5,"Yes",IF(OFFSET(Analysis!$BG319,,AK$5)&gt;=$G$4,"Maybe","No")))</f>
        <v/>
      </c>
      <c r="K325" s="209" t="str">
        <f ca="1">IF($E325="","",IF(OFFSET(Analysis!$BG319,,AL$5)&gt;=$G$5,"Yes",IF(OFFSET(Analysis!$BG319,,AL$5)&gt;=$G$4,"Maybe","No")))</f>
        <v/>
      </c>
      <c r="R325" s="123"/>
    </row>
    <row r="326" spans="2:18">
      <c r="B326" s="209">
        <v>311</v>
      </c>
      <c r="C326" s="210" t="str">
        <f>IF(ISBLANK(Analysis!C320),"",Analysis!C320)</f>
        <v/>
      </c>
      <c r="D326" s="210" t="str">
        <f>IF(ISBLANK(Analysis!E320),"",Analysis!E320)</f>
        <v/>
      </c>
      <c r="E326" s="210" t="str">
        <f>IF(ISBLANK(Analysis!F320),"",Analysis!F320)</f>
        <v/>
      </c>
      <c r="F326" s="209" t="str">
        <f ca="1">IF($E326="","",IF(OFFSET(Analysis!$BG320,,AG$5)&gt;=$G$5,"Yes",IF(OFFSET(Analysis!$BG320,,AG$5)&gt;=$G$4,"Maybe","No")))</f>
        <v/>
      </c>
      <c r="G326" s="209" t="str">
        <f ca="1">IF($E326="","",IF(OFFSET(Analysis!$BG320,,AH$5)&gt;=$G$5,"Yes",IF(OFFSET(Analysis!$BG320,,AH$5)&gt;=$G$4,"Maybe","No")))</f>
        <v/>
      </c>
      <c r="H326" s="209" t="str">
        <f ca="1">IF($E326="","",IF(OFFSET(Analysis!$BG320,,AI$5)&gt;=$G$5,"Yes",IF(OFFSET(Analysis!$BG320,,AI$5)&gt;=$G$4,"Maybe","No")))</f>
        <v/>
      </c>
      <c r="I326" s="209" t="str">
        <f ca="1">IF($E326="","",IF(OFFSET(Analysis!$BG320,,AJ$5)&gt;=$G$5,"Yes",IF(OFFSET(Analysis!$BG320,,AJ$5)&gt;=$G$4,"Maybe","No")))</f>
        <v/>
      </c>
      <c r="J326" s="209" t="str">
        <f ca="1">IF($E326="","",IF(OFFSET(Analysis!$BG320,,AK$5)&gt;=$G$5,"Yes",IF(OFFSET(Analysis!$BG320,,AK$5)&gt;=$G$4,"Maybe","No")))</f>
        <v/>
      </c>
      <c r="K326" s="209" t="str">
        <f ca="1">IF($E326="","",IF(OFFSET(Analysis!$BG320,,AL$5)&gt;=$G$5,"Yes",IF(OFFSET(Analysis!$BG320,,AL$5)&gt;=$G$4,"Maybe","No")))</f>
        <v/>
      </c>
      <c r="R326" s="123"/>
    </row>
    <row r="327" spans="2:18">
      <c r="B327" s="209">
        <v>312</v>
      </c>
      <c r="C327" s="210" t="str">
        <f>IF(ISBLANK(Analysis!C321),"",Analysis!C321)</f>
        <v/>
      </c>
      <c r="D327" s="210" t="str">
        <f>IF(ISBLANK(Analysis!E321),"",Analysis!E321)</f>
        <v/>
      </c>
      <c r="E327" s="210" t="str">
        <f>IF(ISBLANK(Analysis!F321),"",Analysis!F321)</f>
        <v/>
      </c>
      <c r="F327" s="209" t="str">
        <f ca="1">IF($E327="","",IF(OFFSET(Analysis!$BG321,,AG$5)&gt;=$G$5,"Yes",IF(OFFSET(Analysis!$BG321,,AG$5)&gt;=$G$4,"Maybe","No")))</f>
        <v/>
      </c>
      <c r="G327" s="209" t="str">
        <f ca="1">IF($E327="","",IF(OFFSET(Analysis!$BG321,,AH$5)&gt;=$G$5,"Yes",IF(OFFSET(Analysis!$BG321,,AH$5)&gt;=$G$4,"Maybe","No")))</f>
        <v/>
      </c>
      <c r="H327" s="209" t="str">
        <f ca="1">IF($E327="","",IF(OFFSET(Analysis!$BG321,,AI$5)&gt;=$G$5,"Yes",IF(OFFSET(Analysis!$BG321,,AI$5)&gt;=$G$4,"Maybe","No")))</f>
        <v/>
      </c>
      <c r="I327" s="209" t="str">
        <f ca="1">IF($E327="","",IF(OFFSET(Analysis!$BG321,,AJ$5)&gt;=$G$5,"Yes",IF(OFFSET(Analysis!$BG321,,AJ$5)&gt;=$G$4,"Maybe","No")))</f>
        <v/>
      </c>
      <c r="J327" s="209" t="str">
        <f ca="1">IF($E327="","",IF(OFFSET(Analysis!$BG321,,AK$5)&gt;=$G$5,"Yes",IF(OFFSET(Analysis!$BG321,,AK$5)&gt;=$G$4,"Maybe","No")))</f>
        <v/>
      </c>
      <c r="K327" s="209" t="str">
        <f ca="1">IF($E327="","",IF(OFFSET(Analysis!$BG321,,AL$5)&gt;=$G$5,"Yes",IF(OFFSET(Analysis!$BG321,,AL$5)&gt;=$G$4,"Maybe","No")))</f>
        <v/>
      </c>
      <c r="R327" s="123"/>
    </row>
    <row r="328" spans="2:18">
      <c r="B328" s="209">
        <v>313</v>
      </c>
      <c r="C328" s="210" t="str">
        <f>IF(ISBLANK(Analysis!C322),"",Analysis!C322)</f>
        <v/>
      </c>
      <c r="D328" s="210" t="str">
        <f>IF(ISBLANK(Analysis!E322),"",Analysis!E322)</f>
        <v/>
      </c>
      <c r="E328" s="210" t="str">
        <f>IF(ISBLANK(Analysis!F322),"",Analysis!F322)</f>
        <v/>
      </c>
      <c r="F328" s="209" t="str">
        <f ca="1">IF($E328="","",IF(OFFSET(Analysis!$BG322,,AG$5)&gt;=$G$5,"Yes",IF(OFFSET(Analysis!$BG322,,AG$5)&gt;=$G$4,"Maybe","No")))</f>
        <v/>
      </c>
      <c r="G328" s="209" t="str">
        <f ca="1">IF($E328="","",IF(OFFSET(Analysis!$BG322,,AH$5)&gt;=$G$5,"Yes",IF(OFFSET(Analysis!$BG322,,AH$5)&gt;=$G$4,"Maybe","No")))</f>
        <v/>
      </c>
      <c r="H328" s="209" t="str">
        <f ca="1">IF($E328="","",IF(OFFSET(Analysis!$BG322,,AI$5)&gt;=$G$5,"Yes",IF(OFFSET(Analysis!$BG322,,AI$5)&gt;=$G$4,"Maybe","No")))</f>
        <v/>
      </c>
      <c r="I328" s="209" t="str">
        <f ca="1">IF($E328="","",IF(OFFSET(Analysis!$BG322,,AJ$5)&gt;=$G$5,"Yes",IF(OFFSET(Analysis!$BG322,,AJ$5)&gt;=$G$4,"Maybe","No")))</f>
        <v/>
      </c>
      <c r="J328" s="209" t="str">
        <f ca="1">IF($E328="","",IF(OFFSET(Analysis!$BG322,,AK$5)&gt;=$G$5,"Yes",IF(OFFSET(Analysis!$BG322,,AK$5)&gt;=$G$4,"Maybe","No")))</f>
        <v/>
      </c>
      <c r="K328" s="209" t="str">
        <f ca="1">IF($E328="","",IF(OFFSET(Analysis!$BG322,,AL$5)&gt;=$G$5,"Yes",IF(OFFSET(Analysis!$BG322,,AL$5)&gt;=$G$4,"Maybe","No")))</f>
        <v/>
      </c>
      <c r="R328" s="123"/>
    </row>
    <row r="329" spans="2:18">
      <c r="B329" s="209">
        <v>314</v>
      </c>
      <c r="C329" s="210" t="str">
        <f>IF(ISBLANK(Analysis!C323),"",Analysis!C323)</f>
        <v/>
      </c>
      <c r="D329" s="210" t="str">
        <f>IF(ISBLANK(Analysis!E323),"",Analysis!E323)</f>
        <v/>
      </c>
      <c r="E329" s="210" t="str">
        <f>IF(ISBLANK(Analysis!F323),"",Analysis!F323)</f>
        <v/>
      </c>
      <c r="F329" s="209" t="str">
        <f ca="1">IF($E329="","",IF(OFFSET(Analysis!$BG323,,AG$5)&gt;=$G$5,"Yes",IF(OFFSET(Analysis!$BG323,,AG$5)&gt;=$G$4,"Maybe","No")))</f>
        <v/>
      </c>
      <c r="G329" s="209" t="str">
        <f ca="1">IF($E329="","",IF(OFFSET(Analysis!$BG323,,AH$5)&gt;=$G$5,"Yes",IF(OFFSET(Analysis!$BG323,,AH$5)&gt;=$G$4,"Maybe","No")))</f>
        <v/>
      </c>
      <c r="H329" s="209" t="str">
        <f ca="1">IF($E329="","",IF(OFFSET(Analysis!$BG323,,AI$5)&gt;=$G$5,"Yes",IF(OFFSET(Analysis!$BG323,,AI$5)&gt;=$G$4,"Maybe","No")))</f>
        <v/>
      </c>
      <c r="I329" s="209" t="str">
        <f ca="1">IF($E329="","",IF(OFFSET(Analysis!$BG323,,AJ$5)&gt;=$G$5,"Yes",IF(OFFSET(Analysis!$BG323,,AJ$5)&gt;=$G$4,"Maybe","No")))</f>
        <v/>
      </c>
      <c r="J329" s="209" t="str">
        <f ca="1">IF($E329="","",IF(OFFSET(Analysis!$BG323,,AK$5)&gt;=$G$5,"Yes",IF(OFFSET(Analysis!$BG323,,AK$5)&gt;=$G$4,"Maybe","No")))</f>
        <v/>
      </c>
      <c r="K329" s="209" t="str">
        <f ca="1">IF($E329="","",IF(OFFSET(Analysis!$BG323,,AL$5)&gt;=$G$5,"Yes",IF(OFFSET(Analysis!$BG323,,AL$5)&gt;=$G$4,"Maybe","No")))</f>
        <v/>
      </c>
      <c r="R329" s="123"/>
    </row>
    <row r="330" spans="2:18">
      <c r="B330" s="209">
        <v>315</v>
      </c>
      <c r="C330" s="210" t="str">
        <f>IF(ISBLANK(Analysis!C324),"",Analysis!C324)</f>
        <v/>
      </c>
      <c r="D330" s="210" t="str">
        <f>IF(ISBLANK(Analysis!E324),"",Analysis!E324)</f>
        <v/>
      </c>
      <c r="E330" s="210" t="str">
        <f>IF(ISBLANK(Analysis!F324),"",Analysis!F324)</f>
        <v/>
      </c>
      <c r="F330" s="209" t="str">
        <f ca="1">IF($E330="","",IF(OFFSET(Analysis!$BG324,,AG$5)&gt;=$G$5,"Yes",IF(OFFSET(Analysis!$BG324,,AG$5)&gt;=$G$4,"Maybe","No")))</f>
        <v/>
      </c>
      <c r="G330" s="209" t="str">
        <f ca="1">IF($E330="","",IF(OFFSET(Analysis!$BG324,,AH$5)&gt;=$G$5,"Yes",IF(OFFSET(Analysis!$BG324,,AH$5)&gt;=$G$4,"Maybe","No")))</f>
        <v/>
      </c>
      <c r="H330" s="209" t="str">
        <f ca="1">IF($E330="","",IF(OFFSET(Analysis!$BG324,,AI$5)&gt;=$G$5,"Yes",IF(OFFSET(Analysis!$BG324,,AI$5)&gt;=$G$4,"Maybe","No")))</f>
        <v/>
      </c>
      <c r="I330" s="209" t="str">
        <f ca="1">IF($E330="","",IF(OFFSET(Analysis!$BG324,,AJ$5)&gt;=$G$5,"Yes",IF(OFFSET(Analysis!$BG324,,AJ$5)&gt;=$G$4,"Maybe","No")))</f>
        <v/>
      </c>
      <c r="J330" s="209" t="str">
        <f ca="1">IF($E330="","",IF(OFFSET(Analysis!$BG324,,AK$5)&gt;=$G$5,"Yes",IF(OFFSET(Analysis!$BG324,,AK$5)&gt;=$G$4,"Maybe","No")))</f>
        <v/>
      </c>
      <c r="K330" s="209" t="str">
        <f ca="1">IF($E330="","",IF(OFFSET(Analysis!$BG324,,AL$5)&gt;=$G$5,"Yes",IF(OFFSET(Analysis!$BG324,,AL$5)&gt;=$G$4,"Maybe","No")))</f>
        <v/>
      </c>
      <c r="R330" s="123"/>
    </row>
    <row r="331" spans="2:18">
      <c r="B331" s="209">
        <v>316</v>
      </c>
      <c r="C331" s="210" t="str">
        <f>IF(ISBLANK(Analysis!C325),"",Analysis!C325)</f>
        <v/>
      </c>
      <c r="D331" s="210" t="str">
        <f>IF(ISBLANK(Analysis!E325),"",Analysis!E325)</f>
        <v/>
      </c>
      <c r="E331" s="210" t="str">
        <f>IF(ISBLANK(Analysis!F325),"",Analysis!F325)</f>
        <v/>
      </c>
      <c r="F331" s="209" t="str">
        <f ca="1">IF($E331="","",IF(OFFSET(Analysis!$BG325,,AG$5)&gt;=$G$5,"Yes",IF(OFFSET(Analysis!$BG325,,AG$5)&gt;=$G$4,"Maybe","No")))</f>
        <v/>
      </c>
      <c r="G331" s="209" t="str">
        <f ca="1">IF($E331="","",IF(OFFSET(Analysis!$BG325,,AH$5)&gt;=$G$5,"Yes",IF(OFFSET(Analysis!$BG325,,AH$5)&gt;=$G$4,"Maybe","No")))</f>
        <v/>
      </c>
      <c r="H331" s="209" t="str">
        <f ca="1">IF($E331="","",IF(OFFSET(Analysis!$BG325,,AI$5)&gt;=$G$5,"Yes",IF(OFFSET(Analysis!$BG325,,AI$5)&gt;=$G$4,"Maybe","No")))</f>
        <v/>
      </c>
      <c r="I331" s="209" t="str">
        <f ca="1">IF($E331="","",IF(OFFSET(Analysis!$BG325,,AJ$5)&gt;=$G$5,"Yes",IF(OFFSET(Analysis!$BG325,,AJ$5)&gt;=$G$4,"Maybe","No")))</f>
        <v/>
      </c>
      <c r="J331" s="209" t="str">
        <f ca="1">IF($E331="","",IF(OFFSET(Analysis!$BG325,,AK$5)&gt;=$G$5,"Yes",IF(OFFSET(Analysis!$BG325,,AK$5)&gt;=$G$4,"Maybe","No")))</f>
        <v/>
      </c>
      <c r="K331" s="209" t="str">
        <f ca="1">IF($E331="","",IF(OFFSET(Analysis!$BG325,,AL$5)&gt;=$G$5,"Yes",IF(OFFSET(Analysis!$BG325,,AL$5)&gt;=$G$4,"Maybe","No")))</f>
        <v/>
      </c>
      <c r="R331" s="123"/>
    </row>
    <row r="332" spans="2:18">
      <c r="B332" s="209">
        <v>317</v>
      </c>
      <c r="C332" s="210" t="str">
        <f>IF(ISBLANK(Analysis!C326),"",Analysis!C326)</f>
        <v/>
      </c>
      <c r="D332" s="210" t="str">
        <f>IF(ISBLANK(Analysis!E326),"",Analysis!E326)</f>
        <v/>
      </c>
      <c r="E332" s="210" t="str">
        <f>IF(ISBLANK(Analysis!F326),"",Analysis!F326)</f>
        <v/>
      </c>
      <c r="F332" s="209" t="str">
        <f ca="1">IF($E332="","",IF(OFFSET(Analysis!$BG326,,AG$5)&gt;=$G$5,"Yes",IF(OFFSET(Analysis!$BG326,,AG$5)&gt;=$G$4,"Maybe","No")))</f>
        <v/>
      </c>
      <c r="G332" s="209" t="str">
        <f ca="1">IF($E332="","",IF(OFFSET(Analysis!$BG326,,AH$5)&gt;=$G$5,"Yes",IF(OFFSET(Analysis!$BG326,,AH$5)&gt;=$G$4,"Maybe","No")))</f>
        <v/>
      </c>
      <c r="H332" s="209" t="str">
        <f ca="1">IF($E332="","",IF(OFFSET(Analysis!$BG326,,AI$5)&gt;=$G$5,"Yes",IF(OFFSET(Analysis!$BG326,,AI$5)&gt;=$G$4,"Maybe","No")))</f>
        <v/>
      </c>
      <c r="I332" s="209" t="str">
        <f ca="1">IF($E332="","",IF(OFFSET(Analysis!$BG326,,AJ$5)&gt;=$G$5,"Yes",IF(OFFSET(Analysis!$BG326,,AJ$5)&gt;=$G$4,"Maybe","No")))</f>
        <v/>
      </c>
      <c r="J332" s="209" t="str">
        <f ca="1">IF($E332="","",IF(OFFSET(Analysis!$BG326,,AK$5)&gt;=$G$5,"Yes",IF(OFFSET(Analysis!$BG326,,AK$5)&gt;=$G$4,"Maybe","No")))</f>
        <v/>
      </c>
      <c r="K332" s="209" t="str">
        <f ca="1">IF($E332="","",IF(OFFSET(Analysis!$BG326,,AL$5)&gt;=$G$5,"Yes",IF(OFFSET(Analysis!$BG326,,AL$5)&gt;=$G$4,"Maybe","No")))</f>
        <v/>
      </c>
      <c r="R332" s="123"/>
    </row>
    <row r="333" spans="2:18">
      <c r="B333" s="209">
        <v>318</v>
      </c>
      <c r="C333" s="210" t="str">
        <f>IF(ISBLANK(Analysis!C327),"",Analysis!C327)</f>
        <v/>
      </c>
      <c r="D333" s="210" t="str">
        <f>IF(ISBLANK(Analysis!E327),"",Analysis!E327)</f>
        <v/>
      </c>
      <c r="E333" s="210" t="str">
        <f>IF(ISBLANK(Analysis!F327),"",Analysis!F327)</f>
        <v/>
      </c>
      <c r="F333" s="209" t="str">
        <f ca="1">IF($E333="","",IF(OFFSET(Analysis!$BG327,,AG$5)&gt;=$G$5,"Yes",IF(OFFSET(Analysis!$BG327,,AG$5)&gt;=$G$4,"Maybe","No")))</f>
        <v/>
      </c>
      <c r="G333" s="209" t="str">
        <f ca="1">IF($E333="","",IF(OFFSET(Analysis!$BG327,,AH$5)&gt;=$G$5,"Yes",IF(OFFSET(Analysis!$BG327,,AH$5)&gt;=$G$4,"Maybe","No")))</f>
        <v/>
      </c>
      <c r="H333" s="209" t="str">
        <f ca="1">IF($E333="","",IF(OFFSET(Analysis!$BG327,,AI$5)&gt;=$G$5,"Yes",IF(OFFSET(Analysis!$BG327,,AI$5)&gt;=$G$4,"Maybe","No")))</f>
        <v/>
      </c>
      <c r="I333" s="209" t="str">
        <f ca="1">IF($E333="","",IF(OFFSET(Analysis!$BG327,,AJ$5)&gt;=$G$5,"Yes",IF(OFFSET(Analysis!$BG327,,AJ$5)&gt;=$G$4,"Maybe","No")))</f>
        <v/>
      </c>
      <c r="J333" s="209" t="str">
        <f ca="1">IF($E333="","",IF(OFFSET(Analysis!$BG327,,AK$5)&gt;=$G$5,"Yes",IF(OFFSET(Analysis!$BG327,,AK$5)&gt;=$G$4,"Maybe","No")))</f>
        <v/>
      </c>
      <c r="K333" s="209" t="str">
        <f ca="1">IF($E333="","",IF(OFFSET(Analysis!$BG327,,AL$5)&gt;=$G$5,"Yes",IF(OFFSET(Analysis!$BG327,,AL$5)&gt;=$G$4,"Maybe","No")))</f>
        <v/>
      </c>
      <c r="R333" s="123"/>
    </row>
    <row r="334" spans="2:18">
      <c r="B334" s="209">
        <v>319</v>
      </c>
      <c r="C334" s="210" t="str">
        <f>IF(ISBLANK(Analysis!C328),"",Analysis!C328)</f>
        <v/>
      </c>
      <c r="D334" s="210" t="str">
        <f>IF(ISBLANK(Analysis!E328),"",Analysis!E328)</f>
        <v/>
      </c>
      <c r="E334" s="210" t="str">
        <f>IF(ISBLANK(Analysis!F328),"",Analysis!F328)</f>
        <v/>
      </c>
      <c r="F334" s="209" t="str">
        <f ca="1">IF($E334="","",IF(OFFSET(Analysis!$BG328,,AG$5)&gt;=$G$5,"Yes",IF(OFFSET(Analysis!$BG328,,AG$5)&gt;=$G$4,"Maybe","No")))</f>
        <v/>
      </c>
      <c r="G334" s="209" t="str">
        <f ca="1">IF($E334="","",IF(OFFSET(Analysis!$BG328,,AH$5)&gt;=$G$5,"Yes",IF(OFFSET(Analysis!$BG328,,AH$5)&gt;=$G$4,"Maybe","No")))</f>
        <v/>
      </c>
      <c r="H334" s="209" t="str">
        <f ca="1">IF($E334="","",IF(OFFSET(Analysis!$BG328,,AI$5)&gt;=$G$5,"Yes",IF(OFFSET(Analysis!$BG328,,AI$5)&gt;=$G$4,"Maybe","No")))</f>
        <v/>
      </c>
      <c r="I334" s="209" t="str">
        <f ca="1">IF($E334="","",IF(OFFSET(Analysis!$BG328,,AJ$5)&gt;=$G$5,"Yes",IF(OFFSET(Analysis!$BG328,,AJ$5)&gt;=$G$4,"Maybe","No")))</f>
        <v/>
      </c>
      <c r="J334" s="209" t="str">
        <f ca="1">IF($E334="","",IF(OFFSET(Analysis!$BG328,,AK$5)&gt;=$G$5,"Yes",IF(OFFSET(Analysis!$BG328,,AK$5)&gt;=$G$4,"Maybe","No")))</f>
        <v/>
      </c>
      <c r="K334" s="209" t="str">
        <f ca="1">IF($E334="","",IF(OFFSET(Analysis!$BG328,,AL$5)&gt;=$G$5,"Yes",IF(OFFSET(Analysis!$BG328,,AL$5)&gt;=$G$4,"Maybe","No")))</f>
        <v/>
      </c>
      <c r="R334" s="123"/>
    </row>
    <row r="335" spans="2:18">
      <c r="B335" s="209">
        <v>320</v>
      </c>
      <c r="C335" s="210" t="str">
        <f>IF(ISBLANK(Analysis!C329),"",Analysis!C329)</f>
        <v/>
      </c>
      <c r="D335" s="210" t="str">
        <f>IF(ISBLANK(Analysis!E329),"",Analysis!E329)</f>
        <v/>
      </c>
      <c r="E335" s="210" t="str">
        <f>IF(ISBLANK(Analysis!F329),"",Analysis!F329)</f>
        <v/>
      </c>
      <c r="F335" s="209" t="str">
        <f ca="1">IF($E335="","",IF(OFFSET(Analysis!$BG329,,AG$5)&gt;=$G$5,"Yes",IF(OFFSET(Analysis!$BG329,,AG$5)&gt;=$G$4,"Maybe","No")))</f>
        <v/>
      </c>
      <c r="G335" s="209" t="str">
        <f ca="1">IF($E335="","",IF(OFFSET(Analysis!$BG329,,AH$5)&gt;=$G$5,"Yes",IF(OFFSET(Analysis!$BG329,,AH$5)&gt;=$G$4,"Maybe","No")))</f>
        <v/>
      </c>
      <c r="H335" s="209" t="str">
        <f ca="1">IF($E335="","",IF(OFFSET(Analysis!$BG329,,AI$5)&gt;=$G$5,"Yes",IF(OFFSET(Analysis!$BG329,,AI$5)&gt;=$G$4,"Maybe","No")))</f>
        <v/>
      </c>
      <c r="I335" s="209" t="str">
        <f ca="1">IF($E335="","",IF(OFFSET(Analysis!$BG329,,AJ$5)&gt;=$G$5,"Yes",IF(OFFSET(Analysis!$BG329,,AJ$5)&gt;=$G$4,"Maybe","No")))</f>
        <v/>
      </c>
      <c r="J335" s="209" t="str">
        <f ca="1">IF($E335="","",IF(OFFSET(Analysis!$BG329,,AK$5)&gt;=$G$5,"Yes",IF(OFFSET(Analysis!$BG329,,AK$5)&gt;=$G$4,"Maybe","No")))</f>
        <v/>
      </c>
      <c r="K335" s="209" t="str">
        <f ca="1">IF($E335="","",IF(OFFSET(Analysis!$BG329,,AL$5)&gt;=$G$5,"Yes",IF(OFFSET(Analysis!$BG329,,AL$5)&gt;=$G$4,"Maybe","No")))</f>
        <v/>
      </c>
      <c r="R335" s="123"/>
    </row>
    <row r="336" spans="2:18">
      <c r="B336" s="209">
        <v>321</v>
      </c>
      <c r="C336" s="210" t="str">
        <f>IF(ISBLANK(Analysis!C330),"",Analysis!C330)</f>
        <v/>
      </c>
      <c r="D336" s="210" t="str">
        <f>IF(ISBLANK(Analysis!E330),"",Analysis!E330)</f>
        <v/>
      </c>
      <c r="E336" s="210" t="str">
        <f>IF(ISBLANK(Analysis!F330),"",Analysis!F330)</f>
        <v/>
      </c>
      <c r="F336" s="209" t="str">
        <f ca="1">IF($E336="","",IF(OFFSET(Analysis!$BG330,,AG$5)&gt;=$G$5,"Yes",IF(OFFSET(Analysis!$BG330,,AG$5)&gt;=$G$4,"Maybe","No")))</f>
        <v/>
      </c>
      <c r="G336" s="209" t="str">
        <f ca="1">IF($E336="","",IF(OFFSET(Analysis!$BG330,,AH$5)&gt;=$G$5,"Yes",IF(OFFSET(Analysis!$BG330,,AH$5)&gt;=$G$4,"Maybe","No")))</f>
        <v/>
      </c>
      <c r="H336" s="209" t="str">
        <f ca="1">IF($E336="","",IF(OFFSET(Analysis!$BG330,,AI$5)&gt;=$G$5,"Yes",IF(OFFSET(Analysis!$BG330,,AI$5)&gt;=$G$4,"Maybe","No")))</f>
        <v/>
      </c>
      <c r="I336" s="209" t="str">
        <f ca="1">IF($E336="","",IF(OFFSET(Analysis!$BG330,,AJ$5)&gt;=$G$5,"Yes",IF(OFFSET(Analysis!$BG330,,AJ$5)&gt;=$G$4,"Maybe","No")))</f>
        <v/>
      </c>
      <c r="J336" s="209" t="str">
        <f ca="1">IF($E336="","",IF(OFFSET(Analysis!$BG330,,AK$5)&gt;=$G$5,"Yes",IF(OFFSET(Analysis!$BG330,,AK$5)&gt;=$G$4,"Maybe","No")))</f>
        <v/>
      </c>
      <c r="K336" s="209" t="str">
        <f ca="1">IF($E336="","",IF(OFFSET(Analysis!$BG330,,AL$5)&gt;=$G$5,"Yes",IF(OFFSET(Analysis!$BG330,,AL$5)&gt;=$G$4,"Maybe","No")))</f>
        <v/>
      </c>
      <c r="R336" s="123"/>
    </row>
    <row r="337" spans="2:18">
      <c r="B337" s="209">
        <v>322</v>
      </c>
      <c r="C337" s="210" t="str">
        <f>IF(ISBLANK(Analysis!C331),"",Analysis!C331)</f>
        <v/>
      </c>
      <c r="D337" s="210" t="str">
        <f>IF(ISBLANK(Analysis!E331),"",Analysis!E331)</f>
        <v/>
      </c>
      <c r="E337" s="210" t="str">
        <f>IF(ISBLANK(Analysis!F331),"",Analysis!F331)</f>
        <v/>
      </c>
      <c r="F337" s="209" t="str">
        <f ca="1">IF($E337="","",IF(OFFSET(Analysis!$BG331,,AG$5)&gt;=$G$5,"Yes",IF(OFFSET(Analysis!$BG331,,AG$5)&gt;=$G$4,"Maybe","No")))</f>
        <v/>
      </c>
      <c r="G337" s="209" t="str">
        <f ca="1">IF($E337="","",IF(OFFSET(Analysis!$BG331,,AH$5)&gt;=$G$5,"Yes",IF(OFFSET(Analysis!$BG331,,AH$5)&gt;=$G$4,"Maybe","No")))</f>
        <v/>
      </c>
      <c r="H337" s="209" t="str">
        <f ca="1">IF($E337="","",IF(OFFSET(Analysis!$BG331,,AI$5)&gt;=$G$5,"Yes",IF(OFFSET(Analysis!$BG331,,AI$5)&gt;=$G$4,"Maybe","No")))</f>
        <v/>
      </c>
      <c r="I337" s="209" t="str">
        <f ca="1">IF($E337="","",IF(OFFSET(Analysis!$BG331,,AJ$5)&gt;=$G$5,"Yes",IF(OFFSET(Analysis!$BG331,,AJ$5)&gt;=$G$4,"Maybe","No")))</f>
        <v/>
      </c>
      <c r="J337" s="209" t="str">
        <f ca="1">IF($E337="","",IF(OFFSET(Analysis!$BG331,,AK$5)&gt;=$G$5,"Yes",IF(OFFSET(Analysis!$BG331,,AK$5)&gt;=$G$4,"Maybe","No")))</f>
        <v/>
      </c>
      <c r="K337" s="209" t="str">
        <f ca="1">IF($E337="","",IF(OFFSET(Analysis!$BG331,,AL$5)&gt;=$G$5,"Yes",IF(OFFSET(Analysis!$BG331,,AL$5)&gt;=$G$4,"Maybe","No")))</f>
        <v/>
      </c>
      <c r="R337" s="123"/>
    </row>
    <row r="338" spans="2:18">
      <c r="B338" s="209">
        <v>323</v>
      </c>
      <c r="C338" s="210" t="str">
        <f>IF(ISBLANK(Analysis!C332),"",Analysis!C332)</f>
        <v/>
      </c>
      <c r="D338" s="210" t="str">
        <f>IF(ISBLANK(Analysis!E332),"",Analysis!E332)</f>
        <v/>
      </c>
      <c r="E338" s="210" t="str">
        <f>IF(ISBLANK(Analysis!F332),"",Analysis!F332)</f>
        <v/>
      </c>
      <c r="F338" s="209" t="str">
        <f ca="1">IF($E338="","",IF(OFFSET(Analysis!$BG332,,AG$5)&gt;=$G$5,"Yes",IF(OFFSET(Analysis!$BG332,,AG$5)&gt;=$G$4,"Maybe","No")))</f>
        <v/>
      </c>
      <c r="G338" s="209" t="str">
        <f ca="1">IF($E338="","",IF(OFFSET(Analysis!$BG332,,AH$5)&gt;=$G$5,"Yes",IF(OFFSET(Analysis!$BG332,,AH$5)&gt;=$G$4,"Maybe","No")))</f>
        <v/>
      </c>
      <c r="H338" s="209" t="str">
        <f ca="1">IF($E338="","",IF(OFFSET(Analysis!$BG332,,AI$5)&gt;=$G$5,"Yes",IF(OFFSET(Analysis!$BG332,,AI$5)&gt;=$G$4,"Maybe","No")))</f>
        <v/>
      </c>
      <c r="I338" s="209" t="str">
        <f ca="1">IF($E338="","",IF(OFFSET(Analysis!$BG332,,AJ$5)&gt;=$G$5,"Yes",IF(OFFSET(Analysis!$BG332,,AJ$5)&gt;=$G$4,"Maybe","No")))</f>
        <v/>
      </c>
      <c r="J338" s="209" t="str">
        <f ca="1">IF($E338="","",IF(OFFSET(Analysis!$BG332,,AK$5)&gt;=$G$5,"Yes",IF(OFFSET(Analysis!$BG332,,AK$5)&gt;=$G$4,"Maybe","No")))</f>
        <v/>
      </c>
      <c r="K338" s="209" t="str">
        <f ca="1">IF($E338="","",IF(OFFSET(Analysis!$BG332,,AL$5)&gt;=$G$5,"Yes",IF(OFFSET(Analysis!$BG332,,AL$5)&gt;=$G$4,"Maybe","No")))</f>
        <v/>
      </c>
      <c r="R338" s="123"/>
    </row>
    <row r="339" spans="2:18">
      <c r="B339" s="209">
        <v>324</v>
      </c>
      <c r="C339" s="210" t="str">
        <f>IF(ISBLANK(Analysis!C333),"",Analysis!C333)</f>
        <v/>
      </c>
      <c r="D339" s="210" t="str">
        <f>IF(ISBLANK(Analysis!E333),"",Analysis!E333)</f>
        <v/>
      </c>
      <c r="E339" s="210" t="str">
        <f>IF(ISBLANK(Analysis!F333),"",Analysis!F333)</f>
        <v/>
      </c>
      <c r="F339" s="209" t="str">
        <f ca="1">IF($E339="","",IF(OFFSET(Analysis!$BG333,,AG$5)&gt;=$G$5,"Yes",IF(OFFSET(Analysis!$BG333,,AG$5)&gt;=$G$4,"Maybe","No")))</f>
        <v/>
      </c>
      <c r="G339" s="209" t="str">
        <f ca="1">IF($E339="","",IF(OFFSET(Analysis!$BG333,,AH$5)&gt;=$G$5,"Yes",IF(OFFSET(Analysis!$BG333,,AH$5)&gt;=$G$4,"Maybe","No")))</f>
        <v/>
      </c>
      <c r="H339" s="209" t="str">
        <f ca="1">IF($E339="","",IF(OFFSET(Analysis!$BG333,,AI$5)&gt;=$G$5,"Yes",IF(OFFSET(Analysis!$BG333,,AI$5)&gt;=$G$4,"Maybe","No")))</f>
        <v/>
      </c>
      <c r="I339" s="209" t="str">
        <f ca="1">IF($E339="","",IF(OFFSET(Analysis!$BG333,,AJ$5)&gt;=$G$5,"Yes",IF(OFFSET(Analysis!$BG333,,AJ$5)&gt;=$G$4,"Maybe","No")))</f>
        <v/>
      </c>
      <c r="J339" s="209" t="str">
        <f ca="1">IF($E339="","",IF(OFFSET(Analysis!$BG333,,AK$5)&gt;=$G$5,"Yes",IF(OFFSET(Analysis!$BG333,,AK$5)&gt;=$G$4,"Maybe","No")))</f>
        <v/>
      </c>
      <c r="K339" s="209" t="str">
        <f ca="1">IF($E339="","",IF(OFFSET(Analysis!$BG333,,AL$5)&gt;=$G$5,"Yes",IF(OFFSET(Analysis!$BG333,,AL$5)&gt;=$G$4,"Maybe","No")))</f>
        <v/>
      </c>
      <c r="R339" s="123"/>
    </row>
    <row r="340" spans="2:18">
      <c r="B340" s="209">
        <v>325</v>
      </c>
      <c r="C340" s="210" t="str">
        <f>IF(ISBLANK(Analysis!C334),"",Analysis!C334)</f>
        <v/>
      </c>
      <c r="D340" s="210" t="str">
        <f>IF(ISBLANK(Analysis!E334),"",Analysis!E334)</f>
        <v/>
      </c>
      <c r="E340" s="210" t="str">
        <f>IF(ISBLANK(Analysis!F334),"",Analysis!F334)</f>
        <v/>
      </c>
      <c r="F340" s="209" t="str">
        <f ca="1">IF($E340="","",IF(OFFSET(Analysis!$BG334,,AG$5)&gt;=$G$5,"Yes",IF(OFFSET(Analysis!$BG334,,AG$5)&gt;=$G$4,"Maybe","No")))</f>
        <v/>
      </c>
      <c r="G340" s="209" t="str">
        <f ca="1">IF($E340="","",IF(OFFSET(Analysis!$BG334,,AH$5)&gt;=$G$5,"Yes",IF(OFFSET(Analysis!$BG334,,AH$5)&gt;=$G$4,"Maybe","No")))</f>
        <v/>
      </c>
      <c r="H340" s="209" t="str">
        <f ca="1">IF($E340="","",IF(OFFSET(Analysis!$BG334,,AI$5)&gt;=$G$5,"Yes",IF(OFFSET(Analysis!$BG334,,AI$5)&gt;=$G$4,"Maybe","No")))</f>
        <v/>
      </c>
      <c r="I340" s="209" t="str">
        <f ca="1">IF($E340="","",IF(OFFSET(Analysis!$BG334,,AJ$5)&gt;=$G$5,"Yes",IF(OFFSET(Analysis!$BG334,,AJ$5)&gt;=$G$4,"Maybe","No")))</f>
        <v/>
      </c>
      <c r="J340" s="209" t="str">
        <f ca="1">IF($E340="","",IF(OFFSET(Analysis!$BG334,,AK$5)&gt;=$G$5,"Yes",IF(OFFSET(Analysis!$BG334,,AK$5)&gt;=$G$4,"Maybe","No")))</f>
        <v/>
      </c>
      <c r="K340" s="209" t="str">
        <f ca="1">IF($E340="","",IF(OFFSET(Analysis!$BG334,,AL$5)&gt;=$G$5,"Yes",IF(OFFSET(Analysis!$BG334,,AL$5)&gt;=$G$4,"Maybe","No")))</f>
        <v/>
      </c>
      <c r="R340" s="123"/>
    </row>
    <row r="341" spans="2:18">
      <c r="B341" s="209">
        <v>326</v>
      </c>
      <c r="C341" s="210" t="str">
        <f>IF(ISBLANK(Analysis!C335),"",Analysis!C335)</f>
        <v/>
      </c>
      <c r="D341" s="210" t="str">
        <f>IF(ISBLANK(Analysis!E335),"",Analysis!E335)</f>
        <v/>
      </c>
      <c r="E341" s="210" t="str">
        <f>IF(ISBLANK(Analysis!F335),"",Analysis!F335)</f>
        <v/>
      </c>
      <c r="F341" s="209" t="str">
        <f ca="1">IF($E341="","",IF(OFFSET(Analysis!$BG335,,AG$5)&gt;=$G$5,"Yes",IF(OFFSET(Analysis!$BG335,,AG$5)&gt;=$G$4,"Maybe","No")))</f>
        <v/>
      </c>
      <c r="G341" s="209" t="str">
        <f ca="1">IF($E341="","",IF(OFFSET(Analysis!$BG335,,AH$5)&gt;=$G$5,"Yes",IF(OFFSET(Analysis!$BG335,,AH$5)&gt;=$G$4,"Maybe","No")))</f>
        <v/>
      </c>
      <c r="H341" s="209" t="str">
        <f ca="1">IF($E341="","",IF(OFFSET(Analysis!$BG335,,AI$5)&gt;=$G$5,"Yes",IF(OFFSET(Analysis!$BG335,,AI$5)&gt;=$G$4,"Maybe","No")))</f>
        <v/>
      </c>
      <c r="I341" s="209" t="str">
        <f ca="1">IF($E341="","",IF(OFFSET(Analysis!$BG335,,AJ$5)&gt;=$G$5,"Yes",IF(OFFSET(Analysis!$BG335,,AJ$5)&gt;=$G$4,"Maybe","No")))</f>
        <v/>
      </c>
      <c r="J341" s="209" t="str">
        <f ca="1">IF($E341="","",IF(OFFSET(Analysis!$BG335,,AK$5)&gt;=$G$5,"Yes",IF(OFFSET(Analysis!$BG335,,AK$5)&gt;=$G$4,"Maybe","No")))</f>
        <v/>
      </c>
      <c r="K341" s="209" t="str">
        <f ca="1">IF($E341="","",IF(OFFSET(Analysis!$BG335,,AL$5)&gt;=$G$5,"Yes",IF(OFFSET(Analysis!$BG335,,AL$5)&gt;=$G$4,"Maybe","No")))</f>
        <v/>
      </c>
      <c r="R341" s="123"/>
    </row>
    <row r="342" spans="2:18">
      <c r="B342" s="209">
        <v>327</v>
      </c>
      <c r="C342" s="210" t="str">
        <f>IF(ISBLANK(Analysis!C336),"",Analysis!C336)</f>
        <v/>
      </c>
      <c r="D342" s="210" t="str">
        <f>IF(ISBLANK(Analysis!E336),"",Analysis!E336)</f>
        <v/>
      </c>
      <c r="E342" s="210" t="str">
        <f>IF(ISBLANK(Analysis!F336),"",Analysis!F336)</f>
        <v/>
      </c>
      <c r="F342" s="209" t="str">
        <f ca="1">IF($E342="","",IF(OFFSET(Analysis!$BG336,,AG$5)&gt;=$G$5,"Yes",IF(OFFSET(Analysis!$BG336,,AG$5)&gt;=$G$4,"Maybe","No")))</f>
        <v/>
      </c>
      <c r="G342" s="209" t="str">
        <f ca="1">IF($E342="","",IF(OFFSET(Analysis!$BG336,,AH$5)&gt;=$G$5,"Yes",IF(OFFSET(Analysis!$BG336,,AH$5)&gt;=$G$4,"Maybe","No")))</f>
        <v/>
      </c>
      <c r="H342" s="209" t="str">
        <f ca="1">IF($E342="","",IF(OFFSET(Analysis!$BG336,,AI$5)&gt;=$G$5,"Yes",IF(OFFSET(Analysis!$BG336,,AI$5)&gt;=$G$4,"Maybe","No")))</f>
        <v/>
      </c>
      <c r="I342" s="209" t="str">
        <f ca="1">IF($E342="","",IF(OFFSET(Analysis!$BG336,,AJ$5)&gt;=$G$5,"Yes",IF(OFFSET(Analysis!$BG336,,AJ$5)&gt;=$G$4,"Maybe","No")))</f>
        <v/>
      </c>
      <c r="J342" s="209" t="str">
        <f ca="1">IF($E342="","",IF(OFFSET(Analysis!$BG336,,AK$5)&gt;=$G$5,"Yes",IF(OFFSET(Analysis!$BG336,,AK$5)&gt;=$G$4,"Maybe","No")))</f>
        <v/>
      </c>
      <c r="K342" s="209" t="str">
        <f ca="1">IF($E342="","",IF(OFFSET(Analysis!$BG336,,AL$5)&gt;=$G$5,"Yes",IF(OFFSET(Analysis!$BG336,,AL$5)&gt;=$G$4,"Maybe","No")))</f>
        <v/>
      </c>
      <c r="R342" s="123"/>
    </row>
    <row r="343" spans="2:18">
      <c r="B343" s="209">
        <v>328</v>
      </c>
      <c r="C343" s="210" t="str">
        <f>IF(ISBLANK(Analysis!C337),"",Analysis!C337)</f>
        <v/>
      </c>
      <c r="D343" s="210" t="str">
        <f>IF(ISBLANK(Analysis!E337),"",Analysis!E337)</f>
        <v/>
      </c>
      <c r="E343" s="210" t="str">
        <f>IF(ISBLANK(Analysis!F337),"",Analysis!F337)</f>
        <v/>
      </c>
      <c r="F343" s="209" t="str">
        <f ca="1">IF($E343="","",IF(OFFSET(Analysis!$BG337,,AG$5)&gt;=$G$5,"Yes",IF(OFFSET(Analysis!$BG337,,AG$5)&gt;=$G$4,"Maybe","No")))</f>
        <v/>
      </c>
      <c r="G343" s="209" t="str">
        <f ca="1">IF($E343="","",IF(OFFSET(Analysis!$BG337,,AH$5)&gt;=$G$5,"Yes",IF(OFFSET(Analysis!$BG337,,AH$5)&gt;=$G$4,"Maybe","No")))</f>
        <v/>
      </c>
      <c r="H343" s="209" t="str">
        <f ca="1">IF($E343="","",IF(OFFSET(Analysis!$BG337,,AI$5)&gt;=$G$5,"Yes",IF(OFFSET(Analysis!$BG337,,AI$5)&gt;=$G$4,"Maybe","No")))</f>
        <v/>
      </c>
      <c r="I343" s="209" t="str">
        <f ca="1">IF($E343="","",IF(OFFSET(Analysis!$BG337,,AJ$5)&gt;=$G$5,"Yes",IF(OFFSET(Analysis!$BG337,,AJ$5)&gt;=$G$4,"Maybe","No")))</f>
        <v/>
      </c>
      <c r="J343" s="209" t="str">
        <f ca="1">IF($E343="","",IF(OFFSET(Analysis!$BG337,,AK$5)&gt;=$G$5,"Yes",IF(OFFSET(Analysis!$BG337,,AK$5)&gt;=$G$4,"Maybe","No")))</f>
        <v/>
      </c>
      <c r="K343" s="209" t="str">
        <f ca="1">IF($E343="","",IF(OFFSET(Analysis!$BG337,,AL$5)&gt;=$G$5,"Yes",IF(OFFSET(Analysis!$BG337,,AL$5)&gt;=$G$4,"Maybe","No")))</f>
        <v/>
      </c>
      <c r="R343" s="123"/>
    </row>
    <row r="344" spans="2:18">
      <c r="B344" s="209">
        <v>329</v>
      </c>
      <c r="C344" s="210" t="str">
        <f>IF(ISBLANK(Analysis!C338),"",Analysis!C338)</f>
        <v/>
      </c>
      <c r="D344" s="210" t="str">
        <f>IF(ISBLANK(Analysis!E338),"",Analysis!E338)</f>
        <v/>
      </c>
      <c r="E344" s="210" t="str">
        <f>IF(ISBLANK(Analysis!F338),"",Analysis!F338)</f>
        <v/>
      </c>
      <c r="F344" s="209" t="str">
        <f ca="1">IF($E344="","",IF(OFFSET(Analysis!$BG338,,AG$5)&gt;=$G$5,"Yes",IF(OFFSET(Analysis!$BG338,,AG$5)&gt;=$G$4,"Maybe","No")))</f>
        <v/>
      </c>
      <c r="G344" s="209" t="str">
        <f ca="1">IF($E344="","",IF(OFFSET(Analysis!$BG338,,AH$5)&gt;=$G$5,"Yes",IF(OFFSET(Analysis!$BG338,,AH$5)&gt;=$G$4,"Maybe","No")))</f>
        <v/>
      </c>
      <c r="H344" s="209" t="str">
        <f ca="1">IF($E344="","",IF(OFFSET(Analysis!$BG338,,AI$5)&gt;=$G$5,"Yes",IF(OFFSET(Analysis!$BG338,,AI$5)&gt;=$G$4,"Maybe","No")))</f>
        <v/>
      </c>
      <c r="I344" s="209" t="str">
        <f ca="1">IF($E344="","",IF(OFFSET(Analysis!$BG338,,AJ$5)&gt;=$G$5,"Yes",IF(OFFSET(Analysis!$BG338,,AJ$5)&gt;=$G$4,"Maybe","No")))</f>
        <v/>
      </c>
      <c r="J344" s="209" t="str">
        <f ca="1">IF($E344="","",IF(OFFSET(Analysis!$BG338,,AK$5)&gt;=$G$5,"Yes",IF(OFFSET(Analysis!$BG338,,AK$5)&gt;=$G$4,"Maybe","No")))</f>
        <v/>
      </c>
      <c r="K344" s="209" t="str">
        <f ca="1">IF($E344="","",IF(OFFSET(Analysis!$BG338,,AL$5)&gt;=$G$5,"Yes",IF(OFFSET(Analysis!$BG338,,AL$5)&gt;=$G$4,"Maybe","No")))</f>
        <v/>
      </c>
      <c r="R344" s="123"/>
    </row>
    <row r="345" spans="2:18">
      <c r="B345" s="209">
        <v>330</v>
      </c>
      <c r="C345" s="210" t="str">
        <f>IF(ISBLANK(Analysis!C339),"",Analysis!C339)</f>
        <v/>
      </c>
      <c r="D345" s="210" t="str">
        <f>IF(ISBLANK(Analysis!E339),"",Analysis!E339)</f>
        <v/>
      </c>
      <c r="E345" s="210" t="str">
        <f>IF(ISBLANK(Analysis!F339),"",Analysis!F339)</f>
        <v/>
      </c>
      <c r="F345" s="209" t="str">
        <f ca="1">IF($E345="","",IF(OFFSET(Analysis!$BG339,,AG$5)&gt;=$G$5,"Yes",IF(OFFSET(Analysis!$BG339,,AG$5)&gt;=$G$4,"Maybe","No")))</f>
        <v/>
      </c>
      <c r="G345" s="209" t="str">
        <f ca="1">IF($E345="","",IF(OFFSET(Analysis!$BG339,,AH$5)&gt;=$G$5,"Yes",IF(OFFSET(Analysis!$BG339,,AH$5)&gt;=$G$4,"Maybe","No")))</f>
        <v/>
      </c>
      <c r="H345" s="209" t="str">
        <f ca="1">IF($E345="","",IF(OFFSET(Analysis!$BG339,,AI$5)&gt;=$G$5,"Yes",IF(OFFSET(Analysis!$BG339,,AI$5)&gt;=$G$4,"Maybe","No")))</f>
        <v/>
      </c>
      <c r="I345" s="209" t="str">
        <f ca="1">IF($E345="","",IF(OFFSET(Analysis!$BG339,,AJ$5)&gt;=$G$5,"Yes",IF(OFFSET(Analysis!$BG339,,AJ$5)&gt;=$G$4,"Maybe","No")))</f>
        <v/>
      </c>
      <c r="J345" s="209" t="str">
        <f ca="1">IF($E345="","",IF(OFFSET(Analysis!$BG339,,AK$5)&gt;=$G$5,"Yes",IF(OFFSET(Analysis!$BG339,,AK$5)&gt;=$G$4,"Maybe","No")))</f>
        <v/>
      </c>
      <c r="K345" s="209" t="str">
        <f ca="1">IF($E345="","",IF(OFFSET(Analysis!$BG339,,AL$5)&gt;=$G$5,"Yes",IF(OFFSET(Analysis!$BG339,,AL$5)&gt;=$G$4,"Maybe","No")))</f>
        <v/>
      </c>
      <c r="R345" s="123"/>
    </row>
    <row r="346" spans="2:18">
      <c r="B346" s="209">
        <v>331</v>
      </c>
      <c r="C346" s="210" t="str">
        <f>IF(ISBLANK(Analysis!C340),"",Analysis!C340)</f>
        <v/>
      </c>
      <c r="D346" s="210" t="str">
        <f>IF(ISBLANK(Analysis!E340),"",Analysis!E340)</f>
        <v/>
      </c>
      <c r="E346" s="210" t="str">
        <f>IF(ISBLANK(Analysis!F340),"",Analysis!F340)</f>
        <v/>
      </c>
      <c r="F346" s="209" t="str">
        <f ca="1">IF($E346="","",IF(OFFSET(Analysis!$BG340,,AG$5)&gt;=$G$5,"Yes",IF(OFFSET(Analysis!$BG340,,AG$5)&gt;=$G$4,"Maybe","No")))</f>
        <v/>
      </c>
      <c r="G346" s="209" t="str">
        <f ca="1">IF($E346="","",IF(OFFSET(Analysis!$BG340,,AH$5)&gt;=$G$5,"Yes",IF(OFFSET(Analysis!$BG340,,AH$5)&gt;=$G$4,"Maybe","No")))</f>
        <v/>
      </c>
      <c r="H346" s="209" t="str">
        <f ca="1">IF($E346="","",IF(OFFSET(Analysis!$BG340,,AI$5)&gt;=$G$5,"Yes",IF(OFFSET(Analysis!$BG340,,AI$5)&gt;=$G$4,"Maybe","No")))</f>
        <v/>
      </c>
      <c r="I346" s="209" t="str">
        <f ca="1">IF($E346="","",IF(OFFSET(Analysis!$BG340,,AJ$5)&gt;=$G$5,"Yes",IF(OFFSET(Analysis!$BG340,,AJ$5)&gt;=$G$4,"Maybe","No")))</f>
        <v/>
      </c>
      <c r="J346" s="209" t="str">
        <f ca="1">IF($E346="","",IF(OFFSET(Analysis!$BG340,,AK$5)&gt;=$G$5,"Yes",IF(OFFSET(Analysis!$BG340,,AK$5)&gt;=$G$4,"Maybe","No")))</f>
        <v/>
      </c>
      <c r="K346" s="209" t="str">
        <f ca="1">IF($E346="","",IF(OFFSET(Analysis!$BG340,,AL$5)&gt;=$G$5,"Yes",IF(OFFSET(Analysis!$BG340,,AL$5)&gt;=$G$4,"Maybe","No")))</f>
        <v/>
      </c>
      <c r="R346" s="123"/>
    </row>
    <row r="347" spans="2:18">
      <c r="B347" s="209">
        <v>332</v>
      </c>
      <c r="C347" s="210" t="str">
        <f>IF(ISBLANK(Analysis!C341),"",Analysis!C341)</f>
        <v/>
      </c>
      <c r="D347" s="210" t="str">
        <f>IF(ISBLANK(Analysis!E341),"",Analysis!E341)</f>
        <v/>
      </c>
      <c r="E347" s="210" t="str">
        <f>IF(ISBLANK(Analysis!F341),"",Analysis!F341)</f>
        <v/>
      </c>
      <c r="F347" s="209" t="str">
        <f ca="1">IF($E347="","",IF(OFFSET(Analysis!$BG341,,AG$5)&gt;=$G$5,"Yes",IF(OFFSET(Analysis!$BG341,,AG$5)&gt;=$G$4,"Maybe","No")))</f>
        <v/>
      </c>
      <c r="G347" s="209" t="str">
        <f ca="1">IF($E347="","",IF(OFFSET(Analysis!$BG341,,AH$5)&gt;=$G$5,"Yes",IF(OFFSET(Analysis!$BG341,,AH$5)&gt;=$G$4,"Maybe","No")))</f>
        <v/>
      </c>
      <c r="H347" s="209" t="str">
        <f ca="1">IF($E347="","",IF(OFFSET(Analysis!$BG341,,AI$5)&gt;=$G$5,"Yes",IF(OFFSET(Analysis!$BG341,,AI$5)&gt;=$G$4,"Maybe","No")))</f>
        <v/>
      </c>
      <c r="I347" s="209" t="str">
        <f ca="1">IF($E347="","",IF(OFFSET(Analysis!$BG341,,AJ$5)&gt;=$G$5,"Yes",IF(OFFSET(Analysis!$BG341,,AJ$5)&gt;=$G$4,"Maybe","No")))</f>
        <v/>
      </c>
      <c r="J347" s="209" t="str">
        <f ca="1">IF($E347="","",IF(OFFSET(Analysis!$BG341,,AK$5)&gt;=$G$5,"Yes",IF(OFFSET(Analysis!$BG341,,AK$5)&gt;=$G$4,"Maybe","No")))</f>
        <v/>
      </c>
      <c r="K347" s="209" t="str">
        <f ca="1">IF($E347="","",IF(OFFSET(Analysis!$BG341,,AL$5)&gt;=$G$5,"Yes",IF(OFFSET(Analysis!$BG341,,AL$5)&gt;=$G$4,"Maybe","No")))</f>
        <v/>
      </c>
      <c r="R347" s="123"/>
    </row>
    <row r="348" spans="2:18">
      <c r="B348" s="209">
        <v>333</v>
      </c>
      <c r="C348" s="210" t="str">
        <f>IF(ISBLANK(Analysis!C342),"",Analysis!C342)</f>
        <v/>
      </c>
      <c r="D348" s="210" t="str">
        <f>IF(ISBLANK(Analysis!E342),"",Analysis!E342)</f>
        <v/>
      </c>
      <c r="E348" s="210" t="str">
        <f>IF(ISBLANK(Analysis!F342),"",Analysis!F342)</f>
        <v/>
      </c>
      <c r="F348" s="209" t="str">
        <f ca="1">IF($E348="","",IF(OFFSET(Analysis!$BG342,,AG$5)&gt;=$G$5,"Yes",IF(OFFSET(Analysis!$BG342,,AG$5)&gt;=$G$4,"Maybe","No")))</f>
        <v/>
      </c>
      <c r="G348" s="209" t="str">
        <f ca="1">IF($E348="","",IF(OFFSET(Analysis!$BG342,,AH$5)&gt;=$G$5,"Yes",IF(OFFSET(Analysis!$BG342,,AH$5)&gt;=$G$4,"Maybe","No")))</f>
        <v/>
      </c>
      <c r="H348" s="209" t="str">
        <f ca="1">IF($E348="","",IF(OFFSET(Analysis!$BG342,,AI$5)&gt;=$G$5,"Yes",IF(OFFSET(Analysis!$BG342,,AI$5)&gt;=$G$4,"Maybe","No")))</f>
        <v/>
      </c>
      <c r="I348" s="209" t="str">
        <f ca="1">IF($E348="","",IF(OFFSET(Analysis!$BG342,,AJ$5)&gt;=$G$5,"Yes",IF(OFFSET(Analysis!$BG342,,AJ$5)&gt;=$G$4,"Maybe","No")))</f>
        <v/>
      </c>
      <c r="J348" s="209" t="str">
        <f ca="1">IF($E348="","",IF(OFFSET(Analysis!$BG342,,AK$5)&gt;=$G$5,"Yes",IF(OFFSET(Analysis!$BG342,,AK$5)&gt;=$G$4,"Maybe","No")))</f>
        <v/>
      </c>
      <c r="K348" s="209" t="str">
        <f ca="1">IF($E348="","",IF(OFFSET(Analysis!$BG342,,AL$5)&gt;=$G$5,"Yes",IF(OFFSET(Analysis!$BG342,,AL$5)&gt;=$G$4,"Maybe","No")))</f>
        <v/>
      </c>
      <c r="R348" s="123"/>
    </row>
    <row r="349" spans="2:18">
      <c r="B349" s="209">
        <v>334</v>
      </c>
      <c r="C349" s="210" t="str">
        <f>IF(ISBLANK(Analysis!C343),"",Analysis!C343)</f>
        <v/>
      </c>
      <c r="D349" s="210" t="str">
        <f>IF(ISBLANK(Analysis!E343),"",Analysis!E343)</f>
        <v/>
      </c>
      <c r="E349" s="210" t="str">
        <f>IF(ISBLANK(Analysis!F343),"",Analysis!F343)</f>
        <v/>
      </c>
      <c r="F349" s="209" t="str">
        <f ca="1">IF($E349="","",IF(OFFSET(Analysis!$BG343,,AG$5)&gt;=$G$5,"Yes",IF(OFFSET(Analysis!$BG343,,AG$5)&gt;=$G$4,"Maybe","No")))</f>
        <v/>
      </c>
      <c r="G349" s="209" t="str">
        <f ca="1">IF($E349="","",IF(OFFSET(Analysis!$BG343,,AH$5)&gt;=$G$5,"Yes",IF(OFFSET(Analysis!$BG343,,AH$5)&gt;=$G$4,"Maybe","No")))</f>
        <v/>
      </c>
      <c r="H349" s="209" t="str">
        <f ca="1">IF($E349="","",IF(OFFSET(Analysis!$BG343,,AI$5)&gt;=$G$5,"Yes",IF(OFFSET(Analysis!$BG343,,AI$5)&gt;=$G$4,"Maybe","No")))</f>
        <v/>
      </c>
      <c r="I349" s="209" t="str">
        <f ca="1">IF($E349="","",IF(OFFSET(Analysis!$BG343,,AJ$5)&gt;=$G$5,"Yes",IF(OFFSET(Analysis!$BG343,,AJ$5)&gt;=$G$4,"Maybe","No")))</f>
        <v/>
      </c>
      <c r="J349" s="209" t="str">
        <f ca="1">IF($E349="","",IF(OFFSET(Analysis!$BG343,,AK$5)&gt;=$G$5,"Yes",IF(OFFSET(Analysis!$BG343,,AK$5)&gt;=$G$4,"Maybe","No")))</f>
        <v/>
      </c>
      <c r="K349" s="209" t="str">
        <f ca="1">IF($E349="","",IF(OFFSET(Analysis!$BG343,,AL$5)&gt;=$G$5,"Yes",IF(OFFSET(Analysis!$BG343,,AL$5)&gt;=$G$4,"Maybe","No")))</f>
        <v/>
      </c>
      <c r="R349" s="123"/>
    </row>
    <row r="350" spans="2:18">
      <c r="B350" s="209">
        <v>335</v>
      </c>
      <c r="C350" s="210" t="str">
        <f>IF(ISBLANK(Analysis!C344),"",Analysis!C344)</f>
        <v/>
      </c>
      <c r="D350" s="210" t="str">
        <f>IF(ISBLANK(Analysis!E344),"",Analysis!E344)</f>
        <v/>
      </c>
      <c r="E350" s="210" t="str">
        <f>IF(ISBLANK(Analysis!F344),"",Analysis!F344)</f>
        <v/>
      </c>
      <c r="F350" s="209" t="str">
        <f ca="1">IF($E350="","",IF(OFFSET(Analysis!$BG344,,AG$5)&gt;=$G$5,"Yes",IF(OFFSET(Analysis!$BG344,,AG$5)&gt;=$G$4,"Maybe","No")))</f>
        <v/>
      </c>
      <c r="G350" s="209" t="str">
        <f ca="1">IF($E350="","",IF(OFFSET(Analysis!$BG344,,AH$5)&gt;=$G$5,"Yes",IF(OFFSET(Analysis!$BG344,,AH$5)&gt;=$G$4,"Maybe","No")))</f>
        <v/>
      </c>
      <c r="H350" s="209" t="str">
        <f ca="1">IF($E350="","",IF(OFFSET(Analysis!$BG344,,AI$5)&gt;=$G$5,"Yes",IF(OFFSET(Analysis!$BG344,,AI$5)&gt;=$G$4,"Maybe","No")))</f>
        <v/>
      </c>
      <c r="I350" s="209" t="str">
        <f ca="1">IF($E350="","",IF(OFFSET(Analysis!$BG344,,AJ$5)&gt;=$G$5,"Yes",IF(OFFSET(Analysis!$BG344,,AJ$5)&gt;=$G$4,"Maybe","No")))</f>
        <v/>
      </c>
      <c r="J350" s="209" t="str">
        <f ca="1">IF($E350="","",IF(OFFSET(Analysis!$BG344,,AK$5)&gt;=$G$5,"Yes",IF(OFFSET(Analysis!$BG344,,AK$5)&gt;=$G$4,"Maybe","No")))</f>
        <v/>
      </c>
      <c r="K350" s="209" t="str">
        <f ca="1">IF($E350="","",IF(OFFSET(Analysis!$BG344,,AL$5)&gt;=$G$5,"Yes",IF(OFFSET(Analysis!$BG344,,AL$5)&gt;=$G$4,"Maybe","No")))</f>
        <v/>
      </c>
      <c r="R350" s="123"/>
    </row>
    <row r="351" spans="2:18">
      <c r="B351" s="209">
        <v>336</v>
      </c>
      <c r="C351" s="210" t="str">
        <f>IF(ISBLANK(Analysis!C345),"",Analysis!C345)</f>
        <v/>
      </c>
      <c r="D351" s="210" t="str">
        <f>IF(ISBLANK(Analysis!E345),"",Analysis!E345)</f>
        <v/>
      </c>
      <c r="E351" s="210" t="str">
        <f>IF(ISBLANK(Analysis!F345),"",Analysis!F345)</f>
        <v/>
      </c>
      <c r="F351" s="209" t="str">
        <f ca="1">IF($E351="","",IF(OFFSET(Analysis!$BG345,,AG$5)&gt;=$G$5,"Yes",IF(OFFSET(Analysis!$BG345,,AG$5)&gt;=$G$4,"Maybe","No")))</f>
        <v/>
      </c>
      <c r="G351" s="209" t="str">
        <f ca="1">IF($E351="","",IF(OFFSET(Analysis!$BG345,,AH$5)&gt;=$G$5,"Yes",IF(OFFSET(Analysis!$BG345,,AH$5)&gt;=$G$4,"Maybe","No")))</f>
        <v/>
      </c>
      <c r="H351" s="209" t="str">
        <f ca="1">IF($E351="","",IF(OFFSET(Analysis!$BG345,,AI$5)&gt;=$G$5,"Yes",IF(OFFSET(Analysis!$BG345,,AI$5)&gt;=$G$4,"Maybe","No")))</f>
        <v/>
      </c>
      <c r="I351" s="209" t="str">
        <f ca="1">IF($E351="","",IF(OFFSET(Analysis!$BG345,,AJ$5)&gt;=$G$5,"Yes",IF(OFFSET(Analysis!$BG345,,AJ$5)&gt;=$G$4,"Maybe","No")))</f>
        <v/>
      </c>
      <c r="J351" s="209" t="str">
        <f ca="1">IF($E351="","",IF(OFFSET(Analysis!$BG345,,AK$5)&gt;=$G$5,"Yes",IF(OFFSET(Analysis!$BG345,,AK$5)&gt;=$G$4,"Maybe","No")))</f>
        <v/>
      </c>
      <c r="K351" s="209" t="str">
        <f ca="1">IF($E351="","",IF(OFFSET(Analysis!$BG345,,AL$5)&gt;=$G$5,"Yes",IF(OFFSET(Analysis!$BG345,,AL$5)&gt;=$G$4,"Maybe","No")))</f>
        <v/>
      </c>
      <c r="R351" s="123"/>
    </row>
    <row r="352" spans="2:18">
      <c r="B352" s="209">
        <v>337</v>
      </c>
      <c r="C352" s="210" t="str">
        <f>IF(ISBLANK(Analysis!C346),"",Analysis!C346)</f>
        <v/>
      </c>
      <c r="D352" s="210" t="str">
        <f>IF(ISBLANK(Analysis!E346),"",Analysis!E346)</f>
        <v/>
      </c>
      <c r="E352" s="210" t="str">
        <f>IF(ISBLANK(Analysis!F346),"",Analysis!F346)</f>
        <v/>
      </c>
      <c r="F352" s="209" t="str">
        <f ca="1">IF($E352="","",IF(OFFSET(Analysis!$BG346,,AG$5)&gt;=$G$5,"Yes",IF(OFFSET(Analysis!$BG346,,AG$5)&gt;=$G$4,"Maybe","No")))</f>
        <v/>
      </c>
      <c r="G352" s="209" t="str">
        <f ca="1">IF($E352="","",IF(OFFSET(Analysis!$BG346,,AH$5)&gt;=$G$5,"Yes",IF(OFFSET(Analysis!$BG346,,AH$5)&gt;=$G$4,"Maybe","No")))</f>
        <v/>
      </c>
      <c r="H352" s="209" t="str">
        <f ca="1">IF($E352="","",IF(OFFSET(Analysis!$BG346,,AI$5)&gt;=$G$5,"Yes",IF(OFFSET(Analysis!$BG346,,AI$5)&gt;=$G$4,"Maybe","No")))</f>
        <v/>
      </c>
      <c r="I352" s="209" t="str">
        <f ca="1">IF($E352="","",IF(OFFSET(Analysis!$BG346,,AJ$5)&gt;=$G$5,"Yes",IF(OFFSET(Analysis!$BG346,,AJ$5)&gt;=$G$4,"Maybe","No")))</f>
        <v/>
      </c>
      <c r="J352" s="209" t="str">
        <f ca="1">IF($E352="","",IF(OFFSET(Analysis!$BG346,,AK$5)&gt;=$G$5,"Yes",IF(OFFSET(Analysis!$BG346,,AK$5)&gt;=$G$4,"Maybe","No")))</f>
        <v/>
      </c>
      <c r="K352" s="209" t="str">
        <f ca="1">IF($E352="","",IF(OFFSET(Analysis!$BG346,,AL$5)&gt;=$G$5,"Yes",IF(OFFSET(Analysis!$BG346,,AL$5)&gt;=$G$4,"Maybe","No")))</f>
        <v/>
      </c>
      <c r="R352" s="123"/>
    </row>
    <row r="353" spans="2:18">
      <c r="B353" s="209">
        <v>338</v>
      </c>
      <c r="C353" s="210" t="str">
        <f>IF(ISBLANK(Analysis!C347),"",Analysis!C347)</f>
        <v/>
      </c>
      <c r="D353" s="210" t="str">
        <f>IF(ISBLANK(Analysis!E347),"",Analysis!E347)</f>
        <v/>
      </c>
      <c r="E353" s="210" t="str">
        <f>IF(ISBLANK(Analysis!F347),"",Analysis!F347)</f>
        <v/>
      </c>
      <c r="F353" s="209" t="str">
        <f ca="1">IF($E353="","",IF(OFFSET(Analysis!$BG347,,AG$5)&gt;=$G$5,"Yes",IF(OFFSET(Analysis!$BG347,,AG$5)&gt;=$G$4,"Maybe","No")))</f>
        <v/>
      </c>
      <c r="G353" s="209" t="str">
        <f ca="1">IF($E353="","",IF(OFFSET(Analysis!$BG347,,AH$5)&gt;=$G$5,"Yes",IF(OFFSET(Analysis!$BG347,,AH$5)&gt;=$G$4,"Maybe","No")))</f>
        <v/>
      </c>
      <c r="H353" s="209" t="str">
        <f ca="1">IF($E353="","",IF(OFFSET(Analysis!$BG347,,AI$5)&gt;=$G$5,"Yes",IF(OFFSET(Analysis!$BG347,,AI$5)&gt;=$G$4,"Maybe","No")))</f>
        <v/>
      </c>
      <c r="I353" s="209" t="str">
        <f ca="1">IF($E353="","",IF(OFFSET(Analysis!$BG347,,AJ$5)&gt;=$G$5,"Yes",IF(OFFSET(Analysis!$BG347,,AJ$5)&gt;=$G$4,"Maybe","No")))</f>
        <v/>
      </c>
      <c r="J353" s="209" t="str">
        <f ca="1">IF($E353="","",IF(OFFSET(Analysis!$BG347,,AK$5)&gt;=$G$5,"Yes",IF(OFFSET(Analysis!$BG347,,AK$5)&gt;=$G$4,"Maybe","No")))</f>
        <v/>
      </c>
      <c r="K353" s="209" t="str">
        <f ca="1">IF($E353="","",IF(OFFSET(Analysis!$BG347,,AL$5)&gt;=$G$5,"Yes",IF(OFFSET(Analysis!$BG347,,AL$5)&gt;=$G$4,"Maybe","No")))</f>
        <v/>
      </c>
      <c r="R353" s="123"/>
    </row>
    <row r="354" spans="2:18">
      <c r="B354" s="209">
        <v>339</v>
      </c>
      <c r="C354" s="210" t="str">
        <f>IF(ISBLANK(Analysis!C348),"",Analysis!C348)</f>
        <v/>
      </c>
      <c r="D354" s="210" t="str">
        <f>IF(ISBLANK(Analysis!E348),"",Analysis!E348)</f>
        <v/>
      </c>
      <c r="E354" s="210" t="str">
        <f>IF(ISBLANK(Analysis!F348),"",Analysis!F348)</f>
        <v/>
      </c>
      <c r="F354" s="209" t="str">
        <f ca="1">IF($E354="","",IF(OFFSET(Analysis!$BG348,,AG$5)&gt;=$G$5,"Yes",IF(OFFSET(Analysis!$BG348,,AG$5)&gt;=$G$4,"Maybe","No")))</f>
        <v/>
      </c>
      <c r="G354" s="209" t="str">
        <f ca="1">IF($E354="","",IF(OFFSET(Analysis!$BG348,,AH$5)&gt;=$G$5,"Yes",IF(OFFSET(Analysis!$BG348,,AH$5)&gt;=$G$4,"Maybe","No")))</f>
        <v/>
      </c>
      <c r="H354" s="209" t="str">
        <f ca="1">IF($E354="","",IF(OFFSET(Analysis!$BG348,,AI$5)&gt;=$G$5,"Yes",IF(OFFSET(Analysis!$BG348,,AI$5)&gt;=$G$4,"Maybe","No")))</f>
        <v/>
      </c>
      <c r="I354" s="209" t="str">
        <f ca="1">IF($E354="","",IF(OFFSET(Analysis!$BG348,,AJ$5)&gt;=$G$5,"Yes",IF(OFFSET(Analysis!$BG348,,AJ$5)&gt;=$G$4,"Maybe","No")))</f>
        <v/>
      </c>
      <c r="J354" s="209" t="str">
        <f ca="1">IF($E354="","",IF(OFFSET(Analysis!$BG348,,AK$5)&gt;=$G$5,"Yes",IF(OFFSET(Analysis!$BG348,,AK$5)&gt;=$G$4,"Maybe","No")))</f>
        <v/>
      </c>
      <c r="K354" s="209" t="str">
        <f ca="1">IF($E354="","",IF(OFFSET(Analysis!$BG348,,AL$5)&gt;=$G$5,"Yes",IF(OFFSET(Analysis!$BG348,,AL$5)&gt;=$G$4,"Maybe","No")))</f>
        <v/>
      </c>
      <c r="R354" s="123"/>
    </row>
    <row r="355" spans="2:18">
      <c r="B355" s="209">
        <v>340</v>
      </c>
      <c r="C355" s="210" t="str">
        <f>IF(ISBLANK(Analysis!C349),"",Analysis!C349)</f>
        <v/>
      </c>
      <c r="D355" s="210" t="str">
        <f>IF(ISBLANK(Analysis!E349),"",Analysis!E349)</f>
        <v/>
      </c>
      <c r="E355" s="210" t="str">
        <f>IF(ISBLANK(Analysis!F349),"",Analysis!F349)</f>
        <v/>
      </c>
      <c r="F355" s="209" t="str">
        <f ca="1">IF($E355="","",IF(OFFSET(Analysis!$BG349,,AG$5)&gt;=$G$5,"Yes",IF(OFFSET(Analysis!$BG349,,AG$5)&gt;=$G$4,"Maybe","No")))</f>
        <v/>
      </c>
      <c r="G355" s="209" t="str">
        <f ca="1">IF($E355="","",IF(OFFSET(Analysis!$BG349,,AH$5)&gt;=$G$5,"Yes",IF(OFFSET(Analysis!$BG349,,AH$5)&gt;=$G$4,"Maybe","No")))</f>
        <v/>
      </c>
      <c r="H355" s="209" t="str">
        <f ca="1">IF($E355="","",IF(OFFSET(Analysis!$BG349,,AI$5)&gt;=$G$5,"Yes",IF(OFFSET(Analysis!$BG349,,AI$5)&gt;=$G$4,"Maybe","No")))</f>
        <v/>
      </c>
      <c r="I355" s="209" t="str">
        <f ca="1">IF($E355="","",IF(OFFSET(Analysis!$BG349,,AJ$5)&gt;=$G$5,"Yes",IF(OFFSET(Analysis!$BG349,,AJ$5)&gt;=$G$4,"Maybe","No")))</f>
        <v/>
      </c>
      <c r="J355" s="209" t="str">
        <f ca="1">IF($E355="","",IF(OFFSET(Analysis!$BG349,,AK$5)&gt;=$G$5,"Yes",IF(OFFSET(Analysis!$BG349,,AK$5)&gt;=$G$4,"Maybe","No")))</f>
        <v/>
      </c>
      <c r="K355" s="209" t="str">
        <f ca="1">IF($E355="","",IF(OFFSET(Analysis!$BG349,,AL$5)&gt;=$G$5,"Yes",IF(OFFSET(Analysis!$BG349,,AL$5)&gt;=$G$4,"Maybe","No")))</f>
        <v/>
      </c>
      <c r="R355" s="123"/>
    </row>
    <row r="356" spans="2:18">
      <c r="B356" s="209">
        <v>341</v>
      </c>
      <c r="C356" s="210" t="str">
        <f>IF(ISBLANK(Analysis!C350),"",Analysis!C350)</f>
        <v/>
      </c>
      <c r="D356" s="210" t="str">
        <f>IF(ISBLANK(Analysis!E350),"",Analysis!E350)</f>
        <v/>
      </c>
      <c r="E356" s="210" t="str">
        <f>IF(ISBLANK(Analysis!F350),"",Analysis!F350)</f>
        <v/>
      </c>
      <c r="F356" s="209" t="str">
        <f ca="1">IF($E356="","",IF(OFFSET(Analysis!$BG350,,AG$5)&gt;=$G$5,"Yes",IF(OFFSET(Analysis!$BG350,,AG$5)&gt;=$G$4,"Maybe","No")))</f>
        <v/>
      </c>
      <c r="G356" s="209" t="str">
        <f ca="1">IF($E356="","",IF(OFFSET(Analysis!$BG350,,AH$5)&gt;=$G$5,"Yes",IF(OFFSET(Analysis!$BG350,,AH$5)&gt;=$G$4,"Maybe","No")))</f>
        <v/>
      </c>
      <c r="H356" s="209" t="str">
        <f ca="1">IF($E356="","",IF(OFFSET(Analysis!$BG350,,AI$5)&gt;=$G$5,"Yes",IF(OFFSET(Analysis!$BG350,,AI$5)&gt;=$G$4,"Maybe","No")))</f>
        <v/>
      </c>
      <c r="I356" s="209" t="str">
        <f ca="1">IF($E356="","",IF(OFFSET(Analysis!$BG350,,AJ$5)&gt;=$G$5,"Yes",IF(OFFSET(Analysis!$BG350,,AJ$5)&gt;=$G$4,"Maybe","No")))</f>
        <v/>
      </c>
      <c r="J356" s="209" t="str">
        <f ca="1">IF($E356="","",IF(OFFSET(Analysis!$BG350,,AK$5)&gt;=$G$5,"Yes",IF(OFFSET(Analysis!$BG350,,AK$5)&gt;=$G$4,"Maybe","No")))</f>
        <v/>
      </c>
      <c r="K356" s="209" t="str">
        <f ca="1">IF($E356="","",IF(OFFSET(Analysis!$BG350,,AL$5)&gt;=$G$5,"Yes",IF(OFFSET(Analysis!$BG350,,AL$5)&gt;=$G$4,"Maybe","No")))</f>
        <v/>
      </c>
      <c r="R356" s="123"/>
    </row>
    <row r="357" spans="2:18">
      <c r="B357" s="209">
        <v>342</v>
      </c>
      <c r="C357" s="210" t="str">
        <f>IF(ISBLANK(Analysis!C351),"",Analysis!C351)</f>
        <v/>
      </c>
      <c r="D357" s="210" t="str">
        <f>IF(ISBLANK(Analysis!E351),"",Analysis!E351)</f>
        <v/>
      </c>
      <c r="E357" s="210" t="str">
        <f>IF(ISBLANK(Analysis!F351),"",Analysis!F351)</f>
        <v/>
      </c>
      <c r="F357" s="209" t="str">
        <f ca="1">IF($E357="","",IF(OFFSET(Analysis!$BG351,,AG$5)&gt;=$G$5,"Yes",IF(OFFSET(Analysis!$BG351,,AG$5)&gt;=$G$4,"Maybe","No")))</f>
        <v/>
      </c>
      <c r="G357" s="209" t="str">
        <f ca="1">IF($E357="","",IF(OFFSET(Analysis!$BG351,,AH$5)&gt;=$G$5,"Yes",IF(OFFSET(Analysis!$BG351,,AH$5)&gt;=$G$4,"Maybe","No")))</f>
        <v/>
      </c>
      <c r="H357" s="209" t="str">
        <f ca="1">IF($E357="","",IF(OFFSET(Analysis!$BG351,,AI$5)&gt;=$G$5,"Yes",IF(OFFSET(Analysis!$BG351,,AI$5)&gt;=$G$4,"Maybe","No")))</f>
        <v/>
      </c>
      <c r="I357" s="209" t="str">
        <f ca="1">IF($E357="","",IF(OFFSET(Analysis!$BG351,,AJ$5)&gt;=$G$5,"Yes",IF(OFFSET(Analysis!$BG351,,AJ$5)&gt;=$G$4,"Maybe","No")))</f>
        <v/>
      </c>
      <c r="J357" s="209" t="str">
        <f ca="1">IF($E357="","",IF(OFFSET(Analysis!$BG351,,AK$5)&gt;=$G$5,"Yes",IF(OFFSET(Analysis!$BG351,,AK$5)&gt;=$G$4,"Maybe","No")))</f>
        <v/>
      </c>
      <c r="K357" s="209" t="str">
        <f ca="1">IF($E357="","",IF(OFFSET(Analysis!$BG351,,AL$5)&gt;=$G$5,"Yes",IF(OFFSET(Analysis!$BG351,,AL$5)&gt;=$G$4,"Maybe","No")))</f>
        <v/>
      </c>
      <c r="R357" s="123"/>
    </row>
    <row r="358" spans="2:18">
      <c r="B358" s="209">
        <v>343</v>
      </c>
      <c r="C358" s="210" t="str">
        <f>IF(ISBLANK(Analysis!C352),"",Analysis!C352)</f>
        <v/>
      </c>
      <c r="D358" s="210" t="str">
        <f>IF(ISBLANK(Analysis!E352),"",Analysis!E352)</f>
        <v/>
      </c>
      <c r="E358" s="210" t="str">
        <f>IF(ISBLANK(Analysis!F352),"",Analysis!F352)</f>
        <v/>
      </c>
      <c r="F358" s="209" t="str">
        <f ca="1">IF($E358="","",IF(OFFSET(Analysis!$BG352,,AG$5)&gt;=$G$5,"Yes",IF(OFFSET(Analysis!$BG352,,AG$5)&gt;=$G$4,"Maybe","No")))</f>
        <v/>
      </c>
      <c r="G358" s="209" t="str">
        <f ca="1">IF($E358="","",IF(OFFSET(Analysis!$BG352,,AH$5)&gt;=$G$5,"Yes",IF(OFFSET(Analysis!$BG352,,AH$5)&gt;=$G$4,"Maybe","No")))</f>
        <v/>
      </c>
      <c r="H358" s="209" t="str">
        <f ca="1">IF($E358="","",IF(OFFSET(Analysis!$BG352,,AI$5)&gt;=$G$5,"Yes",IF(OFFSET(Analysis!$BG352,,AI$5)&gt;=$G$4,"Maybe","No")))</f>
        <v/>
      </c>
      <c r="I358" s="209" t="str">
        <f ca="1">IF($E358="","",IF(OFFSET(Analysis!$BG352,,AJ$5)&gt;=$G$5,"Yes",IF(OFFSET(Analysis!$BG352,,AJ$5)&gt;=$G$4,"Maybe","No")))</f>
        <v/>
      </c>
      <c r="J358" s="209" t="str">
        <f ca="1">IF($E358="","",IF(OFFSET(Analysis!$BG352,,AK$5)&gt;=$G$5,"Yes",IF(OFFSET(Analysis!$BG352,,AK$5)&gt;=$G$4,"Maybe","No")))</f>
        <v/>
      </c>
      <c r="K358" s="209" t="str">
        <f ca="1">IF($E358="","",IF(OFFSET(Analysis!$BG352,,AL$5)&gt;=$G$5,"Yes",IF(OFFSET(Analysis!$BG352,,AL$5)&gt;=$G$4,"Maybe","No")))</f>
        <v/>
      </c>
      <c r="R358" s="123"/>
    </row>
    <row r="359" spans="2:18">
      <c r="B359" s="209">
        <v>344</v>
      </c>
      <c r="C359" s="210" t="str">
        <f>IF(ISBLANK(Analysis!C353),"",Analysis!C353)</f>
        <v/>
      </c>
      <c r="D359" s="210" t="str">
        <f>IF(ISBLANK(Analysis!E353),"",Analysis!E353)</f>
        <v/>
      </c>
      <c r="E359" s="210" t="str">
        <f>IF(ISBLANK(Analysis!F353),"",Analysis!F353)</f>
        <v/>
      </c>
      <c r="F359" s="209" t="str">
        <f ca="1">IF($E359="","",IF(OFFSET(Analysis!$BG353,,AG$5)&gt;=$G$5,"Yes",IF(OFFSET(Analysis!$BG353,,AG$5)&gt;=$G$4,"Maybe","No")))</f>
        <v/>
      </c>
      <c r="G359" s="209" t="str">
        <f ca="1">IF($E359="","",IF(OFFSET(Analysis!$BG353,,AH$5)&gt;=$G$5,"Yes",IF(OFFSET(Analysis!$BG353,,AH$5)&gt;=$G$4,"Maybe","No")))</f>
        <v/>
      </c>
      <c r="H359" s="209" t="str">
        <f ca="1">IF($E359="","",IF(OFFSET(Analysis!$BG353,,AI$5)&gt;=$G$5,"Yes",IF(OFFSET(Analysis!$BG353,,AI$5)&gt;=$G$4,"Maybe","No")))</f>
        <v/>
      </c>
      <c r="I359" s="209" t="str">
        <f ca="1">IF($E359="","",IF(OFFSET(Analysis!$BG353,,AJ$5)&gt;=$G$5,"Yes",IF(OFFSET(Analysis!$BG353,,AJ$5)&gt;=$G$4,"Maybe","No")))</f>
        <v/>
      </c>
      <c r="J359" s="209" t="str">
        <f ca="1">IF($E359="","",IF(OFFSET(Analysis!$BG353,,AK$5)&gt;=$G$5,"Yes",IF(OFFSET(Analysis!$BG353,,AK$5)&gt;=$G$4,"Maybe","No")))</f>
        <v/>
      </c>
      <c r="K359" s="209" t="str">
        <f ca="1">IF($E359="","",IF(OFFSET(Analysis!$BG353,,AL$5)&gt;=$G$5,"Yes",IF(OFFSET(Analysis!$BG353,,AL$5)&gt;=$G$4,"Maybe","No")))</f>
        <v/>
      </c>
      <c r="R359" s="123"/>
    </row>
    <row r="360" spans="2:18">
      <c r="B360" s="209">
        <v>345</v>
      </c>
      <c r="C360" s="210" t="str">
        <f>IF(ISBLANK(Analysis!C354),"",Analysis!C354)</f>
        <v/>
      </c>
      <c r="D360" s="210" t="str">
        <f>IF(ISBLANK(Analysis!E354),"",Analysis!E354)</f>
        <v/>
      </c>
      <c r="E360" s="210" t="str">
        <f>IF(ISBLANK(Analysis!F354),"",Analysis!F354)</f>
        <v/>
      </c>
      <c r="F360" s="209" t="str">
        <f ca="1">IF($E360="","",IF(OFFSET(Analysis!$BG354,,AG$5)&gt;=$G$5,"Yes",IF(OFFSET(Analysis!$BG354,,AG$5)&gt;=$G$4,"Maybe","No")))</f>
        <v/>
      </c>
      <c r="G360" s="209" t="str">
        <f ca="1">IF($E360="","",IF(OFFSET(Analysis!$BG354,,AH$5)&gt;=$G$5,"Yes",IF(OFFSET(Analysis!$BG354,,AH$5)&gt;=$G$4,"Maybe","No")))</f>
        <v/>
      </c>
      <c r="H360" s="209" t="str">
        <f ca="1">IF($E360="","",IF(OFFSET(Analysis!$BG354,,AI$5)&gt;=$G$5,"Yes",IF(OFFSET(Analysis!$BG354,,AI$5)&gt;=$G$4,"Maybe","No")))</f>
        <v/>
      </c>
      <c r="I360" s="209" t="str">
        <f ca="1">IF($E360="","",IF(OFFSET(Analysis!$BG354,,AJ$5)&gt;=$G$5,"Yes",IF(OFFSET(Analysis!$BG354,,AJ$5)&gt;=$G$4,"Maybe","No")))</f>
        <v/>
      </c>
      <c r="J360" s="209" t="str">
        <f ca="1">IF($E360="","",IF(OFFSET(Analysis!$BG354,,AK$5)&gt;=$G$5,"Yes",IF(OFFSET(Analysis!$BG354,,AK$5)&gt;=$G$4,"Maybe","No")))</f>
        <v/>
      </c>
      <c r="K360" s="209" t="str">
        <f ca="1">IF($E360="","",IF(OFFSET(Analysis!$BG354,,AL$5)&gt;=$G$5,"Yes",IF(OFFSET(Analysis!$BG354,,AL$5)&gt;=$G$4,"Maybe","No")))</f>
        <v/>
      </c>
      <c r="R360" s="123"/>
    </row>
    <row r="361" spans="2:18">
      <c r="B361" s="209">
        <v>346</v>
      </c>
      <c r="C361" s="210" t="str">
        <f>IF(ISBLANK(Analysis!C355),"",Analysis!C355)</f>
        <v/>
      </c>
      <c r="D361" s="210" t="str">
        <f>IF(ISBLANK(Analysis!E355),"",Analysis!E355)</f>
        <v/>
      </c>
      <c r="E361" s="210" t="str">
        <f>IF(ISBLANK(Analysis!F355),"",Analysis!F355)</f>
        <v/>
      </c>
      <c r="F361" s="209" t="str">
        <f ca="1">IF($E361="","",IF(OFFSET(Analysis!$BG355,,AG$5)&gt;=$G$5,"Yes",IF(OFFSET(Analysis!$BG355,,AG$5)&gt;=$G$4,"Maybe","No")))</f>
        <v/>
      </c>
      <c r="G361" s="209" t="str">
        <f ca="1">IF($E361="","",IF(OFFSET(Analysis!$BG355,,AH$5)&gt;=$G$5,"Yes",IF(OFFSET(Analysis!$BG355,,AH$5)&gt;=$G$4,"Maybe","No")))</f>
        <v/>
      </c>
      <c r="H361" s="209" t="str">
        <f ca="1">IF($E361="","",IF(OFFSET(Analysis!$BG355,,AI$5)&gt;=$G$5,"Yes",IF(OFFSET(Analysis!$BG355,,AI$5)&gt;=$G$4,"Maybe","No")))</f>
        <v/>
      </c>
      <c r="I361" s="209" t="str">
        <f ca="1">IF($E361="","",IF(OFFSET(Analysis!$BG355,,AJ$5)&gt;=$G$5,"Yes",IF(OFFSET(Analysis!$BG355,,AJ$5)&gt;=$G$4,"Maybe","No")))</f>
        <v/>
      </c>
      <c r="J361" s="209" t="str">
        <f ca="1">IF($E361="","",IF(OFFSET(Analysis!$BG355,,AK$5)&gt;=$G$5,"Yes",IF(OFFSET(Analysis!$BG355,,AK$5)&gt;=$G$4,"Maybe","No")))</f>
        <v/>
      </c>
      <c r="K361" s="209" t="str">
        <f ca="1">IF($E361="","",IF(OFFSET(Analysis!$BG355,,AL$5)&gt;=$G$5,"Yes",IF(OFFSET(Analysis!$BG355,,AL$5)&gt;=$G$4,"Maybe","No")))</f>
        <v/>
      </c>
      <c r="R361" s="123"/>
    </row>
    <row r="362" spans="2:18">
      <c r="B362" s="209">
        <v>347</v>
      </c>
      <c r="C362" s="210" t="str">
        <f>IF(ISBLANK(Analysis!C356),"",Analysis!C356)</f>
        <v/>
      </c>
      <c r="D362" s="210" t="str">
        <f>IF(ISBLANK(Analysis!E356),"",Analysis!E356)</f>
        <v/>
      </c>
      <c r="E362" s="210" t="str">
        <f>IF(ISBLANK(Analysis!F356),"",Analysis!F356)</f>
        <v/>
      </c>
      <c r="F362" s="209" t="str">
        <f ca="1">IF($E362="","",IF(OFFSET(Analysis!$BG356,,AG$5)&gt;=$G$5,"Yes",IF(OFFSET(Analysis!$BG356,,AG$5)&gt;=$G$4,"Maybe","No")))</f>
        <v/>
      </c>
      <c r="G362" s="209" t="str">
        <f ca="1">IF($E362="","",IF(OFFSET(Analysis!$BG356,,AH$5)&gt;=$G$5,"Yes",IF(OFFSET(Analysis!$BG356,,AH$5)&gt;=$G$4,"Maybe","No")))</f>
        <v/>
      </c>
      <c r="H362" s="209" t="str">
        <f ca="1">IF($E362="","",IF(OFFSET(Analysis!$BG356,,AI$5)&gt;=$G$5,"Yes",IF(OFFSET(Analysis!$BG356,,AI$5)&gt;=$G$4,"Maybe","No")))</f>
        <v/>
      </c>
      <c r="I362" s="209" t="str">
        <f ca="1">IF($E362="","",IF(OFFSET(Analysis!$BG356,,AJ$5)&gt;=$G$5,"Yes",IF(OFFSET(Analysis!$BG356,,AJ$5)&gt;=$G$4,"Maybe","No")))</f>
        <v/>
      </c>
      <c r="J362" s="209" t="str">
        <f ca="1">IF($E362="","",IF(OFFSET(Analysis!$BG356,,AK$5)&gt;=$G$5,"Yes",IF(OFFSET(Analysis!$BG356,,AK$5)&gt;=$G$4,"Maybe","No")))</f>
        <v/>
      </c>
      <c r="K362" s="209" t="str">
        <f ca="1">IF($E362="","",IF(OFFSET(Analysis!$BG356,,AL$5)&gt;=$G$5,"Yes",IF(OFFSET(Analysis!$BG356,,AL$5)&gt;=$G$4,"Maybe","No")))</f>
        <v/>
      </c>
      <c r="R362" s="123"/>
    </row>
    <row r="363" spans="2:18">
      <c r="B363" s="209">
        <v>348</v>
      </c>
      <c r="C363" s="210" t="str">
        <f>IF(ISBLANK(Analysis!C357),"",Analysis!C357)</f>
        <v/>
      </c>
      <c r="D363" s="210" t="str">
        <f>IF(ISBLANK(Analysis!E357),"",Analysis!E357)</f>
        <v/>
      </c>
      <c r="E363" s="210" t="str">
        <f>IF(ISBLANK(Analysis!F357),"",Analysis!F357)</f>
        <v/>
      </c>
      <c r="F363" s="209" t="str">
        <f ca="1">IF($E363="","",IF(OFFSET(Analysis!$BG357,,AG$5)&gt;=$G$5,"Yes",IF(OFFSET(Analysis!$BG357,,AG$5)&gt;=$G$4,"Maybe","No")))</f>
        <v/>
      </c>
      <c r="G363" s="209" t="str">
        <f ca="1">IF($E363="","",IF(OFFSET(Analysis!$BG357,,AH$5)&gt;=$G$5,"Yes",IF(OFFSET(Analysis!$BG357,,AH$5)&gt;=$G$4,"Maybe","No")))</f>
        <v/>
      </c>
      <c r="H363" s="209" t="str">
        <f ca="1">IF($E363="","",IF(OFFSET(Analysis!$BG357,,AI$5)&gt;=$G$5,"Yes",IF(OFFSET(Analysis!$BG357,,AI$5)&gt;=$G$4,"Maybe","No")))</f>
        <v/>
      </c>
      <c r="I363" s="209" t="str">
        <f ca="1">IF($E363="","",IF(OFFSET(Analysis!$BG357,,AJ$5)&gt;=$G$5,"Yes",IF(OFFSET(Analysis!$BG357,,AJ$5)&gt;=$G$4,"Maybe","No")))</f>
        <v/>
      </c>
      <c r="J363" s="209" t="str">
        <f ca="1">IF($E363="","",IF(OFFSET(Analysis!$BG357,,AK$5)&gt;=$G$5,"Yes",IF(OFFSET(Analysis!$BG357,,AK$5)&gt;=$G$4,"Maybe","No")))</f>
        <v/>
      </c>
      <c r="K363" s="209" t="str">
        <f ca="1">IF($E363="","",IF(OFFSET(Analysis!$BG357,,AL$5)&gt;=$G$5,"Yes",IF(OFFSET(Analysis!$BG357,,AL$5)&gt;=$G$4,"Maybe","No")))</f>
        <v/>
      </c>
      <c r="R363" s="123"/>
    </row>
    <row r="364" spans="2:18">
      <c r="B364" s="209">
        <v>349</v>
      </c>
      <c r="C364" s="210" t="str">
        <f>IF(ISBLANK(Analysis!C358),"",Analysis!C358)</f>
        <v/>
      </c>
      <c r="D364" s="210" t="str">
        <f>IF(ISBLANK(Analysis!E358),"",Analysis!E358)</f>
        <v/>
      </c>
      <c r="E364" s="210" t="str">
        <f>IF(ISBLANK(Analysis!F358),"",Analysis!F358)</f>
        <v/>
      </c>
      <c r="F364" s="209" t="str">
        <f ca="1">IF($E364="","",IF(OFFSET(Analysis!$BG358,,AG$5)&gt;=$G$5,"Yes",IF(OFFSET(Analysis!$BG358,,AG$5)&gt;=$G$4,"Maybe","No")))</f>
        <v/>
      </c>
      <c r="G364" s="209" t="str">
        <f ca="1">IF($E364="","",IF(OFFSET(Analysis!$BG358,,AH$5)&gt;=$G$5,"Yes",IF(OFFSET(Analysis!$BG358,,AH$5)&gt;=$G$4,"Maybe","No")))</f>
        <v/>
      </c>
      <c r="H364" s="209" t="str">
        <f ca="1">IF($E364="","",IF(OFFSET(Analysis!$BG358,,AI$5)&gt;=$G$5,"Yes",IF(OFFSET(Analysis!$BG358,,AI$5)&gt;=$G$4,"Maybe","No")))</f>
        <v/>
      </c>
      <c r="I364" s="209" t="str">
        <f ca="1">IF($E364="","",IF(OFFSET(Analysis!$BG358,,AJ$5)&gt;=$G$5,"Yes",IF(OFFSET(Analysis!$BG358,,AJ$5)&gt;=$G$4,"Maybe","No")))</f>
        <v/>
      </c>
      <c r="J364" s="209" t="str">
        <f ca="1">IF($E364="","",IF(OFFSET(Analysis!$BG358,,AK$5)&gt;=$G$5,"Yes",IF(OFFSET(Analysis!$BG358,,AK$5)&gt;=$G$4,"Maybe","No")))</f>
        <v/>
      </c>
      <c r="K364" s="209" t="str">
        <f ca="1">IF($E364="","",IF(OFFSET(Analysis!$BG358,,AL$5)&gt;=$G$5,"Yes",IF(OFFSET(Analysis!$BG358,,AL$5)&gt;=$G$4,"Maybe","No")))</f>
        <v/>
      </c>
      <c r="R364" s="123"/>
    </row>
    <row r="365" spans="2:18">
      <c r="B365" s="209">
        <v>350</v>
      </c>
      <c r="C365" s="210" t="str">
        <f>IF(ISBLANK(Analysis!C359),"",Analysis!C359)</f>
        <v/>
      </c>
      <c r="D365" s="210" t="str">
        <f>IF(ISBLANK(Analysis!E359),"",Analysis!E359)</f>
        <v/>
      </c>
      <c r="E365" s="210" t="str">
        <f>IF(ISBLANK(Analysis!F359),"",Analysis!F359)</f>
        <v/>
      </c>
      <c r="F365" s="209" t="str">
        <f ca="1">IF($E365="","",IF(OFFSET(Analysis!$BG359,,AG$5)&gt;=$G$5,"Yes",IF(OFFSET(Analysis!$BG359,,AG$5)&gt;=$G$4,"Maybe","No")))</f>
        <v/>
      </c>
      <c r="G365" s="209" t="str">
        <f ca="1">IF($E365="","",IF(OFFSET(Analysis!$BG359,,AH$5)&gt;=$G$5,"Yes",IF(OFFSET(Analysis!$BG359,,AH$5)&gt;=$G$4,"Maybe","No")))</f>
        <v/>
      </c>
      <c r="H365" s="209" t="str">
        <f ca="1">IF($E365="","",IF(OFFSET(Analysis!$BG359,,AI$5)&gt;=$G$5,"Yes",IF(OFFSET(Analysis!$BG359,,AI$5)&gt;=$G$4,"Maybe","No")))</f>
        <v/>
      </c>
      <c r="I365" s="209" t="str">
        <f ca="1">IF($E365="","",IF(OFFSET(Analysis!$BG359,,AJ$5)&gt;=$G$5,"Yes",IF(OFFSET(Analysis!$BG359,,AJ$5)&gt;=$G$4,"Maybe","No")))</f>
        <v/>
      </c>
      <c r="J365" s="209" t="str">
        <f ca="1">IF($E365="","",IF(OFFSET(Analysis!$BG359,,AK$5)&gt;=$G$5,"Yes",IF(OFFSET(Analysis!$BG359,,AK$5)&gt;=$G$4,"Maybe","No")))</f>
        <v/>
      </c>
      <c r="K365" s="209" t="str">
        <f ca="1">IF($E365="","",IF(OFFSET(Analysis!$BG359,,AL$5)&gt;=$G$5,"Yes",IF(OFFSET(Analysis!$BG359,,AL$5)&gt;=$G$4,"Maybe","No")))</f>
        <v/>
      </c>
      <c r="R365" s="123"/>
    </row>
    <row r="366" spans="2:18">
      <c r="B366" s="209">
        <v>351</v>
      </c>
      <c r="C366" s="210" t="str">
        <f>IF(ISBLANK(Analysis!C360),"",Analysis!C360)</f>
        <v/>
      </c>
      <c r="D366" s="210" t="str">
        <f>IF(ISBLANK(Analysis!E360),"",Analysis!E360)</f>
        <v/>
      </c>
      <c r="E366" s="210" t="str">
        <f>IF(ISBLANK(Analysis!F360),"",Analysis!F360)</f>
        <v/>
      </c>
      <c r="F366" s="209" t="str">
        <f ca="1">IF($E366="","",IF(OFFSET(Analysis!$BG360,,AG$5)&gt;=$G$5,"Yes",IF(OFFSET(Analysis!$BG360,,AG$5)&gt;=$G$4,"Maybe","No")))</f>
        <v/>
      </c>
      <c r="G366" s="209" t="str">
        <f ca="1">IF($E366="","",IF(OFFSET(Analysis!$BG360,,AH$5)&gt;=$G$5,"Yes",IF(OFFSET(Analysis!$BG360,,AH$5)&gt;=$G$4,"Maybe","No")))</f>
        <v/>
      </c>
      <c r="H366" s="209" t="str">
        <f ca="1">IF($E366="","",IF(OFFSET(Analysis!$BG360,,AI$5)&gt;=$G$5,"Yes",IF(OFFSET(Analysis!$BG360,,AI$5)&gt;=$G$4,"Maybe","No")))</f>
        <v/>
      </c>
      <c r="I366" s="209" t="str">
        <f ca="1">IF($E366="","",IF(OFFSET(Analysis!$BG360,,AJ$5)&gt;=$G$5,"Yes",IF(OFFSET(Analysis!$BG360,,AJ$5)&gt;=$G$4,"Maybe","No")))</f>
        <v/>
      </c>
      <c r="J366" s="209" t="str">
        <f ca="1">IF($E366="","",IF(OFFSET(Analysis!$BG360,,AK$5)&gt;=$G$5,"Yes",IF(OFFSET(Analysis!$BG360,,AK$5)&gt;=$G$4,"Maybe","No")))</f>
        <v/>
      </c>
      <c r="K366" s="209" t="str">
        <f ca="1">IF($E366="","",IF(OFFSET(Analysis!$BG360,,AL$5)&gt;=$G$5,"Yes",IF(OFFSET(Analysis!$BG360,,AL$5)&gt;=$G$4,"Maybe","No")))</f>
        <v/>
      </c>
      <c r="R366" s="123"/>
    </row>
    <row r="367" spans="2:18">
      <c r="B367" s="209">
        <v>352</v>
      </c>
      <c r="C367" s="210" t="str">
        <f>IF(ISBLANK(Analysis!C361),"",Analysis!C361)</f>
        <v/>
      </c>
      <c r="D367" s="210" t="str">
        <f>IF(ISBLANK(Analysis!E361),"",Analysis!E361)</f>
        <v/>
      </c>
      <c r="E367" s="210" t="str">
        <f>IF(ISBLANK(Analysis!F361),"",Analysis!F361)</f>
        <v/>
      </c>
      <c r="F367" s="209" t="str">
        <f ca="1">IF($E367="","",IF(OFFSET(Analysis!$BG361,,AG$5)&gt;=$G$5,"Yes",IF(OFFSET(Analysis!$BG361,,AG$5)&gt;=$G$4,"Maybe","No")))</f>
        <v/>
      </c>
      <c r="G367" s="209" t="str">
        <f ca="1">IF($E367="","",IF(OFFSET(Analysis!$BG361,,AH$5)&gt;=$G$5,"Yes",IF(OFFSET(Analysis!$BG361,,AH$5)&gt;=$G$4,"Maybe","No")))</f>
        <v/>
      </c>
      <c r="H367" s="209" t="str">
        <f ca="1">IF($E367="","",IF(OFFSET(Analysis!$BG361,,AI$5)&gt;=$G$5,"Yes",IF(OFFSET(Analysis!$BG361,,AI$5)&gt;=$G$4,"Maybe","No")))</f>
        <v/>
      </c>
      <c r="I367" s="209" t="str">
        <f ca="1">IF($E367="","",IF(OFFSET(Analysis!$BG361,,AJ$5)&gt;=$G$5,"Yes",IF(OFFSET(Analysis!$BG361,,AJ$5)&gt;=$G$4,"Maybe","No")))</f>
        <v/>
      </c>
      <c r="J367" s="209" t="str">
        <f ca="1">IF($E367="","",IF(OFFSET(Analysis!$BG361,,AK$5)&gt;=$G$5,"Yes",IF(OFFSET(Analysis!$BG361,,AK$5)&gt;=$G$4,"Maybe","No")))</f>
        <v/>
      </c>
      <c r="K367" s="209" t="str">
        <f ca="1">IF($E367="","",IF(OFFSET(Analysis!$BG361,,AL$5)&gt;=$G$5,"Yes",IF(OFFSET(Analysis!$BG361,,AL$5)&gt;=$G$4,"Maybe","No")))</f>
        <v/>
      </c>
      <c r="R367" s="123"/>
    </row>
    <row r="368" spans="2:18">
      <c r="B368" s="209">
        <v>353</v>
      </c>
      <c r="C368" s="210" t="str">
        <f>IF(ISBLANK(Analysis!C362),"",Analysis!C362)</f>
        <v/>
      </c>
      <c r="D368" s="210" t="str">
        <f>IF(ISBLANK(Analysis!E362),"",Analysis!E362)</f>
        <v/>
      </c>
      <c r="E368" s="210" t="str">
        <f>IF(ISBLANK(Analysis!F362),"",Analysis!F362)</f>
        <v/>
      </c>
      <c r="F368" s="209" t="str">
        <f ca="1">IF($E368="","",IF(OFFSET(Analysis!$BG362,,AG$5)&gt;=$G$5,"Yes",IF(OFFSET(Analysis!$BG362,,AG$5)&gt;=$G$4,"Maybe","No")))</f>
        <v/>
      </c>
      <c r="G368" s="209" t="str">
        <f ca="1">IF($E368="","",IF(OFFSET(Analysis!$BG362,,AH$5)&gt;=$G$5,"Yes",IF(OFFSET(Analysis!$BG362,,AH$5)&gt;=$G$4,"Maybe","No")))</f>
        <v/>
      </c>
      <c r="H368" s="209" t="str">
        <f ca="1">IF($E368="","",IF(OFFSET(Analysis!$BG362,,AI$5)&gt;=$G$5,"Yes",IF(OFFSET(Analysis!$BG362,,AI$5)&gt;=$G$4,"Maybe","No")))</f>
        <v/>
      </c>
      <c r="I368" s="209" t="str">
        <f ca="1">IF($E368="","",IF(OFFSET(Analysis!$BG362,,AJ$5)&gt;=$G$5,"Yes",IF(OFFSET(Analysis!$BG362,,AJ$5)&gt;=$G$4,"Maybe","No")))</f>
        <v/>
      </c>
      <c r="J368" s="209" t="str">
        <f ca="1">IF($E368="","",IF(OFFSET(Analysis!$BG362,,AK$5)&gt;=$G$5,"Yes",IF(OFFSET(Analysis!$BG362,,AK$5)&gt;=$G$4,"Maybe","No")))</f>
        <v/>
      </c>
      <c r="K368" s="209" t="str">
        <f ca="1">IF($E368="","",IF(OFFSET(Analysis!$BG362,,AL$5)&gt;=$G$5,"Yes",IF(OFFSET(Analysis!$BG362,,AL$5)&gt;=$G$4,"Maybe","No")))</f>
        <v/>
      </c>
      <c r="R368" s="123"/>
    </row>
    <row r="369" spans="2:18">
      <c r="B369" s="209">
        <v>354</v>
      </c>
      <c r="C369" s="210" t="str">
        <f>IF(ISBLANK(Analysis!C363),"",Analysis!C363)</f>
        <v/>
      </c>
      <c r="D369" s="210" t="str">
        <f>IF(ISBLANK(Analysis!E363),"",Analysis!E363)</f>
        <v/>
      </c>
      <c r="E369" s="210" t="str">
        <f>IF(ISBLANK(Analysis!F363),"",Analysis!F363)</f>
        <v/>
      </c>
      <c r="F369" s="209" t="str">
        <f ca="1">IF($E369="","",IF(OFFSET(Analysis!$BG363,,AG$5)&gt;=$G$5,"Yes",IF(OFFSET(Analysis!$BG363,,AG$5)&gt;=$G$4,"Maybe","No")))</f>
        <v/>
      </c>
      <c r="G369" s="209" t="str">
        <f ca="1">IF($E369="","",IF(OFFSET(Analysis!$BG363,,AH$5)&gt;=$G$5,"Yes",IF(OFFSET(Analysis!$BG363,,AH$5)&gt;=$G$4,"Maybe","No")))</f>
        <v/>
      </c>
      <c r="H369" s="209" t="str">
        <f ca="1">IF($E369="","",IF(OFFSET(Analysis!$BG363,,AI$5)&gt;=$G$5,"Yes",IF(OFFSET(Analysis!$BG363,,AI$5)&gt;=$G$4,"Maybe","No")))</f>
        <v/>
      </c>
      <c r="I369" s="209" t="str">
        <f ca="1">IF($E369="","",IF(OFFSET(Analysis!$BG363,,AJ$5)&gt;=$G$5,"Yes",IF(OFFSET(Analysis!$BG363,,AJ$5)&gt;=$G$4,"Maybe","No")))</f>
        <v/>
      </c>
      <c r="J369" s="209" t="str">
        <f ca="1">IF($E369="","",IF(OFFSET(Analysis!$BG363,,AK$5)&gt;=$G$5,"Yes",IF(OFFSET(Analysis!$BG363,,AK$5)&gt;=$G$4,"Maybe","No")))</f>
        <v/>
      </c>
      <c r="K369" s="209" t="str">
        <f ca="1">IF($E369="","",IF(OFFSET(Analysis!$BG363,,AL$5)&gt;=$G$5,"Yes",IF(OFFSET(Analysis!$BG363,,AL$5)&gt;=$G$4,"Maybe","No")))</f>
        <v/>
      </c>
      <c r="R369" s="123"/>
    </row>
    <row r="370" spans="2:18">
      <c r="B370" s="209">
        <v>355</v>
      </c>
      <c r="C370" s="210" t="str">
        <f>IF(ISBLANK(Analysis!C364),"",Analysis!C364)</f>
        <v/>
      </c>
      <c r="D370" s="210" t="str">
        <f>IF(ISBLANK(Analysis!E364),"",Analysis!E364)</f>
        <v/>
      </c>
      <c r="E370" s="210" t="str">
        <f>IF(ISBLANK(Analysis!F364),"",Analysis!F364)</f>
        <v/>
      </c>
      <c r="F370" s="209" t="str">
        <f ca="1">IF($E370="","",IF(OFFSET(Analysis!$BG364,,AG$5)&gt;=$G$5,"Yes",IF(OFFSET(Analysis!$BG364,,AG$5)&gt;=$G$4,"Maybe","No")))</f>
        <v/>
      </c>
      <c r="G370" s="209" t="str">
        <f ca="1">IF($E370="","",IF(OFFSET(Analysis!$BG364,,AH$5)&gt;=$G$5,"Yes",IF(OFFSET(Analysis!$BG364,,AH$5)&gt;=$G$4,"Maybe","No")))</f>
        <v/>
      </c>
      <c r="H370" s="209" t="str">
        <f ca="1">IF($E370="","",IF(OFFSET(Analysis!$BG364,,AI$5)&gt;=$G$5,"Yes",IF(OFFSET(Analysis!$BG364,,AI$5)&gt;=$G$4,"Maybe","No")))</f>
        <v/>
      </c>
      <c r="I370" s="209" t="str">
        <f ca="1">IF($E370="","",IF(OFFSET(Analysis!$BG364,,AJ$5)&gt;=$G$5,"Yes",IF(OFFSET(Analysis!$BG364,,AJ$5)&gt;=$G$4,"Maybe","No")))</f>
        <v/>
      </c>
      <c r="J370" s="209" t="str">
        <f ca="1">IF($E370="","",IF(OFFSET(Analysis!$BG364,,AK$5)&gt;=$G$5,"Yes",IF(OFFSET(Analysis!$BG364,,AK$5)&gt;=$G$4,"Maybe","No")))</f>
        <v/>
      </c>
      <c r="K370" s="209" t="str">
        <f ca="1">IF($E370="","",IF(OFFSET(Analysis!$BG364,,AL$5)&gt;=$G$5,"Yes",IF(OFFSET(Analysis!$BG364,,AL$5)&gt;=$G$4,"Maybe","No")))</f>
        <v/>
      </c>
      <c r="R370" s="123"/>
    </row>
    <row r="371" spans="2:18">
      <c r="B371" s="209">
        <v>356</v>
      </c>
      <c r="C371" s="210" t="str">
        <f>IF(ISBLANK(Analysis!C365),"",Analysis!C365)</f>
        <v/>
      </c>
      <c r="D371" s="210" t="str">
        <f>IF(ISBLANK(Analysis!E365),"",Analysis!E365)</f>
        <v/>
      </c>
      <c r="E371" s="210" t="str">
        <f>IF(ISBLANK(Analysis!F365),"",Analysis!F365)</f>
        <v/>
      </c>
      <c r="F371" s="209" t="str">
        <f ca="1">IF($E371="","",IF(OFFSET(Analysis!$BG365,,AG$5)&gt;=$G$5,"Yes",IF(OFFSET(Analysis!$BG365,,AG$5)&gt;=$G$4,"Maybe","No")))</f>
        <v/>
      </c>
      <c r="G371" s="209" t="str">
        <f ca="1">IF($E371="","",IF(OFFSET(Analysis!$BG365,,AH$5)&gt;=$G$5,"Yes",IF(OFFSET(Analysis!$BG365,,AH$5)&gt;=$G$4,"Maybe","No")))</f>
        <v/>
      </c>
      <c r="H371" s="209" t="str">
        <f ca="1">IF($E371="","",IF(OFFSET(Analysis!$BG365,,AI$5)&gt;=$G$5,"Yes",IF(OFFSET(Analysis!$BG365,,AI$5)&gt;=$G$4,"Maybe","No")))</f>
        <v/>
      </c>
      <c r="I371" s="209" t="str">
        <f ca="1">IF($E371="","",IF(OFFSET(Analysis!$BG365,,AJ$5)&gt;=$G$5,"Yes",IF(OFFSET(Analysis!$BG365,,AJ$5)&gt;=$G$4,"Maybe","No")))</f>
        <v/>
      </c>
      <c r="J371" s="209" t="str">
        <f ca="1">IF($E371="","",IF(OFFSET(Analysis!$BG365,,AK$5)&gt;=$G$5,"Yes",IF(OFFSET(Analysis!$BG365,,AK$5)&gt;=$G$4,"Maybe","No")))</f>
        <v/>
      </c>
      <c r="K371" s="209" t="str">
        <f ca="1">IF($E371="","",IF(OFFSET(Analysis!$BG365,,AL$5)&gt;=$G$5,"Yes",IF(OFFSET(Analysis!$BG365,,AL$5)&gt;=$G$4,"Maybe","No")))</f>
        <v/>
      </c>
      <c r="R371" s="123"/>
    </row>
    <row r="372" spans="2:18">
      <c r="B372" s="209">
        <v>357</v>
      </c>
      <c r="C372" s="210" t="str">
        <f>IF(ISBLANK(Analysis!C366),"",Analysis!C366)</f>
        <v/>
      </c>
      <c r="D372" s="210" t="str">
        <f>IF(ISBLANK(Analysis!E366),"",Analysis!E366)</f>
        <v/>
      </c>
      <c r="E372" s="210" t="str">
        <f>IF(ISBLANK(Analysis!F366),"",Analysis!F366)</f>
        <v/>
      </c>
      <c r="F372" s="209" t="str">
        <f ca="1">IF($E372="","",IF(OFFSET(Analysis!$BG366,,AG$5)&gt;=$G$5,"Yes",IF(OFFSET(Analysis!$BG366,,AG$5)&gt;=$G$4,"Maybe","No")))</f>
        <v/>
      </c>
      <c r="G372" s="209" t="str">
        <f ca="1">IF($E372="","",IF(OFFSET(Analysis!$BG366,,AH$5)&gt;=$G$5,"Yes",IF(OFFSET(Analysis!$BG366,,AH$5)&gt;=$G$4,"Maybe","No")))</f>
        <v/>
      </c>
      <c r="H372" s="209" t="str">
        <f ca="1">IF($E372="","",IF(OFFSET(Analysis!$BG366,,AI$5)&gt;=$G$5,"Yes",IF(OFFSET(Analysis!$BG366,,AI$5)&gt;=$G$4,"Maybe","No")))</f>
        <v/>
      </c>
      <c r="I372" s="209" t="str">
        <f ca="1">IF($E372="","",IF(OFFSET(Analysis!$BG366,,AJ$5)&gt;=$G$5,"Yes",IF(OFFSET(Analysis!$BG366,,AJ$5)&gt;=$G$4,"Maybe","No")))</f>
        <v/>
      </c>
      <c r="J372" s="209" t="str">
        <f ca="1">IF($E372="","",IF(OFFSET(Analysis!$BG366,,AK$5)&gt;=$G$5,"Yes",IF(OFFSET(Analysis!$BG366,,AK$5)&gt;=$G$4,"Maybe","No")))</f>
        <v/>
      </c>
      <c r="K372" s="209" t="str">
        <f ca="1">IF($E372="","",IF(OFFSET(Analysis!$BG366,,AL$5)&gt;=$G$5,"Yes",IF(OFFSET(Analysis!$BG366,,AL$5)&gt;=$G$4,"Maybe","No")))</f>
        <v/>
      </c>
      <c r="R372" s="123"/>
    </row>
    <row r="373" spans="2:18">
      <c r="B373" s="209">
        <v>358</v>
      </c>
      <c r="C373" s="210" t="str">
        <f>IF(ISBLANK(Analysis!C367),"",Analysis!C367)</f>
        <v/>
      </c>
      <c r="D373" s="210" t="str">
        <f>IF(ISBLANK(Analysis!E367),"",Analysis!E367)</f>
        <v/>
      </c>
      <c r="E373" s="210" t="str">
        <f>IF(ISBLANK(Analysis!F367),"",Analysis!F367)</f>
        <v/>
      </c>
      <c r="F373" s="209" t="str">
        <f ca="1">IF($E373="","",IF(OFFSET(Analysis!$BG367,,AG$5)&gt;=$G$5,"Yes",IF(OFFSET(Analysis!$BG367,,AG$5)&gt;=$G$4,"Maybe","No")))</f>
        <v/>
      </c>
      <c r="G373" s="209" t="str">
        <f ca="1">IF($E373="","",IF(OFFSET(Analysis!$BG367,,AH$5)&gt;=$G$5,"Yes",IF(OFFSET(Analysis!$BG367,,AH$5)&gt;=$G$4,"Maybe","No")))</f>
        <v/>
      </c>
      <c r="H373" s="209" t="str">
        <f ca="1">IF($E373="","",IF(OFFSET(Analysis!$BG367,,AI$5)&gt;=$G$5,"Yes",IF(OFFSET(Analysis!$BG367,,AI$5)&gt;=$G$4,"Maybe","No")))</f>
        <v/>
      </c>
      <c r="I373" s="209" t="str">
        <f ca="1">IF($E373="","",IF(OFFSET(Analysis!$BG367,,AJ$5)&gt;=$G$5,"Yes",IF(OFFSET(Analysis!$BG367,,AJ$5)&gt;=$G$4,"Maybe","No")))</f>
        <v/>
      </c>
      <c r="J373" s="209" t="str">
        <f ca="1">IF($E373="","",IF(OFFSET(Analysis!$BG367,,AK$5)&gt;=$G$5,"Yes",IF(OFFSET(Analysis!$BG367,,AK$5)&gt;=$G$4,"Maybe","No")))</f>
        <v/>
      </c>
      <c r="K373" s="209" t="str">
        <f ca="1">IF($E373="","",IF(OFFSET(Analysis!$BG367,,AL$5)&gt;=$G$5,"Yes",IF(OFFSET(Analysis!$BG367,,AL$5)&gt;=$G$4,"Maybe","No")))</f>
        <v/>
      </c>
      <c r="R373" s="123"/>
    </row>
    <row r="374" spans="2:18">
      <c r="B374" s="209">
        <v>359</v>
      </c>
      <c r="C374" s="210" t="str">
        <f>IF(ISBLANK(Analysis!C368),"",Analysis!C368)</f>
        <v/>
      </c>
      <c r="D374" s="210" t="str">
        <f>IF(ISBLANK(Analysis!E368),"",Analysis!E368)</f>
        <v/>
      </c>
      <c r="E374" s="210" t="str">
        <f>IF(ISBLANK(Analysis!F368),"",Analysis!F368)</f>
        <v/>
      </c>
      <c r="F374" s="209" t="str">
        <f ca="1">IF($E374="","",IF(OFFSET(Analysis!$BG368,,AG$5)&gt;=$G$5,"Yes",IF(OFFSET(Analysis!$BG368,,AG$5)&gt;=$G$4,"Maybe","No")))</f>
        <v/>
      </c>
      <c r="G374" s="209" t="str">
        <f ca="1">IF($E374="","",IF(OFFSET(Analysis!$BG368,,AH$5)&gt;=$G$5,"Yes",IF(OFFSET(Analysis!$BG368,,AH$5)&gt;=$G$4,"Maybe","No")))</f>
        <v/>
      </c>
      <c r="H374" s="209" t="str">
        <f ca="1">IF($E374="","",IF(OFFSET(Analysis!$BG368,,AI$5)&gt;=$G$5,"Yes",IF(OFFSET(Analysis!$BG368,,AI$5)&gt;=$G$4,"Maybe","No")))</f>
        <v/>
      </c>
      <c r="I374" s="209" t="str">
        <f ca="1">IF($E374="","",IF(OFFSET(Analysis!$BG368,,AJ$5)&gt;=$G$5,"Yes",IF(OFFSET(Analysis!$BG368,,AJ$5)&gt;=$G$4,"Maybe","No")))</f>
        <v/>
      </c>
      <c r="J374" s="209" t="str">
        <f ca="1">IF($E374="","",IF(OFFSET(Analysis!$BG368,,AK$5)&gt;=$G$5,"Yes",IF(OFFSET(Analysis!$BG368,,AK$5)&gt;=$G$4,"Maybe","No")))</f>
        <v/>
      </c>
      <c r="K374" s="209" t="str">
        <f ca="1">IF($E374="","",IF(OFFSET(Analysis!$BG368,,AL$5)&gt;=$G$5,"Yes",IF(OFFSET(Analysis!$BG368,,AL$5)&gt;=$G$4,"Maybe","No")))</f>
        <v/>
      </c>
      <c r="R374" s="123"/>
    </row>
    <row r="375" spans="2:18">
      <c r="B375" s="209">
        <v>360</v>
      </c>
      <c r="C375" s="210" t="str">
        <f>IF(ISBLANK(Analysis!C369),"",Analysis!C369)</f>
        <v/>
      </c>
      <c r="D375" s="210" t="str">
        <f>IF(ISBLANK(Analysis!E369),"",Analysis!E369)</f>
        <v/>
      </c>
      <c r="E375" s="210" t="str">
        <f>IF(ISBLANK(Analysis!F369),"",Analysis!F369)</f>
        <v/>
      </c>
      <c r="F375" s="209" t="str">
        <f ca="1">IF($E375="","",IF(OFFSET(Analysis!$BG369,,AG$5)&gt;=$G$5,"Yes",IF(OFFSET(Analysis!$BG369,,AG$5)&gt;=$G$4,"Maybe","No")))</f>
        <v/>
      </c>
      <c r="G375" s="209" t="str">
        <f ca="1">IF($E375="","",IF(OFFSET(Analysis!$BG369,,AH$5)&gt;=$G$5,"Yes",IF(OFFSET(Analysis!$BG369,,AH$5)&gt;=$G$4,"Maybe","No")))</f>
        <v/>
      </c>
      <c r="H375" s="209" t="str">
        <f ca="1">IF($E375="","",IF(OFFSET(Analysis!$BG369,,AI$5)&gt;=$G$5,"Yes",IF(OFFSET(Analysis!$BG369,,AI$5)&gt;=$G$4,"Maybe","No")))</f>
        <v/>
      </c>
      <c r="I375" s="209" t="str">
        <f ca="1">IF($E375="","",IF(OFFSET(Analysis!$BG369,,AJ$5)&gt;=$G$5,"Yes",IF(OFFSET(Analysis!$BG369,,AJ$5)&gt;=$G$4,"Maybe","No")))</f>
        <v/>
      </c>
      <c r="J375" s="209" t="str">
        <f ca="1">IF($E375="","",IF(OFFSET(Analysis!$BG369,,AK$5)&gt;=$G$5,"Yes",IF(OFFSET(Analysis!$BG369,,AK$5)&gt;=$G$4,"Maybe","No")))</f>
        <v/>
      </c>
      <c r="K375" s="209" t="str">
        <f ca="1">IF($E375="","",IF(OFFSET(Analysis!$BG369,,AL$5)&gt;=$G$5,"Yes",IF(OFFSET(Analysis!$BG369,,AL$5)&gt;=$G$4,"Maybe","No")))</f>
        <v/>
      </c>
      <c r="R375" s="123"/>
    </row>
    <row r="376" spans="2:18">
      <c r="B376" s="209">
        <v>361</v>
      </c>
      <c r="C376" s="210" t="str">
        <f>IF(ISBLANK(Analysis!C370),"",Analysis!C370)</f>
        <v/>
      </c>
      <c r="D376" s="210" t="str">
        <f>IF(ISBLANK(Analysis!E370),"",Analysis!E370)</f>
        <v/>
      </c>
      <c r="E376" s="210" t="str">
        <f>IF(ISBLANK(Analysis!F370),"",Analysis!F370)</f>
        <v/>
      </c>
      <c r="F376" s="209" t="str">
        <f ca="1">IF($E376="","",IF(OFFSET(Analysis!$BG370,,AG$5)&gt;=$G$5,"Yes",IF(OFFSET(Analysis!$BG370,,AG$5)&gt;=$G$4,"Maybe","No")))</f>
        <v/>
      </c>
      <c r="G376" s="209" t="str">
        <f ca="1">IF($E376="","",IF(OFFSET(Analysis!$BG370,,AH$5)&gt;=$G$5,"Yes",IF(OFFSET(Analysis!$BG370,,AH$5)&gt;=$G$4,"Maybe","No")))</f>
        <v/>
      </c>
      <c r="H376" s="209" t="str">
        <f ca="1">IF($E376="","",IF(OFFSET(Analysis!$BG370,,AI$5)&gt;=$G$5,"Yes",IF(OFFSET(Analysis!$BG370,,AI$5)&gt;=$G$4,"Maybe","No")))</f>
        <v/>
      </c>
      <c r="I376" s="209" t="str">
        <f ca="1">IF($E376="","",IF(OFFSET(Analysis!$BG370,,AJ$5)&gt;=$G$5,"Yes",IF(OFFSET(Analysis!$BG370,,AJ$5)&gt;=$G$4,"Maybe","No")))</f>
        <v/>
      </c>
      <c r="J376" s="209" t="str">
        <f ca="1">IF($E376="","",IF(OFFSET(Analysis!$BG370,,AK$5)&gt;=$G$5,"Yes",IF(OFFSET(Analysis!$BG370,,AK$5)&gt;=$G$4,"Maybe","No")))</f>
        <v/>
      </c>
      <c r="K376" s="209" t="str">
        <f ca="1">IF($E376="","",IF(OFFSET(Analysis!$BG370,,AL$5)&gt;=$G$5,"Yes",IF(OFFSET(Analysis!$BG370,,AL$5)&gt;=$G$4,"Maybe","No")))</f>
        <v/>
      </c>
      <c r="R376" s="123"/>
    </row>
    <row r="377" spans="2:18">
      <c r="B377" s="209">
        <v>362</v>
      </c>
      <c r="C377" s="210" t="str">
        <f>IF(ISBLANK(Analysis!C371),"",Analysis!C371)</f>
        <v/>
      </c>
      <c r="D377" s="210" t="str">
        <f>IF(ISBLANK(Analysis!E371),"",Analysis!E371)</f>
        <v/>
      </c>
      <c r="E377" s="210" t="str">
        <f>IF(ISBLANK(Analysis!F371),"",Analysis!F371)</f>
        <v/>
      </c>
      <c r="F377" s="209" t="str">
        <f ca="1">IF($E377="","",IF(OFFSET(Analysis!$BG371,,AG$5)&gt;=$G$5,"Yes",IF(OFFSET(Analysis!$BG371,,AG$5)&gt;=$G$4,"Maybe","No")))</f>
        <v/>
      </c>
      <c r="G377" s="209" t="str">
        <f ca="1">IF($E377="","",IF(OFFSET(Analysis!$BG371,,AH$5)&gt;=$G$5,"Yes",IF(OFFSET(Analysis!$BG371,,AH$5)&gt;=$G$4,"Maybe","No")))</f>
        <v/>
      </c>
      <c r="H377" s="209" t="str">
        <f ca="1">IF($E377="","",IF(OFFSET(Analysis!$BG371,,AI$5)&gt;=$G$5,"Yes",IF(OFFSET(Analysis!$BG371,,AI$5)&gt;=$G$4,"Maybe","No")))</f>
        <v/>
      </c>
      <c r="I377" s="209" t="str">
        <f ca="1">IF($E377="","",IF(OFFSET(Analysis!$BG371,,AJ$5)&gt;=$G$5,"Yes",IF(OFFSET(Analysis!$BG371,,AJ$5)&gt;=$G$4,"Maybe","No")))</f>
        <v/>
      </c>
      <c r="J377" s="209" t="str">
        <f ca="1">IF($E377="","",IF(OFFSET(Analysis!$BG371,,AK$5)&gt;=$G$5,"Yes",IF(OFFSET(Analysis!$BG371,,AK$5)&gt;=$G$4,"Maybe","No")))</f>
        <v/>
      </c>
      <c r="K377" s="209" t="str">
        <f ca="1">IF($E377="","",IF(OFFSET(Analysis!$BG371,,AL$5)&gt;=$G$5,"Yes",IF(OFFSET(Analysis!$BG371,,AL$5)&gt;=$G$4,"Maybe","No")))</f>
        <v/>
      </c>
      <c r="R377" s="123"/>
    </row>
    <row r="378" spans="2:18">
      <c r="B378" s="209">
        <v>363</v>
      </c>
      <c r="C378" s="210" t="str">
        <f>IF(ISBLANK(Analysis!C372),"",Analysis!C372)</f>
        <v/>
      </c>
      <c r="D378" s="210" t="str">
        <f>IF(ISBLANK(Analysis!E372),"",Analysis!E372)</f>
        <v/>
      </c>
      <c r="E378" s="210" t="str">
        <f>IF(ISBLANK(Analysis!F372),"",Analysis!F372)</f>
        <v/>
      </c>
      <c r="F378" s="209" t="str">
        <f ca="1">IF($E378="","",IF(OFFSET(Analysis!$BG372,,AG$5)&gt;=$G$5,"Yes",IF(OFFSET(Analysis!$BG372,,AG$5)&gt;=$G$4,"Maybe","No")))</f>
        <v/>
      </c>
      <c r="G378" s="209" t="str">
        <f ca="1">IF($E378="","",IF(OFFSET(Analysis!$BG372,,AH$5)&gt;=$G$5,"Yes",IF(OFFSET(Analysis!$BG372,,AH$5)&gt;=$G$4,"Maybe","No")))</f>
        <v/>
      </c>
      <c r="H378" s="209" t="str">
        <f ca="1">IF($E378="","",IF(OFFSET(Analysis!$BG372,,AI$5)&gt;=$G$5,"Yes",IF(OFFSET(Analysis!$BG372,,AI$5)&gt;=$G$4,"Maybe","No")))</f>
        <v/>
      </c>
      <c r="I378" s="209" t="str">
        <f ca="1">IF($E378="","",IF(OFFSET(Analysis!$BG372,,AJ$5)&gt;=$G$5,"Yes",IF(OFFSET(Analysis!$BG372,,AJ$5)&gt;=$G$4,"Maybe","No")))</f>
        <v/>
      </c>
      <c r="J378" s="209" t="str">
        <f ca="1">IF($E378="","",IF(OFFSET(Analysis!$BG372,,AK$5)&gt;=$G$5,"Yes",IF(OFFSET(Analysis!$BG372,,AK$5)&gt;=$G$4,"Maybe","No")))</f>
        <v/>
      </c>
      <c r="K378" s="209" t="str">
        <f ca="1">IF($E378="","",IF(OFFSET(Analysis!$BG372,,AL$5)&gt;=$G$5,"Yes",IF(OFFSET(Analysis!$BG372,,AL$5)&gt;=$G$4,"Maybe","No")))</f>
        <v/>
      </c>
      <c r="R378" s="123"/>
    </row>
    <row r="379" spans="2:18">
      <c r="B379" s="209">
        <v>364</v>
      </c>
      <c r="C379" s="210" t="str">
        <f>IF(ISBLANK(Analysis!C373),"",Analysis!C373)</f>
        <v/>
      </c>
      <c r="D379" s="210" t="str">
        <f>IF(ISBLANK(Analysis!E373),"",Analysis!E373)</f>
        <v/>
      </c>
      <c r="E379" s="210" t="str">
        <f>IF(ISBLANK(Analysis!F373),"",Analysis!F373)</f>
        <v/>
      </c>
      <c r="F379" s="209" t="str">
        <f ca="1">IF($E379="","",IF(OFFSET(Analysis!$BG373,,AG$5)&gt;=$G$5,"Yes",IF(OFFSET(Analysis!$BG373,,AG$5)&gt;=$G$4,"Maybe","No")))</f>
        <v/>
      </c>
      <c r="G379" s="209" t="str">
        <f ca="1">IF($E379="","",IF(OFFSET(Analysis!$BG373,,AH$5)&gt;=$G$5,"Yes",IF(OFFSET(Analysis!$BG373,,AH$5)&gt;=$G$4,"Maybe","No")))</f>
        <v/>
      </c>
      <c r="H379" s="209" t="str">
        <f ca="1">IF($E379="","",IF(OFFSET(Analysis!$BG373,,AI$5)&gt;=$G$5,"Yes",IF(OFFSET(Analysis!$BG373,,AI$5)&gt;=$G$4,"Maybe","No")))</f>
        <v/>
      </c>
      <c r="I379" s="209" t="str">
        <f ca="1">IF($E379="","",IF(OFFSET(Analysis!$BG373,,AJ$5)&gt;=$G$5,"Yes",IF(OFFSET(Analysis!$BG373,,AJ$5)&gt;=$G$4,"Maybe","No")))</f>
        <v/>
      </c>
      <c r="J379" s="209" t="str">
        <f ca="1">IF($E379="","",IF(OFFSET(Analysis!$BG373,,AK$5)&gt;=$G$5,"Yes",IF(OFFSET(Analysis!$BG373,,AK$5)&gt;=$G$4,"Maybe","No")))</f>
        <v/>
      </c>
      <c r="K379" s="209" t="str">
        <f ca="1">IF($E379="","",IF(OFFSET(Analysis!$BG373,,AL$5)&gt;=$G$5,"Yes",IF(OFFSET(Analysis!$BG373,,AL$5)&gt;=$G$4,"Maybe","No")))</f>
        <v/>
      </c>
      <c r="R379" s="123"/>
    </row>
    <row r="380" spans="2:18">
      <c r="B380" s="209">
        <v>365</v>
      </c>
      <c r="C380" s="210" t="str">
        <f>IF(ISBLANK(Analysis!C374),"",Analysis!C374)</f>
        <v/>
      </c>
      <c r="D380" s="210" t="str">
        <f>IF(ISBLANK(Analysis!E374),"",Analysis!E374)</f>
        <v/>
      </c>
      <c r="E380" s="210" t="str">
        <f>IF(ISBLANK(Analysis!F374),"",Analysis!F374)</f>
        <v/>
      </c>
      <c r="F380" s="209" t="str">
        <f ca="1">IF($E380="","",IF(OFFSET(Analysis!$BG374,,AG$5)&gt;=$G$5,"Yes",IF(OFFSET(Analysis!$BG374,,AG$5)&gt;=$G$4,"Maybe","No")))</f>
        <v/>
      </c>
      <c r="G380" s="209" t="str">
        <f ca="1">IF($E380="","",IF(OFFSET(Analysis!$BG374,,AH$5)&gt;=$G$5,"Yes",IF(OFFSET(Analysis!$BG374,,AH$5)&gt;=$G$4,"Maybe","No")))</f>
        <v/>
      </c>
      <c r="H380" s="209" t="str">
        <f ca="1">IF($E380="","",IF(OFFSET(Analysis!$BG374,,AI$5)&gt;=$G$5,"Yes",IF(OFFSET(Analysis!$BG374,,AI$5)&gt;=$G$4,"Maybe","No")))</f>
        <v/>
      </c>
      <c r="I380" s="209" t="str">
        <f ca="1">IF($E380="","",IF(OFFSET(Analysis!$BG374,,AJ$5)&gt;=$G$5,"Yes",IF(OFFSET(Analysis!$BG374,,AJ$5)&gt;=$G$4,"Maybe","No")))</f>
        <v/>
      </c>
      <c r="J380" s="209" t="str">
        <f ca="1">IF($E380="","",IF(OFFSET(Analysis!$BG374,,AK$5)&gt;=$G$5,"Yes",IF(OFFSET(Analysis!$BG374,,AK$5)&gt;=$G$4,"Maybe","No")))</f>
        <v/>
      </c>
      <c r="K380" s="209" t="str">
        <f ca="1">IF($E380="","",IF(OFFSET(Analysis!$BG374,,AL$5)&gt;=$G$5,"Yes",IF(OFFSET(Analysis!$BG374,,AL$5)&gt;=$G$4,"Maybe","No")))</f>
        <v/>
      </c>
      <c r="R380" s="123"/>
    </row>
    <row r="381" spans="2:18">
      <c r="B381" s="209">
        <v>366</v>
      </c>
      <c r="C381" s="210" t="str">
        <f>IF(ISBLANK(Analysis!C375),"",Analysis!C375)</f>
        <v/>
      </c>
      <c r="D381" s="210" t="str">
        <f>IF(ISBLANK(Analysis!E375),"",Analysis!E375)</f>
        <v/>
      </c>
      <c r="E381" s="210" t="str">
        <f>IF(ISBLANK(Analysis!F375),"",Analysis!F375)</f>
        <v/>
      </c>
      <c r="F381" s="209" t="str">
        <f ca="1">IF($E381="","",IF(OFFSET(Analysis!$BG375,,AG$5)&gt;=$G$5,"Yes",IF(OFFSET(Analysis!$BG375,,AG$5)&gt;=$G$4,"Maybe","No")))</f>
        <v/>
      </c>
      <c r="G381" s="209" t="str">
        <f ca="1">IF($E381="","",IF(OFFSET(Analysis!$BG375,,AH$5)&gt;=$G$5,"Yes",IF(OFFSET(Analysis!$BG375,,AH$5)&gt;=$G$4,"Maybe","No")))</f>
        <v/>
      </c>
      <c r="H381" s="209" t="str">
        <f ca="1">IF($E381="","",IF(OFFSET(Analysis!$BG375,,AI$5)&gt;=$G$5,"Yes",IF(OFFSET(Analysis!$BG375,,AI$5)&gt;=$G$4,"Maybe","No")))</f>
        <v/>
      </c>
      <c r="I381" s="209" t="str">
        <f ca="1">IF($E381="","",IF(OFFSET(Analysis!$BG375,,AJ$5)&gt;=$G$5,"Yes",IF(OFFSET(Analysis!$BG375,,AJ$5)&gt;=$G$4,"Maybe","No")))</f>
        <v/>
      </c>
      <c r="J381" s="209" t="str">
        <f ca="1">IF($E381="","",IF(OFFSET(Analysis!$BG375,,AK$5)&gt;=$G$5,"Yes",IF(OFFSET(Analysis!$BG375,,AK$5)&gt;=$G$4,"Maybe","No")))</f>
        <v/>
      </c>
      <c r="K381" s="209" t="str">
        <f ca="1">IF($E381="","",IF(OFFSET(Analysis!$BG375,,AL$5)&gt;=$G$5,"Yes",IF(OFFSET(Analysis!$BG375,,AL$5)&gt;=$G$4,"Maybe","No")))</f>
        <v/>
      </c>
      <c r="R381" s="123"/>
    </row>
    <row r="382" spans="2:18">
      <c r="B382" s="209">
        <v>367</v>
      </c>
      <c r="C382" s="210" t="str">
        <f>IF(ISBLANK(Analysis!C376),"",Analysis!C376)</f>
        <v/>
      </c>
      <c r="D382" s="210" t="str">
        <f>IF(ISBLANK(Analysis!E376),"",Analysis!E376)</f>
        <v/>
      </c>
      <c r="E382" s="210" t="str">
        <f>IF(ISBLANK(Analysis!F376),"",Analysis!F376)</f>
        <v/>
      </c>
      <c r="F382" s="209" t="str">
        <f ca="1">IF($E382="","",IF(OFFSET(Analysis!$BG376,,AG$5)&gt;=$G$5,"Yes",IF(OFFSET(Analysis!$BG376,,AG$5)&gt;=$G$4,"Maybe","No")))</f>
        <v/>
      </c>
      <c r="G382" s="209" t="str">
        <f ca="1">IF($E382="","",IF(OFFSET(Analysis!$BG376,,AH$5)&gt;=$G$5,"Yes",IF(OFFSET(Analysis!$BG376,,AH$5)&gt;=$G$4,"Maybe","No")))</f>
        <v/>
      </c>
      <c r="H382" s="209" t="str">
        <f ca="1">IF($E382="","",IF(OFFSET(Analysis!$BG376,,AI$5)&gt;=$G$5,"Yes",IF(OFFSET(Analysis!$BG376,,AI$5)&gt;=$G$4,"Maybe","No")))</f>
        <v/>
      </c>
      <c r="I382" s="209" t="str">
        <f ca="1">IF($E382="","",IF(OFFSET(Analysis!$BG376,,AJ$5)&gt;=$G$5,"Yes",IF(OFFSET(Analysis!$BG376,,AJ$5)&gt;=$G$4,"Maybe","No")))</f>
        <v/>
      </c>
      <c r="J382" s="209" t="str">
        <f ca="1">IF($E382="","",IF(OFFSET(Analysis!$BG376,,AK$5)&gt;=$G$5,"Yes",IF(OFFSET(Analysis!$BG376,,AK$5)&gt;=$G$4,"Maybe","No")))</f>
        <v/>
      </c>
      <c r="K382" s="209" t="str">
        <f ca="1">IF($E382="","",IF(OFFSET(Analysis!$BG376,,AL$5)&gt;=$G$5,"Yes",IF(OFFSET(Analysis!$BG376,,AL$5)&gt;=$G$4,"Maybe","No")))</f>
        <v/>
      </c>
      <c r="R382" s="123"/>
    </row>
    <row r="383" spans="2:18">
      <c r="B383" s="209">
        <v>368</v>
      </c>
      <c r="C383" s="210" t="str">
        <f>IF(ISBLANK(Analysis!C377),"",Analysis!C377)</f>
        <v/>
      </c>
      <c r="D383" s="210" t="str">
        <f>IF(ISBLANK(Analysis!E377),"",Analysis!E377)</f>
        <v/>
      </c>
      <c r="E383" s="210" t="str">
        <f>IF(ISBLANK(Analysis!F377),"",Analysis!F377)</f>
        <v/>
      </c>
      <c r="F383" s="209" t="str">
        <f ca="1">IF($E383="","",IF(OFFSET(Analysis!$BG377,,AG$5)&gt;=$G$5,"Yes",IF(OFFSET(Analysis!$BG377,,AG$5)&gt;=$G$4,"Maybe","No")))</f>
        <v/>
      </c>
      <c r="G383" s="209" t="str">
        <f ca="1">IF($E383="","",IF(OFFSET(Analysis!$BG377,,AH$5)&gt;=$G$5,"Yes",IF(OFFSET(Analysis!$BG377,,AH$5)&gt;=$G$4,"Maybe","No")))</f>
        <v/>
      </c>
      <c r="H383" s="209" t="str">
        <f ca="1">IF($E383="","",IF(OFFSET(Analysis!$BG377,,AI$5)&gt;=$G$5,"Yes",IF(OFFSET(Analysis!$BG377,,AI$5)&gt;=$G$4,"Maybe","No")))</f>
        <v/>
      </c>
      <c r="I383" s="209" t="str">
        <f ca="1">IF($E383="","",IF(OFFSET(Analysis!$BG377,,AJ$5)&gt;=$G$5,"Yes",IF(OFFSET(Analysis!$BG377,,AJ$5)&gt;=$G$4,"Maybe","No")))</f>
        <v/>
      </c>
      <c r="J383" s="209" t="str">
        <f ca="1">IF($E383="","",IF(OFFSET(Analysis!$BG377,,AK$5)&gt;=$G$5,"Yes",IF(OFFSET(Analysis!$BG377,,AK$5)&gt;=$G$4,"Maybe","No")))</f>
        <v/>
      </c>
      <c r="K383" s="209" t="str">
        <f ca="1">IF($E383="","",IF(OFFSET(Analysis!$BG377,,AL$5)&gt;=$G$5,"Yes",IF(OFFSET(Analysis!$BG377,,AL$5)&gt;=$G$4,"Maybe","No")))</f>
        <v/>
      </c>
      <c r="R383" s="123"/>
    </row>
    <row r="384" spans="2:18">
      <c r="B384" s="209">
        <v>369</v>
      </c>
      <c r="C384" s="210" t="str">
        <f>IF(ISBLANK(Analysis!C378),"",Analysis!C378)</f>
        <v/>
      </c>
      <c r="D384" s="210" t="str">
        <f>IF(ISBLANK(Analysis!E378),"",Analysis!E378)</f>
        <v/>
      </c>
      <c r="E384" s="210" t="str">
        <f>IF(ISBLANK(Analysis!F378),"",Analysis!F378)</f>
        <v/>
      </c>
      <c r="F384" s="209" t="str">
        <f ca="1">IF($E384="","",IF(OFFSET(Analysis!$BG378,,AG$5)&gt;=$G$5,"Yes",IF(OFFSET(Analysis!$BG378,,AG$5)&gt;=$G$4,"Maybe","No")))</f>
        <v/>
      </c>
      <c r="G384" s="209" t="str">
        <f ca="1">IF($E384="","",IF(OFFSET(Analysis!$BG378,,AH$5)&gt;=$G$5,"Yes",IF(OFFSET(Analysis!$BG378,,AH$5)&gt;=$G$4,"Maybe","No")))</f>
        <v/>
      </c>
      <c r="H384" s="209" t="str">
        <f ca="1">IF($E384="","",IF(OFFSET(Analysis!$BG378,,AI$5)&gt;=$G$5,"Yes",IF(OFFSET(Analysis!$BG378,,AI$5)&gt;=$G$4,"Maybe","No")))</f>
        <v/>
      </c>
      <c r="I384" s="209" t="str">
        <f ca="1">IF($E384="","",IF(OFFSET(Analysis!$BG378,,AJ$5)&gt;=$G$5,"Yes",IF(OFFSET(Analysis!$BG378,,AJ$5)&gt;=$G$4,"Maybe","No")))</f>
        <v/>
      </c>
      <c r="J384" s="209" t="str">
        <f ca="1">IF($E384="","",IF(OFFSET(Analysis!$BG378,,AK$5)&gt;=$G$5,"Yes",IF(OFFSET(Analysis!$BG378,,AK$5)&gt;=$G$4,"Maybe","No")))</f>
        <v/>
      </c>
      <c r="K384" s="209" t="str">
        <f ca="1">IF($E384="","",IF(OFFSET(Analysis!$BG378,,AL$5)&gt;=$G$5,"Yes",IF(OFFSET(Analysis!$BG378,,AL$5)&gt;=$G$4,"Maybe","No")))</f>
        <v/>
      </c>
      <c r="R384" s="123"/>
    </row>
    <row r="385" spans="2:18">
      <c r="B385" s="209">
        <v>370</v>
      </c>
      <c r="C385" s="210" t="str">
        <f>IF(ISBLANK(Analysis!C379),"",Analysis!C379)</f>
        <v/>
      </c>
      <c r="D385" s="210" t="str">
        <f>IF(ISBLANK(Analysis!E379),"",Analysis!E379)</f>
        <v/>
      </c>
      <c r="E385" s="210" t="str">
        <f>IF(ISBLANK(Analysis!F379),"",Analysis!F379)</f>
        <v/>
      </c>
      <c r="F385" s="209" t="str">
        <f ca="1">IF($E385="","",IF(OFFSET(Analysis!$BG379,,AG$5)&gt;=$G$5,"Yes",IF(OFFSET(Analysis!$BG379,,AG$5)&gt;=$G$4,"Maybe","No")))</f>
        <v/>
      </c>
      <c r="G385" s="209" t="str">
        <f ca="1">IF($E385="","",IF(OFFSET(Analysis!$BG379,,AH$5)&gt;=$G$5,"Yes",IF(OFFSET(Analysis!$BG379,,AH$5)&gt;=$G$4,"Maybe","No")))</f>
        <v/>
      </c>
      <c r="H385" s="209" t="str">
        <f ca="1">IF($E385="","",IF(OFFSET(Analysis!$BG379,,AI$5)&gt;=$G$5,"Yes",IF(OFFSET(Analysis!$BG379,,AI$5)&gt;=$G$4,"Maybe","No")))</f>
        <v/>
      </c>
      <c r="I385" s="209" t="str">
        <f ca="1">IF($E385="","",IF(OFFSET(Analysis!$BG379,,AJ$5)&gt;=$G$5,"Yes",IF(OFFSET(Analysis!$BG379,,AJ$5)&gt;=$G$4,"Maybe","No")))</f>
        <v/>
      </c>
      <c r="J385" s="209" t="str">
        <f ca="1">IF($E385="","",IF(OFFSET(Analysis!$BG379,,AK$5)&gt;=$G$5,"Yes",IF(OFFSET(Analysis!$BG379,,AK$5)&gt;=$G$4,"Maybe","No")))</f>
        <v/>
      </c>
      <c r="K385" s="209" t="str">
        <f ca="1">IF($E385="","",IF(OFFSET(Analysis!$BG379,,AL$5)&gt;=$G$5,"Yes",IF(OFFSET(Analysis!$BG379,,AL$5)&gt;=$G$4,"Maybe","No")))</f>
        <v/>
      </c>
      <c r="R385" s="123"/>
    </row>
    <row r="386" spans="2:18">
      <c r="B386" s="209">
        <v>371</v>
      </c>
      <c r="C386" s="210" t="str">
        <f>IF(ISBLANK(Analysis!C380),"",Analysis!C380)</f>
        <v/>
      </c>
      <c r="D386" s="210" t="str">
        <f>IF(ISBLANK(Analysis!E380),"",Analysis!E380)</f>
        <v/>
      </c>
      <c r="E386" s="210" t="str">
        <f>IF(ISBLANK(Analysis!F380),"",Analysis!F380)</f>
        <v/>
      </c>
      <c r="F386" s="209" t="str">
        <f ca="1">IF($E386="","",IF(OFFSET(Analysis!$BG380,,AG$5)&gt;=$G$5,"Yes",IF(OFFSET(Analysis!$BG380,,AG$5)&gt;=$G$4,"Maybe","No")))</f>
        <v/>
      </c>
      <c r="G386" s="209" t="str">
        <f ca="1">IF($E386="","",IF(OFFSET(Analysis!$BG380,,AH$5)&gt;=$G$5,"Yes",IF(OFFSET(Analysis!$BG380,,AH$5)&gt;=$G$4,"Maybe","No")))</f>
        <v/>
      </c>
      <c r="H386" s="209" t="str">
        <f ca="1">IF($E386="","",IF(OFFSET(Analysis!$BG380,,AI$5)&gt;=$G$5,"Yes",IF(OFFSET(Analysis!$BG380,,AI$5)&gt;=$G$4,"Maybe","No")))</f>
        <v/>
      </c>
      <c r="I386" s="209" t="str">
        <f ca="1">IF($E386="","",IF(OFFSET(Analysis!$BG380,,AJ$5)&gt;=$G$5,"Yes",IF(OFFSET(Analysis!$BG380,,AJ$5)&gt;=$G$4,"Maybe","No")))</f>
        <v/>
      </c>
      <c r="J386" s="209" t="str">
        <f ca="1">IF($E386="","",IF(OFFSET(Analysis!$BG380,,AK$5)&gt;=$G$5,"Yes",IF(OFFSET(Analysis!$BG380,,AK$5)&gt;=$G$4,"Maybe","No")))</f>
        <v/>
      </c>
      <c r="K386" s="209" t="str">
        <f ca="1">IF($E386="","",IF(OFFSET(Analysis!$BG380,,AL$5)&gt;=$G$5,"Yes",IF(OFFSET(Analysis!$BG380,,AL$5)&gt;=$G$4,"Maybe","No")))</f>
        <v/>
      </c>
      <c r="R386" s="123"/>
    </row>
    <row r="387" spans="2:18">
      <c r="B387" s="209">
        <v>372</v>
      </c>
      <c r="C387" s="210" t="str">
        <f>IF(ISBLANK(Analysis!C381),"",Analysis!C381)</f>
        <v/>
      </c>
      <c r="D387" s="210" t="str">
        <f>IF(ISBLANK(Analysis!E381),"",Analysis!E381)</f>
        <v/>
      </c>
      <c r="E387" s="210" t="str">
        <f>IF(ISBLANK(Analysis!F381),"",Analysis!F381)</f>
        <v/>
      </c>
      <c r="F387" s="209" t="str">
        <f ca="1">IF($E387="","",IF(OFFSET(Analysis!$BG381,,AG$5)&gt;=$G$5,"Yes",IF(OFFSET(Analysis!$BG381,,AG$5)&gt;=$G$4,"Maybe","No")))</f>
        <v/>
      </c>
      <c r="G387" s="209" t="str">
        <f ca="1">IF($E387="","",IF(OFFSET(Analysis!$BG381,,AH$5)&gt;=$G$5,"Yes",IF(OFFSET(Analysis!$BG381,,AH$5)&gt;=$G$4,"Maybe","No")))</f>
        <v/>
      </c>
      <c r="H387" s="209" t="str">
        <f ca="1">IF($E387="","",IF(OFFSET(Analysis!$BG381,,AI$5)&gt;=$G$5,"Yes",IF(OFFSET(Analysis!$BG381,,AI$5)&gt;=$G$4,"Maybe","No")))</f>
        <v/>
      </c>
      <c r="I387" s="209" t="str">
        <f ca="1">IF($E387="","",IF(OFFSET(Analysis!$BG381,,AJ$5)&gt;=$G$5,"Yes",IF(OFFSET(Analysis!$BG381,,AJ$5)&gt;=$G$4,"Maybe","No")))</f>
        <v/>
      </c>
      <c r="J387" s="209" t="str">
        <f ca="1">IF($E387="","",IF(OFFSET(Analysis!$BG381,,AK$5)&gt;=$G$5,"Yes",IF(OFFSET(Analysis!$BG381,,AK$5)&gt;=$G$4,"Maybe","No")))</f>
        <v/>
      </c>
      <c r="K387" s="209" t="str">
        <f ca="1">IF($E387="","",IF(OFFSET(Analysis!$BG381,,AL$5)&gt;=$G$5,"Yes",IF(OFFSET(Analysis!$BG381,,AL$5)&gt;=$G$4,"Maybe","No")))</f>
        <v/>
      </c>
      <c r="R387" s="123"/>
    </row>
    <row r="388" spans="2:18">
      <c r="B388" s="209">
        <v>373</v>
      </c>
      <c r="C388" s="210" t="str">
        <f>IF(ISBLANK(Analysis!C382),"",Analysis!C382)</f>
        <v/>
      </c>
      <c r="D388" s="210" t="str">
        <f>IF(ISBLANK(Analysis!E382),"",Analysis!E382)</f>
        <v/>
      </c>
      <c r="E388" s="210" t="str">
        <f>IF(ISBLANK(Analysis!F382),"",Analysis!F382)</f>
        <v/>
      </c>
      <c r="F388" s="209" t="str">
        <f ca="1">IF($E388="","",IF(OFFSET(Analysis!$BG382,,AG$5)&gt;=$G$5,"Yes",IF(OFFSET(Analysis!$BG382,,AG$5)&gt;=$G$4,"Maybe","No")))</f>
        <v/>
      </c>
      <c r="G388" s="209" t="str">
        <f ca="1">IF($E388="","",IF(OFFSET(Analysis!$BG382,,AH$5)&gt;=$G$5,"Yes",IF(OFFSET(Analysis!$BG382,,AH$5)&gt;=$G$4,"Maybe","No")))</f>
        <v/>
      </c>
      <c r="H388" s="209" t="str">
        <f ca="1">IF($E388="","",IF(OFFSET(Analysis!$BG382,,AI$5)&gt;=$G$5,"Yes",IF(OFFSET(Analysis!$BG382,,AI$5)&gt;=$G$4,"Maybe","No")))</f>
        <v/>
      </c>
      <c r="I388" s="209" t="str">
        <f ca="1">IF($E388="","",IF(OFFSET(Analysis!$BG382,,AJ$5)&gt;=$G$5,"Yes",IF(OFFSET(Analysis!$BG382,,AJ$5)&gt;=$G$4,"Maybe","No")))</f>
        <v/>
      </c>
      <c r="J388" s="209" t="str">
        <f ca="1">IF($E388="","",IF(OFFSET(Analysis!$BG382,,AK$5)&gt;=$G$5,"Yes",IF(OFFSET(Analysis!$BG382,,AK$5)&gt;=$G$4,"Maybe","No")))</f>
        <v/>
      </c>
      <c r="K388" s="209" t="str">
        <f ca="1">IF($E388="","",IF(OFFSET(Analysis!$BG382,,AL$5)&gt;=$G$5,"Yes",IF(OFFSET(Analysis!$BG382,,AL$5)&gt;=$G$4,"Maybe","No")))</f>
        <v/>
      </c>
      <c r="R388" s="123"/>
    </row>
    <row r="389" spans="2:18">
      <c r="B389" s="209">
        <v>374</v>
      </c>
      <c r="C389" s="210" t="str">
        <f>IF(ISBLANK(Analysis!C383),"",Analysis!C383)</f>
        <v/>
      </c>
      <c r="D389" s="210" t="str">
        <f>IF(ISBLANK(Analysis!E383),"",Analysis!E383)</f>
        <v/>
      </c>
      <c r="E389" s="210" t="str">
        <f>IF(ISBLANK(Analysis!F383),"",Analysis!F383)</f>
        <v/>
      </c>
      <c r="F389" s="209" t="str">
        <f ca="1">IF($E389="","",IF(OFFSET(Analysis!$BG383,,AG$5)&gt;=$G$5,"Yes",IF(OFFSET(Analysis!$BG383,,AG$5)&gt;=$G$4,"Maybe","No")))</f>
        <v/>
      </c>
      <c r="G389" s="209" t="str">
        <f ca="1">IF($E389="","",IF(OFFSET(Analysis!$BG383,,AH$5)&gt;=$G$5,"Yes",IF(OFFSET(Analysis!$BG383,,AH$5)&gt;=$G$4,"Maybe","No")))</f>
        <v/>
      </c>
      <c r="H389" s="209" t="str">
        <f ca="1">IF($E389="","",IF(OFFSET(Analysis!$BG383,,AI$5)&gt;=$G$5,"Yes",IF(OFFSET(Analysis!$BG383,,AI$5)&gt;=$G$4,"Maybe","No")))</f>
        <v/>
      </c>
      <c r="I389" s="209" t="str">
        <f ca="1">IF($E389="","",IF(OFFSET(Analysis!$BG383,,AJ$5)&gt;=$G$5,"Yes",IF(OFFSET(Analysis!$BG383,,AJ$5)&gt;=$G$4,"Maybe","No")))</f>
        <v/>
      </c>
      <c r="J389" s="209" t="str">
        <f ca="1">IF($E389="","",IF(OFFSET(Analysis!$BG383,,AK$5)&gt;=$G$5,"Yes",IF(OFFSET(Analysis!$BG383,,AK$5)&gt;=$G$4,"Maybe","No")))</f>
        <v/>
      </c>
      <c r="K389" s="209" t="str">
        <f ca="1">IF($E389="","",IF(OFFSET(Analysis!$BG383,,AL$5)&gt;=$G$5,"Yes",IF(OFFSET(Analysis!$BG383,,AL$5)&gt;=$G$4,"Maybe","No")))</f>
        <v/>
      </c>
      <c r="R389" s="123"/>
    </row>
    <row r="390" spans="2:18">
      <c r="B390" s="209">
        <v>375</v>
      </c>
      <c r="C390" s="210" t="str">
        <f>IF(ISBLANK(Analysis!C384),"",Analysis!C384)</f>
        <v/>
      </c>
      <c r="D390" s="210" t="str">
        <f>IF(ISBLANK(Analysis!E384),"",Analysis!E384)</f>
        <v/>
      </c>
      <c r="E390" s="210" t="str">
        <f>IF(ISBLANK(Analysis!F384),"",Analysis!F384)</f>
        <v/>
      </c>
      <c r="F390" s="209" t="str">
        <f ca="1">IF($E390="","",IF(OFFSET(Analysis!$BG384,,AG$5)&gt;=$G$5,"Yes",IF(OFFSET(Analysis!$BG384,,AG$5)&gt;=$G$4,"Maybe","No")))</f>
        <v/>
      </c>
      <c r="G390" s="209" t="str">
        <f ca="1">IF($E390="","",IF(OFFSET(Analysis!$BG384,,AH$5)&gt;=$G$5,"Yes",IF(OFFSET(Analysis!$BG384,,AH$5)&gt;=$G$4,"Maybe","No")))</f>
        <v/>
      </c>
      <c r="H390" s="209" t="str">
        <f ca="1">IF($E390="","",IF(OFFSET(Analysis!$BG384,,AI$5)&gt;=$G$5,"Yes",IF(OFFSET(Analysis!$BG384,,AI$5)&gt;=$G$4,"Maybe","No")))</f>
        <v/>
      </c>
      <c r="I390" s="209" t="str">
        <f ca="1">IF($E390="","",IF(OFFSET(Analysis!$BG384,,AJ$5)&gt;=$G$5,"Yes",IF(OFFSET(Analysis!$BG384,,AJ$5)&gt;=$G$4,"Maybe","No")))</f>
        <v/>
      </c>
      <c r="J390" s="209" t="str">
        <f ca="1">IF($E390="","",IF(OFFSET(Analysis!$BG384,,AK$5)&gt;=$G$5,"Yes",IF(OFFSET(Analysis!$BG384,,AK$5)&gt;=$G$4,"Maybe","No")))</f>
        <v/>
      </c>
      <c r="K390" s="209" t="str">
        <f ca="1">IF($E390="","",IF(OFFSET(Analysis!$BG384,,AL$5)&gt;=$G$5,"Yes",IF(OFFSET(Analysis!$BG384,,AL$5)&gt;=$G$4,"Maybe","No")))</f>
        <v/>
      </c>
      <c r="R390" s="123"/>
    </row>
    <row r="391" spans="2:18">
      <c r="B391" s="209">
        <v>376</v>
      </c>
      <c r="C391" s="210" t="str">
        <f>IF(ISBLANK(Analysis!C385),"",Analysis!C385)</f>
        <v/>
      </c>
      <c r="D391" s="210" t="str">
        <f>IF(ISBLANK(Analysis!E385),"",Analysis!E385)</f>
        <v/>
      </c>
      <c r="E391" s="210" t="str">
        <f>IF(ISBLANK(Analysis!F385),"",Analysis!F385)</f>
        <v/>
      </c>
      <c r="F391" s="209" t="str">
        <f ca="1">IF($E391="","",IF(OFFSET(Analysis!$BG385,,AG$5)&gt;=$G$5,"Yes",IF(OFFSET(Analysis!$BG385,,AG$5)&gt;=$G$4,"Maybe","No")))</f>
        <v/>
      </c>
      <c r="G391" s="209" t="str">
        <f ca="1">IF($E391="","",IF(OFFSET(Analysis!$BG385,,AH$5)&gt;=$G$5,"Yes",IF(OFFSET(Analysis!$BG385,,AH$5)&gt;=$G$4,"Maybe","No")))</f>
        <v/>
      </c>
      <c r="H391" s="209" t="str">
        <f ca="1">IF($E391="","",IF(OFFSET(Analysis!$BG385,,AI$5)&gt;=$G$5,"Yes",IF(OFFSET(Analysis!$BG385,,AI$5)&gt;=$G$4,"Maybe","No")))</f>
        <v/>
      </c>
      <c r="I391" s="209" t="str">
        <f ca="1">IF($E391="","",IF(OFFSET(Analysis!$BG385,,AJ$5)&gt;=$G$5,"Yes",IF(OFFSET(Analysis!$BG385,,AJ$5)&gt;=$G$4,"Maybe","No")))</f>
        <v/>
      </c>
      <c r="J391" s="209" t="str">
        <f ca="1">IF($E391="","",IF(OFFSET(Analysis!$BG385,,AK$5)&gt;=$G$5,"Yes",IF(OFFSET(Analysis!$BG385,,AK$5)&gt;=$G$4,"Maybe","No")))</f>
        <v/>
      </c>
      <c r="K391" s="209" t="str">
        <f ca="1">IF($E391="","",IF(OFFSET(Analysis!$BG385,,AL$5)&gt;=$G$5,"Yes",IF(OFFSET(Analysis!$BG385,,AL$5)&gt;=$G$4,"Maybe","No")))</f>
        <v/>
      </c>
      <c r="R391" s="123"/>
    </row>
    <row r="392" spans="2:18">
      <c r="B392" s="209">
        <v>377</v>
      </c>
      <c r="C392" s="210" t="str">
        <f>IF(ISBLANK(Analysis!C386),"",Analysis!C386)</f>
        <v/>
      </c>
      <c r="D392" s="210" t="str">
        <f>IF(ISBLANK(Analysis!E386),"",Analysis!E386)</f>
        <v/>
      </c>
      <c r="E392" s="210" t="str">
        <f>IF(ISBLANK(Analysis!F386),"",Analysis!F386)</f>
        <v/>
      </c>
      <c r="F392" s="209" t="str">
        <f ca="1">IF($E392="","",IF(OFFSET(Analysis!$BG386,,AG$5)&gt;=$G$5,"Yes",IF(OFFSET(Analysis!$BG386,,AG$5)&gt;=$G$4,"Maybe","No")))</f>
        <v/>
      </c>
      <c r="G392" s="209" t="str">
        <f ca="1">IF($E392="","",IF(OFFSET(Analysis!$BG386,,AH$5)&gt;=$G$5,"Yes",IF(OFFSET(Analysis!$BG386,,AH$5)&gt;=$G$4,"Maybe","No")))</f>
        <v/>
      </c>
      <c r="H392" s="209" t="str">
        <f ca="1">IF($E392="","",IF(OFFSET(Analysis!$BG386,,AI$5)&gt;=$G$5,"Yes",IF(OFFSET(Analysis!$BG386,,AI$5)&gt;=$G$4,"Maybe","No")))</f>
        <v/>
      </c>
      <c r="I392" s="209" t="str">
        <f ca="1">IF($E392="","",IF(OFFSET(Analysis!$BG386,,AJ$5)&gt;=$G$5,"Yes",IF(OFFSET(Analysis!$BG386,,AJ$5)&gt;=$G$4,"Maybe","No")))</f>
        <v/>
      </c>
      <c r="J392" s="209" t="str">
        <f ca="1">IF($E392="","",IF(OFFSET(Analysis!$BG386,,AK$5)&gt;=$G$5,"Yes",IF(OFFSET(Analysis!$BG386,,AK$5)&gt;=$G$4,"Maybe","No")))</f>
        <v/>
      </c>
      <c r="K392" s="209" t="str">
        <f ca="1">IF($E392="","",IF(OFFSET(Analysis!$BG386,,AL$5)&gt;=$G$5,"Yes",IF(OFFSET(Analysis!$BG386,,AL$5)&gt;=$G$4,"Maybe","No")))</f>
        <v/>
      </c>
      <c r="R392" s="123"/>
    </row>
    <row r="393" spans="2:18">
      <c r="B393" s="209">
        <v>378</v>
      </c>
      <c r="C393" s="210" t="str">
        <f>IF(ISBLANK(Analysis!C387),"",Analysis!C387)</f>
        <v/>
      </c>
      <c r="D393" s="210" t="str">
        <f>IF(ISBLANK(Analysis!E387),"",Analysis!E387)</f>
        <v/>
      </c>
      <c r="E393" s="210" t="str">
        <f>IF(ISBLANK(Analysis!F387),"",Analysis!F387)</f>
        <v/>
      </c>
      <c r="F393" s="209" t="str">
        <f ca="1">IF($E393="","",IF(OFFSET(Analysis!$BG387,,AG$5)&gt;=$G$5,"Yes",IF(OFFSET(Analysis!$BG387,,AG$5)&gt;=$G$4,"Maybe","No")))</f>
        <v/>
      </c>
      <c r="G393" s="209" t="str">
        <f ca="1">IF($E393="","",IF(OFFSET(Analysis!$BG387,,AH$5)&gt;=$G$5,"Yes",IF(OFFSET(Analysis!$BG387,,AH$5)&gt;=$G$4,"Maybe","No")))</f>
        <v/>
      </c>
      <c r="H393" s="209" t="str">
        <f ca="1">IF($E393="","",IF(OFFSET(Analysis!$BG387,,AI$5)&gt;=$G$5,"Yes",IF(OFFSET(Analysis!$BG387,,AI$5)&gt;=$G$4,"Maybe","No")))</f>
        <v/>
      </c>
      <c r="I393" s="209" t="str">
        <f ca="1">IF($E393="","",IF(OFFSET(Analysis!$BG387,,AJ$5)&gt;=$G$5,"Yes",IF(OFFSET(Analysis!$BG387,,AJ$5)&gt;=$G$4,"Maybe","No")))</f>
        <v/>
      </c>
      <c r="J393" s="209" t="str">
        <f ca="1">IF($E393="","",IF(OFFSET(Analysis!$BG387,,AK$5)&gt;=$G$5,"Yes",IF(OFFSET(Analysis!$BG387,,AK$5)&gt;=$G$4,"Maybe","No")))</f>
        <v/>
      </c>
      <c r="K393" s="209" t="str">
        <f ca="1">IF($E393="","",IF(OFFSET(Analysis!$BG387,,AL$5)&gt;=$G$5,"Yes",IF(OFFSET(Analysis!$BG387,,AL$5)&gt;=$G$4,"Maybe","No")))</f>
        <v/>
      </c>
      <c r="R393" s="123"/>
    </row>
    <row r="394" spans="2:18">
      <c r="B394" s="209">
        <v>379</v>
      </c>
      <c r="C394" s="210" t="str">
        <f>IF(ISBLANK(Analysis!C388),"",Analysis!C388)</f>
        <v/>
      </c>
      <c r="D394" s="210" t="str">
        <f>IF(ISBLANK(Analysis!E388),"",Analysis!E388)</f>
        <v/>
      </c>
      <c r="E394" s="210" t="str">
        <f>IF(ISBLANK(Analysis!F388),"",Analysis!F388)</f>
        <v/>
      </c>
      <c r="F394" s="209" t="str">
        <f ca="1">IF($E394="","",IF(OFFSET(Analysis!$BG388,,AG$5)&gt;=$G$5,"Yes",IF(OFFSET(Analysis!$BG388,,AG$5)&gt;=$G$4,"Maybe","No")))</f>
        <v/>
      </c>
      <c r="G394" s="209" t="str">
        <f ca="1">IF($E394="","",IF(OFFSET(Analysis!$BG388,,AH$5)&gt;=$G$5,"Yes",IF(OFFSET(Analysis!$BG388,,AH$5)&gt;=$G$4,"Maybe","No")))</f>
        <v/>
      </c>
      <c r="H394" s="209" t="str">
        <f ca="1">IF($E394="","",IF(OFFSET(Analysis!$BG388,,AI$5)&gt;=$G$5,"Yes",IF(OFFSET(Analysis!$BG388,,AI$5)&gt;=$G$4,"Maybe","No")))</f>
        <v/>
      </c>
      <c r="I394" s="209" t="str">
        <f ca="1">IF($E394="","",IF(OFFSET(Analysis!$BG388,,AJ$5)&gt;=$G$5,"Yes",IF(OFFSET(Analysis!$BG388,,AJ$5)&gt;=$G$4,"Maybe","No")))</f>
        <v/>
      </c>
      <c r="J394" s="209" t="str">
        <f ca="1">IF($E394="","",IF(OFFSET(Analysis!$BG388,,AK$5)&gt;=$G$5,"Yes",IF(OFFSET(Analysis!$BG388,,AK$5)&gt;=$G$4,"Maybe","No")))</f>
        <v/>
      </c>
      <c r="K394" s="209" t="str">
        <f ca="1">IF($E394="","",IF(OFFSET(Analysis!$BG388,,AL$5)&gt;=$G$5,"Yes",IF(OFFSET(Analysis!$BG388,,AL$5)&gt;=$G$4,"Maybe","No")))</f>
        <v/>
      </c>
      <c r="R394" s="123"/>
    </row>
    <row r="395" spans="2:18">
      <c r="B395" s="209">
        <v>380</v>
      </c>
      <c r="C395" s="210" t="str">
        <f>IF(ISBLANK(Analysis!C389),"",Analysis!C389)</f>
        <v/>
      </c>
      <c r="D395" s="210" t="str">
        <f>IF(ISBLANK(Analysis!E389),"",Analysis!E389)</f>
        <v/>
      </c>
      <c r="E395" s="210" t="str">
        <f>IF(ISBLANK(Analysis!F389),"",Analysis!F389)</f>
        <v/>
      </c>
      <c r="F395" s="209" t="str">
        <f ca="1">IF($E395="","",IF(OFFSET(Analysis!$BG389,,AG$5)&gt;=$G$5,"Yes",IF(OFFSET(Analysis!$BG389,,AG$5)&gt;=$G$4,"Maybe","No")))</f>
        <v/>
      </c>
      <c r="G395" s="209" t="str">
        <f ca="1">IF($E395="","",IF(OFFSET(Analysis!$BG389,,AH$5)&gt;=$G$5,"Yes",IF(OFFSET(Analysis!$BG389,,AH$5)&gt;=$G$4,"Maybe","No")))</f>
        <v/>
      </c>
      <c r="H395" s="209" t="str">
        <f ca="1">IF($E395="","",IF(OFFSET(Analysis!$BG389,,AI$5)&gt;=$G$5,"Yes",IF(OFFSET(Analysis!$BG389,,AI$5)&gt;=$G$4,"Maybe","No")))</f>
        <v/>
      </c>
      <c r="I395" s="209" t="str">
        <f ca="1">IF($E395="","",IF(OFFSET(Analysis!$BG389,,AJ$5)&gt;=$G$5,"Yes",IF(OFFSET(Analysis!$BG389,,AJ$5)&gt;=$G$4,"Maybe","No")))</f>
        <v/>
      </c>
      <c r="J395" s="209" t="str">
        <f ca="1">IF($E395="","",IF(OFFSET(Analysis!$BG389,,AK$5)&gt;=$G$5,"Yes",IF(OFFSET(Analysis!$BG389,,AK$5)&gt;=$G$4,"Maybe","No")))</f>
        <v/>
      </c>
      <c r="K395" s="209" t="str">
        <f ca="1">IF($E395="","",IF(OFFSET(Analysis!$BG389,,AL$5)&gt;=$G$5,"Yes",IF(OFFSET(Analysis!$BG389,,AL$5)&gt;=$G$4,"Maybe","No")))</f>
        <v/>
      </c>
      <c r="R395" s="123"/>
    </row>
    <row r="396" spans="2:18">
      <c r="B396" s="209">
        <v>381</v>
      </c>
      <c r="C396" s="210" t="str">
        <f>IF(ISBLANK(Analysis!C390),"",Analysis!C390)</f>
        <v/>
      </c>
      <c r="D396" s="210" t="str">
        <f>IF(ISBLANK(Analysis!E390),"",Analysis!E390)</f>
        <v/>
      </c>
      <c r="E396" s="210" t="str">
        <f>IF(ISBLANK(Analysis!F390),"",Analysis!F390)</f>
        <v/>
      </c>
      <c r="F396" s="209" t="str">
        <f ca="1">IF($E396="","",IF(OFFSET(Analysis!$BG390,,AG$5)&gt;=$G$5,"Yes",IF(OFFSET(Analysis!$BG390,,AG$5)&gt;=$G$4,"Maybe","No")))</f>
        <v/>
      </c>
      <c r="G396" s="209" t="str">
        <f ca="1">IF($E396="","",IF(OFFSET(Analysis!$BG390,,AH$5)&gt;=$G$5,"Yes",IF(OFFSET(Analysis!$BG390,,AH$5)&gt;=$G$4,"Maybe","No")))</f>
        <v/>
      </c>
      <c r="H396" s="209" t="str">
        <f ca="1">IF($E396="","",IF(OFFSET(Analysis!$BG390,,AI$5)&gt;=$G$5,"Yes",IF(OFFSET(Analysis!$BG390,,AI$5)&gt;=$G$4,"Maybe","No")))</f>
        <v/>
      </c>
      <c r="I396" s="209" t="str">
        <f ca="1">IF($E396="","",IF(OFFSET(Analysis!$BG390,,AJ$5)&gt;=$G$5,"Yes",IF(OFFSET(Analysis!$BG390,,AJ$5)&gt;=$G$4,"Maybe","No")))</f>
        <v/>
      </c>
      <c r="J396" s="209" t="str">
        <f ca="1">IF($E396="","",IF(OFFSET(Analysis!$BG390,,AK$5)&gt;=$G$5,"Yes",IF(OFFSET(Analysis!$BG390,,AK$5)&gt;=$G$4,"Maybe","No")))</f>
        <v/>
      </c>
      <c r="K396" s="209" t="str">
        <f ca="1">IF($E396="","",IF(OFFSET(Analysis!$BG390,,AL$5)&gt;=$G$5,"Yes",IF(OFFSET(Analysis!$BG390,,AL$5)&gt;=$G$4,"Maybe","No")))</f>
        <v/>
      </c>
      <c r="R396" s="123"/>
    </row>
    <row r="397" spans="2:18">
      <c r="B397" s="209">
        <v>382</v>
      </c>
      <c r="C397" s="210" t="str">
        <f>IF(ISBLANK(Analysis!C391),"",Analysis!C391)</f>
        <v/>
      </c>
      <c r="D397" s="210" t="str">
        <f>IF(ISBLANK(Analysis!E391),"",Analysis!E391)</f>
        <v/>
      </c>
      <c r="E397" s="210" t="str">
        <f>IF(ISBLANK(Analysis!F391),"",Analysis!F391)</f>
        <v/>
      </c>
      <c r="F397" s="209" t="str">
        <f ca="1">IF($E397="","",IF(OFFSET(Analysis!$BG391,,AG$5)&gt;=$G$5,"Yes",IF(OFFSET(Analysis!$BG391,,AG$5)&gt;=$G$4,"Maybe","No")))</f>
        <v/>
      </c>
      <c r="G397" s="209" t="str">
        <f ca="1">IF($E397="","",IF(OFFSET(Analysis!$BG391,,AH$5)&gt;=$G$5,"Yes",IF(OFFSET(Analysis!$BG391,,AH$5)&gt;=$G$4,"Maybe","No")))</f>
        <v/>
      </c>
      <c r="H397" s="209" t="str">
        <f ca="1">IF($E397="","",IF(OFFSET(Analysis!$BG391,,AI$5)&gt;=$G$5,"Yes",IF(OFFSET(Analysis!$BG391,,AI$5)&gt;=$G$4,"Maybe","No")))</f>
        <v/>
      </c>
      <c r="I397" s="209" t="str">
        <f ca="1">IF($E397="","",IF(OFFSET(Analysis!$BG391,,AJ$5)&gt;=$G$5,"Yes",IF(OFFSET(Analysis!$BG391,,AJ$5)&gt;=$G$4,"Maybe","No")))</f>
        <v/>
      </c>
      <c r="J397" s="209" t="str">
        <f ca="1">IF($E397="","",IF(OFFSET(Analysis!$BG391,,AK$5)&gt;=$G$5,"Yes",IF(OFFSET(Analysis!$BG391,,AK$5)&gt;=$G$4,"Maybe","No")))</f>
        <v/>
      </c>
      <c r="K397" s="209" t="str">
        <f ca="1">IF($E397="","",IF(OFFSET(Analysis!$BG391,,AL$5)&gt;=$G$5,"Yes",IF(OFFSET(Analysis!$BG391,,AL$5)&gt;=$G$4,"Maybe","No")))</f>
        <v/>
      </c>
      <c r="R397" s="123"/>
    </row>
    <row r="398" spans="2:18">
      <c r="B398" s="209">
        <v>383</v>
      </c>
      <c r="C398" s="210" t="str">
        <f>IF(ISBLANK(Analysis!C392),"",Analysis!C392)</f>
        <v/>
      </c>
      <c r="D398" s="210" t="str">
        <f>IF(ISBLANK(Analysis!E392),"",Analysis!E392)</f>
        <v/>
      </c>
      <c r="E398" s="210" t="str">
        <f>IF(ISBLANK(Analysis!F392),"",Analysis!F392)</f>
        <v/>
      </c>
      <c r="F398" s="209" t="str">
        <f ca="1">IF($E398="","",IF(OFFSET(Analysis!$BG392,,AG$5)&gt;=$G$5,"Yes",IF(OFFSET(Analysis!$BG392,,AG$5)&gt;=$G$4,"Maybe","No")))</f>
        <v/>
      </c>
      <c r="G398" s="209" t="str">
        <f ca="1">IF($E398="","",IF(OFFSET(Analysis!$BG392,,AH$5)&gt;=$G$5,"Yes",IF(OFFSET(Analysis!$BG392,,AH$5)&gt;=$G$4,"Maybe","No")))</f>
        <v/>
      </c>
      <c r="H398" s="209" t="str">
        <f ca="1">IF($E398="","",IF(OFFSET(Analysis!$BG392,,AI$5)&gt;=$G$5,"Yes",IF(OFFSET(Analysis!$BG392,,AI$5)&gt;=$G$4,"Maybe","No")))</f>
        <v/>
      </c>
      <c r="I398" s="209" t="str">
        <f ca="1">IF($E398="","",IF(OFFSET(Analysis!$BG392,,AJ$5)&gt;=$G$5,"Yes",IF(OFFSET(Analysis!$BG392,,AJ$5)&gt;=$G$4,"Maybe","No")))</f>
        <v/>
      </c>
      <c r="J398" s="209" t="str">
        <f ca="1">IF($E398="","",IF(OFFSET(Analysis!$BG392,,AK$5)&gt;=$G$5,"Yes",IF(OFFSET(Analysis!$BG392,,AK$5)&gt;=$G$4,"Maybe","No")))</f>
        <v/>
      </c>
      <c r="K398" s="209" t="str">
        <f ca="1">IF($E398="","",IF(OFFSET(Analysis!$BG392,,AL$5)&gt;=$G$5,"Yes",IF(OFFSET(Analysis!$BG392,,AL$5)&gt;=$G$4,"Maybe","No")))</f>
        <v/>
      </c>
      <c r="R398" s="123"/>
    </row>
    <row r="399" spans="2:18">
      <c r="B399" s="209">
        <v>384</v>
      </c>
      <c r="C399" s="210" t="str">
        <f>IF(ISBLANK(Analysis!C393),"",Analysis!C393)</f>
        <v/>
      </c>
      <c r="D399" s="210" t="str">
        <f>IF(ISBLANK(Analysis!E393),"",Analysis!E393)</f>
        <v/>
      </c>
      <c r="E399" s="210" t="str">
        <f>IF(ISBLANK(Analysis!F393),"",Analysis!F393)</f>
        <v/>
      </c>
      <c r="F399" s="209" t="str">
        <f ca="1">IF($E399="","",IF(OFFSET(Analysis!$BG393,,AG$5)&gt;=$G$5,"Yes",IF(OFFSET(Analysis!$BG393,,AG$5)&gt;=$G$4,"Maybe","No")))</f>
        <v/>
      </c>
      <c r="G399" s="209" t="str">
        <f ca="1">IF($E399="","",IF(OFFSET(Analysis!$BG393,,AH$5)&gt;=$G$5,"Yes",IF(OFFSET(Analysis!$BG393,,AH$5)&gt;=$G$4,"Maybe","No")))</f>
        <v/>
      </c>
      <c r="H399" s="209" t="str">
        <f ca="1">IF($E399="","",IF(OFFSET(Analysis!$BG393,,AI$5)&gt;=$G$5,"Yes",IF(OFFSET(Analysis!$BG393,,AI$5)&gt;=$G$4,"Maybe","No")))</f>
        <v/>
      </c>
      <c r="I399" s="209" t="str">
        <f ca="1">IF($E399="","",IF(OFFSET(Analysis!$BG393,,AJ$5)&gt;=$G$5,"Yes",IF(OFFSET(Analysis!$BG393,,AJ$5)&gt;=$G$4,"Maybe","No")))</f>
        <v/>
      </c>
      <c r="J399" s="209" t="str">
        <f ca="1">IF($E399="","",IF(OFFSET(Analysis!$BG393,,AK$5)&gt;=$G$5,"Yes",IF(OFFSET(Analysis!$BG393,,AK$5)&gt;=$G$4,"Maybe","No")))</f>
        <v/>
      </c>
      <c r="K399" s="209" t="str">
        <f ca="1">IF($E399="","",IF(OFFSET(Analysis!$BG393,,AL$5)&gt;=$G$5,"Yes",IF(OFFSET(Analysis!$BG393,,AL$5)&gt;=$G$4,"Maybe","No")))</f>
        <v/>
      </c>
      <c r="R399" s="123"/>
    </row>
    <row r="400" spans="2:18">
      <c r="B400" s="209">
        <v>385</v>
      </c>
      <c r="C400" s="210" t="str">
        <f>IF(ISBLANK(Analysis!C394),"",Analysis!C394)</f>
        <v/>
      </c>
      <c r="D400" s="210" t="str">
        <f>IF(ISBLANK(Analysis!E394),"",Analysis!E394)</f>
        <v/>
      </c>
      <c r="E400" s="210" t="str">
        <f>IF(ISBLANK(Analysis!F394),"",Analysis!F394)</f>
        <v/>
      </c>
      <c r="F400" s="209" t="str">
        <f ca="1">IF($E400="","",IF(OFFSET(Analysis!$BG394,,AG$5)&gt;=$G$5,"Yes",IF(OFFSET(Analysis!$BG394,,AG$5)&gt;=$G$4,"Maybe","No")))</f>
        <v/>
      </c>
      <c r="G400" s="209" t="str">
        <f ca="1">IF($E400="","",IF(OFFSET(Analysis!$BG394,,AH$5)&gt;=$G$5,"Yes",IF(OFFSET(Analysis!$BG394,,AH$5)&gt;=$G$4,"Maybe","No")))</f>
        <v/>
      </c>
      <c r="H400" s="209" t="str">
        <f ca="1">IF($E400="","",IF(OFFSET(Analysis!$BG394,,AI$5)&gt;=$G$5,"Yes",IF(OFFSET(Analysis!$BG394,,AI$5)&gt;=$G$4,"Maybe","No")))</f>
        <v/>
      </c>
      <c r="I400" s="209" t="str">
        <f ca="1">IF($E400="","",IF(OFFSET(Analysis!$BG394,,AJ$5)&gt;=$G$5,"Yes",IF(OFFSET(Analysis!$BG394,,AJ$5)&gt;=$G$4,"Maybe","No")))</f>
        <v/>
      </c>
      <c r="J400" s="209" t="str">
        <f ca="1">IF($E400="","",IF(OFFSET(Analysis!$BG394,,AK$5)&gt;=$G$5,"Yes",IF(OFFSET(Analysis!$BG394,,AK$5)&gt;=$G$4,"Maybe","No")))</f>
        <v/>
      </c>
      <c r="K400" s="209" t="str">
        <f ca="1">IF($E400="","",IF(OFFSET(Analysis!$BG394,,AL$5)&gt;=$G$5,"Yes",IF(OFFSET(Analysis!$BG394,,AL$5)&gt;=$G$4,"Maybe","No")))</f>
        <v/>
      </c>
      <c r="R400" s="123"/>
    </row>
    <row r="401" spans="2:18">
      <c r="B401" s="209">
        <v>386</v>
      </c>
      <c r="C401" s="210" t="str">
        <f>IF(ISBLANK(Analysis!C395),"",Analysis!C395)</f>
        <v/>
      </c>
      <c r="D401" s="210" t="str">
        <f>IF(ISBLANK(Analysis!E395),"",Analysis!E395)</f>
        <v/>
      </c>
      <c r="E401" s="210" t="str">
        <f>IF(ISBLANK(Analysis!F395),"",Analysis!F395)</f>
        <v/>
      </c>
      <c r="F401" s="209" t="str">
        <f ca="1">IF($E401="","",IF(OFFSET(Analysis!$BG395,,AG$5)&gt;=$G$5,"Yes",IF(OFFSET(Analysis!$BG395,,AG$5)&gt;=$G$4,"Maybe","No")))</f>
        <v/>
      </c>
      <c r="G401" s="209" t="str">
        <f ca="1">IF($E401="","",IF(OFFSET(Analysis!$BG395,,AH$5)&gt;=$G$5,"Yes",IF(OFFSET(Analysis!$BG395,,AH$5)&gt;=$G$4,"Maybe","No")))</f>
        <v/>
      </c>
      <c r="H401" s="209" t="str">
        <f ca="1">IF($E401="","",IF(OFFSET(Analysis!$BG395,,AI$5)&gt;=$G$5,"Yes",IF(OFFSET(Analysis!$BG395,,AI$5)&gt;=$G$4,"Maybe","No")))</f>
        <v/>
      </c>
      <c r="I401" s="209" t="str">
        <f ca="1">IF($E401="","",IF(OFFSET(Analysis!$BG395,,AJ$5)&gt;=$G$5,"Yes",IF(OFFSET(Analysis!$BG395,,AJ$5)&gt;=$G$4,"Maybe","No")))</f>
        <v/>
      </c>
      <c r="J401" s="209" t="str">
        <f ca="1">IF($E401="","",IF(OFFSET(Analysis!$BG395,,AK$5)&gt;=$G$5,"Yes",IF(OFFSET(Analysis!$BG395,,AK$5)&gt;=$G$4,"Maybe","No")))</f>
        <v/>
      </c>
      <c r="K401" s="209" t="str">
        <f ca="1">IF($E401="","",IF(OFFSET(Analysis!$BG395,,AL$5)&gt;=$G$5,"Yes",IF(OFFSET(Analysis!$BG395,,AL$5)&gt;=$G$4,"Maybe","No")))</f>
        <v/>
      </c>
      <c r="R401" s="123"/>
    </row>
    <row r="402" spans="2:18">
      <c r="B402" s="209">
        <v>387</v>
      </c>
      <c r="C402" s="210" t="str">
        <f>IF(ISBLANK(Analysis!C396),"",Analysis!C396)</f>
        <v/>
      </c>
      <c r="D402" s="210" t="str">
        <f>IF(ISBLANK(Analysis!E396),"",Analysis!E396)</f>
        <v/>
      </c>
      <c r="E402" s="210" t="str">
        <f>IF(ISBLANK(Analysis!F396),"",Analysis!F396)</f>
        <v/>
      </c>
      <c r="F402" s="209" t="str">
        <f ca="1">IF($E402="","",IF(OFFSET(Analysis!$BG396,,AG$5)&gt;=$G$5,"Yes",IF(OFFSET(Analysis!$BG396,,AG$5)&gt;=$G$4,"Maybe","No")))</f>
        <v/>
      </c>
      <c r="G402" s="209" t="str">
        <f ca="1">IF($E402="","",IF(OFFSET(Analysis!$BG396,,AH$5)&gt;=$G$5,"Yes",IF(OFFSET(Analysis!$BG396,,AH$5)&gt;=$G$4,"Maybe","No")))</f>
        <v/>
      </c>
      <c r="H402" s="209" t="str">
        <f ca="1">IF($E402="","",IF(OFFSET(Analysis!$BG396,,AI$5)&gt;=$G$5,"Yes",IF(OFFSET(Analysis!$BG396,,AI$5)&gt;=$G$4,"Maybe","No")))</f>
        <v/>
      </c>
      <c r="I402" s="209" t="str">
        <f ca="1">IF($E402="","",IF(OFFSET(Analysis!$BG396,,AJ$5)&gt;=$G$5,"Yes",IF(OFFSET(Analysis!$BG396,,AJ$5)&gt;=$G$4,"Maybe","No")))</f>
        <v/>
      </c>
      <c r="J402" s="209" t="str">
        <f ca="1">IF($E402="","",IF(OFFSET(Analysis!$BG396,,AK$5)&gt;=$G$5,"Yes",IF(OFFSET(Analysis!$BG396,,AK$5)&gt;=$G$4,"Maybe","No")))</f>
        <v/>
      </c>
      <c r="K402" s="209" t="str">
        <f ca="1">IF($E402="","",IF(OFFSET(Analysis!$BG396,,AL$5)&gt;=$G$5,"Yes",IF(OFFSET(Analysis!$BG396,,AL$5)&gt;=$G$4,"Maybe","No")))</f>
        <v/>
      </c>
      <c r="R402" s="123"/>
    </row>
    <row r="403" spans="2:18">
      <c r="B403" s="209">
        <v>388</v>
      </c>
      <c r="C403" s="210" t="str">
        <f>IF(ISBLANK(Analysis!C397),"",Analysis!C397)</f>
        <v/>
      </c>
      <c r="D403" s="210" t="str">
        <f>IF(ISBLANK(Analysis!E397),"",Analysis!E397)</f>
        <v/>
      </c>
      <c r="E403" s="210" t="str">
        <f>IF(ISBLANK(Analysis!F397),"",Analysis!F397)</f>
        <v/>
      </c>
      <c r="F403" s="209" t="str">
        <f ca="1">IF($E403="","",IF(OFFSET(Analysis!$BG397,,AG$5)&gt;=$G$5,"Yes",IF(OFFSET(Analysis!$BG397,,AG$5)&gt;=$G$4,"Maybe","No")))</f>
        <v/>
      </c>
      <c r="G403" s="209" t="str">
        <f ca="1">IF($E403="","",IF(OFFSET(Analysis!$BG397,,AH$5)&gt;=$G$5,"Yes",IF(OFFSET(Analysis!$BG397,,AH$5)&gt;=$G$4,"Maybe","No")))</f>
        <v/>
      </c>
      <c r="H403" s="209" t="str">
        <f ca="1">IF($E403="","",IF(OFFSET(Analysis!$BG397,,AI$5)&gt;=$G$5,"Yes",IF(OFFSET(Analysis!$BG397,,AI$5)&gt;=$G$4,"Maybe","No")))</f>
        <v/>
      </c>
      <c r="I403" s="209" t="str">
        <f ca="1">IF($E403="","",IF(OFFSET(Analysis!$BG397,,AJ$5)&gt;=$G$5,"Yes",IF(OFFSET(Analysis!$BG397,,AJ$5)&gt;=$G$4,"Maybe","No")))</f>
        <v/>
      </c>
      <c r="J403" s="209" t="str">
        <f ca="1">IF($E403="","",IF(OFFSET(Analysis!$BG397,,AK$5)&gt;=$G$5,"Yes",IF(OFFSET(Analysis!$BG397,,AK$5)&gt;=$G$4,"Maybe","No")))</f>
        <v/>
      </c>
      <c r="K403" s="209" t="str">
        <f ca="1">IF($E403="","",IF(OFFSET(Analysis!$BG397,,AL$5)&gt;=$G$5,"Yes",IF(OFFSET(Analysis!$BG397,,AL$5)&gt;=$G$4,"Maybe","No")))</f>
        <v/>
      </c>
      <c r="R403" s="123"/>
    </row>
    <row r="404" spans="2:18">
      <c r="B404" s="209">
        <v>389</v>
      </c>
      <c r="C404" s="210" t="str">
        <f>IF(ISBLANK(Analysis!C398),"",Analysis!C398)</f>
        <v/>
      </c>
      <c r="D404" s="210" t="str">
        <f>IF(ISBLANK(Analysis!E398),"",Analysis!E398)</f>
        <v/>
      </c>
      <c r="E404" s="210" t="str">
        <f>IF(ISBLANK(Analysis!F398),"",Analysis!F398)</f>
        <v/>
      </c>
      <c r="F404" s="209" t="str">
        <f ca="1">IF($E404="","",IF(OFFSET(Analysis!$BG398,,AG$5)&gt;=$G$5,"Yes",IF(OFFSET(Analysis!$BG398,,AG$5)&gt;=$G$4,"Maybe","No")))</f>
        <v/>
      </c>
      <c r="G404" s="209" t="str">
        <f ca="1">IF($E404="","",IF(OFFSET(Analysis!$BG398,,AH$5)&gt;=$G$5,"Yes",IF(OFFSET(Analysis!$BG398,,AH$5)&gt;=$G$4,"Maybe","No")))</f>
        <v/>
      </c>
      <c r="H404" s="209" t="str">
        <f ca="1">IF($E404="","",IF(OFFSET(Analysis!$BG398,,AI$5)&gt;=$G$5,"Yes",IF(OFFSET(Analysis!$BG398,,AI$5)&gt;=$G$4,"Maybe","No")))</f>
        <v/>
      </c>
      <c r="I404" s="209" t="str">
        <f ca="1">IF($E404="","",IF(OFFSET(Analysis!$BG398,,AJ$5)&gt;=$G$5,"Yes",IF(OFFSET(Analysis!$BG398,,AJ$5)&gt;=$G$4,"Maybe","No")))</f>
        <v/>
      </c>
      <c r="J404" s="209" t="str">
        <f ca="1">IF($E404="","",IF(OFFSET(Analysis!$BG398,,AK$5)&gt;=$G$5,"Yes",IF(OFFSET(Analysis!$BG398,,AK$5)&gt;=$G$4,"Maybe","No")))</f>
        <v/>
      </c>
      <c r="K404" s="209" t="str">
        <f ca="1">IF($E404="","",IF(OFFSET(Analysis!$BG398,,AL$5)&gt;=$G$5,"Yes",IF(OFFSET(Analysis!$BG398,,AL$5)&gt;=$G$4,"Maybe","No")))</f>
        <v/>
      </c>
      <c r="R404" s="123"/>
    </row>
    <row r="405" spans="2:18">
      <c r="B405" s="209">
        <v>390</v>
      </c>
      <c r="C405" s="210" t="str">
        <f>IF(ISBLANK(Analysis!C399),"",Analysis!C399)</f>
        <v/>
      </c>
      <c r="D405" s="210" t="str">
        <f>IF(ISBLANK(Analysis!E399),"",Analysis!E399)</f>
        <v/>
      </c>
      <c r="E405" s="210" t="str">
        <f>IF(ISBLANK(Analysis!F399),"",Analysis!F399)</f>
        <v/>
      </c>
      <c r="F405" s="209" t="str">
        <f ca="1">IF($E405="","",IF(OFFSET(Analysis!$BG399,,AG$5)&gt;=$G$5,"Yes",IF(OFFSET(Analysis!$BG399,,AG$5)&gt;=$G$4,"Maybe","No")))</f>
        <v/>
      </c>
      <c r="G405" s="209" t="str">
        <f ca="1">IF($E405="","",IF(OFFSET(Analysis!$BG399,,AH$5)&gt;=$G$5,"Yes",IF(OFFSET(Analysis!$BG399,,AH$5)&gt;=$G$4,"Maybe","No")))</f>
        <v/>
      </c>
      <c r="H405" s="209" t="str">
        <f ca="1">IF($E405="","",IF(OFFSET(Analysis!$BG399,,AI$5)&gt;=$G$5,"Yes",IF(OFFSET(Analysis!$BG399,,AI$5)&gt;=$G$4,"Maybe","No")))</f>
        <v/>
      </c>
      <c r="I405" s="209" t="str">
        <f ca="1">IF($E405="","",IF(OFFSET(Analysis!$BG399,,AJ$5)&gt;=$G$5,"Yes",IF(OFFSET(Analysis!$BG399,,AJ$5)&gt;=$G$4,"Maybe","No")))</f>
        <v/>
      </c>
      <c r="J405" s="209" t="str">
        <f ca="1">IF($E405="","",IF(OFFSET(Analysis!$BG399,,AK$5)&gt;=$G$5,"Yes",IF(OFFSET(Analysis!$BG399,,AK$5)&gt;=$G$4,"Maybe","No")))</f>
        <v/>
      </c>
      <c r="K405" s="209" t="str">
        <f ca="1">IF($E405="","",IF(OFFSET(Analysis!$BG399,,AL$5)&gt;=$G$5,"Yes",IF(OFFSET(Analysis!$BG399,,AL$5)&gt;=$G$4,"Maybe","No")))</f>
        <v/>
      </c>
      <c r="R405" s="123"/>
    </row>
    <row r="406" spans="2:18">
      <c r="B406" s="209">
        <v>391</v>
      </c>
      <c r="C406" s="210" t="str">
        <f>IF(ISBLANK(Analysis!C400),"",Analysis!C400)</f>
        <v/>
      </c>
      <c r="D406" s="210" t="str">
        <f>IF(ISBLANK(Analysis!E400),"",Analysis!E400)</f>
        <v/>
      </c>
      <c r="E406" s="210" t="str">
        <f>IF(ISBLANK(Analysis!F400),"",Analysis!F400)</f>
        <v/>
      </c>
      <c r="F406" s="209" t="str">
        <f ca="1">IF($E406="","",IF(OFFSET(Analysis!$BG400,,AG$5)&gt;=$G$5,"Yes",IF(OFFSET(Analysis!$BG400,,AG$5)&gt;=$G$4,"Maybe","No")))</f>
        <v/>
      </c>
      <c r="G406" s="209" t="str">
        <f ca="1">IF($E406="","",IF(OFFSET(Analysis!$BG400,,AH$5)&gt;=$G$5,"Yes",IF(OFFSET(Analysis!$BG400,,AH$5)&gt;=$G$4,"Maybe","No")))</f>
        <v/>
      </c>
      <c r="H406" s="209" t="str">
        <f ca="1">IF($E406="","",IF(OFFSET(Analysis!$BG400,,AI$5)&gt;=$G$5,"Yes",IF(OFFSET(Analysis!$BG400,,AI$5)&gt;=$G$4,"Maybe","No")))</f>
        <v/>
      </c>
      <c r="I406" s="209" t="str">
        <f ca="1">IF($E406="","",IF(OFFSET(Analysis!$BG400,,AJ$5)&gt;=$G$5,"Yes",IF(OFFSET(Analysis!$BG400,,AJ$5)&gt;=$G$4,"Maybe","No")))</f>
        <v/>
      </c>
      <c r="J406" s="209" t="str">
        <f ca="1">IF($E406="","",IF(OFFSET(Analysis!$BG400,,AK$5)&gt;=$G$5,"Yes",IF(OFFSET(Analysis!$BG400,,AK$5)&gt;=$G$4,"Maybe","No")))</f>
        <v/>
      </c>
      <c r="K406" s="209" t="str">
        <f ca="1">IF($E406="","",IF(OFFSET(Analysis!$BG400,,AL$5)&gt;=$G$5,"Yes",IF(OFFSET(Analysis!$BG400,,AL$5)&gt;=$G$4,"Maybe","No")))</f>
        <v/>
      </c>
      <c r="R406" s="123"/>
    </row>
    <row r="407" spans="2:18">
      <c r="B407" s="209">
        <v>392</v>
      </c>
      <c r="C407" s="210" t="str">
        <f>IF(ISBLANK(Analysis!C401),"",Analysis!C401)</f>
        <v/>
      </c>
      <c r="D407" s="210" t="str">
        <f>IF(ISBLANK(Analysis!E401),"",Analysis!E401)</f>
        <v/>
      </c>
      <c r="E407" s="210" t="str">
        <f>IF(ISBLANK(Analysis!F401),"",Analysis!F401)</f>
        <v/>
      </c>
      <c r="F407" s="209" t="str">
        <f ca="1">IF($E407="","",IF(OFFSET(Analysis!$BG401,,AG$5)&gt;=$G$5,"Yes",IF(OFFSET(Analysis!$BG401,,AG$5)&gt;=$G$4,"Maybe","No")))</f>
        <v/>
      </c>
      <c r="G407" s="209" t="str">
        <f ca="1">IF($E407="","",IF(OFFSET(Analysis!$BG401,,AH$5)&gt;=$G$5,"Yes",IF(OFFSET(Analysis!$BG401,,AH$5)&gt;=$G$4,"Maybe","No")))</f>
        <v/>
      </c>
      <c r="H407" s="209" t="str">
        <f ca="1">IF($E407="","",IF(OFFSET(Analysis!$BG401,,AI$5)&gt;=$G$5,"Yes",IF(OFFSET(Analysis!$BG401,,AI$5)&gt;=$G$4,"Maybe","No")))</f>
        <v/>
      </c>
      <c r="I407" s="209" t="str">
        <f ca="1">IF($E407="","",IF(OFFSET(Analysis!$BG401,,AJ$5)&gt;=$G$5,"Yes",IF(OFFSET(Analysis!$BG401,,AJ$5)&gt;=$G$4,"Maybe","No")))</f>
        <v/>
      </c>
      <c r="J407" s="209" t="str">
        <f ca="1">IF($E407="","",IF(OFFSET(Analysis!$BG401,,AK$5)&gt;=$G$5,"Yes",IF(OFFSET(Analysis!$BG401,,AK$5)&gt;=$G$4,"Maybe","No")))</f>
        <v/>
      </c>
      <c r="K407" s="209" t="str">
        <f ca="1">IF($E407="","",IF(OFFSET(Analysis!$BG401,,AL$5)&gt;=$G$5,"Yes",IF(OFFSET(Analysis!$BG401,,AL$5)&gt;=$G$4,"Maybe","No")))</f>
        <v/>
      </c>
      <c r="R407" s="123"/>
    </row>
    <row r="408" spans="2:18">
      <c r="B408" s="209">
        <v>393</v>
      </c>
      <c r="C408" s="210" t="str">
        <f>IF(ISBLANK(Analysis!C402),"",Analysis!C402)</f>
        <v/>
      </c>
      <c r="D408" s="210" t="str">
        <f>IF(ISBLANK(Analysis!E402),"",Analysis!E402)</f>
        <v/>
      </c>
      <c r="E408" s="210" t="str">
        <f>IF(ISBLANK(Analysis!F402),"",Analysis!F402)</f>
        <v/>
      </c>
      <c r="F408" s="209" t="str">
        <f ca="1">IF($E408="","",IF(OFFSET(Analysis!$BG402,,AG$5)&gt;=$G$5,"Yes",IF(OFFSET(Analysis!$BG402,,AG$5)&gt;=$G$4,"Maybe","No")))</f>
        <v/>
      </c>
      <c r="G408" s="209" t="str">
        <f ca="1">IF($E408="","",IF(OFFSET(Analysis!$BG402,,AH$5)&gt;=$G$5,"Yes",IF(OFFSET(Analysis!$BG402,,AH$5)&gt;=$G$4,"Maybe","No")))</f>
        <v/>
      </c>
      <c r="H408" s="209" t="str">
        <f ca="1">IF($E408="","",IF(OFFSET(Analysis!$BG402,,AI$5)&gt;=$G$5,"Yes",IF(OFFSET(Analysis!$BG402,,AI$5)&gt;=$G$4,"Maybe","No")))</f>
        <v/>
      </c>
      <c r="I408" s="209" t="str">
        <f ca="1">IF($E408="","",IF(OFFSET(Analysis!$BG402,,AJ$5)&gt;=$G$5,"Yes",IF(OFFSET(Analysis!$BG402,,AJ$5)&gt;=$G$4,"Maybe","No")))</f>
        <v/>
      </c>
      <c r="J408" s="209" t="str">
        <f ca="1">IF($E408="","",IF(OFFSET(Analysis!$BG402,,AK$5)&gt;=$G$5,"Yes",IF(OFFSET(Analysis!$BG402,,AK$5)&gt;=$G$4,"Maybe","No")))</f>
        <v/>
      </c>
      <c r="K408" s="209" t="str">
        <f ca="1">IF($E408="","",IF(OFFSET(Analysis!$BG402,,AL$5)&gt;=$G$5,"Yes",IF(OFFSET(Analysis!$BG402,,AL$5)&gt;=$G$4,"Maybe","No")))</f>
        <v/>
      </c>
      <c r="R408" s="123"/>
    </row>
    <row r="409" spans="2:18">
      <c r="B409" s="209">
        <v>394</v>
      </c>
      <c r="C409" s="210" t="str">
        <f>IF(ISBLANK(Analysis!C403),"",Analysis!C403)</f>
        <v/>
      </c>
      <c r="D409" s="210" t="str">
        <f>IF(ISBLANK(Analysis!E403),"",Analysis!E403)</f>
        <v/>
      </c>
      <c r="E409" s="210" t="str">
        <f>IF(ISBLANK(Analysis!F403),"",Analysis!F403)</f>
        <v/>
      </c>
      <c r="F409" s="209" t="str">
        <f ca="1">IF($E409="","",IF(OFFSET(Analysis!$BG403,,AG$5)&gt;=$G$5,"Yes",IF(OFFSET(Analysis!$BG403,,AG$5)&gt;=$G$4,"Maybe","No")))</f>
        <v/>
      </c>
      <c r="G409" s="209" t="str">
        <f ca="1">IF($E409="","",IF(OFFSET(Analysis!$BG403,,AH$5)&gt;=$G$5,"Yes",IF(OFFSET(Analysis!$BG403,,AH$5)&gt;=$G$4,"Maybe","No")))</f>
        <v/>
      </c>
      <c r="H409" s="209" t="str">
        <f ca="1">IF($E409="","",IF(OFFSET(Analysis!$BG403,,AI$5)&gt;=$G$5,"Yes",IF(OFFSET(Analysis!$BG403,,AI$5)&gt;=$G$4,"Maybe","No")))</f>
        <v/>
      </c>
      <c r="I409" s="209" t="str">
        <f ca="1">IF($E409="","",IF(OFFSET(Analysis!$BG403,,AJ$5)&gt;=$G$5,"Yes",IF(OFFSET(Analysis!$BG403,,AJ$5)&gt;=$G$4,"Maybe","No")))</f>
        <v/>
      </c>
      <c r="J409" s="209" t="str">
        <f ca="1">IF($E409="","",IF(OFFSET(Analysis!$BG403,,AK$5)&gt;=$G$5,"Yes",IF(OFFSET(Analysis!$BG403,,AK$5)&gt;=$G$4,"Maybe","No")))</f>
        <v/>
      </c>
      <c r="K409" s="209" t="str">
        <f ca="1">IF($E409="","",IF(OFFSET(Analysis!$BG403,,AL$5)&gt;=$G$5,"Yes",IF(OFFSET(Analysis!$BG403,,AL$5)&gt;=$G$4,"Maybe","No")))</f>
        <v/>
      </c>
      <c r="R409" s="123"/>
    </row>
    <row r="410" spans="2:18">
      <c r="B410" s="209">
        <v>395</v>
      </c>
      <c r="C410" s="210" t="str">
        <f>IF(ISBLANK(Analysis!C404),"",Analysis!C404)</f>
        <v/>
      </c>
      <c r="D410" s="210" t="str">
        <f>IF(ISBLANK(Analysis!E404),"",Analysis!E404)</f>
        <v/>
      </c>
      <c r="E410" s="210" t="str">
        <f>IF(ISBLANK(Analysis!F404),"",Analysis!F404)</f>
        <v/>
      </c>
      <c r="F410" s="209" t="str">
        <f ca="1">IF($E410="","",IF(OFFSET(Analysis!$BG404,,AG$5)&gt;=$G$5,"Yes",IF(OFFSET(Analysis!$BG404,,AG$5)&gt;=$G$4,"Maybe","No")))</f>
        <v/>
      </c>
      <c r="G410" s="209" t="str">
        <f ca="1">IF($E410="","",IF(OFFSET(Analysis!$BG404,,AH$5)&gt;=$G$5,"Yes",IF(OFFSET(Analysis!$BG404,,AH$5)&gt;=$G$4,"Maybe","No")))</f>
        <v/>
      </c>
      <c r="H410" s="209" t="str">
        <f ca="1">IF($E410="","",IF(OFFSET(Analysis!$BG404,,AI$5)&gt;=$G$5,"Yes",IF(OFFSET(Analysis!$BG404,,AI$5)&gt;=$G$4,"Maybe","No")))</f>
        <v/>
      </c>
      <c r="I410" s="209" t="str">
        <f ca="1">IF($E410="","",IF(OFFSET(Analysis!$BG404,,AJ$5)&gt;=$G$5,"Yes",IF(OFFSET(Analysis!$BG404,,AJ$5)&gt;=$G$4,"Maybe","No")))</f>
        <v/>
      </c>
      <c r="J410" s="209" t="str">
        <f ca="1">IF($E410="","",IF(OFFSET(Analysis!$BG404,,AK$5)&gt;=$G$5,"Yes",IF(OFFSET(Analysis!$BG404,,AK$5)&gt;=$G$4,"Maybe","No")))</f>
        <v/>
      </c>
      <c r="K410" s="209" t="str">
        <f ca="1">IF($E410="","",IF(OFFSET(Analysis!$BG404,,AL$5)&gt;=$G$5,"Yes",IF(OFFSET(Analysis!$BG404,,AL$5)&gt;=$G$4,"Maybe","No")))</f>
        <v/>
      </c>
      <c r="R410" s="123"/>
    </row>
    <row r="411" spans="2:18">
      <c r="B411" s="209">
        <v>396</v>
      </c>
      <c r="C411" s="210" t="str">
        <f>IF(ISBLANK(Analysis!C405),"",Analysis!C405)</f>
        <v/>
      </c>
      <c r="D411" s="210" t="str">
        <f>IF(ISBLANK(Analysis!E405),"",Analysis!E405)</f>
        <v/>
      </c>
      <c r="E411" s="210" t="str">
        <f>IF(ISBLANK(Analysis!F405),"",Analysis!F405)</f>
        <v/>
      </c>
      <c r="F411" s="209" t="str">
        <f ca="1">IF($E411="","",IF(OFFSET(Analysis!$BG405,,AG$5)&gt;=$G$5,"Yes",IF(OFFSET(Analysis!$BG405,,AG$5)&gt;=$G$4,"Maybe","No")))</f>
        <v/>
      </c>
      <c r="G411" s="209" t="str">
        <f ca="1">IF($E411="","",IF(OFFSET(Analysis!$BG405,,AH$5)&gt;=$G$5,"Yes",IF(OFFSET(Analysis!$BG405,,AH$5)&gt;=$G$4,"Maybe","No")))</f>
        <v/>
      </c>
      <c r="H411" s="209" t="str">
        <f ca="1">IF($E411="","",IF(OFFSET(Analysis!$BG405,,AI$5)&gt;=$G$5,"Yes",IF(OFFSET(Analysis!$BG405,,AI$5)&gt;=$G$4,"Maybe","No")))</f>
        <v/>
      </c>
      <c r="I411" s="209" t="str">
        <f ca="1">IF($E411="","",IF(OFFSET(Analysis!$BG405,,AJ$5)&gt;=$G$5,"Yes",IF(OFFSET(Analysis!$BG405,,AJ$5)&gt;=$G$4,"Maybe","No")))</f>
        <v/>
      </c>
      <c r="J411" s="209" t="str">
        <f ca="1">IF($E411="","",IF(OFFSET(Analysis!$BG405,,AK$5)&gt;=$G$5,"Yes",IF(OFFSET(Analysis!$BG405,,AK$5)&gt;=$G$4,"Maybe","No")))</f>
        <v/>
      </c>
      <c r="K411" s="209" t="str">
        <f ca="1">IF($E411="","",IF(OFFSET(Analysis!$BG405,,AL$5)&gt;=$G$5,"Yes",IF(OFFSET(Analysis!$BG405,,AL$5)&gt;=$G$4,"Maybe","No")))</f>
        <v/>
      </c>
      <c r="R411" s="123"/>
    </row>
    <row r="412" spans="2:18">
      <c r="B412" s="209">
        <v>397</v>
      </c>
      <c r="C412" s="210" t="str">
        <f>IF(ISBLANK(Analysis!C406),"",Analysis!C406)</f>
        <v/>
      </c>
      <c r="D412" s="210" t="str">
        <f>IF(ISBLANK(Analysis!E406),"",Analysis!E406)</f>
        <v/>
      </c>
      <c r="E412" s="210" t="str">
        <f>IF(ISBLANK(Analysis!F406),"",Analysis!F406)</f>
        <v/>
      </c>
      <c r="F412" s="209" t="str">
        <f ca="1">IF($E412="","",IF(OFFSET(Analysis!$BG406,,AG$5)&gt;=$G$5,"Yes",IF(OFFSET(Analysis!$BG406,,AG$5)&gt;=$G$4,"Maybe","No")))</f>
        <v/>
      </c>
      <c r="G412" s="209" t="str">
        <f ca="1">IF($E412="","",IF(OFFSET(Analysis!$BG406,,AH$5)&gt;=$G$5,"Yes",IF(OFFSET(Analysis!$BG406,,AH$5)&gt;=$G$4,"Maybe","No")))</f>
        <v/>
      </c>
      <c r="H412" s="209" t="str">
        <f ca="1">IF($E412="","",IF(OFFSET(Analysis!$BG406,,AI$5)&gt;=$G$5,"Yes",IF(OFFSET(Analysis!$BG406,,AI$5)&gt;=$G$4,"Maybe","No")))</f>
        <v/>
      </c>
      <c r="I412" s="209" t="str">
        <f ca="1">IF($E412="","",IF(OFFSET(Analysis!$BG406,,AJ$5)&gt;=$G$5,"Yes",IF(OFFSET(Analysis!$BG406,,AJ$5)&gt;=$G$4,"Maybe","No")))</f>
        <v/>
      </c>
      <c r="J412" s="209" t="str">
        <f ca="1">IF($E412="","",IF(OFFSET(Analysis!$BG406,,AK$5)&gt;=$G$5,"Yes",IF(OFFSET(Analysis!$BG406,,AK$5)&gt;=$G$4,"Maybe","No")))</f>
        <v/>
      </c>
      <c r="K412" s="209" t="str">
        <f ca="1">IF($E412="","",IF(OFFSET(Analysis!$BG406,,AL$5)&gt;=$G$5,"Yes",IF(OFFSET(Analysis!$BG406,,AL$5)&gt;=$G$4,"Maybe","No")))</f>
        <v/>
      </c>
      <c r="R412" s="123"/>
    </row>
    <row r="413" spans="2:18">
      <c r="B413" s="209">
        <v>398</v>
      </c>
      <c r="C413" s="210" t="str">
        <f>IF(ISBLANK(Analysis!C407),"",Analysis!C407)</f>
        <v/>
      </c>
      <c r="D413" s="210" t="str">
        <f>IF(ISBLANK(Analysis!E407),"",Analysis!E407)</f>
        <v/>
      </c>
      <c r="E413" s="210" t="str">
        <f>IF(ISBLANK(Analysis!F407),"",Analysis!F407)</f>
        <v/>
      </c>
      <c r="F413" s="209" t="str">
        <f ca="1">IF($E413="","",IF(OFFSET(Analysis!$BG407,,AG$5)&gt;=$G$5,"Yes",IF(OFFSET(Analysis!$BG407,,AG$5)&gt;=$G$4,"Maybe","No")))</f>
        <v/>
      </c>
      <c r="G413" s="209" t="str">
        <f ca="1">IF($E413="","",IF(OFFSET(Analysis!$BG407,,AH$5)&gt;=$G$5,"Yes",IF(OFFSET(Analysis!$BG407,,AH$5)&gt;=$G$4,"Maybe","No")))</f>
        <v/>
      </c>
      <c r="H413" s="209" t="str">
        <f ca="1">IF($E413="","",IF(OFFSET(Analysis!$BG407,,AI$5)&gt;=$G$5,"Yes",IF(OFFSET(Analysis!$BG407,,AI$5)&gt;=$G$4,"Maybe","No")))</f>
        <v/>
      </c>
      <c r="I413" s="209" t="str">
        <f ca="1">IF($E413="","",IF(OFFSET(Analysis!$BG407,,AJ$5)&gt;=$G$5,"Yes",IF(OFFSET(Analysis!$BG407,,AJ$5)&gt;=$G$4,"Maybe","No")))</f>
        <v/>
      </c>
      <c r="J413" s="209" t="str">
        <f ca="1">IF($E413="","",IF(OFFSET(Analysis!$BG407,,AK$5)&gt;=$G$5,"Yes",IF(OFFSET(Analysis!$BG407,,AK$5)&gt;=$G$4,"Maybe","No")))</f>
        <v/>
      </c>
      <c r="K413" s="209" t="str">
        <f ca="1">IF($E413="","",IF(OFFSET(Analysis!$BG407,,AL$5)&gt;=$G$5,"Yes",IF(OFFSET(Analysis!$BG407,,AL$5)&gt;=$G$4,"Maybe","No")))</f>
        <v/>
      </c>
      <c r="R413" s="123"/>
    </row>
    <row r="414" spans="2:18">
      <c r="B414" s="209">
        <v>399</v>
      </c>
      <c r="C414" s="210" t="str">
        <f>IF(ISBLANK(Analysis!C408),"",Analysis!C408)</f>
        <v/>
      </c>
      <c r="D414" s="210" t="str">
        <f>IF(ISBLANK(Analysis!E408),"",Analysis!E408)</f>
        <v/>
      </c>
      <c r="E414" s="210" t="str">
        <f>IF(ISBLANK(Analysis!F408),"",Analysis!F408)</f>
        <v/>
      </c>
      <c r="F414" s="209" t="str">
        <f ca="1">IF($E414="","",IF(OFFSET(Analysis!$BG408,,AG$5)&gt;=$G$5,"Yes",IF(OFFSET(Analysis!$BG408,,AG$5)&gt;=$G$4,"Maybe","No")))</f>
        <v/>
      </c>
      <c r="G414" s="209" t="str">
        <f ca="1">IF($E414="","",IF(OFFSET(Analysis!$BG408,,AH$5)&gt;=$G$5,"Yes",IF(OFFSET(Analysis!$BG408,,AH$5)&gt;=$G$4,"Maybe","No")))</f>
        <v/>
      </c>
      <c r="H414" s="209" t="str">
        <f ca="1">IF($E414="","",IF(OFFSET(Analysis!$BG408,,AI$5)&gt;=$G$5,"Yes",IF(OFFSET(Analysis!$BG408,,AI$5)&gt;=$G$4,"Maybe","No")))</f>
        <v/>
      </c>
      <c r="I414" s="209" t="str">
        <f ca="1">IF($E414="","",IF(OFFSET(Analysis!$BG408,,AJ$5)&gt;=$G$5,"Yes",IF(OFFSET(Analysis!$BG408,,AJ$5)&gt;=$G$4,"Maybe","No")))</f>
        <v/>
      </c>
      <c r="J414" s="209" t="str">
        <f ca="1">IF($E414="","",IF(OFFSET(Analysis!$BG408,,AK$5)&gt;=$G$5,"Yes",IF(OFFSET(Analysis!$BG408,,AK$5)&gt;=$G$4,"Maybe","No")))</f>
        <v/>
      </c>
      <c r="K414" s="209" t="str">
        <f ca="1">IF($E414="","",IF(OFFSET(Analysis!$BG408,,AL$5)&gt;=$G$5,"Yes",IF(OFFSET(Analysis!$BG408,,AL$5)&gt;=$G$4,"Maybe","No")))</f>
        <v/>
      </c>
      <c r="R414" s="123"/>
    </row>
    <row r="415" spans="2:18">
      <c r="B415" s="209">
        <v>400</v>
      </c>
      <c r="C415" s="210" t="str">
        <f>IF(ISBLANK(Analysis!C409),"",Analysis!C409)</f>
        <v/>
      </c>
      <c r="D415" s="210" t="str">
        <f>IF(ISBLANK(Analysis!E409),"",Analysis!E409)</f>
        <v/>
      </c>
      <c r="E415" s="210" t="str">
        <f>IF(ISBLANK(Analysis!F409),"",Analysis!F409)</f>
        <v/>
      </c>
      <c r="F415" s="209" t="str">
        <f ca="1">IF($E415="","",IF(OFFSET(Analysis!$BG409,,AG$5)&gt;=$G$5,"Yes",IF(OFFSET(Analysis!$BG409,,AG$5)&gt;=$G$4,"Maybe","No")))</f>
        <v/>
      </c>
      <c r="G415" s="209" t="str">
        <f ca="1">IF($E415="","",IF(OFFSET(Analysis!$BG409,,AH$5)&gt;=$G$5,"Yes",IF(OFFSET(Analysis!$BG409,,AH$5)&gt;=$G$4,"Maybe","No")))</f>
        <v/>
      </c>
      <c r="H415" s="209" t="str">
        <f ca="1">IF($E415="","",IF(OFFSET(Analysis!$BG409,,AI$5)&gt;=$G$5,"Yes",IF(OFFSET(Analysis!$BG409,,AI$5)&gt;=$G$4,"Maybe","No")))</f>
        <v/>
      </c>
      <c r="I415" s="209" t="str">
        <f ca="1">IF($E415="","",IF(OFFSET(Analysis!$BG409,,AJ$5)&gt;=$G$5,"Yes",IF(OFFSET(Analysis!$BG409,,AJ$5)&gt;=$G$4,"Maybe","No")))</f>
        <v/>
      </c>
      <c r="J415" s="209" t="str">
        <f ca="1">IF($E415="","",IF(OFFSET(Analysis!$BG409,,AK$5)&gt;=$G$5,"Yes",IF(OFFSET(Analysis!$BG409,,AK$5)&gt;=$G$4,"Maybe","No")))</f>
        <v/>
      </c>
      <c r="K415" s="209" t="str">
        <f ca="1">IF($E415="","",IF(OFFSET(Analysis!$BG409,,AL$5)&gt;=$G$5,"Yes",IF(OFFSET(Analysis!$BG409,,AL$5)&gt;=$G$4,"Maybe","No")))</f>
        <v/>
      </c>
      <c r="R415" s="123"/>
    </row>
  </sheetData>
  <mergeCells count="3">
    <mergeCell ref="B13:K13"/>
    <mergeCell ref="F3:G3"/>
    <mergeCell ref="F14:K14"/>
  </mergeCells>
  <conditionalFormatting sqref="F16:F415">
    <cfRule type="cellIs" dxfId="30" priority="22" operator="equal">
      <formula>"Maybe"</formula>
    </cfRule>
    <cfRule type="cellIs" dxfId="29" priority="23" operator="equal">
      <formula>"Yes"</formula>
    </cfRule>
    <cfRule type="cellIs" dxfId="28" priority="24" operator="equal">
      <formula>"No"</formula>
    </cfRule>
  </conditionalFormatting>
  <conditionalFormatting sqref="H16:I415">
    <cfRule type="cellIs" dxfId="27" priority="16" operator="equal">
      <formula>"Maybe"</formula>
    </cfRule>
    <cfRule type="cellIs" dxfId="26" priority="17" operator="equal">
      <formula>"Yes"</formula>
    </cfRule>
    <cfRule type="cellIs" dxfId="25" priority="18" operator="equal">
      <formula>"No"</formula>
    </cfRule>
  </conditionalFormatting>
  <conditionalFormatting sqref="G16:G415">
    <cfRule type="cellIs" dxfId="24" priority="19" operator="equal">
      <formula>"Maybe"</formula>
    </cfRule>
    <cfRule type="cellIs" dxfId="23" priority="20" operator="equal">
      <formula>"Yes"</formula>
    </cfRule>
    <cfRule type="cellIs" dxfId="22" priority="21" operator="equal">
      <formula>"No"</formula>
    </cfRule>
  </conditionalFormatting>
  <conditionalFormatting sqref="J16:J415">
    <cfRule type="cellIs" dxfId="21" priority="13" operator="equal">
      <formula>"Maybe"</formula>
    </cfRule>
    <cfRule type="cellIs" dxfId="20" priority="14" operator="equal">
      <formula>"Yes"</formula>
    </cfRule>
    <cfRule type="cellIs" dxfId="19" priority="15" operator="equal">
      <formula>"No"</formula>
    </cfRule>
  </conditionalFormatting>
  <conditionalFormatting sqref="K16:K415">
    <cfRule type="cellIs" dxfId="18" priority="10" operator="equal">
      <formula>"Maybe"</formula>
    </cfRule>
    <cfRule type="cellIs" dxfId="17" priority="11" operator="equal">
      <formula>"Yes"</formula>
    </cfRule>
    <cfRule type="cellIs" dxfId="16" priority="12" operator="equal">
      <formula>"No"</formula>
    </cfRule>
  </conditionalFormatting>
  <conditionalFormatting sqref="G10">
    <cfRule type="cellIs" dxfId="15" priority="7" operator="equal">
      <formula>"Maybe"</formula>
    </cfRule>
    <cfRule type="cellIs" dxfId="14" priority="8" operator="equal">
      <formula>"Yes"</formula>
    </cfRule>
    <cfRule type="cellIs" dxfId="13" priority="9" operator="equal">
      <formula>"No"</formula>
    </cfRule>
  </conditionalFormatting>
  <conditionalFormatting sqref="G9">
    <cfRule type="cellIs" dxfId="12" priority="4" operator="equal">
      <formula>"Maybe"</formula>
    </cfRule>
    <cfRule type="cellIs" dxfId="11" priority="5" operator="equal">
      <formula>"Yes"</formula>
    </cfRule>
    <cfRule type="cellIs" dxfId="10" priority="6" operator="equal">
      <formula>"No"</formula>
    </cfRule>
  </conditionalFormatting>
  <conditionalFormatting sqref="G11">
    <cfRule type="cellIs" dxfId="9" priority="1" operator="equal">
      <formula>"Maybe"</formula>
    </cfRule>
    <cfRule type="cellIs" dxfId="8" priority="2" operator="equal">
      <formula>"Yes"</formula>
    </cfRule>
    <cfRule type="cellIs" dxfId="7" priority="3" operator="equal">
      <formula>"No"</formula>
    </cfRule>
  </conditionalFormatting>
  <dataValidations count="1">
    <dataValidation type="list" allowBlank="1" showInputMessage="1" showErrorMessage="1" sqref="L3" xr:uid="{00000000-0002-0000-0300-000000000000}">
      <formula1>"No, Yes"</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Y340"/>
  <sheetViews>
    <sheetView showGridLines="0" zoomScale="80" zoomScaleNormal="80" zoomScalePageLayoutView="76" workbookViewId="0">
      <pane ySplit="15" topLeftCell="A16" activePane="bottomLeft" state="frozen"/>
      <selection pane="bottomLeft" activeCell="D5" sqref="D5"/>
    </sheetView>
  </sheetViews>
  <sheetFormatPr defaultColWidth="8.85546875" defaultRowHeight="15"/>
  <cols>
    <col min="1" max="1" width="3.42578125" style="22" customWidth="1"/>
    <col min="2" max="2" width="3.85546875" style="22" bestFit="1" customWidth="1"/>
    <col min="3" max="3" width="29.7109375" style="22" customWidth="1"/>
    <col min="4" max="4" width="15.140625" style="22" customWidth="1"/>
    <col min="5" max="5" width="12.42578125" style="22" bestFit="1" customWidth="1"/>
    <col min="6" max="6" width="15.42578125" style="22" bestFit="1" customWidth="1"/>
    <col min="7" max="7" width="10.28515625" style="22" bestFit="1" customWidth="1"/>
    <col min="8" max="8" width="19.140625" style="22" customWidth="1"/>
    <col min="9" max="9" width="3.85546875" style="22" bestFit="1" customWidth="1"/>
    <col min="10" max="10" width="29.7109375" style="22" customWidth="1"/>
    <col min="11" max="11" width="15.85546875" style="22" bestFit="1" customWidth="1"/>
    <col min="12" max="12" width="12.42578125" style="22" bestFit="1" customWidth="1"/>
    <col min="13" max="13" width="15.42578125" style="22" bestFit="1" customWidth="1"/>
    <col min="14" max="14" width="10.28515625" style="22" bestFit="1" customWidth="1"/>
    <col min="15" max="16" width="9.28515625" style="22" customWidth="1"/>
    <col min="17" max="28" width="9.28515625" style="102" customWidth="1"/>
    <col min="29" max="29" width="14" style="102" bestFit="1" customWidth="1"/>
    <col min="30" max="32" width="8.85546875" style="102"/>
    <col min="33" max="33" width="12.140625" style="102" customWidth="1"/>
    <col min="34" max="16384" width="8.85546875" style="102"/>
  </cols>
  <sheetData>
    <row r="1" spans="1:51" s="98" customFormat="1" ht="19.5" thickBot="1">
      <c r="A1" s="60" t="s">
        <v>312</v>
      </c>
      <c r="B1" s="61"/>
      <c r="C1" s="61"/>
      <c r="D1" s="61"/>
      <c r="E1" s="61"/>
      <c r="F1" s="61"/>
      <c r="G1" s="61"/>
      <c r="H1" s="61"/>
      <c r="I1" s="61"/>
      <c r="J1" s="61"/>
      <c r="K1" s="61"/>
      <c r="L1" s="61"/>
      <c r="M1" s="61"/>
      <c r="N1" s="61"/>
      <c r="O1" s="29"/>
      <c r="P1" s="29"/>
      <c r="Q1" s="107"/>
      <c r="R1" s="107"/>
      <c r="U1" s="107"/>
      <c r="V1" s="107"/>
      <c r="W1" s="107"/>
      <c r="X1" s="107"/>
      <c r="AW1" s="99"/>
      <c r="AX1" s="100"/>
      <c r="AY1" s="101"/>
    </row>
    <row r="2" spans="1:51" ht="15.75" thickTop="1">
      <c r="C2" s="24"/>
      <c r="D2" s="24"/>
      <c r="E2" s="24"/>
      <c r="F2" s="24"/>
      <c r="G2" s="23"/>
      <c r="H2" s="23"/>
      <c r="I2" s="23"/>
      <c r="U2" s="103"/>
      <c r="AC2" s="202" t="s">
        <v>313</v>
      </c>
    </row>
    <row r="3" spans="1:51" s="170" customFormat="1" ht="27.75" customHeight="1">
      <c r="A3" s="123"/>
      <c r="B3" s="123"/>
      <c r="C3" s="167" t="s">
        <v>314</v>
      </c>
      <c r="D3" s="205" t="s">
        <v>296</v>
      </c>
      <c r="E3" s="168"/>
      <c r="F3" s="354" t="s">
        <v>315</v>
      </c>
      <c r="G3" s="354"/>
      <c r="H3" s="1"/>
      <c r="I3" s="169"/>
      <c r="J3" s="167" t="s">
        <v>316</v>
      </c>
      <c r="K3" s="193" t="s">
        <v>290</v>
      </c>
      <c r="L3" s="358" t="s">
        <v>317</v>
      </c>
      <c r="M3" s="358"/>
      <c r="N3" s="358"/>
      <c r="O3" s="123"/>
      <c r="P3" s="123"/>
      <c r="U3" s="171"/>
      <c r="AD3" s="172" t="s">
        <v>318</v>
      </c>
      <c r="AE3" s="172" t="s">
        <v>126</v>
      </c>
      <c r="AF3" s="172" t="s">
        <v>291</v>
      </c>
      <c r="AG3" s="172" t="s">
        <v>292</v>
      </c>
      <c r="AH3" s="173" t="s">
        <v>293</v>
      </c>
      <c r="AI3" s="173" t="s">
        <v>294</v>
      </c>
      <c r="AJ3" s="173" t="s">
        <v>295</v>
      </c>
      <c r="AK3" s="173" t="s">
        <v>296</v>
      </c>
      <c r="AM3" s="173" t="s">
        <v>297</v>
      </c>
    </row>
    <row r="4" spans="1:51" s="170" customFormat="1" ht="15.75" customHeight="1">
      <c r="A4" s="123"/>
      <c r="B4" s="123"/>
      <c r="C4" s="169"/>
      <c r="D4" s="155"/>
      <c r="E4" s="123"/>
      <c r="F4" s="199" t="s">
        <v>319</v>
      </c>
      <c r="G4" s="194">
        <v>0.1</v>
      </c>
      <c r="H4" s="213"/>
      <c r="I4" s="169"/>
      <c r="J4" s="169"/>
      <c r="K4" s="155"/>
      <c r="L4" s="358"/>
      <c r="M4" s="358"/>
      <c r="N4" s="358"/>
      <c r="O4" s="123"/>
      <c r="P4" s="123"/>
      <c r="U4" s="171"/>
      <c r="AB4" s="174"/>
      <c r="AC4" s="175" t="s">
        <v>135</v>
      </c>
      <c r="AD4" s="173">
        <f>INDEX(AE4:AK4,MATCH($D$3,AE$3:AK$3,0))+IF($K$3="No",0,AM4)</f>
        <v>60</v>
      </c>
      <c r="AE4" s="173">
        <f>MATCH(AE3,Analysis!$DG$4:$FW$4,0)-1</f>
        <v>0</v>
      </c>
      <c r="AF4" s="173">
        <f>MATCH(AF3,Analysis!$DG$4:$FW$4,0)-1</f>
        <v>10</v>
      </c>
      <c r="AG4" s="173">
        <f>MATCH(AG3,Analysis!$DG$4:$FW$4,0)-1</f>
        <v>20</v>
      </c>
      <c r="AH4" s="173">
        <f>MATCH(AH3,Analysis!$DG$4:$FW$4,0)-1</f>
        <v>30</v>
      </c>
      <c r="AI4" s="173">
        <f>MATCH(AI3,Analysis!$DG$4:$FW$4,0)-1</f>
        <v>40</v>
      </c>
      <c r="AJ4" s="173">
        <f>MATCH(AJ3,Analysis!$DG$4:$FW$4,0)-1</f>
        <v>50</v>
      </c>
      <c r="AK4" s="173">
        <f>MATCH(AK3,Analysis!$DG$4:$FW$4,0)-1</f>
        <v>60</v>
      </c>
      <c r="AM4" s="178">
        <v>5</v>
      </c>
    </row>
    <row r="5" spans="1:51" s="170" customFormat="1">
      <c r="A5" s="123"/>
      <c r="B5" s="123"/>
      <c r="C5" s="167" t="s">
        <v>286</v>
      </c>
      <c r="D5" s="176" t="s">
        <v>287</v>
      </c>
      <c r="E5" s="123"/>
      <c r="F5" s="199" t="s">
        <v>320</v>
      </c>
      <c r="G5" s="194">
        <v>0.25</v>
      </c>
      <c r="H5" s="213"/>
      <c r="I5" s="169"/>
      <c r="J5" s="167" t="s">
        <v>301</v>
      </c>
      <c r="K5" s="194">
        <v>0</v>
      </c>
      <c r="L5" s="358"/>
      <c r="M5" s="358"/>
      <c r="N5" s="358"/>
      <c r="O5" s="123"/>
      <c r="P5" s="123"/>
      <c r="U5" s="171"/>
      <c r="AB5" s="174"/>
      <c r="AC5" s="175" t="s">
        <v>302</v>
      </c>
      <c r="AD5" s="173">
        <f>INDEX(AE5:AK5,MATCH($D$3,AE$3:AK$3,0))+IF($K$3="No",0,AM5)</f>
        <v>42</v>
      </c>
      <c r="AE5" s="173">
        <f>MATCH(AE$3,Analysis!$BF$5:$DA$5,0)-1</f>
        <v>0</v>
      </c>
      <c r="AF5" s="173">
        <f>MATCH(AF$3,Analysis!$BF$5:$DA$5,0)-1</f>
        <v>7</v>
      </c>
      <c r="AG5" s="173">
        <f>MATCH(AG$3,Analysis!$BF$5:$DA$5,0)-1</f>
        <v>14</v>
      </c>
      <c r="AH5" s="173">
        <f>MATCH(AH$3,Analysis!$BF$5:$DA$5,0)-1</f>
        <v>21</v>
      </c>
      <c r="AI5" s="173">
        <f>MATCH(AI$3,Analysis!$BF$5:$DA$5,0)-1</f>
        <v>28</v>
      </c>
      <c r="AJ5" s="173">
        <f>MATCH(AJ$3,Analysis!$BF$5:$DA$5,0)-1</f>
        <v>35</v>
      </c>
      <c r="AK5" s="173">
        <f>MATCH(AK$3,Analysis!$BF$5:$DA$5,0)-1</f>
        <v>42</v>
      </c>
      <c r="AM5" s="178">
        <v>4</v>
      </c>
    </row>
    <row r="6" spans="1:51" s="170" customFormat="1">
      <c r="A6" s="123"/>
      <c r="B6" s="123"/>
      <c r="C6" s="167" t="s">
        <v>298</v>
      </c>
      <c r="D6" s="176">
        <f>COUNTA(Analysis!$C$10:$C$500)</f>
        <v>22</v>
      </c>
      <c r="E6" s="123"/>
      <c r="F6" s="199" t="s">
        <v>321</v>
      </c>
      <c r="G6" s="194">
        <v>0.5</v>
      </c>
      <c r="H6" s="213"/>
      <c r="I6" s="169"/>
      <c r="J6" s="167" t="s">
        <v>303</v>
      </c>
      <c r="K6" s="194">
        <v>0</v>
      </c>
      <c r="L6" s="358"/>
      <c r="M6" s="358"/>
      <c r="N6" s="358"/>
      <c r="O6" s="123"/>
      <c r="P6" s="155"/>
      <c r="U6" s="177"/>
      <c r="V6" s="178"/>
      <c r="W6" s="178"/>
      <c r="X6" s="178"/>
      <c r="AC6" s="179"/>
      <c r="AD6" s="177"/>
      <c r="AE6" s="177"/>
      <c r="AF6" s="177"/>
      <c r="AG6" s="177"/>
      <c r="AH6" s="177"/>
      <c r="AI6" s="177"/>
      <c r="AJ6" s="177"/>
      <c r="AK6" s="177"/>
    </row>
    <row r="7" spans="1:51" s="170" customFormat="1" ht="14.85" customHeight="1">
      <c r="A7" s="123"/>
      <c r="B7" s="123"/>
      <c r="C7" s="167" t="s">
        <v>322</v>
      </c>
      <c r="D7" s="176">
        <f ca="1">OFFSET(Analysis!$DG$7,,National_LimitedCapacity!$AD$4)</f>
        <v>10</v>
      </c>
      <c r="E7" s="123"/>
      <c r="F7" s="357" t="s">
        <v>323</v>
      </c>
      <c r="G7" s="357"/>
      <c r="H7" s="203"/>
      <c r="I7" s="169"/>
      <c r="J7" s="167" t="s">
        <v>304</v>
      </c>
      <c r="K7" s="194">
        <v>0</v>
      </c>
      <c r="L7" s="358"/>
      <c r="M7" s="358"/>
      <c r="N7" s="358"/>
      <c r="O7" s="155"/>
      <c r="P7" s="123"/>
      <c r="U7" s="177"/>
      <c r="V7" s="178"/>
      <c r="W7" s="178"/>
    </row>
    <row r="8" spans="1:51">
      <c r="C8" s="167" t="s">
        <v>324</v>
      </c>
      <c r="D8" s="176">
        <f ca="1">OFFSET(Analysis!$DH$7,,National_LimitedCapacity!$AD$4)</f>
        <v>4</v>
      </c>
      <c r="F8" s="358"/>
      <c r="G8" s="358"/>
      <c r="H8" s="203"/>
      <c r="J8" s="167" t="s">
        <v>306</v>
      </c>
      <c r="K8" s="194">
        <v>0</v>
      </c>
      <c r="L8" s="358"/>
      <c r="M8" s="358"/>
      <c r="N8" s="358"/>
      <c r="O8" s="42"/>
      <c r="U8" s="119"/>
      <c r="V8" s="112"/>
      <c r="W8" s="112"/>
    </row>
    <row r="9" spans="1:51">
      <c r="F9" s="358"/>
      <c r="G9" s="358"/>
      <c r="L9" s="358"/>
      <c r="M9" s="358"/>
      <c r="N9" s="358"/>
    </row>
    <row r="11" spans="1:51">
      <c r="B11" s="355" t="s">
        <v>325</v>
      </c>
      <c r="C11" s="355"/>
      <c r="D11" s="355"/>
      <c r="E11" s="355"/>
      <c r="F11" s="355"/>
      <c r="G11" s="355"/>
      <c r="I11" s="351" t="s">
        <v>326</v>
      </c>
      <c r="J11" s="351"/>
      <c r="K11" s="351"/>
      <c r="L11" s="351"/>
      <c r="M11" s="351"/>
      <c r="N11" s="351"/>
      <c r="V11" s="214"/>
      <c r="W11" s="214"/>
      <c r="X11" s="214"/>
    </row>
    <row r="12" spans="1:51" ht="15" customHeight="1">
      <c r="B12" s="356" t="str">
        <f>"≤"&amp;Regional_Overview!$G$4*100&amp;"% unused capacity"</f>
        <v>≤10% unused capacity</v>
      </c>
      <c r="C12" s="356"/>
      <c r="D12" s="356"/>
      <c r="E12" s="356"/>
      <c r="F12" s="356"/>
      <c r="G12" s="356"/>
      <c r="I12" s="352" t="str">
        <f>Regional_Overview!$G$4*100&amp;"-"&amp;Regional_Overview!$G$5*100&amp;"% unused capacity"</f>
        <v>10-25% unused capacity</v>
      </c>
      <c r="J12" s="352"/>
      <c r="K12" s="352"/>
      <c r="L12" s="352"/>
      <c r="M12" s="352"/>
      <c r="N12" s="352"/>
      <c r="V12" s="214"/>
      <c r="W12" s="214"/>
      <c r="X12" s="214"/>
    </row>
    <row r="13" spans="1:51" ht="15" customHeight="1">
      <c r="B13" s="353" t="str">
        <f ca="1">"Total # of sites: "&amp;(COUNTIF(OFFSET(Analysis!$BG$10:$BG$500,,$AD$5),"&lt;="&amp;Threshold_Low))</f>
        <v>Total # of sites: 10</v>
      </c>
      <c r="C13" s="353"/>
      <c r="D13" s="353"/>
      <c r="E13" s="353"/>
      <c r="F13" s="353"/>
      <c r="G13" s="353"/>
      <c r="I13" s="353" t="str">
        <f ca="1">"Total # of sites: "&amp;(COUNTIF(OFFSET(Analysis!$BG$10:$BG$500,,$AD$5),"&lt;="&amp;Threshold_Med)-COUNTIF(OFFSET(Analysis!$BG$10:$BG$500,,$AD$5),"&lt;="&amp;Threshold_Low))</f>
        <v>Total # of sites: 4</v>
      </c>
      <c r="J13" s="353"/>
      <c r="K13" s="353"/>
      <c r="L13" s="353"/>
      <c r="M13" s="353"/>
      <c r="N13" s="353"/>
      <c r="V13" s="214"/>
      <c r="W13" s="214"/>
      <c r="X13" s="214"/>
    </row>
    <row r="14" spans="1:51">
      <c r="A14" s="46"/>
      <c r="B14" s="46"/>
      <c r="C14" s="11"/>
      <c r="D14" s="11"/>
      <c r="E14" s="11"/>
      <c r="F14" s="11"/>
      <c r="G14" s="46"/>
      <c r="I14" s="46"/>
      <c r="J14" s="11"/>
      <c r="K14" s="11"/>
      <c r="L14" s="11"/>
      <c r="M14" s="11"/>
      <c r="N14" s="46"/>
      <c r="V14" s="214"/>
      <c r="W14" s="214"/>
      <c r="X14" s="214"/>
    </row>
    <row r="15" spans="1:51" ht="38.25">
      <c r="A15" s="46"/>
      <c r="B15" s="75" t="s">
        <v>95</v>
      </c>
      <c r="C15" s="75" t="s">
        <v>311</v>
      </c>
      <c r="D15" s="75" t="s">
        <v>134</v>
      </c>
      <c r="E15" s="75" t="s">
        <v>327</v>
      </c>
      <c r="F15" s="75" t="s">
        <v>328</v>
      </c>
      <c r="G15" s="75" t="s">
        <v>159</v>
      </c>
      <c r="I15" s="76" t="s">
        <v>95</v>
      </c>
      <c r="J15" s="76" t="s">
        <v>311</v>
      </c>
      <c r="K15" s="76" t="s">
        <v>134</v>
      </c>
      <c r="L15" s="76" t="s">
        <v>329</v>
      </c>
      <c r="M15" s="76" t="s">
        <v>330</v>
      </c>
      <c r="N15" s="76" t="s">
        <v>159</v>
      </c>
      <c r="V15" s="214"/>
      <c r="W15" s="214"/>
      <c r="X15" s="214"/>
    </row>
    <row r="16" spans="1:51">
      <c r="B16" s="189">
        <v>1</v>
      </c>
      <c r="C16" s="201" t="str">
        <f t="array" aca="1" ref="C16" ca="1">IFERROR(INDEX(Analysis!$F$10:$F$500,SMALL(IF(OFFSET(Analysis!$DG$10:$DG$500,,$AD$4)&lt;&gt;FALSE,ROW(OFFSET(Analysis!$DG$10:$DG$500,,$AD$4))-ROW(OFFSET(Analysis!$DG$10,,$AD$4))+1),$B16)),"")</f>
        <v>Facility 3</v>
      </c>
      <c r="D16" s="201" t="str">
        <f ca="1">IFERROR(INDEX(Analysis!$C$10:$C$500,MATCH(C16,Analysis!$F$10:$F$500,0)),"")</f>
        <v>Region 1</v>
      </c>
      <c r="E16" s="190">
        <f ca="1">IFERROR(INDEX(OFFSET(Analysis!$BF$10:$BF$500,,$AD$5),MATCH(C16,Analysis!$F$10:$F$500,0)),"")</f>
        <v>3099</v>
      </c>
      <c r="F16" s="190">
        <f ca="1">IFERROR(INDEX(Analysis!$BA$10:$BA$500,MATCH(C16,Analysis!$F$10:$F$500,0)),"")</f>
        <v>2160</v>
      </c>
      <c r="G16" s="64">
        <f ca="1">IFERROR(INDEX(OFFSET(Analysis!$BG$10:$BG$500,,$AD$5),MATCH(C16,Analysis!$F$10:$F$500,0)),"")</f>
        <v>-9.4502314814814747E-2</v>
      </c>
      <c r="H16" s="216" t="s">
        <v>331</v>
      </c>
      <c r="I16" s="189">
        <f t="shared" ref="I16:I75" si="0">B16</f>
        <v>1</v>
      </c>
      <c r="J16" s="201" t="str">
        <f t="array" aca="1" ref="J16" ca="1">IFERROR(INDEX(Analysis!$F$10:$F$500,SMALL(IF(OFFSET(Analysis!$DH$10:$DH$500,,$AD$4)&lt;&gt;FALSE,ROW(OFFSET(Analysis!$DH$10:$DH$500,,$AD$4))-ROW(OFFSET(Analysis!$DH$10,,$AD$4))+1),$B16)),"")</f>
        <v>Facility 2</v>
      </c>
      <c r="K16" s="201" t="str">
        <f ca="1">IFERROR(INDEX(Analysis!$C$10:$C$500,MATCH(J16,Analysis!$F$10:$F$500,0)),"")</f>
        <v>Region 1</v>
      </c>
      <c r="L16" s="190">
        <f ca="1">IFERROR(INDEX(OFFSET(Analysis!$BF$10:$BF$500,,$AD$5),MATCH(J16,Analysis!$F$10:$F$500,0)),"")</f>
        <v>1575</v>
      </c>
      <c r="M16" s="190">
        <f ca="1">IFERROR(INDEX(Analysis!$BA$10:$BA$500,MATCH(J16,Analysis!$F$10:$F$500,0)),"")</f>
        <v>1440</v>
      </c>
      <c r="N16" s="64">
        <f ca="1">IFERROR(INDEX(OFFSET(Analysis!$BG$10:$BG$500,,$AD$5),MATCH(J16,Analysis!$F$10:$F$500,0)),"")</f>
        <v>0.10807291666666663</v>
      </c>
      <c r="V16" s="214"/>
      <c r="W16" s="214"/>
      <c r="X16" s="214"/>
    </row>
    <row r="17" spans="2:24">
      <c r="B17" s="189">
        <f>B16+1</f>
        <v>2</v>
      </c>
      <c r="C17" s="201" t="str">
        <f t="array" aca="1" ref="C17" ca="1">IFERROR(INDEX(Analysis!$F$10:$F$500,SMALL(IF(OFFSET(Analysis!$DG$10:$DG$500,,$AD$4)&lt;&gt;FALSE,ROW(OFFSET(Analysis!$DG$10:$DG$500,,$AD$4))-ROW(OFFSET(Analysis!$DG$10,,$AD$4))+1),$B17)),"")</f>
        <v>Facility 5</v>
      </c>
      <c r="D17" s="201" t="str">
        <f ca="1">IFERROR(INDEX(Analysis!$C$10:$C$500,MATCH(C17,Analysis!$F$10:$F$500,0)),"")</f>
        <v>Region 2</v>
      </c>
      <c r="E17" s="190">
        <f ca="1">IFERROR(INDEX(OFFSET(Analysis!$BF$10:$BF$500,,$AD$5),MATCH(C17,Analysis!$F$10:$F$500,0)),"")</f>
        <v>3313.7264</v>
      </c>
      <c r="F17" s="190">
        <f ca="1">IFERROR(INDEX(Analysis!$BA$10:$BA$500,MATCH(C17,Analysis!$F$10:$F$500,0)),"")</f>
        <v>1440</v>
      </c>
      <c r="G17" s="64">
        <f ca="1">IFERROR(INDEX(OFFSET(Analysis!$BG$10:$BG$500,,$AD$5),MATCH(C17,Analysis!$F$10:$F$500,0)),"")</f>
        <v>-0.7408772222222223</v>
      </c>
      <c r="H17" s="216" t="s">
        <v>331</v>
      </c>
      <c r="I17" s="189">
        <f t="shared" si="0"/>
        <v>2</v>
      </c>
      <c r="J17" s="201" t="str">
        <f t="array" aca="1" ref="J17" ca="1">IFERROR(INDEX(Analysis!$F$10:$F$500,SMALL(IF(OFFSET(Analysis!$DH$10:$DH$500,,$AD$4)&lt;&gt;FALSE,ROW(OFFSET(Analysis!$DH$10:$DH$500,,$AD$4))-ROW(OFFSET(Analysis!$DH$10,,$AD$4))+1),$B17)),"")</f>
        <v>Facility 6</v>
      </c>
      <c r="K17" s="201" t="str">
        <f ca="1">IFERROR(INDEX(Analysis!$C$10:$C$500,MATCH(J17,Analysis!$F$10:$F$500,0)),"")</f>
        <v>Region 2</v>
      </c>
      <c r="L17" s="190">
        <f ca="1">IFERROR(INDEX(OFFSET(Analysis!$BF$10:$BF$500,,$AD$5),MATCH(J17,Analysis!$F$10:$F$500,0)),"")</f>
        <v>3160</v>
      </c>
      <c r="M17" s="190">
        <f ca="1">IFERROR(INDEX(Analysis!$BA$10:$BA$500,MATCH(J17,Analysis!$F$10:$F$500,0)),"")</f>
        <v>2880</v>
      </c>
      <c r="N17" s="64">
        <f ca="1">IFERROR(INDEX(OFFSET(Analysis!$BG$10:$BG$500,,$AD$5),MATCH(J17,Analysis!$F$10:$F$500,0)),"")</f>
        <v>0.15581597222222221</v>
      </c>
      <c r="V17" s="214"/>
      <c r="W17" s="214"/>
      <c r="X17" s="214"/>
    </row>
    <row r="18" spans="2:24">
      <c r="B18" s="189">
        <f t="shared" ref="B18:B75" si="1">B17+1</f>
        <v>3</v>
      </c>
      <c r="C18" s="201" t="str">
        <f t="array" aca="1" ref="C18" ca="1">IFERROR(INDEX(Analysis!$F$10:$F$500,SMALL(IF(OFFSET(Analysis!$DG$10:$DG$500,,$AD$4)&lt;&gt;FALSE,ROW(OFFSET(Analysis!$DG$10:$DG$500,,$AD$4))-ROW(OFFSET(Analysis!$DG$10,,$AD$4))+1),$B18)),"")</f>
        <v>Facility 9</v>
      </c>
      <c r="D18" s="201" t="str">
        <f ca="1">IFERROR(INDEX(Analysis!$C$10:$C$500,MATCH(C18,Analysis!$F$10:$F$500,0)),"")</f>
        <v>Region 3</v>
      </c>
      <c r="E18" s="190">
        <f ca="1">IFERROR(INDEX(OFFSET(Analysis!$BF$10:$BF$500,,$AD$5),MATCH(C18,Analysis!$F$10:$F$500,0)),"")</f>
        <v>3487</v>
      </c>
      <c r="F18" s="190">
        <f ca="1">IFERROR(INDEX(Analysis!$BA$10:$BA$500,MATCH(C18,Analysis!$F$10:$F$500,0)),"")</f>
        <v>2880</v>
      </c>
      <c r="G18" s="64">
        <f ca="1">IFERROR(INDEX(OFFSET(Analysis!$BG$10:$BG$500,,$AD$5),MATCH(C18,Analysis!$F$10:$F$500,0)),"")</f>
        <v>5.6467013888888806E-2</v>
      </c>
      <c r="H18" s="216" t="s">
        <v>331</v>
      </c>
      <c r="I18" s="189">
        <f t="shared" si="0"/>
        <v>3</v>
      </c>
      <c r="J18" s="201" t="str">
        <f t="array" aca="1" ref="J18" ca="1">IFERROR(INDEX(Analysis!$F$10:$F$500,SMALL(IF(OFFSET(Analysis!$DH$10:$DH$500,,$AD$4)&lt;&gt;FALSE,ROW(OFFSET(Analysis!$DH$10:$DH$500,,$AD$4))-ROW(OFFSET(Analysis!$DH$10,,$AD$4))+1),$B18)),"")</f>
        <v>Facility 13</v>
      </c>
      <c r="K18" s="201" t="str">
        <f ca="1">IFERROR(INDEX(Analysis!$C$10:$C$500,MATCH(J18,Analysis!$F$10:$F$500,0)),"")</f>
        <v>Region 3</v>
      </c>
      <c r="L18" s="190">
        <f ca="1">IFERROR(INDEX(OFFSET(Analysis!$BF$10:$BF$500,,$AD$5),MATCH(J18,Analysis!$F$10:$F$500,0)),"")</f>
        <v>3090</v>
      </c>
      <c r="M18" s="190">
        <f ca="1">IFERROR(INDEX(Analysis!$BA$10:$BA$500,MATCH(J18,Analysis!$F$10:$F$500,0)),"")</f>
        <v>2880</v>
      </c>
      <c r="N18" s="64">
        <f ca="1">IFERROR(INDEX(OFFSET(Analysis!$BG$10:$BG$500,,$AD$5),MATCH(J18,Analysis!$F$10:$F$500,0)),"")</f>
        <v>0.21961805555555552</v>
      </c>
      <c r="V18" s="214"/>
      <c r="W18" s="214"/>
      <c r="X18" s="214"/>
    </row>
    <row r="19" spans="2:24">
      <c r="B19" s="189">
        <f t="shared" si="1"/>
        <v>4</v>
      </c>
      <c r="C19" s="201" t="str">
        <f t="array" aca="1" ref="C19" ca="1">IFERROR(INDEX(Analysis!$F$10:$F$500,SMALL(IF(OFFSET(Analysis!$DG$10:$DG$500,,$AD$4)&lt;&gt;FALSE,ROW(OFFSET(Analysis!$DG$10:$DG$500,,$AD$4))-ROW(OFFSET(Analysis!$DG$10,,$AD$4))+1),$B19)),"")</f>
        <v>Facility 10</v>
      </c>
      <c r="D19" s="201" t="str">
        <f ca="1">IFERROR(INDEX(Analysis!$C$10:$C$500,MATCH(C19,Analysis!$F$10:$F$500,0)),"")</f>
        <v>Region 3</v>
      </c>
      <c r="E19" s="190">
        <f ca="1">IFERROR(INDEX(OFFSET(Analysis!$BF$10:$BF$500,,$AD$5),MATCH(C19,Analysis!$F$10:$F$500,0)),"")</f>
        <v>10385.4894</v>
      </c>
      <c r="F19" s="190">
        <f ca="1">IFERROR(INDEX(Analysis!$BA$10:$BA$500,MATCH(C19,Analysis!$F$10:$F$500,0)),"")</f>
        <v>2880</v>
      </c>
      <c r="G19" s="64">
        <f ca="1">IFERROR(INDEX(OFFSET(Analysis!$BG$10:$BG$500,,$AD$5),MATCH(C19,Analysis!$F$10:$F$500,0)),"")</f>
        <v>-1.8545337500000001</v>
      </c>
      <c r="H19" s="216" t="s">
        <v>331</v>
      </c>
      <c r="I19" s="189">
        <f t="shared" si="0"/>
        <v>4</v>
      </c>
      <c r="J19" s="201" t="str">
        <f t="array" aca="1" ref="J19" ca="1">IFERROR(INDEX(Analysis!$F$10:$F$500,SMALL(IF(OFFSET(Analysis!$DH$10:$DH$500,,$AD$4)&lt;&gt;FALSE,ROW(OFFSET(Analysis!$DH$10:$DH$500,,$AD$4))-ROW(OFFSET(Analysis!$DH$10,,$AD$4))+1),$B19)),"")</f>
        <v>Facility 20</v>
      </c>
      <c r="K19" s="201" t="str">
        <f ca="1">IFERROR(INDEX(Analysis!$C$10:$C$500,MATCH(J19,Analysis!$F$10:$F$500,0)),"")</f>
        <v>Region 8</v>
      </c>
      <c r="L19" s="190">
        <f ca="1">IFERROR(INDEX(OFFSET(Analysis!$BF$10:$BF$500,,$AD$5),MATCH(J19,Analysis!$F$10:$F$500,0)),"")</f>
        <v>9860</v>
      </c>
      <c r="M19" s="190">
        <f ca="1">IFERROR(INDEX(Analysis!$BA$10:$BA$500,MATCH(J19,Analysis!$F$10:$F$500,0)),"")</f>
        <v>11520</v>
      </c>
      <c r="N19" s="64">
        <f ca="1">IFERROR(INDEX(OFFSET(Analysis!$BG$10:$BG$500,,$AD$5),MATCH(J19,Analysis!$F$10:$F$500,0)),"")</f>
        <v>0.21332465277777785</v>
      </c>
      <c r="V19" s="214"/>
      <c r="W19" s="214"/>
      <c r="X19" s="214"/>
    </row>
    <row r="20" spans="2:24">
      <c r="B20" s="189">
        <f t="shared" si="1"/>
        <v>5</v>
      </c>
      <c r="C20" s="201" t="str">
        <f t="array" aca="1" ref="C20" ca="1">IFERROR(INDEX(Analysis!$F$10:$F$500,SMALL(IF(OFFSET(Analysis!$DG$10:$DG$500,,$AD$4)&lt;&gt;FALSE,ROW(OFFSET(Analysis!$DG$10:$DG$500,,$AD$4))-ROW(OFFSET(Analysis!$DG$10,,$AD$4))+1),$B20)),"")</f>
        <v>Facility 11</v>
      </c>
      <c r="D20" s="201" t="str">
        <f ca="1">IFERROR(INDEX(Analysis!$C$10:$C$500,MATCH(C20,Analysis!$F$10:$F$500,0)),"")</f>
        <v>Region 3</v>
      </c>
      <c r="E20" s="190">
        <f ca="1">IFERROR(INDEX(OFFSET(Analysis!$BF$10:$BF$500,,$AD$5),MATCH(C20,Analysis!$F$10:$F$500,0)),"")</f>
        <v>6611</v>
      </c>
      <c r="F20" s="190">
        <f ca="1">IFERROR(INDEX(Analysis!$BA$10:$BA$500,MATCH(C20,Analysis!$F$10:$F$500,0)),"")</f>
        <v>2880</v>
      </c>
      <c r="G20" s="64">
        <f ca="1">IFERROR(INDEX(OFFSET(Analysis!$BG$10:$BG$500,,$AD$5),MATCH(C20,Analysis!$F$10:$F$500,0)),"")</f>
        <v>-0.84904513888888888</v>
      </c>
      <c r="H20" s="216" t="s">
        <v>331</v>
      </c>
      <c r="I20" s="189">
        <f t="shared" si="0"/>
        <v>5</v>
      </c>
      <c r="J20" s="201" t="str">
        <f t="array" aca="1" ref="J20" ca="1">IFERROR(INDEX(Analysis!$F$10:$F$500,SMALL(IF(OFFSET(Analysis!$DH$10:$DH$500,,$AD$4)&lt;&gt;FALSE,ROW(OFFSET(Analysis!$DH$10:$DH$500,,$AD$4))-ROW(OFFSET(Analysis!$DH$10,,$AD$4))+1),$B20)),"")</f>
        <v/>
      </c>
      <c r="K20" s="201" t="str">
        <f ca="1">IFERROR(INDEX(Analysis!$C$10:$C$500,MATCH(J20,Analysis!$F$10:$F$500,0)),"")</f>
        <v/>
      </c>
      <c r="L20" s="190" t="str">
        <f ca="1">IFERROR(INDEX(OFFSET(Analysis!$BF$10:$BF$500,,$AD$5),MATCH(J20,Analysis!$F$10:$F$500,0)),"")</f>
        <v/>
      </c>
      <c r="M20" s="190" t="str">
        <f ca="1">IFERROR(INDEX(Analysis!$BA$10:$BA$500,MATCH(J20,Analysis!$F$10:$F$500,0)),"")</f>
        <v/>
      </c>
      <c r="N20" s="64" t="str">
        <f ca="1">IFERROR(INDEX(OFFSET(Analysis!$BG$10:$BG$500,,$AD$5),MATCH(J20,Analysis!$F$10:$F$500,0)),"")</f>
        <v/>
      </c>
      <c r="V20" s="214"/>
      <c r="W20" s="214"/>
      <c r="X20" s="214"/>
    </row>
    <row r="21" spans="2:24">
      <c r="B21" s="189">
        <f t="shared" si="1"/>
        <v>6</v>
      </c>
      <c r="C21" s="201" t="str">
        <f t="array" aca="1" ref="C21" ca="1">IFERROR(INDEX(Analysis!$F$10:$F$500,SMALL(IF(OFFSET(Analysis!$DG$10:$DG$500,,$AD$4)&lt;&gt;FALSE,ROW(OFFSET(Analysis!$DG$10:$DG$500,,$AD$4))-ROW(OFFSET(Analysis!$DG$10,,$AD$4))+1),$B21)),"")</f>
        <v>Facility 12</v>
      </c>
      <c r="D21" s="201" t="str">
        <f ca="1">IFERROR(INDEX(Analysis!$C$10:$C$500,MATCH(C21,Analysis!$F$10:$F$500,0)),"")</f>
        <v>Region 3</v>
      </c>
      <c r="E21" s="190">
        <f ca="1">IFERROR(INDEX(OFFSET(Analysis!$BF$10:$BF$500,,$AD$5),MATCH(C21,Analysis!$F$10:$F$500,0)),"")</f>
        <v>6538.4171999999999</v>
      </c>
      <c r="F21" s="190">
        <f ca="1">IFERROR(INDEX(Analysis!$BA$10:$BA$500,MATCH(C21,Analysis!$F$10:$F$500,0)),"")</f>
        <v>2880</v>
      </c>
      <c r="G21" s="64">
        <f ca="1">IFERROR(INDEX(OFFSET(Analysis!$BG$10:$BG$500,,$AD$5),MATCH(C21,Analysis!$F$10:$F$500,0)),"")</f>
        <v>-0.87802381944444452</v>
      </c>
      <c r="H21" s="216" t="s">
        <v>331</v>
      </c>
      <c r="I21" s="189">
        <f t="shared" si="0"/>
        <v>6</v>
      </c>
      <c r="J21" s="201" t="str">
        <f t="array" aca="1" ref="J21" ca="1">IFERROR(INDEX(Analysis!$F$10:$F$500,SMALL(IF(OFFSET(Analysis!$DH$10:$DH$500,,$AD$4)&lt;&gt;FALSE,ROW(OFFSET(Analysis!$DH$10:$DH$500,,$AD$4))-ROW(OFFSET(Analysis!$DH$10,,$AD$4))+1),$B21)),"")</f>
        <v/>
      </c>
      <c r="K21" s="201" t="str">
        <f ca="1">IFERROR(INDEX(Analysis!$C$10:$C$500,MATCH(J21,Analysis!$F$10:$F$500,0)),"")</f>
        <v/>
      </c>
      <c r="L21" s="190" t="str">
        <f ca="1">IFERROR(INDEX(OFFSET(Analysis!$BF$10:$BF$500,,$AD$5),MATCH(J21,Analysis!$F$10:$F$500,0)),"")</f>
        <v/>
      </c>
      <c r="M21" s="190" t="str">
        <f ca="1">IFERROR(INDEX(Analysis!$BA$10:$BA$500,MATCH(J21,Analysis!$F$10:$F$500,0)),"")</f>
        <v/>
      </c>
      <c r="N21" s="64" t="str">
        <f ca="1">IFERROR(INDEX(OFFSET(Analysis!$BG$10:$BG$500,,$AD$5),MATCH(J21,Analysis!$F$10:$F$500,0)),"")</f>
        <v/>
      </c>
      <c r="V21" s="214"/>
      <c r="W21" s="214"/>
      <c r="X21" s="214"/>
    </row>
    <row r="22" spans="2:24">
      <c r="B22" s="189">
        <f t="shared" si="1"/>
        <v>7</v>
      </c>
      <c r="C22" s="201" t="str">
        <f t="array" aca="1" ref="C22" ca="1">IFERROR(INDEX(Analysis!$F$10:$F$500,SMALL(IF(OFFSET(Analysis!$DG$10:$DG$500,,$AD$4)&lt;&gt;FALSE,ROW(OFFSET(Analysis!$DG$10:$DG$500,,$AD$4))-ROW(OFFSET(Analysis!$DG$10,,$AD$4))+1),$B22)),"")</f>
        <v>Facility 14</v>
      </c>
      <c r="D22" s="201" t="str">
        <f ca="1">IFERROR(INDEX(Analysis!$C$10:$C$500,MATCH(C22,Analysis!$F$10:$F$500,0)),"")</f>
        <v>Region 3</v>
      </c>
      <c r="E22" s="190">
        <f ca="1">IFERROR(INDEX(OFFSET(Analysis!$BF$10:$BF$500,,$AD$5),MATCH(C22,Analysis!$F$10:$F$500,0)),"")</f>
        <v>4680</v>
      </c>
      <c r="F22" s="190">
        <f ca="1">IFERROR(INDEX(Analysis!$BA$10:$BA$500,MATCH(C22,Analysis!$F$10:$F$500,0)),"")</f>
        <v>2880</v>
      </c>
      <c r="G22" s="64">
        <f ca="1">IFERROR(INDEX(OFFSET(Analysis!$BG$10:$BG$500,,$AD$5),MATCH(C22,Analysis!$F$10:$F$500,0)),"")</f>
        <v>-0.25694444444444448</v>
      </c>
      <c r="H22" s="216" t="s">
        <v>331</v>
      </c>
      <c r="I22" s="189">
        <f t="shared" si="0"/>
        <v>7</v>
      </c>
      <c r="J22" s="201" t="str">
        <f t="array" aca="1" ref="J22" ca="1">IFERROR(INDEX(Analysis!$F$10:$F$500,SMALL(IF(OFFSET(Analysis!$DH$10:$DH$500,,$AD$4)&lt;&gt;FALSE,ROW(OFFSET(Analysis!$DH$10:$DH$500,,$AD$4))-ROW(OFFSET(Analysis!$DH$10,,$AD$4))+1),$B22)),"")</f>
        <v/>
      </c>
      <c r="K22" s="201" t="str">
        <f ca="1">IFERROR(INDEX(Analysis!$C$10:$C$500,MATCH(J22,Analysis!$F$10:$F$500,0)),"")</f>
        <v/>
      </c>
      <c r="L22" s="190" t="str">
        <f ca="1">IFERROR(INDEX(OFFSET(Analysis!$BF$10:$BF$500,,$AD$5),MATCH(J22,Analysis!$F$10:$F$500,0)),"")</f>
        <v/>
      </c>
      <c r="M22" s="190" t="str">
        <f ca="1">IFERROR(INDEX(Analysis!$BA$10:$BA$500,MATCH(J22,Analysis!$F$10:$F$500,0)),"")</f>
        <v/>
      </c>
      <c r="N22" s="64" t="str">
        <f ca="1">IFERROR(INDEX(OFFSET(Analysis!$BG$10:$BG$500,,$AD$5),MATCH(J22,Analysis!$F$10:$F$500,0)),"")</f>
        <v/>
      </c>
      <c r="V22" s="214"/>
      <c r="W22" s="214"/>
      <c r="X22" s="214"/>
    </row>
    <row r="23" spans="2:24">
      <c r="B23" s="189">
        <f t="shared" si="1"/>
        <v>8</v>
      </c>
      <c r="C23" s="201" t="str">
        <f t="array" aca="1" ref="C23" ca="1">IFERROR(INDEX(Analysis!$F$10:$F$500,SMALL(IF(OFFSET(Analysis!$DG$10:$DG$500,,$AD$4)&lt;&gt;FALSE,ROW(OFFSET(Analysis!$DG$10:$DG$500,,$AD$4))-ROW(OFFSET(Analysis!$DG$10,,$AD$4))+1),$B23)),"")</f>
        <v>Facility 15</v>
      </c>
      <c r="D23" s="201" t="str">
        <f ca="1">IFERROR(INDEX(Analysis!$C$10:$C$500,MATCH(C23,Analysis!$F$10:$F$500,0)),"")</f>
        <v>Region 3</v>
      </c>
      <c r="E23" s="190">
        <f ca="1">IFERROR(INDEX(OFFSET(Analysis!$BF$10:$BF$500,,$AD$5),MATCH(C23,Analysis!$F$10:$F$500,0)),"")</f>
        <v>3506</v>
      </c>
      <c r="F23" s="190">
        <f ca="1">IFERROR(INDEX(Analysis!$BA$10:$BA$500,MATCH(C23,Analysis!$F$10:$F$500,0)),"")</f>
        <v>2160</v>
      </c>
      <c r="G23" s="64">
        <f ca="1">IFERROR(INDEX(OFFSET(Analysis!$BG$10:$BG$500,,$AD$5),MATCH(C23,Analysis!$F$10:$F$500,0)),"")</f>
        <v>-0.11614583333333335</v>
      </c>
      <c r="H23" s="216" t="s">
        <v>331</v>
      </c>
      <c r="I23" s="189">
        <f t="shared" si="0"/>
        <v>8</v>
      </c>
      <c r="J23" s="201" t="str">
        <f t="array" aca="1" ref="J23" ca="1">IFERROR(INDEX(Analysis!$F$10:$F$500,SMALL(IF(OFFSET(Analysis!$DH$10:$DH$500,,$AD$4)&lt;&gt;FALSE,ROW(OFFSET(Analysis!$DH$10:$DH$500,,$AD$4))-ROW(OFFSET(Analysis!$DH$10,,$AD$4))+1),$B23)),"")</f>
        <v/>
      </c>
      <c r="K23" s="201" t="str">
        <f ca="1">IFERROR(INDEX(Analysis!$C$10:$C$500,MATCH(J23,Analysis!$F$10:$F$500,0)),"")</f>
        <v/>
      </c>
      <c r="L23" s="190" t="str">
        <f ca="1">IFERROR(INDEX(OFFSET(Analysis!$BF$10:$BF$500,,$AD$5),MATCH(J23,Analysis!$F$10:$F$500,0)),"")</f>
        <v/>
      </c>
      <c r="M23" s="190" t="str">
        <f ca="1">IFERROR(INDEX(Analysis!$BA$10:$BA$500,MATCH(J23,Analysis!$F$10:$F$500,0)),"")</f>
        <v/>
      </c>
      <c r="N23" s="64" t="str">
        <f ca="1">IFERROR(INDEX(OFFSET(Analysis!$BG$10:$BG$500,,$AD$5),MATCH(J23,Analysis!$F$10:$F$500,0)),"")</f>
        <v/>
      </c>
      <c r="V23" s="214"/>
      <c r="W23" s="214"/>
      <c r="X23" s="214"/>
    </row>
    <row r="24" spans="2:24">
      <c r="B24" s="189">
        <f t="shared" si="1"/>
        <v>9</v>
      </c>
      <c r="C24" s="201" t="str">
        <f t="array" aca="1" ref="C24" ca="1">IFERROR(INDEX(Analysis!$F$10:$F$500,SMALL(IF(OFFSET(Analysis!$DG$10:$DG$500,,$AD$4)&lt;&gt;FALSE,ROW(OFFSET(Analysis!$DG$10:$DG$500,,$AD$4))-ROW(OFFSET(Analysis!$DG$10,,$AD$4))+1),$B24)),"")</f>
        <v>Facility 18</v>
      </c>
      <c r="D24" s="201" t="str">
        <f ca="1">IFERROR(INDEX(Analysis!$C$10:$C$500,MATCH(C24,Analysis!$F$10:$F$500,0)),"")</f>
        <v>Region 6</v>
      </c>
      <c r="E24" s="190">
        <f ca="1">IFERROR(INDEX(OFFSET(Analysis!$BF$10:$BF$500,,$AD$5),MATCH(C24,Analysis!$F$10:$F$500,0)),"")</f>
        <v>3150</v>
      </c>
      <c r="F24" s="190">
        <f ca="1">IFERROR(INDEX(Analysis!$BA$10:$BA$500,MATCH(C24,Analysis!$F$10:$F$500,0)),"")</f>
        <v>2880</v>
      </c>
      <c r="G24" s="64">
        <f ca="1">IFERROR(INDEX(OFFSET(Analysis!$BG$10:$BG$500,,$AD$5),MATCH(C24,Analysis!$F$10:$F$500,0)),"")</f>
        <v>8.8541666666666741E-2</v>
      </c>
      <c r="H24" s="216" t="s">
        <v>331</v>
      </c>
      <c r="I24" s="189">
        <f t="shared" si="0"/>
        <v>9</v>
      </c>
      <c r="J24" s="201" t="str">
        <f t="array" aca="1" ref="J24" ca="1">IFERROR(INDEX(Analysis!$F$10:$F$500,SMALL(IF(OFFSET(Analysis!$DH$10:$DH$500,,$AD$4)&lt;&gt;FALSE,ROW(OFFSET(Analysis!$DH$10:$DH$500,,$AD$4))-ROW(OFFSET(Analysis!$DH$10,,$AD$4))+1),$B24)),"")</f>
        <v/>
      </c>
      <c r="K24" s="201" t="str">
        <f ca="1">IFERROR(INDEX(Analysis!$C$10:$C$500,MATCH(J24,Analysis!$F$10:$F$500,0)),"")</f>
        <v/>
      </c>
      <c r="L24" s="190" t="str">
        <f ca="1">IFERROR(INDEX(OFFSET(Analysis!$BF$10:$BF$500,,$AD$5),MATCH(J24,Analysis!$F$10:$F$500,0)),"")</f>
        <v/>
      </c>
      <c r="M24" s="190" t="str">
        <f ca="1">IFERROR(INDEX(Analysis!$BA$10:$BA$500,MATCH(J24,Analysis!$F$10:$F$500,0)),"")</f>
        <v/>
      </c>
      <c r="N24" s="64" t="str">
        <f ca="1">IFERROR(INDEX(OFFSET(Analysis!$BG$10:$BG$500,,$AD$5),MATCH(J24,Analysis!$F$10:$F$500,0)),"")</f>
        <v/>
      </c>
      <c r="V24" s="214"/>
      <c r="W24" s="214"/>
      <c r="X24" s="214"/>
    </row>
    <row r="25" spans="2:24">
      <c r="B25" s="189">
        <f t="shared" si="1"/>
        <v>10</v>
      </c>
      <c r="C25" s="201" t="str">
        <f t="array" aca="1" ref="C25" ca="1">IFERROR(INDEX(Analysis!$F$10:$F$500,SMALL(IF(OFFSET(Analysis!$DG$10:$DG$500,,$AD$4)&lt;&gt;FALSE,ROW(OFFSET(Analysis!$DG$10:$DG$500,,$AD$4))-ROW(OFFSET(Analysis!$DG$10,,$AD$4))+1),$B25)),"")</f>
        <v>Facility 19</v>
      </c>
      <c r="D25" s="201" t="str">
        <f ca="1">IFERROR(INDEX(Analysis!$C$10:$C$500,MATCH(C25,Analysis!$F$10:$F$500,0)),"")</f>
        <v>Region 7</v>
      </c>
      <c r="E25" s="190">
        <f ca="1">IFERROR(INDEX(OFFSET(Analysis!$BF$10:$BF$500,,$AD$5),MATCH(C25,Analysis!$F$10:$F$500,0)),"")</f>
        <v>2090</v>
      </c>
      <c r="F25" s="190">
        <f ca="1">IFERROR(INDEX(Analysis!$BA$10:$BA$500,MATCH(C25,Analysis!$F$10:$F$500,0)),"")</f>
        <v>720</v>
      </c>
      <c r="G25" s="64">
        <f ca="1">IFERROR(INDEX(OFFSET(Analysis!$BG$10:$BG$500,,$AD$5),MATCH(C25,Analysis!$F$10:$F$500,0)),"")</f>
        <v>-1.2482638888888888</v>
      </c>
      <c r="H25" s="216" t="s">
        <v>331</v>
      </c>
      <c r="I25" s="189">
        <f t="shared" si="0"/>
        <v>10</v>
      </c>
      <c r="J25" s="201" t="str">
        <f t="array" aca="1" ref="J25" ca="1">IFERROR(INDEX(Analysis!$F$10:$F$500,SMALL(IF(OFFSET(Analysis!$DH$10:$DH$500,,$AD$4)&lt;&gt;FALSE,ROW(OFFSET(Analysis!$DH$10:$DH$500,,$AD$4))-ROW(OFFSET(Analysis!$DH$10,,$AD$4))+1),$B25)),"")</f>
        <v/>
      </c>
      <c r="K25" s="201" t="str">
        <f ca="1">IFERROR(INDEX(Analysis!$C$10:$C$500,MATCH(J25,Analysis!$F$10:$F$500,0)),"")</f>
        <v/>
      </c>
      <c r="L25" s="190" t="str">
        <f ca="1">IFERROR(INDEX(OFFSET(Analysis!$BF$10:$BF$500,,$AD$5),MATCH(J25,Analysis!$F$10:$F$500,0)),"")</f>
        <v/>
      </c>
      <c r="M25" s="190" t="str">
        <f ca="1">IFERROR(INDEX(Analysis!$BA$10:$BA$500,MATCH(J25,Analysis!$F$10:$F$500,0)),"")</f>
        <v/>
      </c>
      <c r="N25" s="64" t="str">
        <f ca="1">IFERROR(INDEX(OFFSET(Analysis!$BG$10:$BG$500,,$AD$5),MATCH(J25,Analysis!$F$10:$F$500,0)),"")</f>
        <v/>
      </c>
      <c r="V25" s="214"/>
      <c r="W25" s="214"/>
      <c r="X25" s="214"/>
    </row>
    <row r="26" spans="2:24">
      <c r="B26" s="189">
        <f t="shared" si="1"/>
        <v>11</v>
      </c>
      <c r="C26" s="201" t="str">
        <f t="array" aca="1" ref="C26" ca="1">IFERROR(INDEX(Analysis!$F$10:$F$500,SMALL(IF(OFFSET(Analysis!$DG$10:$DG$500,,$AD$4)&lt;&gt;FALSE,ROW(OFFSET(Analysis!$DG$10:$DG$500,,$AD$4))-ROW(OFFSET(Analysis!$DG$10,,$AD$4))+1),$B26)),"")</f>
        <v/>
      </c>
      <c r="D26" s="201" t="str">
        <f ca="1">IFERROR(INDEX(Analysis!$C$10:$C$500,MATCH(C26,Analysis!$F$10:$F$500,0)),"")</f>
        <v/>
      </c>
      <c r="E26" s="190" t="str">
        <f ca="1">IFERROR(INDEX(OFFSET(Analysis!$BF$10:$BF$500,,$AD$5),MATCH(C26,Analysis!$F$10:$F$500,0)),"")</f>
        <v/>
      </c>
      <c r="F26" s="190" t="str">
        <f ca="1">IFERROR(INDEX(Analysis!$BA$10:$BA$500,MATCH(C26,Analysis!$F$10:$F$500,0)),"")</f>
        <v/>
      </c>
      <c r="G26" s="64" t="str">
        <f ca="1">IFERROR(INDEX(OFFSET(Analysis!$BG$10:$BG$500,,$AD$5),MATCH(C26,Analysis!$F$10:$F$500,0)),"")</f>
        <v/>
      </c>
      <c r="H26" s="216" t="s">
        <v>331</v>
      </c>
      <c r="I26" s="189">
        <f t="shared" si="0"/>
        <v>11</v>
      </c>
      <c r="J26" s="201" t="str">
        <f t="array" aca="1" ref="J26" ca="1">IFERROR(INDEX(Analysis!$F$10:$F$500,SMALL(IF(OFFSET(Analysis!$DH$10:$DH$500,,$AD$4)&lt;&gt;FALSE,ROW(OFFSET(Analysis!$DH$10:$DH$500,,$AD$4))-ROW(OFFSET(Analysis!$DH$10,,$AD$4))+1),$B26)),"")</f>
        <v/>
      </c>
      <c r="K26" s="201" t="str">
        <f ca="1">IFERROR(INDEX(Analysis!$C$10:$C$500,MATCH(J26,Analysis!$F$10:$F$500,0)),"")</f>
        <v/>
      </c>
      <c r="L26" s="190" t="str">
        <f ca="1">IFERROR(INDEX(OFFSET(Analysis!$BF$10:$BF$500,,$AD$5),MATCH(J26,Analysis!$F$10:$F$500,0)),"")</f>
        <v/>
      </c>
      <c r="M26" s="190" t="str">
        <f ca="1">IFERROR(INDEX(Analysis!$BA$10:$BA$500,MATCH(J26,Analysis!$F$10:$F$500,0)),"")</f>
        <v/>
      </c>
      <c r="N26" s="64" t="str">
        <f ca="1">IFERROR(INDEX(OFFSET(Analysis!$BG$10:$BG$500,,$AD$5),MATCH(J26,Analysis!$F$10:$F$500,0)),"")</f>
        <v/>
      </c>
      <c r="V26" s="214"/>
      <c r="W26" s="214"/>
      <c r="X26" s="214"/>
    </row>
    <row r="27" spans="2:24">
      <c r="B27" s="189">
        <f t="shared" si="1"/>
        <v>12</v>
      </c>
      <c r="C27" s="201" t="str">
        <f t="array" aca="1" ref="C27" ca="1">IFERROR(INDEX(Analysis!$F$10:$F$500,SMALL(IF(OFFSET(Analysis!$DG$10:$DG$500,,$AD$4)&lt;&gt;FALSE,ROW(OFFSET(Analysis!$DG$10:$DG$500,,$AD$4))-ROW(OFFSET(Analysis!$DG$10,,$AD$4))+1),$B27)),"")</f>
        <v/>
      </c>
      <c r="D27" s="201" t="str">
        <f ca="1">IFERROR(INDEX(Analysis!$C$10:$C$500,MATCH(C27,Analysis!$F$10:$F$500,0)),"")</f>
        <v/>
      </c>
      <c r="E27" s="190" t="str">
        <f ca="1">IFERROR(INDEX(OFFSET(Analysis!$BF$10:$BF$500,,$AD$5),MATCH(C27,Analysis!$F$10:$F$500,0)),"")</f>
        <v/>
      </c>
      <c r="F27" s="190" t="str">
        <f ca="1">IFERROR(INDEX(Analysis!$BA$10:$BA$500,MATCH(C27,Analysis!$F$10:$F$500,0)),"")</f>
        <v/>
      </c>
      <c r="G27" s="64" t="str">
        <f ca="1">IFERROR(INDEX(OFFSET(Analysis!$BG$10:$BG$500,,$AD$5),MATCH(C27,Analysis!$F$10:$F$500,0)),"")</f>
        <v/>
      </c>
      <c r="H27" s="216" t="s">
        <v>331</v>
      </c>
      <c r="I27" s="189">
        <f t="shared" si="0"/>
        <v>12</v>
      </c>
      <c r="J27" s="201" t="str">
        <f t="array" aca="1" ref="J27" ca="1">IFERROR(INDEX(Analysis!$F$10:$F$500,SMALL(IF(OFFSET(Analysis!$DH$10:$DH$500,,$AD$4)&lt;&gt;FALSE,ROW(OFFSET(Analysis!$DH$10:$DH$500,,$AD$4))-ROW(OFFSET(Analysis!$DH$10,,$AD$4))+1),$B27)),"")</f>
        <v/>
      </c>
      <c r="K27" s="201" t="str">
        <f ca="1">IFERROR(INDEX(Analysis!$C$10:$C$500,MATCH(J27,Analysis!$F$10:$F$500,0)),"")</f>
        <v/>
      </c>
      <c r="L27" s="190" t="str">
        <f ca="1">IFERROR(INDEX(OFFSET(Analysis!$BF$10:$BF$500,,$AD$5),MATCH(J27,Analysis!$F$10:$F$500,0)),"")</f>
        <v/>
      </c>
      <c r="M27" s="190" t="str">
        <f ca="1">IFERROR(INDEX(Analysis!$BA$10:$BA$500,MATCH(J27,Analysis!$F$10:$F$500,0)),"")</f>
        <v/>
      </c>
      <c r="N27" s="64" t="str">
        <f ca="1">IFERROR(INDEX(OFFSET(Analysis!$BG$10:$BG$500,,$AD$5),MATCH(J27,Analysis!$F$10:$F$500,0)),"")</f>
        <v/>
      </c>
      <c r="V27" s="214"/>
      <c r="W27" s="214"/>
      <c r="X27" s="214"/>
    </row>
    <row r="28" spans="2:24">
      <c r="B28" s="189">
        <f t="shared" si="1"/>
        <v>13</v>
      </c>
      <c r="C28" s="201" t="str">
        <f t="array" aca="1" ref="C28" ca="1">IFERROR(INDEX(Analysis!$F$10:$F$500,SMALL(IF(OFFSET(Analysis!$DG$10:$DG$500,,$AD$4)&lt;&gt;FALSE,ROW(OFFSET(Analysis!$DG$10:$DG$500,,$AD$4))-ROW(OFFSET(Analysis!$DG$10,,$AD$4))+1),$B28)),"")</f>
        <v/>
      </c>
      <c r="D28" s="201" t="str">
        <f ca="1">IFERROR(INDEX(Analysis!$C$10:$C$500,MATCH(C28,Analysis!$F$10:$F$500,0)),"")</f>
        <v/>
      </c>
      <c r="E28" s="190" t="str">
        <f ca="1">IFERROR(INDEX(OFFSET(Analysis!$BF$10:$BF$500,,$AD$5),MATCH(C28,Analysis!$F$10:$F$500,0)),"")</f>
        <v/>
      </c>
      <c r="F28" s="190" t="str">
        <f ca="1">IFERROR(INDEX(Analysis!$BA$10:$BA$500,MATCH(C28,Analysis!$F$10:$F$500,0)),"")</f>
        <v/>
      </c>
      <c r="G28" s="64" t="str">
        <f ca="1">IFERROR(INDEX(OFFSET(Analysis!$BG$10:$BG$500,,$AD$5),MATCH(C28,Analysis!$F$10:$F$500,0)),"")</f>
        <v/>
      </c>
      <c r="H28" s="216" t="s">
        <v>331</v>
      </c>
      <c r="I28" s="189">
        <f t="shared" si="0"/>
        <v>13</v>
      </c>
      <c r="J28" s="201" t="str">
        <f t="array" aca="1" ref="J28" ca="1">IFERROR(INDEX(Analysis!$F$10:$F$500,SMALL(IF(OFFSET(Analysis!$DH$10:$DH$500,,$AD$4)&lt;&gt;FALSE,ROW(OFFSET(Analysis!$DH$10:$DH$500,,$AD$4))-ROW(OFFSET(Analysis!$DH$10,,$AD$4))+1),$B28)),"")</f>
        <v/>
      </c>
      <c r="K28" s="201" t="str">
        <f ca="1">IFERROR(INDEX(Analysis!$C$10:$C$500,MATCH(J28,Analysis!$F$10:$F$500,0)),"")</f>
        <v/>
      </c>
      <c r="L28" s="190" t="str">
        <f ca="1">IFERROR(INDEX(OFFSET(Analysis!$BF$10:$BF$500,,$AD$5),MATCH(J28,Analysis!$F$10:$F$500,0)),"")</f>
        <v/>
      </c>
      <c r="M28" s="190" t="str">
        <f ca="1">IFERROR(INDEX(Analysis!$BA$10:$BA$500,MATCH(J28,Analysis!$F$10:$F$500,0)),"")</f>
        <v/>
      </c>
      <c r="N28" s="64" t="str">
        <f ca="1">IFERROR(INDEX(OFFSET(Analysis!$BG$10:$BG$500,,$AD$5),MATCH(J28,Analysis!$F$10:$F$500,0)),"")</f>
        <v/>
      </c>
      <c r="V28" s="214"/>
      <c r="W28" s="214"/>
      <c r="X28" s="214"/>
    </row>
    <row r="29" spans="2:24">
      <c r="B29" s="189">
        <f t="shared" si="1"/>
        <v>14</v>
      </c>
      <c r="C29" s="201" t="str">
        <f t="array" aca="1" ref="C29" ca="1">IFERROR(INDEX(Analysis!$F$10:$F$500,SMALL(IF(OFFSET(Analysis!$DG$10:$DG$500,,$AD$4)&lt;&gt;FALSE,ROW(OFFSET(Analysis!$DG$10:$DG$500,,$AD$4))-ROW(OFFSET(Analysis!$DG$10,,$AD$4))+1),$B29)),"")</f>
        <v/>
      </c>
      <c r="D29" s="201" t="str">
        <f ca="1">IFERROR(INDEX(Analysis!$C$10:$C$500,MATCH(C29,Analysis!$F$10:$F$500,0)),"")</f>
        <v/>
      </c>
      <c r="E29" s="190" t="str">
        <f ca="1">IFERROR(INDEX(OFFSET(Analysis!$BF$10:$BF$500,,$AD$5),MATCH(C29,Analysis!$F$10:$F$500,0)),"")</f>
        <v/>
      </c>
      <c r="F29" s="190" t="str">
        <f ca="1">IFERROR(INDEX(Analysis!$BA$10:$BA$500,MATCH(C29,Analysis!$F$10:$F$500,0)),"")</f>
        <v/>
      </c>
      <c r="G29" s="64" t="str">
        <f ca="1">IFERROR(INDEX(OFFSET(Analysis!$BG$10:$BG$500,,$AD$5),MATCH(C29,Analysis!$F$10:$F$500,0)),"")</f>
        <v/>
      </c>
      <c r="H29" s="216" t="s">
        <v>331</v>
      </c>
      <c r="I29" s="189">
        <f t="shared" si="0"/>
        <v>14</v>
      </c>
      <c r="J29" s="201" t="str">
        <f t="array" aca="1" ref="J29" ca="1">IFERROR(INDEX(Analysis!$F$10:$F$500,SMALL(IF(OFFSET(Analysis!$DH$10:$DH$500,,$AD$4)&lt;&gt;FALSE,ROW(OFFSET(Analysis!$DH$10:$DH$500,,$AD$4))-ROW(OFFSET(Analysis!$DH$10,,$AD$4))+1),$B29)),"")</f>
        <v/>
      </c>
      <c r="K29" s="201" t="str">
        <f ca="1">IFERROR(INDEX(Analysis!$C$10:$C$500,MATCH(J29,Analysis!$F$10:$F$500,0)),"")</f>
        <v/>
      </c>
      <c r="L29" s="190" t="str">
        <f ca="1">IFERROR(INDEX(OFFSET(Analysis!$BF$10:$BF$500,,$AD$5),MATCH(J29,Analysis!$F$10:$F$500,0)),"")</f>
        <v/>
      </c>
      <c r="M29" s="190" t="str">
        <f ca="1">IFERROR(INDEX(Analysis!$BA$10:$BA$500,MATCH(J29,Analysis!$F$10:$F$500,0)),"")</f>
        <v/>
      </c>
      <c r="N29" s="64" t="str">
        <f ca="1">IFERROR(INDEX(OFFSET(Analysis!$BG$10:$BG$500,,$AD$5),MATCH(J29,Analysis!$F$10:$F$500,0)),"")</f>
        <v/>
      </c>
      <c r="V29" s="214"/>
      <c r="W29" s="214"/>
      <c r="X29" s="214"/>
    </row>
    <row r="30" spans="2:24">
      <c r="B30" s="189">
        <f t="shared" si="1"/>
        <v>15</v>
      </c>
      <c r="C30" s="201" t="str">
        <f t="array" aca="1" ref="C30" ca="1">IFERROR(INDEX(Analysis!$F$10:$F$500,SMALL(IF(OFFSET(Analysis!$DG$10:$DG$500,,$AD$4)&lt;&gt;FALSE,ROW(OFFSET(Analysis!$DG$10:$DG$500,,$AD$4))-ROW(OFFSET(Analysis!$DG$10,,$AD$4))+1),$B30)),"")</f>
        <v/>
      </c>
      <c r="D30" s="201" t="str">
        <f ca="1">IFERROR(INDEX(Analysis!$C$10:$C$500,MATCH(C30,Analysis!$F$10:$F$500,0)),"")</f>
        <v/>
      </c>
      <c r="E30" s="190" t="str">
        <f ca="1">IFERROR(INDEX(OFFSET(Analysis!$BF$10:$BF$500,,$AD$5),MATCH(C30,Analysis!$F$10:$F$500,0)),"")</f>
        <v/>
      </c>
      <c r="F30" s="190" t="str">
        <f ca="1">IFERROR(INDEX(Analysis!$BA$10:$BA$500,MATCH(C30,Analysis!$F$10:$F$500,0)),"")</f>
        <v/>
      </c>
      <c r="G30" s="64" t="str">
        <f ca="1">IFERROR(INDEX(OFFSET(Analysis!$BG$10:$BG$500,,$AD$5),MATCH(C30,Analysis!$F$10:$F$500,0)),"")</f>
        <v/>
      </c>
      <c r="H30" s="216" t="s">
        <v>331</v>
      </c>
      <c r="I30" s="189">
        <f t="shared" si="0"/>
        <v>15</v>
      </c>
      <c r="J30" s="201" t="str">
        <f t="array" aca="1" ref="J30" ca="1">IFERROR(INDEX(Analysis!$F$10:$F$500,SMALL(IF(OFFSET(Analysis!$DH$10:$DH$500,,$AD$4)&lt;&gt;FALSE,ROW(OFFSET(Analysis!$DH$10:$DH$500,,$AD$4))-ROW(OFFSET(Analysis!$DH$10,,$AD$4))+1),$B30)),"")</f>
        <v/>
      </c>
      <c r="K30" s="201" t="str">
        <f ca="1">IFERROR(INDEX(Analysis!$C$10:$C$500,MATCH(J30,Analysis!$F$10:$F$500,0)),"")</f>
        <v/>
      </c>
      <c r="L30" s="190" t="str">
        <f ca="1">IFERROR(INDEX(OFFSET(Analysis!$BF$10:$BF$500,,$AD$5),MATCH(J30,Analysis!$F$10:$F$500,0)),"")</f>
        <v/>
      </c>
      <c r="M30" s="190" t="str">
        <f ca="1">IFERROR(INDEX(Analysis!$BA$10:$BA$500,MATCH(J30,Analysis!$F$10:$F$500,0)),"")</f>
        <v/>
      </c>
      <c r="N30" s="64" t="str">
        <f ca="1">IFERROR(INDEX(OFFSET(Analysis!$BG$10:$BG$500,,$AD$5),MATCH(J30,Analysis!$F$10:$F$500,0)),"")</f>
        <v/>
      </c>
      <c r="V30" s="214"/>
      <c r="W30" s="214"/>
      <c r="X30" s="214"/>
    </row>
    <row r="31" spans="2:24">
      <c r="B31" s="189">
        <f t="shared" si="1"/>
        <v>16</v>
      </c>
      <c r="C31" s="201" t="str">
        <f t="array" aca="1" ref="C31" ca="1">IFERROR(INDEX(Analysis!$F$10:$F$500,SMALL(IF(OFFSET(Analysis!$DG$10:$DG$500,,$AD$4)&lt;&gt;FALSE,ROW(OFFSET(Analysis!$DG$10:$DG$500,,$AD$4))-ROW(OFFSET(Analysis!$DG$10,,$AD$4))+1),$B31)),"")</f>
        <v/>
      </c>
      <c r="D31" s="201" t="str">
        <f ca="1">IFERROR(INDEX(Analysis!$C$10:$C$500,MATCH(C31,Analysis!$F$10:$F$500,0)),"")</f>
        <v/>
      </c>
      <c r="E31" s="190" t="str">
        <f ca="1">IFERROR(INDEX(OFFSET(Analysis!$BF$10:$BF$500,,$AD$5),MATCH(C31,Analysis!$F$10:$F$500,0)),"")</f>
        <v/>
      </c>
      <c r="F31" s="190" t="str">
        <f ca="1">IFERROR(INDEX(Analysis!$BA$10:$BA$500,MATCH(C31,Analysis!$F$10:$F$500,0)),"")</f>
        <v/>
      </c>
      <c r="G31" s="64" t="str">
        <f ca="1">IFERROR(INDEX(OFFSET(Analysis!$BG$10:$BG$500,,$AD$5),MATCH(C31,Analysis!$F$10:$F$500,0)),"")</f>
        <v/>
      </c>
      <c r="H31" s="216" t="s">
        <v>331</v>
      </c>
      <c r="I31" s="189">
        <f t="shared" si="0"/>
        <v>16</v>
      </c>
      <c r="J31" s="201" t="str">
        <f t="array" aca="1" ref="J31" ca="1">IFERROR(INDEX(Analysis!$F$10:$F$500,SMALL(IF(OFFSET(Analysis!$DH$10:$DH$500,,$AD$4)&lt;&gt;FALSE,ROW(OFFSET(Analysis!$DH$10:$DH$500,,$AD$4))-ROW(OFFSET(Analysis!$DH$10,,$AD$4))+1),$B31)),"")</f>
        <v/>
      </c>
      <c r="K31" s="201" t="str">
        <f ca="1">IFERROR(INDEX(Analysis!$C$10:$C$500,MATCH(J31,Analysis!$F$10:$F$500,0)),"")</f>
        <v/>
      </c>
      <c r="L31" s="190" t="str">
        <f ca="1">IFERROR(INDEX(OFFSET(Analysis!$BF$10:$BF$500,,$AD$5),MATCH(J31,Analysis!$F$10:$F$500,0)),"")</f>
        <v/>
      </c>
      <c r="M31" s="190" t="str">
        <f ca="1">IFERROR(INDEX(Analysis!$BA$10:$BA$500,MATCH(J31,Analysis!$F$10:$F$500,0)),"")</f>
        <v/>
      </c>
      <c r="N31" s="64" t="str">
        <f ca="1">IFERROR(INDEX(OFFSET(Analysis!$BG$10:$BG$500,,$AD$5),MATCH(J31,Analysis!$F$10:$F$500,0)),"")</f>
        <v/>
      </c>
      <c r="V31" s="214"/>
      <c r="W31" s="214"/>
      <c r="X31" s="214"/>
    </row>
    <row r="32" spans="2:24">
      <c r="B32" s="189">
        <f t="shared" si="1"/>
        <v>17</v>
      </c>
      <c r="C32" s="201" t="str">
        <f t="array" aca="1" ref="C32" ca="1">IFERROR(INDEX(Analysis!$F$10:$F$500,SMALL(IF(OFFSET(Analysis!$DG$10:$DG$500,,$AD$4)&lt;&gt;FALSE,ROW(OFFSET(Analysis!$DG$10:$DG$500,,$AD$4))-ROW(OFFSET(Analysis!$DG$10,,$AD$4))+1),$B32)),"")</f>
        <v/>
      </c>
      <c r="D32" s="201" t="str">
        <f ca="1">IFERROR(INDEX(Analysis!$C$10:$C$500,MATCH(C32,Analysis!$F$10:$F$500,0)),"")</f>
        <v/>
      </c>
      <c r="E32" s="190" t="str">
        <f ca="1">IFERROR(INDEX(OFFSET(Analysis!$BF$10:$BF$500,,$AD$5),MATCH(C32,Analysis!$F$10:$F$500,0)),"")</f>
        <v/>
      </c>
      <c r="F32" s="190" t="str">
        <f ca="1">IFERROR(INDEX(Analysis!$BA$10:$BA$500,MATCH(C32,Analysis!$F$10:$F$500,0)),"")</f>
        <v/>
      </c>
      <c r="G32" s="64" t="str">
        <f ca="1">IFERROR(INDEX(OFFSET(Analysis!$BG$10:$BG$500,,$AD$5),MATCH(C32,Analysis!$F$10:$F$500,0)),"")</f>
        <v/>
      </c>
      <c r="H32" s="216" t="s">
        <v>331</v>
      </c>
      <c r="I32" s="189">
        <f t="shared" si="0"/>
        <v>17</v>
      </c>
      <c r="J32" s="201" t="str">
        <f t="array" aca="1" ref="J32" ca="1">IFERROR(INDEX(Analysis!$F$10:$F$500,SMALL(IF(OFFSET(Analysis!$DH$10:$DH$500,,$AD$4)&lt;&gt;FALSE,ROW(OFFSET(Analysis!$DH$10:$DH$500,,$AD$4))-ROW(OFFSET(Analysis!$DH$10,,$AD$4))+1),$B32)),"")</f>
        <v/>
      </c>
      <c r="K32" s="201" t="str">
        <f ca="1">IFERROR(INDEX(Analysis!$C$10:$C$500,MATCH(J32,Analysis!$F$10:$F$500,0)),"")</f>
        <v/>
      </c>
      <c r="L32" s="190" t="str">
        <f ca="1">IFERROR(INDEX(OFFSET(Analysis!$BF$10:$BF$500,,$AD$5),MATCH(J32,Analysis!$F$10:$F$500,0)),"")</f>
        <v/>
      </c>
      <c r="M32" s="190" t="str">
        <f ca="1">IFERROR(INDEX(Analysis!$BA$10:$BA$500,MATCH(J32,Analysis!$F$10:$F$500,0)),"")</f>
        <v/>
      </c>
      <c r="N32" s="64" t="str">
        <f ca="1">IFERROR(INDEX(OFFSET(Analysis!$BG$10:$BG$500,,$AD$5),MATCH(J32,Analysis!$F$10:$F$500,0)),"")</f>
        <v/>
      </c>
      <c r="V32" s="214"/>
      <c r="W32" s="214"/>
      <c r="X32" s="214"/>
    </row>
    <row r="33" spans="2:24">
      <c r="B33" s="189">
        <f t="shared" si="1"/>
        <v>18</v>
      </c>
      <c r="C33" s="201" t="str">
        <f t="array" aca="1" ref="C33" ca="1">IFERROR(INDEX(Analysis!$F$10:$F$500,SMALL(IF(OFFSET(Analysis!$DG$10:$DG$500,,$AD$4)&lt;&gt;FALSE,ROW(OFFSET(Analysis!$DG$10:$DG$500,,$AD$4))-ROW(OFFSET(Analysis!$DG$10,,$AD$4))+1),$B33)),"")</f>
        <v/>
      </c>
      <c r="D33" s="201" t="str">
        <f ca="1">IFERROR(INDEX(Analysis!$C$10:$C$500,MATCH(C33,Analysis!$F$10:$F$500,0)),"")</f>
        <v/>
      </c>
      <c r="E33" s="190" t="str">
        <f ca="1">IFERROR(INDEX(OFFSET(Analysis!$BF$10:$BF$500,,$AD$5),MATCH(C33,Analysis!$F$10:$F$500,0)),"")</f>
        <v/>
      </c>
      <c r="F33" s="190" t="str">
        <f ca="1">IFERROR(INDEX(Analysis!$BA$10:$BA$500,MATCH(C33,Analysis!$F$10:$F$500,0)),"")</f>
        <v/>
      </c>
      <c r="G33" s="64" t="str">
        <f ca="1">IFERROR(INDEX(OFFSET(Analysis!$BG$10:$BG$500,,$AD$5),MATCH(C33,Analysis!$F$10:$F$500,0)),"")</f>
        <v/>
      </c>
      <c r="H33" s="216" t="s">
        <v>331</v>
      </c>
      <c r="I33" s="189">
        <f t="shared" si="0"/>
        <v>18</v>
      </c>
      <c r="J33" s="201" t="str">
        <f t="array" aca="1" ref="J33" ca="1">IFERROR(INDEX(Analysis!$F$10:$F$500,SMALL(IF(OFFSET(Analysis!$DH$10:$DH$500,,$AD$4)&lt;&gt;FALSE,ROW(OFFSET(Analysis!$DH$10:$DH$500,,$AD$4))-ROW(OFFSET(Analysis!$DH$10,,$AD$4))+1),$B33)),"")</f>
        <v/>
      </c>
      <c r="K33" s="201" t="str">
        <f ca="1">IFERROR(INDEX(Analysis!$C$10:$C$500,MATCH(J33,Analysis!$F$10:$F$500,0)),"")</f>
        <v/>
      </c>
      <c r="L33" s="190" t="str">
        <f ca="1">IFERROR(INDEX(OFFSET(Analysis!$BF$10:$BF$500,,$AD$5),MATCH(J33,Analysis!$F$10:$F$500,0)),"")</f>
        <v/>
      </c>
      <c r="M33" s="190" t="str">
        <f ca="1">IFERROR(INDEX(Analysis!$BA$10:$BA$500,MATCH(J33,Analysis!$F$10:$F$500,0)),"")</f>
        <v/>
      </c>
      <c r="N33" s="64" t="str">
        <f ca="1">IFERROR(INDEX(OFFSET(Analysis!$BG$10:$BG$500,,$AD$5),MATCH(J33,Analysis!$F$10:$F$500,0)),"")</f>
        <v/>
      </c>
      <c r="V33" s="214"/>
      <c r="W33" s="214"/>
      <c r="X33" s="214"/>
    </row>
    <row r="34" spans="2:24">
      <c r="B34" s="189">
        <f t="shared" si="1"/>
        <v>19</v>
      </c>
      <c r="C34" s="201" t="str">
        <f t="array" aca="1" ref="C34" ca="1">IFERROR(INDEX(Analysis!$F$10:$F$500,SMALL(IF(OFFSET(Analysis!$DG$10:$DG$500,,$AD$4)&lt;&gt;FALSE,ROW(OFFSET(Analysis!$DG$10:$DG$500,,$AD$4))-ROW(OFFSET(Analysis!$DG$10,,$AD$4))+1),$B34)),"")</f>
        <v/>
      </c>
      <c r="D34" s="201" t="str">
        <f ca="1">IFERROR(INDEX(Analysis!$C$10:$C$500,MATCH(C34,Analysis!$F$10:$F$500,0)),"")</f>
        <v/>
      </c>
      <c r="E34" s="190" t="str">
        <f ca="1">IFERROR(INDEX(OFFSET(Analysis!$BF$10:$BF$500,,$AD$5),MATCH(C34,Analysis!$F$10:$F$500,0)),"")</f>
        <v/>
      </c>
      <c r="F34" s="190" t="str">
        <f ca="1">IFERROR(INDEX(Analysis!$BA$10:$BA$500,MATCH(C34,Analysis!$F$10:$F$500,0)),"")</f>
        <v/>
      </c>
      <c r="G34" s="64" t="str">
        <f ca="1">IFERROR(INDEX(OFFSET(Analysis!$BG$10:$BG$500,,$AD$5),MATCH(C34,Analysis!$F$10:$F$500,0)),"")</f>
        <v/>
      </c>
      <c r="H34" s="216" t="s">
        <v>331</v>
      </c>
      <c r="I34" s="189">
        <f t="shared" si="0"/>
        <v>19</v>
      </c>
      <c r="J34" s="201" t="str">
        <f t="array" aca="1" ref="J34" ca="1">IFERROR(INDEX(Analysis!$F$10:$F$500,SMALL(IF(OFFSET(Analysis!$DH$10:$DH$500,,$AD$4)&lt;&gt;FALSE,ROW(OFFSET(Analysis!$DH$10:$DH$500,,$AD$4))-ROW(OFFSET(Analysis!$DH$10,,$AD$4))+1),$B34)),"")</f>
        <v/>
      </c>
      <c r="K34" s="201" t="str">
        <f ca="1">IFERROR(INDEX(Analysis!$C$10:$C$500,MATCH(J34,Analysis!$F$10:$F$500,0)),"")</f>
        <v/>
      </c>
      <c r="L34" s="190" t="str">
        <f ca="1">IFERROR(INDEX(OFFSET(Analysis!$BF$10:$BF$500,,$AD$5),MATCH(J34,Analysis!$F$10:$F$500,0)),"")</f>
        <v/>
      </c>
      <c r="M34" s="190" t="str">
        <f ca="1">IFERROR(INDEX(Analysis!$BA$10:$BA$500,MATCH(J34,Analysis!$F$10:$F$500,0)),"")</f>
        <v/>
      </c>
      <c r="N34" s="64" t="str">
        <f ca="1">IFERROR(INDEX(OFFSET(Analysis!$BG$10:$BG$500,,$AD$5),MATCH(J34,Analysis!$F$10:$F$500,0)),"")</f>
        <v/>
      </c>
      <c r="V34" s="214"/>
      <c r="W34" s="214"/>
      <c r="X34" s="214"/>
    </row>
    <row r="35" spans="2:24">
      <c r="B35" s="189">
        <f t="shared" si="1"/>
        <v>20</v>
      </c>
      <c r="C35" s="201" t="str">
        <f t="array" aca="1" ref="C35" ca="1">IFERROR(INDEX(Analysis!$F$10:$F$500,SMALL(IF(OFFSET(Analysis!$DG$10:$DG$500,,$AD$4)&lt;&gt;FALSE,ROW(OFFSET(Analysis!$DG$10:$DG$500,,$AD$4))-ROW(OFFSET(Analysis!$DG$10,,$AD$4))+1),$B35)),"")</f>
        <v/>
      </c>
      <c r="D35" s="201" t="str">
        <f ca="1">IFERROR(INDEX(Analysis!$C$10:$C$500,MATCH(C35,Analysis!$F$10:$F$500,0)),"")</f>
        <v/>
      </c>
      <c r="E35" s="190" t="str">
        <f ca="1">IFERROR(INDEX(OFFSET(Analysis!$BF$10:$BF$500,,$AD$5),MATCH(C35,Analysis!$F$10:$F$500,0)),"")</f>
        <v/>
      </c>
      <c r="F35" s="190" t="str">
        <f ca="1">IFERROR(INDEX(Analysis!$BA$10:$BA$500,MATCH(C35,Analysis!$F$10:$F$500,0)),"")</f>
        <v/>
      </c>
      <c r="G35" s="64" t="str">
        <f ca="1">IFERROR(INDEX(OFFSET(Analysis!$BG$10:$BG$500,,$AD$5),MATCH(C35,Analysis!$F$10:$F$500,0)),"")</f>
        <v/>
      </c>
      <c r="H35" s="216" t="s">
        <v>331</v>
      </c>
      <c r="I35" s="189">
        <f t="shared" si="0"/>
        <v>20</v>
      </c>
      <c r="J35" s="201" t="str">
        <f t="array" aca="1" ref="J35" ca="1">IFERROR(INDEX(Analysis!$F$10:$F$500,SMALL(IF(OFFSET(Analysis!$DH$10:$DH$500,,$AD$4)&lt;&gt;FALSE,ROW(OFFSET(Analysis!$DH$10:$DH$500,,$AD$4))-ROW(OFFSET(Analysis!$DH$10,,$AD$4))+1),$B35)),"")</f>
        <v/>
      </c>
      <c r="K35" s="201" t="str">
        <f ca="1">IFERROR(INDEX(Analysis!$C$10:$C$500,MATCH(J35,Analysis!$F$10:$F$500,0)),"")</f>
        <v/>
      </c>
      <c r="L35" s="190" t="str">
        <f ca="1">IFERROR(INDEX(OFFSET(Analysis!$BF$10:$BF$500,,$AD$5),MATCH(J35,Analysis!$F$10:$F$500,0)),"")</f>
        <v/>
      </c>
      <c r="M35" s="190" t="str">
        <f ca="1">IFERROR(INDEX(Analysis!$BA$10:$BA$500,MATCH(J35,Analysis!$F$10:$F$500,0)),"")</f>
        <v/>
      </c>
      <c r="N35" s="64" t="str">
        <f ca="1">IFERROR(INDEX(OFFSET(Analysis!$BG$10:$BG$500,,$AD$5),MATCH(J35,Analysis!$F$10:$F$500,0)),"")</f>
        <v/>
      </c>
      <c r="V35" s="214"/>
      <c r="W35" s="214"/>
      <c r="X35" s="214"/>
    </row>
    <row r="36" spans="2:24">
      <c r="B36" s="189">
        <f t="shared" si="1"/>
        <v>21</v>
      </c>
      <c r="C36" s="201" t="str">
        <f t="array" aca="1" ref="C36" ca="1">IFERROR(INDEX(Analysis!$F$10:$F$500,SMALL(IF(OFFSET(Analysis!$DG$10:$DG$500,,$AD$4)&lt;&gt;FALSE,ROW(OFFSET(Analysis!$DG$10:$DG$500,,$AD$4))-ROW(OFFSET(Analysis!$DG$10,,$AD$4))+1),$B36)),"")</f>
        <v/>
      </c>
      <c r="D36" s="201" t="str">
        <f ca="1">IFERROR(INDEX(Analysis!$C$10:$C$500,MATCH(C36,Analysis!$F$10:$F$500,0)),"")</f>
        <v/>
      </c>
      <c r="E36" s="190" t="str">
        <f ca="1">IFERROR(INDEX(OFFSET(Analysis!$BF$10:$BF$500,,$AD$5),MATCH(C36,Analysis!$F$10:$F$500,0)),"")</f>
        <v/>
      </c>
      <c r="F36" s="190" t="str">
        <f ca="1">IFERROR(INDEX(Analysis!$BA$10:$BA$500,MATCH(C36,Analysis!$F$10:$F$500,0)),"")</f>
        <v/>
      </c>
      <c r="G36" s="64" t="str">
        <f ca="1">IFERROR(INDEX(OFFSET(Analysis!$BG$10:$BG$500,,$AD$5),MATCH(C36,Analysis!$F$10:$F$500,0)),"")</f>
        <v/>
      </c>
      <c r="H36" s="216" t="s">
        <v>331</v>
      </c>
      <c r="I36" s="189">
        <f t="shared" si="0"/>
        <v>21</v>
      </c>
      <c r="J36" s="201" t="str">
        <f t="array" aca="1" ref="J36" ca="1">IFERROR(INDEX(Analysis!$F$10:$F$500,SMALL(IF(OFFSET(Analysis!$DH$10:$DH$500,,$AD$4)&lt;&gt;FALSE,ROW(OFFSET(Analysis!$DH$10:$DH$500,,$AD$4))-ROW(OFFSET(Analysis!$DH$10,,$AD$4))+1),$B36)),"")</f>
        <v/>
      </c>
      <c r="K36" s="201" t="str">
        <f ca="1">IFERROR(INDEX(Analysis!$C$10:$C$500,MATCH(J36,Analysis!$F$10:$F$500,0)),"")</f>
        <v/>
      </c>
      <c r="L36" s="190" t="str">
        <f ca="1">IFERROR(INDEX(OFFSET(Analysis!$BF$10:$BF$500,,$AD$5),MATCH(J36,Analysis!$F$10:$F$500,0)),"")</f>
        <v/>
      </c>
      <c r="M36" s="190" t="str">
        <f ca="1">IFERROR(INDEX(Analysis!$BA$10:$BA$500,MATCH(J36,Analysis!$F$10:$F$500,0)),"")</f>
        <v/>
      </c>
      <c r="N36" s="64" t="str">
        <f ca="1">IFERROR(INDEX(OFFSET(Analysis!$BG$10:$BG$500,,$AD$5),MATCH(J36,Analysis!$F$10:$F$500,0)),"")</f>
        <v/>
      </c>
      <c r="V36" s="214"/>
      <c r="W36" s="214"/>
      <c r="X36" s="214"/>
    </row>
    <row r="37" spans="2:24">
      <c r="B37" s="189">
        <f t="shared" si="1"/>
        <v>22</v>
      </c>
      <c r="C37" s="201" t="str">
        <f t="array" aca="1" ref="C37" ca="1">IFERROR(INDEX(Analysis!$F$10:$F$500,SMALL(IF(OFFSET(Analysis!$DG$10:$DG$500,,$AD$4)&lt;&gt;FALSE,ROW(OFFSET(Analysis!$DG$10:$DG$500,,$AD$4))-ROW(OFFSET(Analysis!$DG$10,,$AD$4))+1),$B37)),"")</f>
        <v/>
      </c>
      <c r="D37" s="201" t="str">
        <f ca="1">IFERROR(INDEX(Analysis!$C$10:$C$500,MATCH(C37,Analysis!$F$10:$F$500,0)),"")</f>
        <v/>
      </c>
      <c r="E37" s="190" t="str">
        <f ca="1">IFERROR(INDEX(OFFSET(Analysis!$BF$10:$BF$500,,$AD$5),MATCH(C37,Analysis!$F$10:$F$500,0)),"")</f>
        <v/>
      </c>
      <c r="F37" s="190" t="str">
        <f ca="1">IFERROR(INDEX(Analysis!$BA$10:$BA$500,MATCH(C37,Analysis!$F$10:$F$500,0)),"")</f>
        <v/>
      </c>
      <c r="G37" s="64" t="str">
        <f ca="1">IFERROR(INDEX(OFFSET(Analysis!$BG$10:$BG$500,,$AD$5),MATCH(C37,Analysis!$F$10:$F$500,0)),"")</f>
        <v/>
      </c>
      <c r="H37" s="216" t="s">
        <v>331</v>
      </c>
      <c r="I37" s="189">
        <f t="shared" si="0"/>
        <v>22</v>
      </c>
      <c r="J37" s="201" t="str">
        <f t="array" aca="1" ref="J37" ca="1">IFERROR(INDEX(Analysis!$F$10:$F$500,SMALL(IF(OFFSET(Analysis!$DH$10:$DH$500,,$AD$4)&lt;&gt;FALSE,ROW(OFFSET(Analysis!$DH$10:$DH$500,,$AD$4))-ROW(OFFSET(Analysis!$DH$10,,$AD$4))+1),$B37)),"")</f>
        <v/>
      </c>
      <c r="K37" s="201" t="str">
        <f ca="1">IFERROR(INDEX(Analysis!$C$10:$C$500,MATCH(J37,Analysis!$F$10:$F$500,0)),"")</f>
        <v/>
      </c>
      <c r="L37" s="190" t="str">
        <f ca="1">IFERROR(INDEX(OFFSET(Analysis!$BF$10:$BF$500,,$AD$5),MATCH(J37,Analysis!$F$10:$F$500,0)),"")</f>
        <v/>
      </c>
      <c r="M37" s="190" t="str">
        <f ca="1">IFERROR(INDEX(Analysis!$BA$10:$BA$500,MATCH(J37,Analysis!$F$10:$F$500,0)),"")</f>
        <v/>
      </c>
      <c r="N37" s="64" t="str">
        <f ca="1">IFERROR(INDEX(OFFSET(Analysis!$BG$10:$BG$500,,$AD$5),MATCH(J37,Analysis!$F$10:$F$500,0)),"")</f>
        <v/>
      </c>
      <c r="V37" s="214"/>
      <c r="W37" s="214"/>
      <c r="X37" s="214"/>
    </row>
    <row r="38" spans="2:24">
      <c r="B38" s="189">
        <f t="shared" si="1"/>
        <v>23</v>
      </c>
      <c r="C38" s="201" t="str">
        <f t="array" aca="1" ref="C38" ca="1">IFERROR(INDEX(Analysis!$F$10:$F$500,SMALL(IF(OFFSET(Analysis!$DG$10:$DG$500,,$AD$4)&lt;&gt;FALSE,ROW(OFFSET(Analysis!$DG$10:$DG$500,,$AD$4))-ROW(OFFSET(Analysis!$DG$10,,$AD$4))+1),$B38)),"")</f>
        <v/>
      </c>
      <c r="D38" s="201" t="str">
        <f ca="1">IFERROR(INDEX(Analysis!$C$10:$C$500,MATCH(C38,Analysis!$F$10:$F$500,0)),"")</f>
        <v/>
      </c>
      <c r="E38" s="190" t="str">
        <f ca="1">IFERROR(INDEX(OFFSET(Analysis!$BF$10:$BF$500,,$AD$5),MATCH(C38,Analysis!$F$10:$F$500,0)),"")</f>
        <v/>
      </c>
      <c r="F38" s="190" t="str">
        <f ca="1">IFERROR(INDEX(Analysis!$BA$10:$BA$500,MATCH(C38,Analysis!$F$10:$F$500,0)),"")</f>
        <v/>
      </c>
      <c r="G38" s="64" t="str">
        <f ca="1">IFERROR(INDEX(OFFSET(Analysis!$BG$10:$BG$500,,$AD$5),MATCH(C38,Analysis!$F$10:$F$500,0)),"")</f>
        <v/>
      </c>
      <c r="H38" s="216" t="s">
        <v>331</v>
      </c>
      <c r="I38" s="189">
        <f t="shared" si="0"/>
        <v>23</v>
      </c>
      <c r="J38" s="201" t="str">
        <f t="array" aca="1" ref="J38" ca="1">IFERROR(INDEX(Analysis!$F$10:$F$500,SMALL(IF(OFFSET(Analysis!$DH$10:$DH$500,,$AD$4)&lt;&gt;FALSE,ROW(OFFSET(Analysis!$DH$10:$DH$500,,$AD$4))-ROW(OFFSET(Analysis!$DH$10,,$AD$4))+1),$B38)),"")</f>
        <v/>
      </c>
      <c r="K38" s="201" t="str">
        <f ca="1">IFERROR(INDEX(Analysis!$C$10:$C$500,MATCH(J38,Analysis!$F$10:$F$500,0)),"")</f>
        <v/>
      </c>
      <c r="L38" s="190" t="str">
        <f ca="1">IFERROR(INDEX(OFFSET(Analysis!$BF$10:$BF$500,,$AD$5),MATCH(J38,Analysis!$F$10:$F$500,0)),"")</f>
        <v/>
      </c>
      <c r="M38" s="190" t="str">
        <f ca="1">IFERROR(INDEX(Analysis!$BA$10:$BA$500,MATCH(J38,Analysis!$F$10:$F$500,0)),"")</f>
        <v/>
      </c>
      <c r="N38" s="64" t="str">
        <f ca="1">IFERROR(INDEX(OFFSET(Analysis!$BG$10:$BG$500,,$AD$5),MATCH(J38,Analysis!$F$10:$F$500,0)),"")</f>
        <v/>
      </c>
      <c r="V38" s="214"/>
      <c r="W38" s="214"/>
      <c r="X38" s="214"/>
    </row>
    <row r="39" spans="2:24">
      <c r="B39" s="189">
        <f t="shared" si="1"/>
        <v>24</v>
      </c>
      <c r="C39" s="201" t="str">
        <f t="array" aca="1" ref="C39" ca="1">IFERROR(INDEX(Analysis!$F$10:$F$500,SMALL(IF(OFFSET(Analysis!$DG$10:$DG$500,,$AD$4)&lt;&gt;FALSE,ROW(OFFSET(Analysis!$DG$10:$DG$500,,$AD$4))-ROW(OFFSET(Analysis!$DG$10,,$AD$4))+1),$B39)),"")</f>
        <v/>
      </c>
      <c r="D39" s="201" t="str">
        <f ca="1">IFERROR(INDEX(Analysis!$C$10:$C$500,MATCH(C39,Analysis!$F$10:$F$500,0)),"")</f>
        <v/>
      </c>
      <c r="E39" s="190" t="str">
        <f ca="1">IFERROR(INDEX(OFFSET(Analysis!$BF$10:$BF$500,,$AD$5),MATCH(C39,Analysis!$F$10:$F$500,0)),"")</f>
        <v/>
      </c>
      <c r="F39" s="190" t="str">
        <f ca="1">IFERROR(INDEX(Analysis!$BA$10:$BA$500,MATCH(C39,Analysis!$F$10:$F$500,0)),"")</f>
        <v/>
      </c>
      <c r="G39" s="64" t="str">
        <f ca="1">IFERROR(INDEX(OFFSET(Analysis!$BG$10:$BG$500,,$AD$5),MATCH(C39,Analysis!$F$10:$F$500,0)),"")</f>
        <v/>
      </c>
      <c r="H39" s="216" t="s">
        <v>331</v>
      </c>
      <c r="I39" s="189">
        <f t="shared" si="0"/>
        <v>24</v>
      </c>
      <c r="J39" s="201" t="str">
        <f t="array" aca="1" ref="J39" ca="1">IFERROR(INDEX(Analysis!$F$10:$F$500,SMALL(IF(OFFSET(Analysis!$DH$10:$DH$500,,$AD$4)&lt;&gt;FALSE,ROW(OFFSET(Analysis!$DH$10:$DH$500,,$AD$4))-ROW(OFFSET(Analysis!$DH$10,,$AD$4))+1),$B39)),"")</f>
        <v/>
      </c>
      <c r="K39" s="201" t="str">
        <f ca="1">IFERROR(INDEX(Analysis!$C$10:$C$500,MATCH(J39,Analysis!$F$10:$F$500,0)),"")</f>
        <v/>
      </c>
      <c r="L39" s="190" t="str">
        <f ca="1">IFERROR(INDEX(OFFSET(Analysis!$BF$10:$BF$500,,$AD$5),MATCH(J39,Analysis!$F$10:$F$500,0)),"")</f>
        <v/>
      </c>
      <c r="M39" s="190" t="str">
        <f ca="1">IFERROR(INDEX(Analysis!$BA$10:$BA$500,MATCH(J39,Analysis!$F$10:$F$500,0)),"")</f>
        <v/>
      </c>
      <c r="N39" s="64" t="str">
        <f ca="1">IFERROR(INDEX(OFFSET(Analysis!$BG$10:$BG$500,,$AD$5),MATCH(J39,Analysis!$F$10:$F$500,0)),"")</f>
        <v/>
      </c>
      <c r="V39" s="214"/>
      <c r="W39" s="214"/>
      <c r="X39" s="214"/>
    </row>
    <row r="40" spans="2:24">
      <c r="B40" s="189">
        <f t="shared" si="1"/>
        <v>25</v>
      </c>
      <c r="C40" s="201" t="str">
        <f t="array" aca="1" ref="C40" ca="1">IFERROR(INDEX(Analysis!$F$10:$F$500,SMALL(IF(OFFSET(Analysis!$DG$10:$DG$500,,$AD$4)&lt;&gt;FALSE,ROW(OFFSET(Analysis!$DG$10:$DG$500,,$AD$4))-ROW(OFFSET(Analysis!$DG$10,,$AD$4))+1),$B40)),"")</f>
        <v/>
      </c>
      <c r="D40" s="201" t="str">
        <f ca="1">IFERROR(INDEX(Analysis!$C$10:$C$500,MATCH(C40,Analysis!$F$10:$F$500,0)),"")</f>
        <v/>
      </c>
      <c r="E40" s="190" t="str">
        <f ca="1">IFERROR(INDEX(OFFSET(Analysis!$BF$10:$BF$500,,$AD$5),MATCH(C40,Analysis!$F$10:$F$500,0)),"")</f>
        <v/>
      </c>
      <c r="F40" s="190" t="str">
        <f ca="1">IFERROR(INDEX(Analysis!$BA$10:$BA$500,MATCH(C40,Analysis!$F$10:$F$500,0)),"")</f>
        <v/>
      </c>
      <c r="G40" s="64" t="str">
        <f ca="1">IFERROR(INDEX(OFFSET(Analysis!$BG$10:$BG$500,,$AD$5),MATCH(C40,Analysis!$F$10:$F$500,0)),"")</f>
        <v/>
      </c>
      <c r="H40" s="216" t="s">
        <v>331</v>
      </c>
      <c r="I40" s="189">
        <f t="shared" si="0"/>
        <v>25</v>
      </c>
      <c r="J40" s="201" t="str">
        <f t="array" aca="1" ref="J40" ca="1">IFERROR(INDEX(Analysis!$F$10:$F$500,SMALL(IF(OFFSET(Analysis!$DH$10:$DH$500,,$AD$4)&lt;&gt;FALSE,ROW(OFFSET(Analysis!$DH$10:$DH$500,,$AD$4))-ROW(OFFSET(Analysis!$DH$10,,$AD$4))+1),$B40)),"")</f>
        <v/>
      </c>
      <c r="K40" s="201" t="str">
        <f ca="1">IFERROR(INDEX(Analysis!$C$10:$C$500,MATCH(J40,Analysis!$F$10:$F$500,0)),"")</f>
        <v/>
      </c>
      <c r="L40" s="190" t="str">
        <f ca="1">IFERROR(INDEX(OFFSET(Analysis!$BF$10:$BF$500,,$AD$5),MATCH(J40,Analysis!$F$10:$F$500,0)),"")</f>
        <v/>
      </c>
      <c r="M40" s="190" t="str">
        <f ca="1">IFERROR(INDEX(Analysis!$BA$10:$BA$500,MATCH(J40,Analysis!$F$10:$F$500,0)),"")</f>
        <v/>
      </c>
      <c r="N40" s="64" t="str">
        <f ca="1">IFERROR(INDEX(OFFSET(Analysis!$BG$10:$BG$500,,$AD$5),MATCH(J40,Analysis!$F$10:$F$500,0)),"")</f>
        <v/>
      </c>
      <c r="V40" s="214"/>
      <c r="W40" s="214"/>
      <c r="X40" s="214"/>
    </row>
    <row r="41" spans="2:24">
      <c r="B41" s="189">
        <f t="shared" si="1"/>
        <v>26</v>
      </c>
      <c r="C41" s="201" t="str">
        <f t="array" aca="1" ref="C41" ca="1">IFERROR(INDEX(Analysis!$F$10:$F$500,SMALL(IF(OFFSET(Analysis!$DG$10:$DG$500,,$AD$4)&lt;&gt;FALSE,ROW(OFFSET(Analysis!$DG$10:$DG$500,,$AD$4))-ROW(OFFSET(Analysis!$DG$10,,$AD$4))+1),$B41)),"")</f>
        <v/>
      </c>
      <c r="D41" s="201" t="str">
        <f ca="1">IFERROR(INDEX(Analysis!$C$10:$C$500,MATCH(C41,Analysis!$F$10:$F$500,0)),"")</f>
        <v/>
      </c>
      <c r="E41" s="190" t="str">
        <f ca="1">IFERROR(INDEX(OFFSET(Analysis!$BF$10:$BF$500,,$AD$5),MATCH(C41,Analysis!$F$10:$F$500,0)),"")</f>
        <v/>
      </c>
      <c r="F41" s="190" t="str">
        <f ca="1">IFERROR(INDEX(Analysis!$BA$10:$BA$500,MATCH(C41,Analysis!$F$10:$F$500,0)),"")</f>
        <v/>
      </c>
      <c r="G41" s="64" t="str">
        <f ca="1">IFERROR(INDEX(OFFSET(Analysis!$BG$10:$BG$500,,$AD$5),MATCH(C41,Analysis!$F$10:$F$500,0)),"")</f>
        <v/>
      </c>
      <c r="H41" s="216" t="s">
        <v>331</v>
      </c>
      <c r="I41" s="189">
        <f t="shared" si="0"/>
        <v>26</v>
      </c>
      <c r="J41" s="201" t="str">
        <f t="array" aca="1" ref="J41" ca="1">IFERROR(INDEX(Analysis!$F$10:$F$500,SMALL(IF(OFFSET(Analysis!$DH$10:$DH$500,,$AD$4)&lt;&gt;FALSE,ROW(OFFSET(Analysis!$DH$10:$DH$500,,$AD$4))-ROW(OFFSET(Analysis!$DH$10,,$AD$4))+1),$B41)),"")</f>
        <v/>
      </c>
      <c r="K41" s="201" t="str">
        <f ca="1">IFERROR(INDEX(Analysis!$C$10:$C$500,MATCH(J41,Analysis!$F$10:$F$500,0)),"")</f>
        <v/>
      </c>
      <c r="L41" s="190" t="str">
        <f ca="1">IFERROR(INDEX(OFFSET(Analysis!$BF$10:$BF$500,,$AD$5),MATCH(J41,Analysis!$F$10:$F$500,0)),"")</f>
        <v/>
      </c>
      <c r="M41" s="190" t="str">
        <f ca="1">IFERROR(INDEX(Analysis!$BA$10:$BA$500,MATCH(J41,Analysis!$F$10:$F$500,0)),"")</f>
        <v/>
      </c>
      <c r="N41" s="64" t="str">
        <f ca="1">IFERROR(INDEX(OFFSET(Analysis!$BG$10:$BG$500,,$AD$5),MATCH(J41,Analysis!$F$10:$F$500,0)),"")</f>
        <v/>
      </c>
      <c r="V41" s="214"/>
      <c r="W41" s="214"/>
      <c r="X41" s="214"/>
    </row>
    <row r="42" spans="2:24">
      <c r="B42" s="189">
        <f t="shared" si="1"/>
        <v>27</v>
      </c>
      <c r="C42" s="201" t="str">
        <f t="array" aca="1" ref="C42" ca="1">IFERROR(INDEX(Analysis!$F$10:$F$500,SMALL(IF(OFFSET(Analysis!$DG$10:$DG$500,,$AD$4)&lt;&gt;FALSE,ROW(OFFSET(Analysis!$DG$10:$DG$500,,$AD$4))-ROW(OFFSET(Analysis!$DG$10,,$AD$4))+1),$B42)),"")</f>
        <v/>
      </c>
      <c r="D42" s="201" t="str">
        <f ca="1">IFERROR(INDEX(Analysis!$C$10:$C$500,MATCH(C42,Analysis!$F$10:$F$500,0)),"")</f>
        <v/>
      </c>
      <c r="E42" s="190" t="str">
        <f ca="1">IFERROR(INDEX(OFFSET(Analysis!$BF$10:$BF$500,,$AD$5),MATCH(C42,Analysis!$F$10:$F$500,0)),"")</f>
        <v/>
      </c>
      <c r="F42" s="190" t="str">
        <f ca="1">IFERROR(INDEX(Analysis!$BA$10:$BA$500,MATCH(C42,Analysis!$F$10:$F$500,0)),"")</f>
        <v/>
      </c>
      <c r="G42" s="64" t="str">
        <f ca="1">IFERROR(INDEX(OFFSET(Analysis!$BG$10:$BG$500,,$AD$5),MATCH(C42,Analysis!$F$10:$F$500,0)),"")</f>
        <v/>
      </c>
      <c r="H42" s="216" t="s">
        <v>331</v>
      </c>
      <c r="I42" s="189">
        <f t="shared" si="0"/>
        <v>27</v>
      </c>
      <c r="J42" s="201" t="str">
        <f t="array" aca="1" ref="J42" ca="1">IFERROR(INDEX(Analysis!$F$10:$F$500,SMALL(IF(OFFSET(Analysis!$DH$10:$DH$500,,$AD$4)&lt;&gt;FALSE,ROW(OFFSET(Analysis!$DH$10:$DH$500,,$AD$4))-ROW(OFFSET(Analysis!$DH$10,,$AD$4))+1),$B42)),"")</f>
        <v/>
      </c>
      <c r="K42" s="201" t="str">
        <f ca="1">IFERROR(INDEX(Analysis!$C$10:$C$500,MATCH(J42,Analysis!$F$10:$F$500,0)),"")</f>
        <v/>
      </c>
      <c r="L42" s="190" t="str">
        <f ca="1">IFERROR(INDEX(OFFSET(Analysis!$BF$10:$BF$500,,$AD$5),MATCH(J42,Analysis!$F$10:$F$500,0)),"")</f>
        <v/>
      </c>
      <c r="M42" s="190" t="str">
        <f ca="1">IFERROR(INDEX(Analysis!$BA$10:$BA$500,MATCH(J42,Analysis!$F$10:$F$500,0)),"")</f>
        <v/>
      </c>
      <c r="N42" s="64" t="str">
        <f ca="1">IFERROR(INDEX(OFFSET(Analysis!$BG$10:$BG$500,,$AD$5),MATCH(J42,Analysis!$F$10:$F$500,0)),"")</f>
        <v/>
      </c>
      <c r="V42" s="214"/>
      <c r="W42" s="214"/>
      <c r="X42" s="214"/>
    </row>
    <row r="43" spans="2:24">
      <c r="B43" s="189">
        <f t="shared" si="1"/>
        <v>28</v>
      </c>
      <c r="C43" s="201" t="str">
        <f t="array" aca="1" ref="C43" ca="1">IFERROR(INDEX(Analysis!$F$10:$F$500,SMALL(IF(OFFSET(Analysis!$DG$10:$DG$500,,$AD$4)&lt;&gt;FALSE,ROW(OFFSET(Analysis!$DG$10:$DG$500,,$AD$4))-ROW(OFFSET(Analysis!$DG$10,,$AD$4))+1),$B43)),"")</f>
        <v/>
      </c>
      <c r="D43" s="201" t="str">
        <f ca="1">IFERROR(INDEX(Analysis!$C$10:$C$500,MATCH(C43,Analysis!$F$10:$F$500,0)),"")</f>
        <v/>
      </c>
      <c r="E43" s="190" t="str">
        <f ca="1">IFERROR(INDEX(OFFSET(Analysis!$BF$10:$BF$500,,$AD$5),MATCH(C43,Analysis!$F$10:$F$500,0)),"")</f>
        <v/>
      </c>
      <c r="F43" s="190" t="str">
        <f ca="1">IFERROR(INDEX(Analysis!$BA$10:$BA$500,MATCH(C43,Analysis!$F$10:$F$500,0)),"")</f>
        <v/>
      </c>
      <c r="G43" s="64" t="str">
        <f ca="1">IFERROR(INDEX(OFFSET(Analysis!$BG$10:$BG$500,,$AD$5),MATCH(C43,Analysis!$F$10:$F$500,0)),"")</f>
        <v/>
      </c>
      <c r="H43" s="216" t="s">
        <v>331</v>
      </c>
      <c r="I43" s="189">
        <f t="shared" si="0"/>
        <v>28</v>
      </c>
      <c r="J43" s="201" t="str">
        <f t="array" aca="1" ref="J43" ca="1">IFERROR(INDEX(Analysis!$F$10:$F$500,SMALL(IF(OFFSET(Analysis!$DH$10:$DH$500,,$AD$4)&lt;&gt;FALSE,ROW(OFFSET(Analysis!$DH$10:$DH$500,,$AD$4))-ROW(OFFSET(Analysis!$DH$10,,$AD$4))+1),$B43)),"")</f>
        <v/>
      </c>
      <c r="K43" s="201" t="str">
        <f ca="1">IFERROR(INDEX(Analysis!$C$10:$C$500,MATCH(J43,Analysis!$F$10:$F$500,0)),"")</f>
        <v/>
      </c>
      <c r="L43" s="190" t="str">
        <f ca="1">IFERROR(INDEX(OFFSET(Analysis!$BF$10:$BF$500,,$AD$5),MATCH(J43,Analysis!$F$10:$F$500,0)),"")</f>
        <v/>
      </c>
      <c r="M43" s="190" t="str">
        <f ca="1">IFERROR(INDEX(Analysis!$BA$10:$BA$500,MATCH(J43,Analysis!$F$10:$F$500,0)),"")</f>
        <v/>
      </c>
      <c r="N43" s="64" t="str">
        <f ca="1">IFERROR(INDEX(OFFSET(Analysis!$BG$10:$BG$500,,$AD$5),MATCH(J43,Analysis!$F$10:$F$500,0)),"")</f>
        <v/>
      </c>
      <c r="V43" s="214"/>
      <c r="W43" s="214"/>
      <c r="X43" s="214"/>
    </row>
    <row r="44" spans="2:24">
      <c r="B44" s="189">
        <f t="shared" si="1"/>
        <v>29</v>
      </c>
      <c r="C44" s="201" t="str">
        <f t="array" aca="1" ref="C44" ca="1">IFERROR(INDEX(Analysis!$F$10:$F$500,SMALL(IF(OFFSET(Analysis!$DG$10:$DG$500,,$AD$4)&lt;&gt;FALSE,ROW(OFFSET(Analysis!$DG$10:$DG$500,,$AD$4))-ROW(OFFSET(Analysis!$DG$10,,$AD$4))+1),$B44)),"")</f>
        <v/>
      </c>
      <c r="D44" s="201" t="str">
        <f ca="1">IFERROR(INDEX(Analysis!$C$10:$C$500,MATCH(C44,Analysis!$F$10:$F$500,0)),"")</f>
        <v/>
      </c>
      <c r="E44" s="190" t="str">
        <f ca="1">IFERROR(INDEX(OFFSET(Analysis!$BF$10:$BF$500,,$AD$5),MATCH(C44,Analysis!$F$10:$F$500,0)),"")</f>
        <v/>
      </c>
      <c r="F44" s="190" t="str">
        <f ca="1">IFERROR(INDEX(Analysis!$BA$10:$BA$500,MATCH(C44,Analysis!$F$10:$F$500,0)),"")</f>
        <v/>
      </c>
      <c r="G44" s="64" t="str">
        <f ca="1">IFERROR(INDEX(OFFSET(Analysis!$BG$10:$BG$500,,$AD$5),MATCH(C44,Analysis!$F$10:$F$500,0)),"")</f>
        <v/>
      </c>
      <c r="H44" s="216" t="s">
        <v>331</v>
      </c>
      <c r="I44" s="189">
        <f t="shared" si="0"/>
        <v>29</v>
      </c>
      <c r="J44" s="201" t="str">
        <f t="array" aca="1" ref="J44" ca="1">IFERROR(INDEX(Analysis!$F$10:$F$500,SMALL(IF(OFFSET(Analysis!$DH$10:$DH$500,,$AD$4)&lt;&gt;FALSE,ROW(OFFSET(Analysis!$DH$10:$DH$500,,$AD$4))-ROW(OFFSET(Analysis!$DH$10,,$AD$4))+1),$B44)),"")</f>
        <v/>
      </c>
      <c r="K44" s="201" t="str">
        <f ca="1">IFERROR(INDEX(Analysis!$C$10:$C$500,MATCH(J44,Analysis!$F$10:$F$500,0)),"")</f>
        <v/>
      </c>
      <c r="L44" s="190" t="str">
        <f ca="1">IFERROR(INDEX(OFFSET(Analysis!$BF$10:$BF$500,,$AD$5),MATCH(J44,Analysis!$F$10:$F$500,0)),"")</f>
        <v/>
      </c>
      <c r="M44" s="190" t="str">
        <f ca="1">IFERROR(INDEX(Analysis!$BA$10:$BA$500,MATCH(J44,Analysis!$F$10:$F$500,0)),"")</f>
        <v/>
      </c>
      <c r="N44" s="64" t="str">
        <f ca="1">IFERROR(INDEX(OFFSET(Analysis!$BG$10:$BG$500,,$AD$5),MATCH(J44,Analysis!$F$10:$F$500,0)),"")</f>
        <v/>
      </c>
      <c r="V44" s="214"/>
      <c r="W44" s="214"/>
      <c r="X44" s="214"/>
    </row>
    <row r="45" spans="2:24">
      <c r="B45" s="189">
        <f t="shared" si="1"/>
        <v>30</v>
      </c>
      <c r="C45" s="201" t="str">
        <f t="array" aca="1" ref="C45" ca="1">IFERROR(INDEX(Analysis!$F$10:$F$500,SMALL(IF(OFFSET(Analysis!$DG$10:$DG$500,,$AD$4)&lt;&gt;FALSE,ROW(OFFSET(Analysis!$DG$10:$DG$500,,$AD$4))-ROW(OFFSET(Analysis!$DG$10,,$AD$4))+1),$B45)),"")</f>
        <v/>
      </c>
      <c r="D45" s="201" t="str">
        <f ca="1">IFERROR(INDEX(Analysis!$C$10:$C$500,MATCH(C45,Analysis!$F$10:$F$500,0)),"")</f>
        <v/>
      </c>
      <c r="E45" s="190" t="str">
        <f ca="1">IFERROR(INDEX(OFFSET(Analysis!$BF$10:$BF$500,,$AD$5),MATCH(C45,Analysis!$F$10:$F$500,0)),"")</f>
        <v/>
      </c>
      <c r="F45" s="190" t="str">
        <f ca="1">IFERROR(INDEX(Analysis!$BA$10:$BA$500,MATCH(C45,Analysis!$F$10:$F$500,0)),"")</f>
        <v/>
      </c>
      <c r="G45" s="64" t="str">
        <f ca="1">IFERROR(INDEX(OFFSET(Analysis!$BG$10:$BG$500,,$AD$5),MATCH(C45,Analysis!$F$10:$F$500,0)),"")</f>
        <v/>
      </c>
      <c r="H45" s="216" t="s">
        <v>331</v>
      </c>
      <c r="I45" s="189">
        <f t="shared" si="0"/>
        <v>30</v>
      </c>
      <c r="J45" s="201" t="str">
        <f t="array" aca="1" ref="J45" ca="1">IFERROR(INDEX(Analysis!$F$10:$F$500,SMALL(IF(OFFSET(Analysis!$DH$10:$DH$500,,$AD$4)&lt;&gt;FALSE,ROW(OFFSET(Analysis!$DH$10:$DH$500,,$AD$4))-ROW(OFFSET(Analysis!$DH$10,,$AD$4))+1),$B45)),"")</f>
        <v/>
      </c>
      <c r="K45" s="201" t="str">
        <f ca="1">IFERROR(INDEX(Analysis!$C$10:$C$500,MATCH(J45,Analysis!$F$10:$F$500,0)),"")</f>
        <v/>
      </c>
      <c r="L45" s="190" t="str">
        <f ca="1">IFERROR(INDEX(OFFSET(Analysis!$BF$10:$BF$500,,$AD$5),MATCH(J45,Analysis!$F$10:$F$500,0)),"")</f>
        <v/>
      </c>
      <c r="M45" s="190" t="str">
        <f ca="1">IFERROR(INDEX(Analysis!$BA$10:$BA$500,MATCH(J45,Analysis!$F$10:$F$500,0)),"")</f>
        <v/>
      </c>
      <c r="N45" s="64" t="str">
        <f ca="1">IFERROR(INDEX(OFFSET(Analysis!$BG$10:$BG$500,,$AD$5),MATCH(J45,Analysis!$F$10:$F$500,0)),"")</f>
        <v/>
      </c>
      <c r="V45" s="214"/>
      <c r="W45" s="214"/>
      <c r="X45" s="214"/>
    </row>
    <row r="46" spans="2:24">
      <c r="B46" s="189">
        <f t="shared" si="1"/>
        <v>31</v>
      </c>
      <c r="C46" s="201" t="str">
        <f t="array" aca="1" ref="C46" ca="1">IFERROR(INDEX(Analysis!$F$10:$F$500,SMALL(IF(OFFSET(Analysis!$DG$10:$DG$500,,$AD$4)&lt;&gt;FALSE,ROW(OFFSET(Analysis!$DG$10:$DG$500,,$AD$4))-ROW(OFFSET(Analysis!$DG$10,,$AD$4))+1),$B46)),"")</f>
        <v/>
      </c>
      <c r="D46" s="201" t="str">
        <f ca="1">IFERROR(INDEX(Analysis!$C$10:$C$500,MATCH(C46,Analysis!$F$10:$F$500,0)),"")</f>
        <v/>
      </c>
      <c r="E46" s="190" t="str">
        <f ca="1">IFERROR(INDEX(OFFSET(Analysis!$BF$10:$BF$500,,$AD$5),MATCH(C46,Analysis!$F$10:$F$500,0)),"")</f>
        <v/>
      </c>
      <c r="F46" s="190" t="str">
        <f ca="1">IFERROR(INDEX(Analysis!$BA$10:$BA$500,MATCH(C46,Analysis!$F$10:$F$500,0)),"")</f>
        <v/>
      </c>
      <c r="G46" s="64" t="str">
        <f ca="1">IFERROR(INDEX(OFFSET(Analysis!$BG$10:$BG$500,,$AD$5),MATCH(C46,Analysis!$F$10:$F$500,0)),"")</f>
        <v/>
      </c>
      <c r="H46" s="216" t="s">
        <v>331</v>
      </c>
      <c r="I46" s="189">
        <f t="shared" si="0"/>
        <v>31</v>
      </c>
      <c r="J46" s="201" t="str">
        <f t="array" aca="1" ref="J46" ca="1">IFERROR(INDEX(Analysis!$F$10:$F$500,SMALL(IF(OFFSET(Analysis!$DH$10:$DH$500,,$AD$4)&lt;&gt;FALSE,ROW(OFFSET(Analysis!$DH$10:$DH$500,,$AD$4))-ROW(OFFSET(Analysis!$DH$10,,$AD$4))+1),$B46)),"")</f>
        <v/>
      </c>
      <c r="K46" s="201" t="str">
        <f ca="1">IFERROR(INDEX(Analysis!$C$10:$C$500,MATCH(J46,Analysis!$F$10:$F$500,0)),"")</f>
        <v/>
      </c>
      <c r="L46" s="190" t="str">
        <f ca="1">IFERROR(INDEX(OFFSET(Analysis!$BF$10:$BF$500,,$AD$5),MATCH(J46,Analysis!$F$10:$F$500,0)),"")</f>
        <v/>
      </c>
      <c r="M46" s="190" t="str">
        <f ca="1">IFERROR(INDEX(Analysis!$BA$10:$BA$500,MATCH(J46,Analysis!$F$10:$F$500,0)),"")</f>
        <v/>
      </c>
      <c r="N46" s="64" t="str">
        <f ca="1">IFERROR(INDEX(OFFSET(Analysis!$BG$10:$BG$500,,$AD$5),MATCH(J46,Analysis!$F$10:$F$500,0)),"")</f>
        <v/>
      </c>
      <c r="V46" s="214"/>
      <c r="W46" s="214"/>
      <c r="X46" s="214"/>
    </row>
    <row r="47" spans="2:24">
      <c r="B47" s="189">
        <f t="shared" si="1"/>
        <v>32</v>
      </c>
      <c r="C47" s="201" t="str">
        <f t="array" aca="1" ref="C47" ca="1">IFERROR(INDEX(Analysis!$F$10:$F$500,SMALL(IF(OFFSET(Analysis!$DG$10:$DG$500,,$AD$4)&lt;&gt;FALSE,ROW(OFFSET(Analysis!$DG$10:$DG$500,,$AD$4))-ROW(OFFSET(Analysis!$DG$10,,$AD$4))+1),$B47)),"")</f>
        <v/>
      </c>
      <c r="D47" s="201" t="str">
        <f ca="1">IFERROR(INDEX(Analysis!$C$10:$C$500,MATCH(C47,Analysis!$F$10:$F$500,0)),"")</f>
        <v/>
      </c>
      <c r="E47" s="190" t="str">
        <f ca="1">IFERROR(INDEX(OFFSET(Analysis!$BF$10:$BF$500,,$AD$5),MATCH(C47,Analysis!$F$10:$F$500,0)),"")</f>
        <v/>
      </c>
      <c r="F47" s="190" t="str">
        <f ca="1">IFERROR(INDEX(Analysis!$BA$10:$BA$500,MATCH(C47,Analysis!$F$10:$F$500,0)),"")</f>
        <v/>
      </c>
      <c r="G47" s="64" t="str">
        <f ca="1">IFERROR(INDEX(OFFSET(Analysis!$BG$10:$BG$500,,$AD$5),MATCH(C47,Analysis!$F$10:$F$500,0)),"")</f>
        <v/>
      </c>
      <c r="H47" s="216" t="s">
        <v>331</v>
      </c>
      <c r="I47" s="189">
        <f t="shared" si="0"/>
        <v>32</v>
      </c>
      <c r="J47" s="201" t="str">
        <f t="array" aca="1" ref="J47" ca="1">IFERROR(INDEX(Analysis!$F$10:$F$500,SMALL(IF(OFFSET(Analysis!$DH$10:$DH$500,,$AD$4)&lt;&gt;FALSE,ROW(OFFSET(Analysis!$DH$10:$DH$500,,$AD$4))-ROW(OFFSET(Analysis!$DH$10,,$AD$4))+1),$B47)),"")</f>
        <v/>
      </c>
      <c r="K47" s="201" t="str">
        <f ca="1">IFERROR(INDEX(Analysis!$C$10:$C$500,MATCH(J47,Analysis!$F$10:$F$500,0)),"")</f>
        <v/>
      </c>
      <c r="L47" s="190" t="str">
        <f ca="1">IFERROR(INDEX(OFFSET(Analysis!$BF$10:$BF$500,,$AD$5),MATCH(J47,Analysis!$F$10:$F$500,0)),"")</f>
        <v/>
      </c>
      <c r="M47" s="190" t="str">
        <f ca="1">IFERROR(INDEX(Analysis!$BA$10:$BA$500,MATCH(J47,Analysis!$F$10:$F$500,0)),"")</f>
        <v/>
      </c>
      <c r="N47" s="64" t="str">
        <f ca="1">IFERROR(INDEX(OFFSET(Analysis!$BG$10:$BG$500,,$AD$5),MATCH(J47,Analysis!$F$10:$F$500,0)),"")</f>
        <v/>
      </c>
      <c r="V47" s="214"/>
      <c r="W47" s="214"/>
      <c r="X47" s="214"/>
    </row>
    <row r="48" spans="2:24">
      <c r="B48" s="189">
        <f t="shared" si="1"/>
        <v>33</v>
      </c>
      <c r="C48" s="201" t="str">
        <f t="array" aca="1" ref="C48" ca="1">IFERROR(INDEX(Analysis!$F$10:$F$500,SMALL(IF(OFFSET(Analysis!$DG$10:$DG$500,,$AD$4)&lt;&gt;FALSE,ROW(OFFSET(Analysis!$DG$10:$DG$500,,$AD$4))-ROW(OFFSET(Analysis!$DG$10,,$AD$4))+1),$B48)),"")</f>
        <v/>
      </c>
      <c r="D48" s="201" t="str">
        <f ca="1">IFERROR(INDEX(Analysis!$C$10:$C$500,MATCH(C48,Analysis!$F$10:$F$500,0)),"")</f>
        <v/>
      </c>
      <c r="E48" s="190" t="str">
        <f ca="1">IFERROR(INDEX(OFFSET(Analysis!$BF$10:$BF$500,,$AD$5),MATCH(C48,Analysis!$F$10:$F$500,0)),"")</f>
        <v/>
      </c>
      <c r="F48" s="190" t="str">
        <f ca="1">IFERROR(INDEX(Analysis!$BA$10:$BA$500,MATCH(C48,Analysis!$F$10:$F$500,0)),"")</f>
        <v/>
      </c>
      <c r="G48" s="64" t="str">
        <f ca="1">IFERROR(INDEX(OFFSET(Analysis!$BG$10:$BG$500,,$AD$5),MATCH(C48,Analysis!$F$10:$F$500,0)),"")</f>
        <v/>
      </c>
      <c r="H48" s="216" t="s">
        <v>331</v>
      </c>
      <c r="I48" s="189">
        <f t="shared" si="0"/>
        <v>33</v>
      </c>
      <c r="J48" s="201" t="str">
        <f t="array" aca="1" ref="J48" ca="1">IFERROR(INDEX(Analysis!$F$10:$F$500,SMALL(IF(OFFSET(Analysis!$DH$10:$DH$500,,$AD$4)&lt;&gt;FALSE,ROW(OFFSET(Analysis!$DH$10:$DH$500,,$AD$4))-ROW(OFFSET(Analysis!$DH$10,,$AD$4))+1),$B48)),"")</f>
        <v/>
      </c>
      <c r="K48" s="201" t="str">
        <f ca="1">IFERROR(INDEX(Analysis!$C$10:$C$500,MATCH(J48,Analysis!$F$10:$F$500,0)),"")</f>
        <v/>
      </c>
      <c r="L48" s="190" t="str">
        <f ca="1">IFERROR(INDEX(OFFSET(Analysis!$BF$10:$BF$500,,$AD$5),MATCH(J48,Analysis!$F$10:$F$500,0)),"")</f>
        <v/>
      </c>
      <c r="M48" s="190" t="str">
        <f ca="1">IFERROR(INDEX(Analysis!$BA$10:$BA$500,MATCH(J48,Analysis!$F$10:$F$500,0)),"")</f>
        <v/>
      </c>
      <c r="N48" s="64" t="str">
        <f ca="1">IFERROR(INDEX(OFFSET(Analysis!$BG$10:$BG$500,,$AD$5),MATCH(J48,Analysis!$F$10:$F$500,0)),"")</f>
        <v/>
      </c>
      <c r="V48" s="214"/>
      <c r="W48" s="214"/>
      <c r="X48" s="214"/>
    </row>
    <row r="49" spans="2:24">
      <c r="B49" s="189">
        <f t="shared" si="1"/>
        <v>34</v>
      </c>
      <c r="C49" s="201" t="str">
        <f t="array" aca="1" ref="C49" ca="1">IFERROR(INDEX(Analysis!$F$10:$F$500,SMALL(IF(OFFSET(Analysis!$DG$10:$DG$500,,$AD$4)&lt;&gt;FALSE,ROW(OFFSET(Analysis!$DG$10:$DG$500,,$AD$4))-ROW(OFFSET(Analysis!$DG$10,,$AD$4))+1),$B49)),"")</f>
        <v/>
      </c>
      <c r="D49" s="201" t="str">
        <f ca="1">IFERROR(INDEX(Analysis!$C$10:$C$500,MATCH(C49,Analysis!$F$10:$F$500,0)),"")</f>
        <v/>
      </c>
      <c r="E49" s="190" t="str">
        <f ca="1">IFERROR(INDEX(OFFSET(Analysis!$BF$10:$BF$500,,$AD$5),MATCH(C49,Analysis!$F$10:$F$500,0)),"")</f>
        <v/>
      </c>
      <c r="F49" s="190" t="str">
        <f ca="1">IFERROR(INDEX(Analysis!$BA$10:$BA$500,MATCH(C49,Analysis!$F$10:$F$500,0)),"")</f>
        <v/>
      </c>
      <c r="G49" s="64" t="str">
        <f ca="1">IFERROR(INDEX(OFFSET(Analysis!$BG$10:$BG$500,,$AD$5),MATCH(C49,Analysis!$F$10:$F$500,0)),"")</f>
        <v/>
      </c>
      <c r="H49" s="216" t="s">
        <v>331</v>
      </c>
      <c r="I49" s="189">
        <f t="shared" si="0"/>
        <v>34</v>
      </c>
      <c r="J49" s="201" t="str">
        <f t="array" aca="1" ref="J49" ca="1">IFERROR(INDEX(Analysis!$F$10:$F$500,SMALL(IF(OFFSET(Analysis!$DH$10:$DH$500,,$AD$4)&lt;&gt;FALSE,ROW(OFFSET(Analysis!$DH$10:$DH$500,,$AD$4))-ROW(OFFSET(Analysis!$DH$10,,$AD$4))+1),$B49)),"")</f>
        <v/>
      </c>
      <c r="K49" s="201" t="str">
        <f ca="1">IFERROR(INDEX(Analysis!$C$10:$C$500,MATCH(J49,Analysis!$F$10:$F$500,0)),"")</f>
        <v/>
      </c>
      <c r="L49" s="190" t="str">
        <f ca="1">IFERROR(INDEX(OFFSET(Analysis!$BF$10:$BF$500,,$AD$5),MATCH(J49,Analysis!$F$10:$F$500,0)),"")</f>
        <v/>
      </c>
      <c r="M49" s="190" t="str">
        <f ca="1">IFERROR(INDEX(Analysis!$BA$10:$BA$500,MATCH(J49,Analysis!$F$10:$F$500,0)),"")</f>
        <v/>
      </c>
      <c r="N49" s="64" t="str">
        <f ca="1">IFERROR(INDEX(OFFSET(Analysis!$BG$10:$BG$500,,$AD$5),MATCH(J49,Analysis!$F$10:$F$500,0)),"")</f>
        <v/>
      </c>
      <c r="V49" s="214"/>
      <c r="W49" s="214"/>
      <c r="X49" s="214"/>
    </row>
    <row r="50" spans="2:24">
      <c r="B50" s="189">
        <f t="shared" si="1"/>
        <v>35</v>
      </c>
      <c r="C50" s="201" t="str">
        <f t="array" aca="1" ref="C50" ca="1">IFERROR(INDEX(Analysis!$F$10:$F$500,SMALL(IF(OFFSET(Analysis!$DG$10:$DG$500,,$AD$4)&lt;&gt;FALSE,ROW(OFFSET(Analysis!$DG$10:$DG$500,,$AD$4))-ROW(OFFSET(Analysis!$DG$10,,$AD$4))+1),$B50)),"")</f>
        <v/>
      </c>
      <c r="D50" s="201" t="str">
        <f ca="1">IFERROR(INDEX(Analysis!$C$10:$C$500,MATCH(C50,Analysis!$F$10:$F$500,0)),"")</f>
        <v/>
      </c>
      <c r="E50" s="190" t="str">
        <f ca="1">IFERROR(INDEX(OFFSET(Analysis!$BF$10:$BF$500,,$AD$5),MATCH(C50,Analysis!$F$10:$F$500,0)),"")</f>
        <v/>
      </c>
      <c r="F50" s="190" t="str">
        <f ca="1">IFERROR(INDEX(Analysis!$BA$10:$BA$500,MATCH(C50,Analysis!$F$10:$F$500,0)),"")</f>
        <v/>
      </c>
      <c r="G50" s="64" t="str">
        <f ca="1">IFERROR(INDEX(OFFSET(Analysis!$BG$10:$BG$500,,$AD$5),MATCH(C50,Analysis!$F$10:$F$500,0)),"")</f>
        <v/>
      </c>
      <c r="H50" s="216" t="s">
        <v>331</v>
      </c>
      <c r="I50" s="189">
        <f t="shared" si="0"/>
        <v>35</v>
      </c>
      <c r="J50" s="201" t="str">
        <f t="array" aca="1" ref="J50" ca="1">IFERROR(INDEX(Analysis!$F$10:$F$500,SMALL(IF(OFFSET(Analysis!$DH$10:$DH$500,,$AD$4)&lt;&gt;FALSE,ROW(OFFSET(Analysis!$DH$10:$DH$500,,$AD$4))-ROW(OFFSET(Analysis!$DH$10,,$AD$4))+1),$B50)),"")</f>
        <v/>
      </c>
      <c r="K50" s="201" t="str">
        <f ca="1">IFERROR(INDEX(Analysis!$C$10:$C$500,MATCH(J50,Analysis!$F$10:$F$500,0)),"")</f>
        <v/>
      </c>
      <c r="L50" s="190" t="str">
        <f ca="1">IFERROR(INDEX(OFFSET(Analysis!$BF$10:$BF$500,,$AD$5),MATCH(J50,Analysis!$F$10:$F$500,0)),"")</f>
        <v/>
      </c>
      <c r="M50" s="190" t="str">
        <f ca="1">IFERROR(INDEX(Analysis!$BA$10:$BA$500,MATCH(J50,Analysis!$F$10:$F$500,0)),"")</f>
        <v/>
      </c>
      <c r="N50" s="64" t="str">
        <f ca="1">IFERROR(INDEX(OFFSET(Analysis!$BG$10:$BG$500,,$AD$5),MATCH(J50,Analysis!$F$10:$F$500,0)),"")</f>
        <v/>
      </c>
      <c r="V50" s="214"/>
      <c r="W50" s="214"/>
      <c r="X50" s="214"/>
    </row>
    <row r="51" spans="2:24">
      <c r="B51" s="189">
        <f t="shared" si="1"/>
        <v>36</v>
      </c>
      <c r="C51" s="201" t="str">
        <f t="array" aca="1" ref="C51" ca="1">IFERROR(INDEX(Analysis!$F$10:$F$500,SMALL(IF(OFFSET(Analysis!$DG$10:$DG$500,,$AD$4)&lt;&gt;FALSE,ROW(OFFSET(Analysis!$DG$10:$DG$500,,$AD$4))-ROW(OFFSET(Analysis!$DG$10,,$AD$4))+1),$B51)),"")</f>
        <v/>
      </c>
      <c r="D51" s="201" t="str">
        <f ca="1">IFERROR(INDEX(Analysis!$C$10:$C$500,MATCH(C51,Analysis!$F$10:$F$500,0)),"")</f>
        <v/>
      </c>
      <c r="E51" s="190" t="str">
        <f ca="1">IFERROR(INDEX(OFFSET(Analysis!$BF$10:$BF$500,,$AD$5),MATCH(C51,Analysis!$F$10:$F$500,0)),"")</f>
        <v/>
      </c>
      <c r="F51" s="190" t="str">
        <f ca="1">IFERROR(INDEX(Analysis!$BA$10:$BA$500,MATCH(C51,Analysis!$F$10:$F$500,0)),"")</f>
        <v/>
      </c>
      <c r="G51" s="64" t="str">
        <f ca="1">IFERROR(INDEX(OFFSET(Analysis!$BG$10:$BG$500,,$AD$5),MATCH(C51,Analysis!$F$10:$F$500,0)),"")</f>
        <v/>
      </c>
      <c r="H51" s="216" t="s">
        <v>331</v>
      </c>
      <c r="I51" s="189">
        <f t="shared" si="0"/>
        <v>36</v>
      </c>
      <c r="J51" s="201" t="str">
        <f t="array" aca="1" ref="J51" ca="1">IFERROR(INDEX(Analysis!$F$10:$F$500,SMALL(IF(OFFSET(Analysis!$DH$10:$DH$500,,$AD$4)&lt;&gt;FALSE,ROW(OFFSET(Analysis!$DH$10:$DH$500,,$AD$4))-ROW(OFFSET(Analysis!$DH$10,,$AD$4))+1),$B51)),"")</f>
        <v/>
      </c>
      <c r="K51" s="201" t="str">
        <f ca="1">IFERROR(INDEX(Analysis!$C$10:$C$500,MATCH(J51,Analysis!$F$10:$F$500,0)),"")</f>
        <v/>
      </c>
      <c r="L51" s="190" t="str">
        <f ca="1">IFERROR(INDEX(OFFSET(Analysis!$BF$10:$BF$500,,$AD$5),MATCH(J51,Analysis!$F$10:$F$500,0)),"")</f>
        <v/>
      </c>
      <c r="M51" s="190" t="str">
        <f ca="1">IFERROR(INDEX(Analysis!$BA$10:$BA$500,MATCH(J51,Analysis!$F$10:$F$500,0)),"")</f>
        <v/>
      </c>
      <c r="N51" s="64" t="str">
        <f ca="1">IFERROR(INDEX(OFFSET(Analysis!$BG$10:$BG$500,,$AD$5),MATCH(J51,Analysis!$F$10:$F$500,0)),"")</f>
        <v/>
      </c>
      <c r="V51" s="214"/>
      <c r="W51" s="214"/>
      <c r="X51" s="214"/>
    </row>
    <row r="52" spans="2:24">
      <c r="B52" s="189">
        <f t="shared" si="1"/>
        <v>37</v>
      </c>
      <c r="C52" s="201" t="str">
        <f t="array" aca="1" ref="C52" ca="1">IFERROR(INDEX(Analysis!$F$10:$F$500,SMALL(IF(OFFSET(Analysis!$DG$10:$DG$500,,$AD$4)&lt;&gt;FALSE,ROW(OFFSET(Analysis!$DG$10:$DG$500,,$AD$4))-ROW(OFFSET(Analysis!$DG$10,,$AD$4))+1),$B52)),"")</f>
        <v/>
      </c>
      <c r="D52" s="201" t="str">
        <f ca="1">IFERROR(INDEX(Analysis!$C$10:$C$500,MATCH(C52,Analysis!$F$10:$F$500,0)),"")</f>
        <v/>
      </c>
      <c r="E52" s="190" t="str">
        <f ca="1">IFERROR(INDEX(OFFSET(Analysis!$BF$10:$BF$500,,$AD$5),MATCH(C52,Analysis!$F$10:$F$500,0)),"")</f>
        <v/>
      </c>
      <c r="F52" s="190" t="str">
        <f ca="1">IFERROR(INDEX(Analysis!$BA$10:$BA$500,MATCH(C52,Analysis!$F$10:$F$500,0)),"")</f>
        <v/>
      </c>
      <c r="G52" s="64" t="str">
        <f ca="1">IFERROR(INDEX(OFFSET(Analysis!$BG$10:$BG$500,,$AD$5),MATCH(C52,Analysis!$F$10:$F$500,0)),"")</f>
        <v/>
      </c>
      <c r="H52" s="216" t="s">
        <v>331</v>
      </c>
      <c r="I52" s="189">
        <f t="shared" si="0"/>
        <v>37</v>
      </c>
      <c r="J52" s="201" t="str">
        <f t="array" aca="1" ref="J52" ca="1">IFERROR(INDEX(Analysis!$F$10:$F$500,SMALL(IF(OFFSET(Analysis!$DH$10:$DH$500,,$AD$4)&lt;&gt;FALSE,ROW(OFFSET(Analysis!$DH$10:$DH$500,,$AD$4))-ROW(OFFSET(Analysis!$DH$10,,$AD$4))+1),$B52)),"")</f>
        <v/>
      </c>
      <c r="K52" s="201" t="str">
        <f ca="1">IFERROR(INDEX(Analysis!$C$10:$C$500,MATCH(J52,Analysis!$F$10:$F$500,0)),"")</f>
        <v/>
      </c>
      <c r="L52" s="190" t="str">
        <f ca="1">IFERROR(INDEX(OFFSET(Analysis!$BF$10:$BF$500,,$AD$5),MATCH(J52,Analysis!$F$10:$F$500,0)),"")</f>
        <v/>
      </c>
      <c r="M52" s="190" t="str">
        <f ca="1">IFERROR(INDEX(Analysis!$BA$10:$BA$500,MATCH(J52,Analysis!$F$10:$F$500,0)),"")</f>
        <v/>
      </c>
      <c r="N52" s="64" t="str">
        <f ca="1">IFERROR(INDEX(OFFSET(Analysis!$BG$10:$BG$500,,$AD$5),MATCH(J52,Analysis!$F$10:$F$500,0)),"")</f>
        <v/>
      </c>
      <c r="V52" s="214"/>
      <c r="W52" s="214"/>
      <c r="X52" s="214"/>
    </row>
    <row r="53" spans="2:24">
      <c r="B53" s="189">
        <f t="shared" si="1"/>
        <v>38</v>
      </c>
      <c r="C53" s="201" t="str">
        <f t="array" aca="1" ref="C53" ca="1">IFERROR(INDEX(Analysis!$F$10:$F$500,SMALL(IF(OFFSET(Analysis!$DG$10:$DG$500,,$AD$4)&lt;&gt;FALSE,ROW(OFFSET(Analysis!$DG$10:$DG$500,,$AD$4))-ROW(OFFSET(Analysis!$DG$10,,$AD$4))+1),$B53)),"")</f>
        <v/>
      </c>
      <c r="D53" s="201" t="str">
        <f ca="1">IFERROR(INDEX(Analysis!$C$10:$C$500,MATCH(C53,Analysis!$F$10:$F$500,0)),"")</f>
        <v/>
      </c>
      <c r="E53" s="190" t="str">
        <f ca="1">IFERROR(INDEX(OFFSET(Analysis!$BF$10:$BF$500,,$AD$5),MATCH(C53,Analysis!$F$10:$F$500,0)),"")</f>
        <v/>
      </c>
      <c r="F53" s="190" t="str">
        <f ca="1">IFERROR(INDEX(Analysis!$BA$10:$BA$500,MATCH(C53,Analysis!$F$10:$F$500,0)),"")</f>
        <v/>
      </c>
      <c r="G53" s="64" t="str">
        <f ca="1">IFERROR(INDEX(OFFSET(Analysis!$BG$10:$BG$500,,$AD$5),MATCH(C53,Analysis!$F$10:$F$500,0)),"")</f>
        <v/>
      </c>
      <c r="H53" s="216" t="s">
        <v>331</v>
      </c>
      <c r="I53" s="189">
        <f t="shared" si="0"/>
        <v>38</v>
      </c>
      <c r="J53" s="201" t="str">
        <f t="array" aca="1" ref="J53" ca="1">IFERROR(INDEX(Analysis!$F$10:$F$500,SMALL(IF(OFFSET(Analysis!$DH$10:$DH$500,,$AD$4)&lt;&gt;FALSE,ROW(OFFSET(Analysis!$DH$10:$DH$500,,$AD$4))-ROW(OFFSET(Analysis!$DH$10,,$AD$4))+1),$B53)),"")</f>
        <v/>
      </c>
      <c r="K53" s="201" t="str">
        <f ca="1">IFERROR(INDEX(Analysis!$C$10:$C$500,MATCH(J53,Analysis!$F$10:$F$500,0)),"")</f>
        <v/>
      </c>
      <c r="L53" s="190" t="str">
        <f ca="1">IFERROR(INDEX(OFFSET(Analysis!$BF$10:$BF$500,,$AD$5),MATCH(J53,Analysis!$F$10:$F$500,0)),"")</f>
        <v/>
      </c>
      <c r="M53" s="190" t="str">
        <f ca="1">IFERROR(INDEX(Analysis!$BA$10:$BA$500,MATCH(J53,Analysis!$F$10:$F$500,0)),"")</f>
        <v/>
      </c>
      <c r="N53" s="64" t="str">
        <f ca="1">IFERROR(INDEX(OFFSET(Analysis!$BG$10:$BG$500,,$AD$5),MATCH(J53,Analysis!$F$10:$F$500,0)),"")</f>
        <v/>
      </c>
      <c r="V53" s="214"/>
      <c r="W53" s="214"/>
      <c r="X53" s="214"/>
    </row>
    <row r="54" spans="2:24">
      <c r="B54" s="189">
        <f t="shared" si="1"/>
        <v>39</v>
      </c>
      <c r="C54" s="201" t="str">
        <f t="array" aca="1" ref="C54" ca="1">IFERROR(INDEX(Analysis!$F$10:$F$500,SMALL(IF(OFFSET(Analysis!$DG$10:$DG$500,,$AD$4)&lt;&gt;FALSE,ROW(OFFSET(Analysis!$DG$10:$DG$500,,$AD$4))-ROW(OFFSET(Analysis!$DG$10,,$AD$4))+1),$B54)),"")</f>
        <v/>
      </c>
      <c r="D54" s="201" t="str">
        <f ca="1">IFERROR(INDEX(Analysis!$C$10:$C$500,MATCH(C54,Analysis!$F$10:$F$500,0)),"")</f>
        <v/>
      </c>
      <c r="E54" s="190" t="str">
        <f ca="1">IFERROR(INDEX(OFFSET(Analysis!$BF$10:$BF$500,,$AD$5),MATCH(C54,Analysis!$F$10:$F$500,0)),"")</f>
        <v/>
      </c>
      <c r="F54" s="190" t="str">
        <f ca="1">IFERROR(INDEX(Analysis!$BA$10:$BA$500,MATCH(C54,Analysis!$F$10:$F$500,0)),"")</f>
        <v/>
      </c>
      <c r="G54" s="64" t="str">
        <f ca="1">IFERROR(INDEX(OFFSET(Analysis!$BG$10:$BG$500,,$AD$5),MATCH(C54,Analysis!$F$10:$F$500,0)),"")</f>
        <v/>
      </c>
      <c r="H54" s="216" t="s">
        <v>331</v>
      </c>
      <c r="I54" s="189">
        <f t="shared" si="0"/>
        <v>39</v>
      </c>
      <c r="J54" s="201" t="str">
        <f t="array" aca="1" ref="J54" ca="1">IFERROR(INDEX(Analysis!$F$10:$F$500,SMALL(IF(OFFSET(Analysis!$DH$10:$DH$500,,$AD$4)&lt;&gt;FALSE,ROW(OFFSET(Analysis!$DH$10:$DH$500,,$AD$4))-ROW(OFFSET(Analysis!$DH$10,,$AD$4))+1),$B54)),"")</f>
        <v/>
      </c>
      <c r="K54" s="201" t="str">
        <f ca="1">IFERROR(INDEX(Analysis!$C$10:$C$500,MATCH(J54,Analysis!$F$10:$F$500,0)),"")</f>
        <v/>
      </c>
      <c r="L54" s="190" t="str">
        <f ca="1">IFERROR(INDEX(OFFSET(Analysis!$BF$10:$BF$500,,$AD$5),MATCH(J54,Analysis!$F$10:$F$500,0)),"")</f>
        <v/>
      </c>
      <c r="M54" s="190" t="str">
        <f ca="1">IFERROR(INDEX(Analysis!$BA$10:$BA$500,MATCH(J54,Analysis!$F$10:$F$500,0)),"")</f>
        <v/>
      </c>
      <c r="N54" s="64" t="str">
        <f ca="1">IFERROR(INDEX(OFFSET(Analysis!$BG$10:$BG$500,,$AD$5),MATCH(J54,Analysis!$F$10:$F$500,0)),"")</f>
        <v/>
      </c>
      <c r="V54" s="214"/>
      <c r="W54" s="214"/>
      <c r="X54" s="214"/>
    </row>
    <row r="55" spans="2:24">
      <c r="B55" s="189">
        <f t="shared" si="1"/>
        <v>40</v>
      </c>
      <c r="C55" s="201" t="str">
        <f t="array" aca="1" ref="C55" ca="1">IFERROR(INDEX(Analysis!$F$10:$F$500,SMALL(IF(OFFSET(Analysis!$DG$10:$DG$500,,$AD$4)&lt;&gt;FALSE,ROW(OFFSET(Analysis!$DG$10:$DG$500,,$AD$4))-ROW(OFFSET(Analysis!$DG$10,,$AD$4))+1),$B55)),"")</f>
        <v/>
      </c>
      <c r="D55" s="201" t="str">
        <f ca="1">IFERROR(INDEX(Analysis!$C$10:$C$500,MATCH(C55,Analysis!$F$10:$F$500,0)),"")</f>
        <v/>
      </c>
      <c r="E55" s="190" t="str">
        <f ca="1">IFERROR(INDEX(OFFSET(Analysis!$BF$10:$BF$500,,$AD$5),MATCH(C55,Analysis!$F$10:$F$500,0)),"")</f>
        <v/>
      </c>
      <c r="F55" s="190" t="str">
        <f ca="1">IFERROR(INDEX(Analysis!$BA$10:$BA$500,MATCH(C55,Analysis!$F$10:$F$500,0)),"")</f>
        <v/>
      </c>
      <c r="G55" s="64" t="str">
        <f ca="1">IFERROR(INDEX(OFFSET(Analysis!$BG$10:$BG$500,,$AD$5),MATCH(C55,Analysis!$F$10:$F$500,0)),"")</f>
        <v/>
      </c>
      <c r="H55" s="216" t="s">
        <v>331</v>
      </c>
      <c r="I55" s="189">
        <f t="shared" si="0"/>
        <v>40</v>
      </c>
      <c r="J55" s="201" t="str">
        <f t="array" aca="1" ref="J55" ca="1">IFERROR(INDEX(Analysis!$F$10:$F$500,SMALL(IF(OFFSET(Analysis!$DH$10:$DH$500,,$AD$4)&lt;&gt;FALSE,ROW(OFFSET(Analysis!$DH$10:$DH$500,,$AD$4))-ROW(OFFSET(Analysis!$DH$10,,$AD$4))+1),$B55)),"")</f>
        <v/>
      </c>
      <c r="K55" s="201" t="str">
        <f ca="1">IFERROR(INDEX(Analysis!$C$10:$C$500,MATCH(J55,Analysis!$F$10:$F$500,0)),"")</f>
        <v/>
      </c>
      <c r="L55" s="190" t="str">
        <f ca="1">IFERROR(INDEX(OFFSET(Analysis!$BF$10:$BF$500,,$AD$5),MATCH(J55,Analysis!$F$10:$F$500,0)),"")</f>
        <v/>
      </c>
      <c r="M55" s="190" t="str">
        <f ca="1">IFERROR(INDEX(Analysis!$BA$10:$BA$500,MATCH(J55,Analysis!$F$10:$F$500,0)),"")</f>
        <v/>
      </c>
      <c r="N55" s="64" t="str">
        <f ca="1">IFERROR(INDEX(OFFSET(Analysis!$BG$10:$BG$500,,$AD$5),MATCH(J55,Analysis!$F$10:$F$500,0)),"")</f>
        <v/>
      </c>
      <c r="V55" s="214"/>
      <c r="W55" s="214"/>
      <c r="X55" s="214"/>
    </row>
    <row r="56" spans="2:24">
      <c r="B56" s="189">
        <f t="shared" si="1"/>
        <v>41</v>
      </c>
      <c r="C56" s="201" t="str">
        <f t="array" aca="1" ref="C56" ca="1">IFERROR(INDEX(Analysis!$F$10:$F$500,SMALL(IF(OFFSET(Analysis!$DG$10:$DG$500,,$AD$4)&lt;&gt;FALSE,ROW(OFFSET(Analysis!$DG$10:$DG$500,,$AD$4))-ROW(OFFSET(Analysis!$DG$10,,$AD$4))+1),$B56)),"")</f>
        <v/>
      </c>
      <c r="D56" s="201" t="str">
        <f ca="1">IFERROR(INDEX(Analysis!$C$10:$C$500,MATCH(C56,Analysis!$F$10:$F$500,0)),"")</f>
        <v/>
      </c>
      <c r="E56" s="190" t="str">
        <f ca="1">IFERROR(INDEX(OFFSET(Analysis!$BF$10:$BF$500,,$AD$5),MATCH(C56,Analysis!$F$10:$F$500,0)),"")</f>
        <v/>
      </c>
      <c r="F56" s="190" t="str">
        <f ca="1">IFERROR(INDEX(Analysis!$BA$10:$BA$500,MATCH(C56,Analysis!$F$10:$F$500,0)),"")</f>
        <v/>
      </c>
      <c r="G56" s="64" t="str">
        <f ca="1">IFERROR(INDEX(OFFSET(Analysis!$BG$10:$BG$500,,$AD$5),MATCH(C56,Analysis!$F$10:$F$500,0)),"")</f>
        <v/>
      </c>
      <c r="H56" s="216" t="s">
        <v>331</v>
      </c>
      <c r="I56" s="189">
        <f t="shared" si="0"/>
        <v>41</v>
      </c>
      <c r="J56" s="201" t="str">
        <f t="array" aca="1" ref="J56" ca="1">IFERROR(INDEX(Analysis!$F$10:$F$500,SMALL(IF(OFFSET(Analysis!$DH$10:$DH$500,,$AD$4)&lt;&gt;FALSE,ROW(OFFSET(Analysis!$DH$10:$DH$500,,$AD$4))-ROW(OFFSET(Analysis!$DH$10,,$AD$4))+1),$B56)),"")</f>
        <v/>
      </c>
      <c r="K56" s="201" t="str">
        <f ca="1">IFERROR(INDEX(Analysis!$C$10:$C$500,MATCH(J56,Analysis!$F$10:$F$500,0)),"")</f>
        <v/>
      </c>
      <c r="L56" s="190" t="str">
        <f ca="1">IFERROR(INDEX(OFFSET(Analysis!$BF$10:$BF$500,,$AD$5),MATCH(J56,Analysis!$F$10:$F$500,0)),"")</f>
        <v/>
      </c>
      <c r="M56" s="190" t="str">
        <f ca="1">IFERROR(INDEX(Analysis!$BA$10:$BA$500,MATCH(J56,Analysis!$F$10:$F$500,0)),"")</f>
        <v/>
      </c>
      <c r="N56" s="64" t="str">
        <f ca="1">IFERROR(INDEX(OFFSET(Analysis!$BG$10:$BG$500,,$AD$5),MATCH(J56,Analysis!$F$10:$F$500,0)),"")</f>
        <v/>
      </c>
      <c r="V56" s="214"/>
      <c r="W56" s="214"/>
      <c r="X56" s="214"/>
    </row>
    <row r="57" spans="2:24">
      <c r="B57" s="189">
        <f t="shared" si="1"/>
        <v>42</v>
      </c>
      <c r="C57" s="201" t="str">
        <f t="array" aca="1" ref="C57" ca="1">IFERROR(INDEX(Analysis!$F$10:$F$500,SMALL(IF(OFFSET(Analysis!$DG$10:$DG$500,,$AD$4)&lt;&gt;FALSE,ROW(OFFSET(Analysis!$DG$10:$DG$500,,$AD$4))-ROW(OFFSET(Analysis!$DG$10,,$AD$4))+1),$B57)),"")</f>
        <v/>
      </c>
      <c r="D57" s="201" t="str">
        <f ca="1">IFERROR(INDEX(Analysis!$C$10:$C$500,MATCH(C57,Analysis!$F$10:$F$500,0)),"")</f>
        <v/>
      </c>
      <c r="E57" s="190" t="str">
        <f ca="1">IFERROR(INDEX(OFFSET(Analysis!$BF$10:$BF$500,,$AD$5),MATCH(C57,Analysis!$F$10:$F$500,0)),"")</f>
        <v/>
      </c>
      <c r="F57" s="190" t="str">
        <f ca="1">IFERROR(INDEX(Analysis!$BA$10:$BA$500,MATCH(C57,Analysis!$F$10:$F$500,0)),"")</f>
        <v/>
      </c>
      <c r="G57" s="64" t="str">
        <f ca="1">IFERROR(INDEX(OFFSET(Analysis!$BG$10:$BG$500,,$AD$5),MATCH(C57,Analysis!$F$10:$F$500,0)),"")</f>
        <v/>
      </c>
      <c r="H57" s="216" t="s">
        <v>331</v>
      </c>
      <c r="I57" s="189">
        <f t="shared" si="0"/>
        <v>42</v>
      </c>
      <c r="J57" s="201" t="str">
        <f t="array" aca="1" ref="J57" ca="1">IFERROR(INDEX(Analysis!$F$10:$F$500,SMALL(IF(OFFSET(Analysis!$DH$10:$DH$500,,$AD$4)&lt;&gt;FALSE,ROW(OFFSET(Analysis!$DH$10:$DH$500,,$AD$4))-ROW(OFFSET(Analysis!$DH$10,,$AD$4))+1),$B57)),"")</f>
        <v/>
      </c>
      <c r="K57" s="201" t="str">
        <f ca="1">IFERROR(INDEX(Analysis!$C$10:$C$500,MATCH(J57,Analysis!$F$10:$F$500,0)),"")</f>
        <v/>
      </c>
      <c r="L57" s="190" t="str">
        <f ca="1">IFERROR(INDEX(OFFSET(Analysis!$BF$10:$BF$500,,$AD$5),MATCH(J57,Analysis!$F$10:$F$500,0)),"")</f>
        <v/>
      </c>
      <c r="M57" s="190" t="str">
        <f ca="1">IFERROR(INDEX(Analysis!$BA$10:$BA$500,MATCH(J57,Analysis!$F$10:$F$500,0)),"")</f>
        <v/>
      </c>
      <c r="N57" s="64" t="str">
        <f ca="1">IFERROR(INDEX(OFFSET(Analysis!$BG$10:$BG$500,,$AD$5),MATCH(J57,Analysis!$F$10:$F$500,0)),"")</f>
        <v/>
      </c>
      <c r="V57" s="214"/>
      <c r="W57" s="214"/>
      <c r="X57" s="214"/>
    </row>
    <row r="58" spans="2:24">
      <c r="B58" s="189">
        <f t="shared" si="1"/>
        <v>43</v>
      </c>
      <c r="C58" s="201" t="str">
        <f t="array" aca="1" ref="C58" ca="1">IFERROR(INDEX(Analysis!$F$10:$F$500,SMALL(IF(OFFSET(Analysis!$DG$10:$DG$500,,$AD$4)&lt;&gt;FALSE,ROW(OFFSET(Analysis!$DG$10:$DG$500,,$AD$4))-ROW(OFFSET(Analysis!$DG$10,,$AD$4))+1),$B58)),"")</f>
        <v/>
      </c>
      <c r="D58" s="201" t="str">
        <f ca="1">IFERROR(INDEX(Analysis!$C$10:$C$500,MATCH(C58,Analysis!$F$10:$F$500,0)),"")</f>
        <v/>
      </c>
      <c r="E58" s="190" t="str">
        <f ca="1">IFERROR(INDEX(OFFSET(Analysis!$BF$10:$BF$500,,$AD$5),MATCH(C58,Analysis!$F$10:$F$500,0)),"")</f>
        <v/>
      </c>
      <c r="F58" s="190" t="str">
        <f ca="1">IFERROR(INDEX(Analysis!$BA$10:$BA$500,MATCH(C58,Analysis!$F$10:$F$500,0)),"")</f>
        <v/>
      </c>
      <c r="G58" s="64" t="str">
        <f ca="1">IFERROR(INDEX(OFFSET(Analysis!$BG$10:$BG$500,,$AD$5),MATCH(C58,Analysis!$F$10:$F$500,0)),"")</f>
        <v/>
      </c>
      <c r="H58" s="216" t="s">
        <v>331</v>
      </c>
      <c r="I58" s="189">
        <f t="shared" si="0"/>
        <v>43</v>
      </c>
      <c r="J58" s="201" t="str">
        <f t="array" aca="1" ref="J58" ca="1">IFERROR(INDEX(Analysis!$F$10:$F$500,SMALL(IF(OFFSET(Analysis!$DH$10:$DH$500,,$AD$4)&lt;&gt;FALSE,ROW(OFFSET(Analysis!$DH$10:$DH$500,,$AD$4))-ROW(OFFSET(Analysis!$DH$10,,$AD$4))+1),$B58)),"")</f>
        <v/>
      </c>
      <c r="K58" s="201" t="str">
        <f ca="1">IFERROR(INDEX(Analysis!$C$10:$C$500,MATCH(J58,Analysis!$F$10:$F$500,0)),"")</f>
        <v/>
      </c>
      <c r="L58" s="190" t="str">
        <f ca="1">IFERROR(INDEX(OFFSET(Analysis!$BF$10:$BF$500,,$AD$5),MATCH(J58,Analysis!$F$10:$F$500,0)),"")</f>
        <v/>
      </c>
      <c r="M58" s="190" t="str">
        <f ca="1">IFERROR(INDEX(Analysis!$BA$10:$BA$500,MATCH(J58,Analysis!$F$10:$F$500,0)),"")</f>
        <v/>
      </c>
      <c r="N58" s="64" t="str">
        <f ca="1">IFERROR(INDEX(OFFSET(Analysis!$BG$10:$BG$500,,$AD$5),MATCH(J58,Analysis!$F$10:$F$500,0)),"")</f>
        <v/>
      </c>
      <c r="V58" s="214"/>
      <c r="W58" s="214"/>
      <c r="X58" s="214"/>
    </row>
    <row r="59" spans="2:24">
      <c r="B59" s="189">
        <f t="shared" si="1"/>
        <v>44</v>
      </c>
      <c r="C59" s="201" t="str">
        <f t="array" aca="1" ref="C59" ca="1">IFERROR(INDEX(Analysis!$F$10:$F$500,SMALL(IF(OFFSET(Analysis!$DG$10:$DG$500,,$AD$4)&lt;&gt;FALSE,ROW(OFFSET(Analysis!$DG$10:$DG$500,,$AD$4))-ROW(OFFSET(Analysis!$DG$10,,$AD$4))+1),$B59)),"")</f>
        <v/>
      </c>
      <c r="D59" s="201" t="str">
        <f ca="1">IFERROR(INDEX(Analysis!$C$10:$C$500,MATCH(C59,Analysis!$F$10:$F$500,0)),"")</f>
        <v/>
      </c>
      <c r="E59" s="190" t="str">
        <f ca="1">IFERROR(INDEX(OFFSET(Analysis!$BF$10:$BF$500,,$AD$5),MATCH(C59,Analysis!$F$10:$F$500,0)),"")</f>
        <v/>
      </c>
      <c r="F59" s="190" t="str">
        <f ca="1">IFERROR(INDEX(Analysis!$BA$10:$BA$500,MATCH(C59,Analysis!$F$10:$F$500,0)),"")</f>
        <v/>
      </c>
      <c r="G59" s="64" t="str">
        <f ca="1">IFERROR(INDEX(OFFSET(Analysis!$BG$10:$BG$500,,$AD$5),MATCH(C59,Analysis!$F$10:$F$500,0)),"")</f>
        <v/>
      </c>
      <c r="H59" s="216" t="s">
        <v>331</v>
      </c>
      <c r="I59" s="189">
        <f t="shared" si="0"/>
        <v>44</v>
      </c>
      <c r="J59" s="201" t="str">
        <f t="array" aca="1" ref="J59" ca="1">IFERROR(INDEX(Analysis!$F$10:$F$500,SMALL(IF(OFFSET(Analysis!$DH$10:$DH$500,,$AD$4)&lt;&gt;FALSE,ROW(OFFSET(Analysis!$DH$10:$DH$500,,$AD$4))-ROW(OFFSET(Analysis!$DH$10,,$AD$4))+1),$B59)),"")</f>
        <v/>
      </c>
      <c r="K59" s="201" t="str">
        <f ca="1">IFERROR(INDEX(Analysis!$C$10:$C$500,MATCH(J59,Analysis!$F$10:$F$500,0)),"")</f>
        <v/>
      </c>
      <c r="L59" s="190" t="str">
        <f ca="1">IFERROR(INDEX(OFFSET(Analysis!$BF$10:$BF$500,,$AD$5),MATCH(J59,Analysis!$F$10:$F$500,0)),"")</f>
        <v/>
      </c>
      <c r="M59" s="190" t="str">
        <f ca="1">IFERROR(INDEX(Analysis!$BA$10:$BA$500,MATCH(J59,Analysis!$F$10:$F$500,0)),"")</f>
        <v/>
      </c>
      <c r="N59" s="64" t="str">
        <f ca="1">IFERROR(INDEX(OFFSET(Analysis!$BG$10:$BG$500,,$AD$5),MATCH(J59,Analysis!$F$10:$F$500,0)),"")</f>
        <v/>
      </c>
      <c r="V59" s="214"/>
      <c r="W59" s="214"/>
      <c r="X59" s="214"/>
    </row>
    <row r="60" spans="2:24">
      <c r="B60" s="189">
        <f t="shared" si="1"/>
        <v>45</v>
      </c>
      <c r="C60" s="201" t="str">
        <f t="array" aca="1" ref="C60" ca="1">IFERROR(INDEX(Analysis!$F$10:$F$500,SMALL(IF(OFFSET(Analysis!$DG$10:$DG$500,,$AD$4)&lt;&gt;FALSE,ROW(OFFSET(Analysis!$DG$10:$DG$500,,$AD$4))-ROW(OFFSET(Analysis!$DG$10,,$AD$4))+1),$B60)),"")</f>
        <v/>
      </c>
      <c r="D60" s="201" t="str">
        <f ca="1">IFERROR(INDEX(Analysis!$C$10:$C$500,MATCH(C60,Analysis!$F$10:$F$500,0)),"")</f>
        <v/>
      </c>
      <c r="E60" s="190" t="str">
        <f ca="1">IFERROR(INDEX(OFFSET(Analysis!$BF$10:$BF$500,,$AD$5),MATCH(C60,Analysis!$F$10:$F$500,0)),"")</f>
        <v/>
      </c>
      <c r="F60" s="190" t="str">
        <f ca="1">IFERROR(INDEX(Analysis!$BA$10:$BA$500,MATCH(C60,Analysis!$F$10:$F$500,0)),"")</f>
        <v/>
      </c>
      <c r="G60" s="64" t="str">
        <f ca="1">IFERROR(INDEX(OFFSET(Analysis!$BG$10:$BG$500,,$AD$5),MATCH(C60,Analysis!$F$10:$F$500,0)),"")</f>
        <v/>
      </c>
      <c r="H60" s="216" t="s">
        <v>331</v>
      </c>
      <c r="I60" s="189">
        <f t="shared" si="0"/>
        <v>45</v>
      </c>
      <c r="J60" s="201" t="str">
        <f t="array" aca="1" ref="J60" ca="1">IFERROR(INDEX(Analysis!$F$10:$F$500,SMALL(IF(OFFSET(Analysis!$DH$10:$DH$500,,$AD$4)&lt;&gt;FALSE,ROW(OFFSET(Analysis!$DH$10:$DH$500,,$AD$4))-ROW(OFFSET(Analysis!$DH$10,,$AD$4))+1),$B60)),"")</f>
        <v/>
      </c>
      <c r="K60" s="201" t="str">
        <f ca="1">IFERROR(INDEX(Analysis!$C$10:$C$500,MATCH(J60,Analysis!$F$10:$F$500,0)),"")</f>
        <v/>
      </c>
      <c r="L60" s="190" t="str">
        <f ca="1">IFERROR(INDEX(OFFSET(Analysis!$BF$10:$BF$500,,$AD$5),MATCH(J60,Analysis!$F$10:$F$500,0)),"")</f>
        <v/>
      </c>
      <c r="M60" s="190" t="str">
        <f ca="1">IFERROR(INDEX(Analysis!$BA$10:$BA$500,MATCH(J60,Analysis!$F$10:$F$500,0)),"")</f>
        <v/>
      </c>
      <c r="N60" s="64" t="str">
        <f ca="1">IFERROR(INDEX(OFFSET(Analysis!$BG$10:$BG$500,,$AD$5),MATCH(J60,Analysis!$F$10:$F$500,0)),"")</f>
        <v/>
      </c>
      <c r="V60" s="214"/>
      <c r="W60" s="214"/>
      <c r="X60" s="214"/>
    </row>
    <row r="61" spans="2:24">
      <c r="B61" s="189">
        <f t="shared" si="1"/>
        <v>46</v>
      </c>
      <c r="C61" s="201" t="str">
        <f t="array" aca="1" ref="C61" ca="1">IFERROR(INDEX(Analysis!$F$10:$F$500,SMALL(IF(OFFSET(Analysis!$DG$10:$DG$500,,$AD$4)&lt;&gt;FALSE,ROW(OFFSET(Analysis!$DG$10:$DG$500,,$AD$4))-ROW(OFFSET(Analysis!$DG$10,,$AD$4))+1),$B61)),"")</f>
        <v/>
      </c>
      <c r="D61" s="201" t="str">
        <f ca="1">IFERROR(INDEX(Analysis!$C$10:$C$500,MATCH(C61,Analysis!$F$10:$F$500,0)),"")</f>
        <v/>
      </c>
      <c r="E61" s="190" t="str">
        <f ca="1">IFERROR(INDEX(OFFSET(Analysis!$BF$10:$BF$500,,$AD$5),MATCH(C61,Analysis!$F$10:$F$500,0)),"")</f>
        <v/>
      </c>
      <c r="F61" s="190" t="str">
        <f ca="1">IFERROR(INDEX(Analysis!$BA$10:$BA$500,MATCH(C61,Analysis!$F$10:$F$500,0)),"")</f>
        <v/>
      </c>
      <c r="G61" s="64" t="str">
        <f ca="1">IFERROR(INDEX(OFFSET(Analysis!$BG$10:$BG$500,,$AD$5),MATCH(C61,Analysis!$F$10:$F$500,0)),"")</f>
        <v/>
      </c>
      <c r="H61" s="216" t="s">
        <v>331</v>
      </c>
      <c r="I61" s="189">
        <f t="shared" si="0"/>
        <v>46</v>
      </c>
      <c r="J61" s="201" t="str">
        <f t="array" aca="1" ref="J61" ca="1">IFERROR(INDEX(Analysis!$F$10:$F$500,SMALL(IF(OFFSET(Analysis!$DH$10:$DH$500,,$AD$4)&lt;&gt;FALSE,ROW(OFFSET(Analysis!$DH$10:$DH$500,,$AD$4))-ROW(OFFSET(Analysis!$DH$10,,$AD$4))+1),$B61)),"")</f>
        <v/>
      </c>
      <c r="K61" s="201" t="str">
        <f ca="1">IFERROR(INDEX(Analysis!$C$10:$C$500,MATCH(J61,Analysis!$F$10:$F$500,0)),"")</f>
        <v/>
      </c>
      <c r="L61" s="190" t="str">
        <f ca="1">IFERROR(INDEX(OFFSET(Analysis!$BF$10:$BF$500,,$AD$5),MATCH(J61,Analysis!$F$10:$F$500,0)),"")</f>
        <v/>
      </c>
      <c r="M61" s="190" t="str">
        <f ca="1">IFERROR(INDEX(Analysis!$BA$10:$BA$500,MATCH(J61,Analysis!$F$10:$F$500,0)),"")</f>
        <v/>
      </c>
      <c r="N61" s="64" t="str">
        <f ca="1">IFERROR(INDEX(OFFSET(Analysis!$BG$10:$BG$500,,$AD$5),MATCH(J61,Analysis!$F$10:$F$500,0)),"")</f>
        <v/>
      </c>
      <c r="V61" s="214"/>
      <c r="W61" s="214"/>
      <c r="X61" s="214"/>
    </row>
    <row r="62" spans="2:24">
      <c r="B62" s="189">
        <f t="shared" si="1"/>
        <v>47</v>
      </c>
      <c r="C62" s="201" t="str">
        <f t="array" aca="1" ref="C62" ca="1">IFERROR(INDEX(Analysis!$F$10:$F$500,SMALL(IF(OFFSET(Analysis!$DG$10:$DG$500,,$AD$4)&lt;&gt;FALSE,ROW(OFFSET(Analysis!$DG$10:$DG$500,,$AD$4))-ROW(OFFSET(Analysis!$DG$10,,$AD$4))+1),$B62)),"")</f>
        <v/>
      </c>
      <c r="D62" s="201" t="str">
        <f ca="1">IFERROR(INDEX(Analysis!$C$10:$C$500,MATCH(C62,Analysis!$F$10:$F$500,0)),"")</f>
        <v/>
      </c>
      <c r="E62" s="190" t="str">
        <f ca="1">IFERROR(INDEX(OFFSET(Analysis!$BF$10:$BF$500,,$AD$5),MATCH(C62,Analysis!$F$10:$F$500,0)),"")</f>
        <v/>
      </c>
      <c r="F62" s="190" t="str">
        <f ca="1">IFERROR(INDEX(Analysis!$BA$10:$BA$500,MATCH(C62,Analysis!$F$10:$F$500,0)),"")</f>
        <v/>
      </c>
      <c r="G62" s="64" t="str">
        <f ca="1">IFERROR(INDEX(OFFSET(Analysis!$BG$10:$BG$500,,$AD$5),MATCH(C62,Analysis!$F$10:$F$500,0)),"")</f>
        <v/>
      </c>
      <c r="H62" s="216" t="s">
        <v>331</v>
      </c>
      <c r="I62" s="189">
        <f t="shared" si="0"/>
        <v>47</v>
      </c>
      <c r="J62" s="201" t="str">
        <f t="array" aca="1" ref="J62" ca="1">IFERROR(INDEX(Analysis!$F$10:$F$500,SMALL(IF(OFFSET(Analysis!$DH$10:$DH$500,,$AD$4)&lt;&gt;FALSE,ROW(OFFSET(Analysis!$DH$10:$DH$500,,$AD$4))-ROW(OFFSET(Analysis!$DH$10,,$AD$4))+1),$B62)),"")</f>
        <v/>
      </c>
      <c r="K62" s="201" t="str">
        <f ca="1">IFERROR(INDEX(Analysis!$C$10:$C$500,MATCH(J62,Analysis!$F$10:$F$500,0)),"")</f>
        <v/>
      </c>
      <c r="L62" s="190" t="str">
        <f ca="1">IFERROR(INDEX(OFFSET(Analysis!$BF$10:$BF$500,,$AD$5),MATCH(J62,Analysis!$F$10:$F$500,0)),"")</f>
        <v/>
      </c>
      <c r="M62" s="190" t="str">
        <f ca="1">IFERROR(INDEX(Analysis!$BA$10:$BA$500,MATCH(J62,Analysis!$F$10:$F$500,0)),"")</f>
        <v/>
      </c>
      <c r="N62" s="64" t="str">
        <f ca="1">IFERROR(INDEX(OFFSET(Analysis!$BG$10:$BG$500,,$AD$5),MATCH(J62,Analysis!$F$10:$F$500,0)),"")</f>
        <v/>
      </c>
      <c r="V62" s="214"/>
      <c r="W62" s="214"/>
      <c r="X62" s="214"/>
    </row>
    <row r="63" spans="2:24">
      <c r="B63" s="189">
        <f t="shared" si="1"/>
        <v>48</v>
      </c>
      <c r="C63" s="201" t="str">
        <f t="array" aca="1" ref="C63" ca="1">IFERROR(INDEX(Analysis!$F$10:$F$500,SMALL(IF(OFFSET(Analysis!$DG$10:$DG$500,,$AD$4)&lt;&gt;FALSE,ROW(OFFSET(Analysis!$DG$10:$DG$500,,$AD$4))-ROW(OFFSET(Analysis!$DG$10,,$AD$4))+1),$B63)),"")</f>
        <v/>
      </c>
      <c r="D63" s="201" t="str">
        <f ca="1">IFERROR(INDEX(Analysis!$C$10:$C$500,MATCH(C63,Analysis!$F$10:$F$500,0)),"")</f>
        <v/>
      </c>
      <c r="E63" s="190" t="str">
        <f ca="1">IFERROR(INDEX(OFFSET(Analysis!$BF$10:$BF$500,,$AD$5),MATCH(C63,Analysis!$F$10:$F$500,0)),"")</f>
        <v/>
      </c>
      <c r="F63" s="190" t="str">
        <f ca="1">IFERROR(INDEX(Analysis!$BA$10:$BA$500,MATCH(C63,Analysis!$F$10:$F$500,0)),"")</f>
        <v/>
      </c>
      <c r="G63" s="64" t="str">
        <f ca="1">IFERROR(INDEX(OFFSET(Analysis!$BG$10:$BG$500,,$AD$5),MATCH(C63,Analysis!$F$10:$F$500,0)),"")</f>
        <v/>
      </c>
      <c r="H63" s="216" t="s">
        <v>331</v>
      </c>
      <c r="I63" s="189">
        <f t="shared" si="0"/>
        <v>48</v>
      </c>
      <c r="J63" s="201" t="str">
        <f t="array" aca="1" ref="J63" ca="1">IFERROR(INDEX(Analysis!$F$10:$F$500,SMALL(IF(OFFSET(Analysis!$DH$10:$DH$500,,$AD$4)&lt;&gt;FALSE,ROW(OFFSET(Analysis!$DH$10:$DH$500,,$AD$4))-ROW(OFFSET(Analysis!$DH$10,,$AD$4))+1),$B63)),"")</f>
        <v/>
      </c>
      <c r="K63" s="201" t="str">
        <f ca="1">IFERROR(INDEX(Analysis!$C$10:$C$500,MATCH(J63,Analysis!$F$10:$F$500,0)),"")</f>
        <v/>
      </c>
      <c r="L63" s="190" t="str">
        <f ca="1">IFERROR(INDEX(OFFSET(Analysis!$BF$10:$BF$500,,$AD$5),MATCH(J63,Analysis!$F$10:$F$500,0)),"")</f>
        <v/>
      </c>
      <c r="M63" s="190" t="str">
        <f ca="1">IFERROR(INDEX(Analysis!$BA$10:$BA$500,MATCH(J63,Analysis!$F$10:$F$500,0)),"")</f>
        <v/>
      </c>
      <c r="N63" s="64" t="str">
        <f ca="1">IFERROR(INDEX(OFFSET(Analysis!$BG$10:$BG$500,,$AD$5),MATCH(J63,Analysis!$F$10:$F$500,0)),"")</f>
        <v/>
      </c>
      <c r="V63" s="214"/>
      <c r="W63" s="214"/>
      <c r="X63" s="214"/>
    </row>
    <row r="64" spans="2:24">
      <c r="B64" s="189">
        <f t="shared" si="1"/>
        <v>49</v>
      </c>
      <c r="C64" s="201" t="str">
        <f t="array" aca="1" ref="C64" ca="1">IFERROR(INDEX(Analysis!$F$10:$F$500,SMALL(IF(OFFSET(Analysis!$DG$10:$DG$500,,$AD$4)&lt;&gt;FALSE,ROW(OFFSET(Analysis!$DG$10:$DG$500,,$AD$4))-ROW(OFFSET(Analysis!$DG$10,,$AD$4))+1),$B64)),"")</f>
        <v/>
      </c>
      <c r="D64" s="201" t="str">
        <f ca="1">IFERROR(INDEX(Analysis!$C$10:$C$500,MATCH(C64,Analysis!$F$10:$F$500,0)),"")</f>
        <v/>
      </c>
      <c r="E64" s="190" t="str">
        <f ca="1">IFERROR(INDEX(OFFSET(Analysis!$BF$10:$BF$500,,$AD$5),MATCH(C64,Analysis!$F$10:$F$500,0)),"")</f>
        <v/>
      </c>
      <c r="F64" s="190" t="str">
        <f ca="1">IFERROR(INDEX(Analysis!$BA$10:$BA$500,MATCH(C64,Analysis!$F$10:$F$500,0)),"")</f>
        <v/>
      </c>
      <c r="G64" s="64" t="str">
        <f ca="1">IFERROR(INDEX(OFFSET(Analysis!$BG$10:$BG$500,,$AD$5),MATCH(C64,Analysis!$F$10:$F$500,0)),"")</f>
        <v/>
      </c>
      <c r="H64" s="216" t="s">
        <v>331</v>
      </c>
      <c r="I64" s="189">
        <f t="shared" si="0"/>
        <v>49</v>
      </c>
      <c r="J64" s="201" t="str">
        <f t="array" aca="1" ref="J64" ca="1">IFERROR(INDEX(Analysis!$F$10:$F$500,SMALL(IF(OFFSET(Analysis!$DH$10:$DH$500,,$AD$4)&lt;&gt;FALSE,ROW(OFFSET(Analysis!$DH$10:$DH$500,,$AD$4))-ROW(OFFSET(Analysis!$DH$10,,$AD$4))+1),$B64)),"")</f>
        <v/>
      </c>
      <c r="K64" s="201" t="str">
        <f ca="1">IFERROR(INDEX(Analysis!$C$10:$C$500,MATCH(J64,Analysis!$F$10:$F$500,0)),"")</f>
        <v/>
      </c>
      <c r="L64" s="190" t="str">
        <f ca="1">IFERROR(INDEX(OFFSET(Analysis!$BF$10:$BF$500,,$AD$5),MATCH(J64,Analysis!$F$10:$F$500,0)),"")</f>
        <v/>
      </c>
      <c r="M64" s="190" t="str">
        <f ca="1">IFERROR(INDEX(Analysis!$BA$10:$BA$500,MATCH(J64,Analysis!$F$10:$F$500,0)),"")</f>
        <v/>
      </c>
      <c r="N64" s="64" t="str">
        <f ca="1">IFERROR(INDEX(OFFSET(Analysis!$BG$10:$BG$500,,$AD$5),MATCH(J64,Analysis!$F$10:$F$500,0)),"")</f>
        <v/>
      </c>
      <c r="V64" s="214"/>
      <c r="W64" s="214"/>
      <c r="X64" s="214"/>
    </row>
    <row r="65" spans="2:24">
      <c r="B65" s="189">
        <f t="shared" si="1"/>
        <v>50</v>
      </c>
      <c r="C65" s="201" t="str">
        <f t="array" aca="1" ref="C65" ca="1">IFERROR(INDEX(Analysis!$F$10:$F$500,SMALL(IF(OFFSET(Analysis!$DG$10:$DG$500,,$AD$4)&lt;&gt;FALSE,ROW(OFFSET(Analysis!$DG$10:$DG$500,,$AD$4))-ROW(OFFSET(Analysis!$DG$10,,$AD$4))+1),$B65)),"")</f>
        <v/>
      </c>
      <c r="D65" s="201" t="str">
        <f ca="1">IFERROR(INDEX(Analysis!$C$10:$C$500,MATCH(C65,Analysis!$F$10:$F$500,0)),"")</f>
        <v/>
      </c>
      <c r="E65" s="190" t="str">
        <f ca="1">IFERROR(INDEX(OFFSET(Analysis!$BF$10:$BF$500,,$AD$5),MATCH(C65,Analysis!$F$10:$F$500,0)),"")</f>
        <v/>
      </c>
      <c r="F65" s="190" t="str">
        <f ca="1">IFERROR(INDEX(Analysis!$BA$10:$BA$500,MATCH(C65,Analysis!$F$10:$F$500,0)),"")</f>
        <v/>
      </c>
      <c r="G65" s="64" t="str">
        <f ca="1">IFERROR(INDEX(OFFSET(Analysis!$BG$10:$BG$500,,$AD$5),MATCH(C65,Analysis!$F$10:$F$500,0)),"")</f>
        <v/>
      </c>
      <c r="H65" s="216" t="s">
        <v>331</v>
      </c>
      <c r="I65" s="189">
        <f t="shared" si="0"/>
        <v>50</v>
      </c>
      <c r="J65" s="201" t="str">
        <f t="array" aca="1" ref="J65" ca="1">IFERROR(INDEX(Analysis!$F$10:$F$500,SMALL(IF(OFFSET(Analysis!$DH$10:$DH$500,,$AD$4)&lt;&gt;FALSE,ROW(OFFSET(Analysis!$DH$10:$DH$500,,$AD$4))-ROW(OFFSET(Analysis!$DH$10,,$AD$4))+1),$B65)),"")</f>
        <v/>
      </c>
      <c r="K65" s="201" t="str">
        <f ca="1">IFERROR(INDEX(Analysis!$C$10:$C$500,MATCH(J65,Analysis!$F$10:$F$500,0)),"")</f>
        <v/>
      </c>
      <c r="L65" s="190" t="str">
        <f ca="1">IFERROR(INDEX(OFFSET(Analysis!$BF$10:$BF$500,,$AD$5),MATCH(J65,Analysis!$F$10:$F$500,0)),"")</f>
        <v/>
      </c>
      <c r="M65" s="190" t="str">
        <f ca="1">IFERROR(INDEX(Analysis!$BA$10:$BA$500,MATCH(J65,Analysis!$F$10:$F$500,0)),"")</f>
        <v/>
      </c>
      <c r="N65" s="64" t="str">
        <f ca="1">IFERROR(INDEX(OFFSET(Analysis!$BG$10:$BG$500,,$AD$5),MATCH(J65,Analysis!$F$10:$F$500,0)),"")</f>
        <v/>
      </c>
      <c r="V65" s="214"/>
      <c r="W65" s="214"/>
      <c r="X65" s="214"/>
    </row>
    <row r="66" spans="2:24">
      <c r="B66" s="189">
        <f t="shared" si="1"/>
        <v>51</v>
      </c>
      <c r="C66" s="201" t="str">
        <f t="array" aca="1" ref="C66" ca="1">IFERROR(INDEX(Analysis!$F$10:$F$500,SMALL(IF(OFFSET(Analysis!$DG$10:$DG$500,,$AD$4)&lt;&gt;FALSE,ROW(OFFSET(Analysis!$DG$10:$DG$500,,$AD$4))-ROW(OFFSET(Analysis!$DG$10,,$AD$4))+1),$B66)),"")</f>
        <v/>
      </c>
      <c r="D66" s="201" t="str">
        <f ca="1">IFERROR(INDEX(Analysis!$C$10:$C$500,MATCH(C66,Analysis!$F$10:$F$500,0)),"")</f>
        <v/>
      </c>
      <c r="E66" s="190" t="str">
        <f ca="1">IFERROR(INDEX(OFFSET(Analysis!$BF$10:$BF$500,,$AD$5),MATCH(C66,Analysis!$F$10:$F$500,0)),"")</f>
        <v/>
      </c>
      <c r="F66" s="190" t="str">
        <f ca="1">IFERROR(INDEX(Analysis!$BA$10:$BA$500,MATCH(C66,Analysis!$F$10:$F$500,0)),"")</f>
        <v/>
      </c>
      <c r="G66" s="64" t="str">
        <f ca="1">IFERROR(INDEX(OFFSET(Analysis!$BG$10:$BG$500,,$AD$5),MATCH(C66,Analysis!$F$10:$F$500,0)),"")</f>
        <v/>
      </c>
      <c r="H66" s="216" t="s">
        <v>331</v>
      </c>
      <c r="I66" s="189">
        <f t="shared" si="0"/>
        <v>51</v>
      </c>
      <c r="J66" s="201" t="str">
        <f t="array" aca="1" ref="J66" ca="1">IFERROR(INDEX(Analysis!$F$10:$F$500,SMALL(IF(OFFSET(Analysis!$DH$10:$DH$500,,$AD$4)&lt;&gt;FALSE,ROW(OFFSET(Analysis!$DH$10:$DH$500,,$AD$4))-ROW(OFFSET(Analysis!$DH$10,,$AD$4))+1),$B66)),"")</f>
        <v/>
      </c>
      <c r="K66" s="201" t="str">
        <f ca="1">IFERROR(INDEX(Analysis!$C$10:$C$500,MATCH(J66,Analysis!$F$10:$F$500,0)),"")</f>
        <v/>
      </c>
      <c r="L66" s="190" t="str">
        <f ca="1">IFERROR(INDEX(OFFSET(Analysis!$BF$10:$BF$500,,$AD$5),MATCH(J66,Analysis!$F$10:$F$500,0)),"")</f>
        <v/>
      </c>
      <c r="M66" s="190" t="str">
        <f ca="1">IFERROR(INDEX(Analysis!$BA$10:$BA$500,MATCH(J66,Analysis!$F$10:$F$500,0)),"")</f>
        <v/>
      </c>
      <c r="N66" s="64" t="str">
        <f ca="1">IFERROR(INDEX(OFFSET(Analysis!$BG$10:$BG$500,,$AD$5),MATCH(J66,Analysis!$F$10:$F$500,0)),"")</f>
        <v/>
      </c>
      <c r="V66" s="214"/>
      <c r="W66" s="214"/>
      <c r="X66" s="214"/>
    </row>
    <row r="67" spans="2:24">
      <c r="B67" s="189">
        <f t="shared" si="1"/>
        <v>52</v>
      </c>
      <c r="C67" s="201" t="str">
        <f t="array" aca="1" ref="C67" ca="1">IFERROR(INDEX(Analysis!$F$10:$F$500,SMALL(IF(OFFSET(Analysis!$DG$10:$DG$500,,$AD$4)&lt;&gt;FALSE,ROW(OFFSET(Analysis!$DG$10:$DG$500,,$AD$4))-ROW(OFFSET(Analysis!$DG$10,,$AD$4))+1),$B67)),"")</f>
        <v/>
      </c>
      <c r="D67" s="201" t="str">
        <f ca="1">IFERROR(INDEX(Analysis!$C$10:$C$500,MATCH(C67,Analysis!$F$10:$F$500,0)),"")</f>
        <v/>
      </c>
      <c r="E67" s="190" t="str">
        <f ca="1">IFERROR(INDEX(OFFSET(Analysis!$BF$10:$BF$500,,$AD$5),MATCH(C67,Analysis!$F$10:$F$500,0)),"")</f>
        <v/>
      </c>
      <c r="F67" s="190" t="str">
        <f ca="1">IFERROR(INDEX(Analysis!$BA$10:$BA$500,MATCH(C67,Analysis!$F$10:$F$500,0)),"")</f>
        <v/>
      </c>
      <c r="G67" s="64" t="str">
        <f ca="1">IFERROR(INDEX(OFFSET(Analysis!$BG$10:$BG$500,,$AD$5),MATCH(C67,Analysis!$F$10:$F$500,0)),"")</f>
        <v/>
      </c>
      <c r="H67" s="216" t="s">
        <v>331</v>
      </c>
      <c r="I67" s="189">
        <f t="shared" si="0"/>
        <v>52</v>
      </c>
      <c r="J67" s="201" t="str">
        <f t="array" aca="1" ref="J67" ca="1">IFERROR(INDEX(Analysis!$F$10:$F$500,SMALL(IF(OFFSET(Analysis!$DH$10:$DH$500,,$AD$4)&lt;&gt;FALSE,ROW(OFFSET(Analysis!$DH$10:$DH$500,,$AD$4))-ROW(OFFSET(Analysis!$DH$10,,$AD$4))+1),$B67)),"")</f>
        <v/>
      </c>
      <c r="K67" s="201" t="str">
        <f ca="1">IFERROR(INDEX(Analysis!$C$10:$C$500,MATCH(J67,Analysis!$F$10:$F$500,0)),"")</f>
        <v/>
      </c>
      <c r="L67" s="190" t="str">
        <f ca="1">IFERROR(INDEX(OFFSET(Analysis!$BF$10:$BF$500,,$AD$5),MATCH(J67,Analysis!$F$10:$F$500,0)),"")</f>
        <v/>
      </c>
      <c r="M67" s="190" t="str">
        <f ca="1">IFERROR(INDEX(Analysis!$BA$10:$BA$500,MATCH(J67,Analysis!$F$10:$F$500,0)),"")</f>
        <v/>
      </c>
      <c r="N67" s="64" t="str">
        <f ca="1">IFERROR(INDEX(OFFSET(Analysis!$BG$10:$BG$500,,$AD$5),MATCH(J67,Analysis!$F$10:$F$500,0)),"")</f>
        <v/>
      </c>
      <c r="V67" s="214"/>
      <c r="W67" s="214"/>
      <c r="X67" s="214"/>
    </row>
    <row r="68" spans="2:24">
      <c r="B68" s="189">
        <f t="shared" si="1"/>
        <v>53</v>
      </c>
      <c r="C68" s="201" t="str">
        <f t="array" aca="1" ref="C68" ca="1">IFERROR(INDEX(Analysis!$F$10:$F$500,SMALL(IF(OFFSET(Analysis!$DG$10:$DG$500,,$AD$4)&lt;&gt;FALSE,ROW(OFFSET(Analysis!$DG$10:$DG$500,,$AD$4))-ROW(OFFSET(Analysis!$DG$10,,$AD$4))+1),$B68)),"")</f>
        <v/>
      </c>
      <c r="D68" s="201" t="str">
        <f ca="1">IFERROR(INDEX(Analysis!$C$10:$C$500,MATCH(C68,Analysis!$F$10:$F$500,0)),"")</f>
        <v/>
      </c>
      <c r="E68" s="190" t="str">
        <f ca="1">IFERROR(INDEX(OFFSET(Analysis!$BF$10:$BF$500,,$AD$5),MATCH(C68,Analysis!$F$10:$F$500,0)),"")</f>
        <v/>
      </c>
      <c r="F68" s="190" t="str">
        <f ca="1">IFERROR(INDEX(Analysis!$BA$10:$BA$500,MATCH(C68,Analysis!$F$10:$F$500,0)),"")</f>
        <v/>
      </c>
      <c r="G68" s="64" t="str">
        <f ca="1">IFERROR(INDEX(OFFSET(Analysis!$BG$10:$BG$500,,$AD$5),MATCH(C68,Analysis!$F$10:$F$500,0)),"")</f>
        <v/>
      </c>
      <c r="H68" s="216" t="s">
        <v>331</v>
      </c>
      <c r="I68" s="189">
        <f t="shared" si="0"/>
        <v>53</v>
      </c>
      <c r="J68" s="201" t="str">
        <f t="array" aca="1" ref="J68" ca="1">IFERROR(INDEX(Analysis!$F$10:$F$500,SMALL(IF(OFFSET(Analysis!$DH$10:$DH$500,,$AD$4)&lt;&gt;FALSE,ROW(OFFSET(Analysis!$DH$10:$DH$500,,$AD$4))-ROW(OFFSET(Analysis!$DH$10,,$AD$4))+1),$B68)),"")</f>
        <v/>
      </c>
      <c r="K68" s="201" t="str">
        <f ca="1">IFERROR(INDEX(Analysis!$C$10:$C$500,MATCH(J68,Analysis!$F$10:$F$500,0)),"")</f>
        <v/>
      </c>
      <c r="L68" s="190" t="str">
        <f ca="1">IFERROR(INDEX(OFFSET(Analysis!$BF$10:$BF$500,,$AD$5),MATCH(J68,Analysis!$F$10:$F$500,0)),"")</f>
        <v/>
      </c>
      <c r="M68" s="190" t="str">
        <f ca="1">IFERROR(INDEX(Analysis!$BA$10:$BA$500,MATCH(J68,Analysis!$F$10:$F$500,0)),"")</f>
        <v/>
      </c>
      <c r="N68" s="64" t="str">
        <f ca="1">IFERROR(INDEX(OFFSET(Analysis!$BG$10:$BG$500,,$AD$5),MATCH(J68,Analysis!$F$10:$F$500,0)),"")</f>
        <v/>
      </c>
      <c r="V68" s="214"/>
      <c r="W68" s="214"/>
      <c r="X68" s="214"/>
    </row>
    <row r="69" spans="2:24">
      <c r="B69" s="189">
        <f t="shared" si="1"/>
        <v>54</v>
      </c>
      <c r="C69" s="201" t="str">
        <f t="array" aca="1" ref="C69" ca="1">IFERROR(INDEX(Analysis!$F$10:$F$500,SMALL(IF(OFFSET(Analysis!$DG$10:$DG$500,,$AD$4)&lt;&gt;FALSE,ROW(OFFSET(Analysis!$DG$10:$DG$500,,$AD$4))-ROW(OFFSET(Analysis!$DG$10,,$AD$4))+1),$B69)),"")</f>
        <v/>
      </c>
      <c r="D69" s="201" t="str">
        <f ca="1">IFERROR(INDEX(Analysis!$C$10:$C$500,MATCH(C69,Analysis!$F$10:$F$500,0)),"")</f>
        <v/>
      </c>
      <c r="E69" s="190" t="str">
        <f ca="1">IFERROR(INDEX(OFFSET(Analysis!$BF$10:$BF$500,,$AD$5),MATCH(C69,Analysis!$F$10:$F$500,0)),"")</f>
        <v/>
      </c>
      <c r="F69" s="190" t="str">
        <f ca="1">IFERROR(INDEX(Analysis!$BA$10:$BA$500,MATCH(C69,Analysis!$F$10:$F$500,0)),"")</f>
        <v/>
      </c>
      <c r="G69" s="64" t="str">
        <f ca="1">IFERROR(INDEX(OFFSET(Analysis!$BG$10:$BG$500,,$AD$5),MATCH(C69,Analysis!$F$10:$F$500,0)),"")</f>
        <v/>
      </c>
      <c r="H69" s="216" t="s">
        <v>331</v>
      </c>
      <c r="I69" s="189">
        <f t="shared" si="0"/>
        <v>54</v>
      </c>
      <c r="J69" s="201" t="str">
        <f t="array" aca="1" ref="J69" ca="1">IFERROR(INDEX(Analysis!$F$10:$F$500,SMALL(IF(OFFSET(Analysis!$DH$10:$DH$500,,$AD$4)&lt;&gt;FALSE,ROW(OFFSET(Analysis!$DH$10:$DH$500,,$AD$4))-ROW(OFFSET(Analysis!$DH$10,,$AD$4))+1),$B69)),"")</f>
        <v/>
      </c>
      <c r="K69" s="201" t="str">
        <f ca="1">IFERROR(INDEX(Analysis!$C$10:$C$500,MATCH(J69,Analysis!$F$10:$F$500,0)),"")</f>
        <v/>
      </c>
      <c r="L69" s="190" t="str">
        <f ca="1">IFERROR(INDEX(OFFSET(Analysis!$BF$10:$BF$500,,$AD$5),MATCH(J69,Analysis!$F$10:$F$500,0)),"")</f>
        <v/>
      </c>
      <c r="M69" s="190" t="str">
        <f ca="1">IFERROR(INDEX(Analysis!$BA$10:$BA$500,MATCH(J69,Analysis!$F$10:$F$500,0)),"")</f>
        <v/>
      </c>
      <c r="N69" s="64" t="str">
        <f ca="1">IFERROR(INDEX(OFFSET(Analysis!$BG$10:$BG$500,,$AD$5),MATCH(J69,Analysis!$F$10:$F$500,0)),"")</f>
        <v/>
      </c>
      <c r="V69" s="214"/>
      <c r="W69" s="214"/>
      <c r="X69" s="214"/>
    </row>
    <row r="70" spans="2:24">
      <c r="B70" s="189">
        <f t="shared" si="1"/>
        <v>55</v>
      </c>
      <c r="C70" s="201" t="str">
        <f t="array" aca="1" ref="C70" ca="1">IFERROR(INDEX(Analysis!$F$10:$F$500,SMALL(IF(OFFSET(Analysis!$DG$10:$DG$500,,$AD$4)&lt;&gt;FALSE,ROW(OFFSET(Analysis!$DG$10:$DG$500,,$AD$4))-ROW(OFFSET(Analysis!$DG$10,,$AD$4))+1),$B70)),"")</f>
        <v/>
      </c>
      <c r="D70" s="201" t="str">
        <f ca="1">IFERROR(INDEX(Analysis!$C$10:$C$500,MATCH(C70,Analysis!$F$10:$F$500,0)),"")</f>
        <v/>
      </c>
      <c r="E70" s="190" t="str">
        <f ca="1">IFERROR(INDEX(OFFSET(Analysis!$BF$10:$BF$500,,$AD$5),MATCH(C70,Analysis!$F$10:$F$500,0)),"")</f>
        <v/>
      </c>
      <c r="F70" s="190" t="str">
        <f ca="1">IFERROR(INDEX(Analysis!$BA$10:$BA$500,MATCH(C70,Analysis!$F$10:$F$500,0)),"")</f>
        <v/>
      </c>
      <c r="G70" s="64" t="str">
        <f ca="1">IFERROR(INDEX(OFFSET(Analysis!$BG$10:$BG$500,,$AD$5),MATCH(C70,Analysis!$F$10:$F$500,0)),"")</f>
        <v/>
      </c>
      <c r="H70" s="216" t="s">
        <v>331</v>
      </c>
      <c r="I70" s="189">
        <f t="shared" si="0"/>
        <v>55</v>
      </c>
      <c r="J70" s="201" t="str">
        <f t="array" aca="1" ref="J70" ca="1">IFERROR(INDEX(Analysis!$F$10:$F$500,SMALL(IF(OFFSET(Analysis!$DH$10:$DH$500,,$AD$4)&lt;&gt;FALSE,ROW(OFFSET(Analysis!$DH$10:$DH$500,,$AD$4))-ROW(OFFSET(Analysis!$DH$10,,$AD$4))+1),$B70)),"")</f>
        <v/>
      </c>
      <c r="K70" s="201" t="str">
        <f ca="1">IFERROR(INDEX(Analysis!$C$10:$C$500,MATCH(J70,Analysis!$F$10:$F$500,0)),"")</f>
        <v/>
      </c>
      <c r="L70" s="190" t="str">
        <f ca="1">IFERROR(INDEX(OFFSET(Analysis!$BF$10:$BF$500,,$AD$5),MATCH(J70,Analysis!$F$10:$F$500,0)),"")</f>
        <v/>
      </c>
      <c r="M70" s="190" t="str">
        <f ca="1">IFERROR(INDEX(Analysis!$BA$10:$BA$500,MATCH(J70,Analysis!$F$10:$F$500,0)),"")</f>
        <v/>
      </c>
      <c r="N70" s="64" t="str">
        <f ca="1">IFERROR(INDEX(OFFSET(Analysis!$BG$10:$BG$500,,$AD$5),MATCH(J70,Analysis!$F$10:$F$500,0)),"")</f>
        <v/>
      </c>
      <c r="V70" s="214"/>
      <c r="W70" s="214"/>
      <c r="X70" s="214"/>
    </row>
    <row r="71" spans="2:24">
      <c r="B71" s="189">
        <f t="shared" si="1"/>
        <v>56</v>
      </c>
      <c r="C71" s="201" t="str">
        <f t="array" aca="1" ref="C71" ca="1">IFERROR(INDEX(Analysis!$F$10:$F$500,SMALL(IF(OFFSET(Analysis!$DG$10:$DG$500,,$AD$4)&lt;&gt;FALSE,ROW(OFFSET(Analysis!$DG$10:$DG$500,,$AD$4))-ROW(OFFSET(Analysis!$DG$10,,$AD$4))+1),$B71)),"")</f>
        <v/>
      </c>
      <c r="D71" s="201" t="str">
        <f ca="1">IFERROR(INDEX(Analysis!$C$10:$C$500,MATCH(C71,Analysis!$F$10:$F$500,0)),"")</f>
        <v/>
      </c>
      <c r="E71" s="190" t="str">
        <f ca="1">IFERROR(INDEX(OFFSET(Analysis!$BF$10:$BF$500,,$AD$5),MATCH(C71,Analysis!$F$10:$F$500,0)),"")</f>
        <v/>
      </c>
      <c r="F71" s="190" t="str">
        <f ca="1">IFERROR(INDEX(Analysis!$BA$10:$BA$500,MATCH(C71,Analysis!$F$10:$F$500,0)),"")</f>
        <v/>
      </c>
      <c r="G71" s="64" t="str">
        <f ca="1">IFERROR(INDEX(OFFSET(Analysis!$BG$10:$BG$500,,$AD$5),MATCH(C71,Analysis!$F$10:$F$500,0)),"")</f>
        <v/>
      </c>
      <c r="H71" s="216" t="s">
        <v>331</v>
      </c>
      <c r="I71" s="189">
        <f t="shared" si="0"/>
        <v>56</v>
      </c>
      <c r="J71" s="201" t="str">
        <f t="array" aca="1" ref="J71" ca="1">IFERROR(INDEX(Analysis!$F$10:$F$500,SMALL(IF(OFFSET(Analysis!$DH$10:$DH$500,,$AD$4)&lt;&gt;FALSE,ROW(OFFSET(Analysis!$DH$10:$DH$500,,$AD$4))-ROW(OFFSET(Analysis!$DH$10,,$AD$4))+1),$B71)),"")</f>
        <v/>
      </c>
      <c r="K71" s="201" t="str">
        <f ca="1">IFERROR(INDEX(Analysis!$C$10:$C$500,MATCH(J71,Analysis!$F$10:$F$500,0)),"")</f>
        <v/>
      </c>
      <c r="L71" s="190" t="str">
        <f ca="1">IFERROR(INDEX(OFFSET(Analysis!$BF$10:$BF$500,,$AD$5),MATCH(J71,Analysis!$F$10:$F$500,0)),"")</f>
        <v/>
      </c>
      <c r="M71" s="190" t="str">
        <f ca="1">IFERROR(INDEX(Analysis!$BA$10:$BA$500,MATCH(J71,Analysis!$F$10:$F$500,0)),"")</f>
        <v/>
      </c>
      <c r="N71" s="64" t="str">
        <f ca="1">IFERROR(INDEX(OFFSET(Analysis!$BG$10:$BG$500,,$AD$5),MATCH(J71,Analysis!$F$10:$F$500,0)),"")</f>
        <v/>
      </c>
      <c r="V71" s="214"/>
      <c r="W71" s="214"/>
      <c r="X71" s="214"/>
    </row>
    <row r="72" spans="2:24">
      <c r="B72" s="189">
        <f t="shared" si="1"/>
        <v>57</v>
      </c>
      <c r="C72" s="201" t="str">
        <f t="array" aca="1" ref="C72" ca="1">IFERROR(INDEX(Analysis!$F$10:$F$500,SMALL(IF(OFFSET(Analysis!$DG$10:$DG$500,,$AD$4)&lt;&gt;FALSE,ROW(OFFSET(Analysis!$DG$10:$DG$500,,$AD$4))-ROW(OFFSET(Analysis!$DG$10,,$AD$4))+1),$B72)),"")</f>
        <v/>
      </c>
      <c r="D72" s="201" t="str">
        <f ca="1">IFERROR(INDEX(Analysis!$C$10:$C$500,MATCH(C72,Analysis!$F$10:$F$500,0)),"")</f>
        <v/>
      </c>
      <c r="E72" s="190" t="str">
        <f ca="1">IFERROR(INDEX(OFFSET(Analysis!$BF$10:$BF$500,,$AD$5),MATCH(C72,Analysis!$F$10:$F$500,0)),"")</f>
        <v/>
      </c>
      <c r="F72" s="190" t="str">
        <f ca="1">IFERROR(INDEX(Analysis!$BA$10:$BA$500,MATCH(C72,Analysis!$F$10:$F$500,0)),"")</f>
        <v/>
      </c>
      <c r="G72" s="64" t="str">
        <f ca="1">IFERROR(INDEX(OFFSET(Analysis!$BG$10:$BG$500,,$AD$5),MATCH(C72,Analysis!$F$10:$F$500,0)),"")</f>
        <v/>
      </c>
      <c r="H72" s="216" t="s">
        <v>331</v>
      </c>
      <c r="I72" s="189">
        <f t="shared" si="0"/>
        <v>57</v>
      </c>
      <c r="J72" s="201" t="str">
        <f t="array" aca="1" ref="J72" ca="1">IFERROR(INDEX(Analysis!$F$10:$F$500,SMALL(IF(OFFSET(Analysis!$DH$10:$DH$500,,$AD$4)&lt;&gt;FALSE,ROW(OFFSET(Analysis!$DH$10:$DH$500,,$AD$4))-ROW(OFFSET(Analysis!$DH$10,,$AD$4))+1),$B72)),"")</f>
        <v/>
      </c>
      <c r="K72" s="201" t="str">
        <f ca="1">IFERROR(INDEX(Analysis!$C$10:$C$500,MATCH(J72,Analysis!$F$10:$F$500,0)),"")</f>
        <v/>
      </c>
      <c r="L72" s="190" t="str">
        <f ca="1">IFERROR(INDEX(OFFSET(Analysis!$BF$10:$BF$500,,$AD$5),MATCH(J72,Analysis!$F$10:$F$500,0)),"")</f>
        <v/>
      </c>
      <c r="M72" s="190" t="str">
        <f ca="1">IFERROR(INDEX(Analysis!$BA$10:$BA$500,MATCH(J72,Analysis!$F$10:$F$500,0)),"")</f>
        <v/>
      </c>
      <c r="N72" s="64" t="str">
        <f ca="1">IFERROR(INDEX(OFFSET(Analysis!$BG$10:$BG$500,,$AD$5),MATCH(J72,Analysis!$F$10:$F$500,0)),"")</f>
        <v/>
      </c>
      <c r="V72" s="214"/>
      <c r="W72" s="214"/>
      <c r="X72" s="214"/>
    </row>
    <row r="73" spans="2:24">
      <c r="B73" s="189">
        <f t="shared" si="1"/>
        <v>58</v>
      </c>
      <c r="C73" s="201" t="str">
        <f t="array" aca="1" ref="C73" ca="1">IFERROR(INDEX(Analysis!$F$10:$F$500,SMALL(IF(OFFSET(Analysis!$DG$10:$DG$500,,$AD$4)&lt;&gt;FALSE,ROW(OFFSET(Analysis!$DG$10:$DG$500,,$AD$4))-ROW(OFFSET(Analysis!$DG$10,,$AD$4))+1),$B73)),"")</f>
        <v/>
      </c>
      <c r="D73" s="201" t="str">
        <f ca="1">IFERROR(INDEX(Analysis!$C$10:$C$500,MATCH(C73,Analysis!$F$10:$F$500,0)),"")</f>
        <v/>
      </c>
      <c r="E73" s="190" t="str">
        <f ca="1">IFERROR(INDEX(OFFSET(Analysis!$BF$10:$BF$500,,$AD$5),MATCH(C73,Analysis!$F$10:$F$500,0)),"")</f>
        <v/>
      </c>
      <c r="F73" s="190" t="str">
        <f ca="1">IFERROR(INDEX(Analysis!$BA$10:$BA$500,MATCH(C73,Analysis!$F$10:$F$500,0)),"")</f>
        <v/>
      </c>
      <c r="G73" s="64" t="str">
        <f ca="1">IFERROR(INDEX(OFFSET(Analysis!$BG$10:$BG$500,,$AD$5),MATCH(C73,Analysis!$F$10:$F$500,0)),"")</f>
        <v/>
      </c>
      <c r="H73" s="216" t="s">
        <v>331</v>
      </c>
      <c r="I73" s="189">
        <f t="shared" si="0"/>
        <v>58</v>
      </c>
      <c r="J73" s="201" t="str">
        <f t="array" aca="1" ref="J73" ca="1">IFERROR(INDEX(Analysis!$F$10:$F$500,SMALL(IF(OFFSET(Analysis!$DH$10:$DH$500,,$AD$4)&lt;&gt;FALSE,ROW(OFFSET(Analysis!$DH$10:$DH$500,,$AD$4))-ROW(OFFSET(Analysis!$DH$10,,$AD$4))+1),$B73)),"")</f>
        <v/>
      </c>
      <c r="K73" s="201" t="str">
        <f ca="1">IFERROR(INDEX(Analysis!$C$10:$C$500,MATCH(J73,Analysis!$F$10:$F$500,0)),"")</f>
        <v/>
      </c>
      <c r="L73" s="190" t="str">
        <f ca="1">IFERROR(INDEX(OFFSET(Analysis!$BF$10:$BF$500,,$AD$5),MATCH(J73,Analysis!$F$10:$F$500,0)),"")</f>
        <v/>
      </c>
      <c r="M73" s="190" t="str">
        <f ca="1">IFERROR(INDEX(Analysis!$BA$10:$BA$500,MATCH(J73,Analysis!$F$10:$F$500,0)),"")</f>
        <v/>
      </c>
      <c r="N73" s="64" t="str">
        <f ca="1">IFERROR(INDEX(OFFSET(Analysis!$BG$10:$BG$500,,$AD$5),MATCH(J73,Analysis!$F$10:$F$500,0)),"")</f>
        <v/>
      </c>
      <c r="V73" s="214"/>
      <c r="W73" s="214"/>
      <c r="X73" s="214"/>
    </row>
    <row r="74" spans="2:24">
      <c r="B74" s="189">
        <f t="shared" si="1"/>
        <v>59</v>
      </c>
      <c r="C74" s="201" t="str">
        <f t="array" aca="1" ref="C74" ca="1">IFERROR(INDEX(Analysis!$F$10:$F$500,SMALL(IF(OFFSET(Analysis!$DG$10:$DG$500,,$AD$4)&lt;&gt;FALSE,ROW(OFFSET(Analysis!$DG$10:$DG$500,,$AD$4))-ROW(OFFSET(Analysis!$DG$10,,$AD$4))+1),$B74)),"")</f>
        <v/>
      </c>
      <c r="D74" s="201" t="str">
        <f ca="1">IFERROR(INDEX(Analysis!$C$10:$C$500,MATCH(C74,Analysis!$F$10:$F$500,0)),"")</f>
        <v/>
      </c>
      <c r="E74" s="190" t="str">
        <f ca="1">IFERROR(INDEX(OFFSET(Analysis!$BF$10:$BF$500,,$AD$5),MATCH(C74,Analysis!$F$10:$F$500,0)),"")</f>
        <v/>
      </c>
      <c r="F74" s="190" t="str">
        <f ca="1">IFERROR(INDEX(Analysis!$BA$10:$BA$500,MATCH(C74,Analysis!$F$10:$F$500,0)),"")</f>
        <v/>
      </c>
      <c r="G74" s="64" t="str">
        <f ca="1">IFERROR(INDEX(OFFSET(Analysis!$BG$10:$BG$500,,$AD$5),MATCH(C74,Analysis!$F$10:$F$500,0)),"")</f>
        <v/>
      </c>
      <c r="H74" s="216" t="s">
        <v>331</v>
      </c>
      <c r="I74" s="189">
        <f t="shared" si="0"/>
        <v>59</v>
      </c>
      <c r="J74" s="201" t="str">
        <f t="array" aca="1" ref="J74" ca="1">IFERROR(INDEX(Analysis!$F$10:$F$500,SMALL(IF(OFFSET(Analysis!$DH$10:$DH$500,,$AD$4)&lt;&gt;FALSE,ROW(OFFSET(Analysis!$DH$10:$DH$500,,$AD$4))-ROW(OFFSET(Analysis!$DH$10,,$AD$4))+1),$B74)),"")</f>
        <v/>
      </c>
      <c r="K74" s="201" t="str">
        <f ca="1">IFERROR(INDEX(Analysis!$C$10:$C$500,MATCH(J74,Analysis!$F$10:$F$500,0)),"")</f>
        <v/>
      </c>
      <c r="L74" s="190" t="str">
        <f ca="1">IFERROR(INDEX(OFFSET(Analysis!$BF$10:$BF$500,,$AD$5),MATCH(J74,Analysis!$F$10:$F$500,0)),"")</f>
        <v/>
      </c>
      <c r="M74" s="190" t="str">
        <f ca="1">IFERROR(INDEX(Analysis!$BA$10:$BA$500,MATCH(J74,Analysis!$F$10:$F$500,0)),"")</f>
        <v/>
      </c>
      <c r="N74" s="64" t="str">
        <f ca="1">IFERROR(INDEX(OFFSET(Analysis!$BG$10:$BG$500,,$AD$5),MATCH(J74,Analysis!$F$10:$F$500,0)),"")</f>
        <v/>
      </c>
      <c r="V74" s="214"/>
      <c r="W74" s="214"/>
      <c r="X74" s="214"/>
    </row>
    <row r="75" spans="2:24">
      <c r="B75" s="191">
        <f t="shared" si="1"/>
        <v>60</v>
      </c>
      <c r="C75" s="201" t="str">
        <f t="array" aca="1" ref="C75" ca="1">IFERROR(INDEX(Analysis!$F$10:$F$500,SMALL(IF(OFFSET(Analysis!$DG$10:$DG$500,,$AD$4)&lt;&gt;FALSE,ROW(OFFSET(Analysis!$DG$10:$DG$500,,$AD$4))-ROW(OFFSET(Analysis!$DG$10,,$AD$4))+1),$B75)),"")</f>
        <v/>
      </c>
      <c r="D75" s="201" t="str">
        <f ca="1">IFERROR(INDEX(Analysis!$C$10:$C$500,MATCH(C75,Analysis!$F$10:$F$500,0)),"")</f>
        <v/>
      </c>
      <c r="E75" s="190" t="str">
        <f ca="1">IFERROR(INDEX(OFFSET(Analysis!$BF$10:$BF$500,,$AD$5),MATCH(C75,Analysis!$F$10:$F$500,0)),"")</f>
        <v/>
      </c>
      <c r="F75" s="190" t="str">
        <f ca="1">IFERROR(INDEX(Analysis!$BA$10:$BA$500,MATCH(C75,Analysis!$F$10:$F$500,0)),"")</f>
        <v/>
      </c>
      <c r="G75" s="64" t="str">
        <f ca="1">IFERROR(INDEX(OFFSET(Analysis!$BG$10:$BG$500,,$AD$5),MATCH(C75,Analysis!$F$10:$F$500,0)),"")</f>
        <v/>
      </c>
      <c r="H75" s="216" t="s">
        <v>331</v>
      </c>
      <c r="I75" s="189">
        <f t="shared" si="0"/>
        <v>60</v>
      </c>
      <c r="J75" s="201" t="str">
        <f t="array" aca="1" ref="J75" ca="1">IFERROR(INDEX(Analysis!$F$10:$F$500,SMALL(IF(OFFSET(Analysis!$DH$10:$DH$500,,$AD$4)&lt;&gt;FALSE,ROW(OFFSET(Analysis!$DH$10:$DH$500,,$AD$4))-ROW(OFFSET(Analysis!$DH$10,,$AD$4))+1),$B75)),"")</f>
        <v/>
      </c>
      <c r="K75" s="201" t="str">
        <f ca="1">IFERROR(INDEX(Analysis!$C$10:$C$500,MATCH(J75,Analysis!$F$10:$F$500,0)),"")</f>
        <v/>
      </c>
      <c r="L75" s="190" t="str">
        <f ca="1">IFERROR(INDEX(OFFSET(Analysis!$BF$10:$BF$500,,$AD$5),MATCH(J75,Analysis!$F$10:$F$500,0)),"")</f>
        <v/>
      </c>
      <c r="M75" s="190" t="str">
        <f ca="1">IFERROR(INDEX(Analysis!$BA$10:$BA$500,MATCH(J75,Analysis!$F$10:$F$500,0)),"")</f>
        <v/>
      </c>
      <c r="N75" s="64" t="str">
        <f ca="1">IFERROR(INDEX(OFFSET(Analysis!$BG$10:$BG$500,,$AD$5),MATCH(J75,Analysis!$F$10:$F$500,0)),"")</f>
        <v/>
      </c>
      <c r="V75" s="214"/>
      <c r="W75" s="214"/>
      <c r="X75" s="214"/>
    </row>
    <row r="76" spans="2:24">
      <c r="B76" s="83"/>
      <c r="C76" s="83"/>
      <c r="D76" s="83"/>
      <c r="E76" s="83"/>
      <c r="F76" s="83"/>
      <c r="G76" s="83"/>
      <c r="I76" s="215"/>
      <c r="J76" s="215"/>
      <c r="K76" s="215"/>
      <c r="L76" s="215"/>
      <c r="M76" s="215"/>
      <c r="N76" s="215"/>
    </row>
    <row r="82" spans="1:8">
      <c r="A82" s="102"/>
      <c r="B82" s="102"/>
      <c r="C82" s="102"/>
      <c r="D82" s="102"/>
      <c r="E82" s="102"/>
      <c r="F82" s="102"/>
      <c r="G82" s="102"/>
      <c r="H82" s="102"/>
    </row>
    <row r="83" spans="1:8">
      <c r="A83" s="102"/>
      <c r="B83" s="102"/>
      <c r="C83" s="102"/>
      <c r="D83" s="102"/>
      <c r="E83" s="102"/>
      <c r="F83" s="102"/>
      <c r="G83" s="102"/>
      <c r="H83" s="102"/>
    </row>
    <row r="84" spans="1:8">
      <c r="A84" s="102"/>
      <c r="B84" s="102"/>
      <c r="C84" s="102"/>
      <c r="D84" s="102"/>
      <c r="E84" s="102"/>
      <c r="F84" s="102"/>
      <c r="G84" s="102"/>
      <c r="H84" s="102"/>
    </row>
    <row r="85" spans="1:8">
      <c r="A85" s="102"/>
      <c r="B85" s="102"/>
      <c r="C85" s="102"/>
      <c r="D85" s="102"/>
      <c r="E85" s="102"/>
      <c r="F85" s="102"/>
      <c r="G85" s="102"/>
      <c r="H85" s="102"/>
    </row>
    <row r="86" spans="1:8">
      <c r="A86" s="102"/>
      <c r="B86" s="102"/>
      <c r="C86" s="102"/>
      <c r="D86" s="102"/>
      <c r="E86" s="102"/>
      <c r="F86" s="102"/>
      <c r="G86" s="102"/>
      <c r="H86" s="102"/>
    </row>
    <row r="87" spans="1:8">
      <c r="A87" s="102"/>
      <c r="B87" s="102"/>
      <c r="C87" s="102"/>
      <c r="D87" s="102"/>
      <c r="E87" s="102"/>
      <c r="F87" s="102"/>
      <c r="G87" s="102"/>
      <c r="H87" s="102"/>
    </row>
    <row r="88" spans="1:8">
      <c r="A88" s="102"/>
      <c r="B88" s="102"/>
      <c r="C88" s="102"/>
      <c r="D88" s="102"/>
      <c r="E88" s="102"/>
      <c r="F88" s="102"/>
      <c r="G88" s="102"/>
      <c r="H88" s="102"/>
    </row>
    <row r="89" spans="1:8">
      <c r="A89" s="102"/>
      <c r="B89" s="102"/>
      <c r="C89" s="102"/>
      <c r="D89" s="102"/>
      <c r="E89" s="102"/>
      <c r="F89" s="102"/>
      <c r="G89" s="102"/>
      <c r="H89" s="102"/>
    </row>
    <row r="90" spans="1:8">
      <c r="A90" s="102"/>
      <c r="B90" s="102"/>
      <c r="C90" s="102"/>
      <c r="D90" s="102"/>
      <c r="E90" s="102"/>
      <c r="F90" s="102"/>
      <c r="G90" s="102"/>
      <c r="H90" s="102"/>
    </row>
    <row r="91" spans="1:8">
      <c r="A91" s="102"/>
      <c r="B91" s="102"/>
      <c r="C91" s="102"/>
      <c r="D91" s="102"/>
      <c r="E91" s="102"/>
      <c r="F91" s="102"/>
      <c r="G91" s="102"/>
      <c r="H91" s="102"/>
    </row>
    <row r="92" spans="1:8">
      <c r="A92" s="102"/>
      <c r="B92" s="102"/>
      <c r="C92" s="102"/>
      <c r="D92" s="102"/>
      <c r="E92" s="102"/>
      <c r="F92" s="102"/>
      <c r="G92" s="102"/>
      <c r="H92" s="102"/>
    </row>
    <row r="93" spans="1:8">
      <c r="A93" s="102"/>
      <c r="B93" s="102"/>
      <c r="C93" s="102"/>
      <c r="D93" s="102"/>
      <c r="E93" s="102"/>
      <c r="F93" s="102"/>
      <c r="G93" s="102"/>
      <c r="H93" s="102"/>
    </row>
    <row r="94" spans="1:8">
      <c r="A94" s="102"/>
      <c r="B94" s="102"/>
      <c r="C94" s="102"/>
      <c r="D94" s="102"/>
      <c r="E94" s="102"/>
      <c r="F94" s="102"/>
      <c r="G94" s="102"/>
      <c r="H94" s="102"/>
    </row>
    <row r="95" spans="1:8">
      <c r="A95" s="102"/>
      <c r="B95" s="102"/>
      <c r="C95" s="102"/>
      <c r="D95" s="102"/>
      <c r="E95" s="102"/>
      <c r="F95" s="102"/>
      <c r="G95" s="102"/>
      <c r="H95" s="102"/>
    </row>
    <row r="96" spans="1:8">
      <c r="A96" s="102"/>
      <c r="B96" s="102"/>
      <c r="C96" s="102"/>
      <c r="D96" s="102"/>
      <c r="E96" s="102"/>
      <c r="F96" s="102"/>
      <c r="G96" s="102"/>
      <c r="H96" s="102"/>
    </row>
    <row r="97" spans="1:8">
      <c r="A97" s="102"/>
      <c r="B97" s="102"/>
      <c r="C97" s="102"/>
      <c r="D97" s="102"/>
      <c r="E97" s="102"/>
      <c r="F97" s="102"/>
      <c r="G97" s="102"/>
      <c r="H97" s="102"/>
    </row>
    <row r="98" spans="1:8">
      <c r="A98" s="102"/>
      <c r="B98" s="102"/>
      <c r="C98" s="102"/>
      <c r="D98" s="102"/>
      <c r="E98" s="102"/>
      <c r="F98" s="102"/>
      <c r="G98" s="102"/>
      <c r="H98" s="102"/>
    </row>
    <row r="99" spans="1:8">
      <c r="A99" s="102"/>
      <c r="B99" s="102"/>
      <c r="C99" s="102"/>
      <c r="D99" s="102"/>
      <c r="E99" s="102"/>
      <c r="F99" s="102"/>
      <c r="G99" s="102"/>
      <c r="H99" s="102"/>
    </row>
    <row r="100" spans="1:8">
      <c r="A100" s="102"/>
      <c r="B100" s="102"/>
      <c r="C100" s="102"/>
      <c r="D100" s="102"/>
      <c r="E100" s="102"/>
      <c r="F100" s="102"/>
      <c r="G100" s="102"/>
      <c r="H100" s="102"/>
    </row>
    <row r="146" spans="3:6" s="102" customFormat="1">
      <c r="C146" s="22"/>
      <c r="D146" s="22"/>
      <c r="E146" s="22"/>
      <c r="F146" s="22"/>
    </row>
    <row r="147" spans="3:6" s="102" customFormat="1">
      <c r="C147" s="22"/>
      <c r="D147" s="22"/>
      <c r="E147" s="22"/>
      <c r="F147" s="22"/>
    </row>
    <row r="148" spans="3:6" s="102" customFormat="1">
      <c r="C148" s="22"/>
      <c r="D148" s="22"/>
      <c r="E148" s="22"/>
      <c r="F148" s="22"/>
    </row>
    <row r="149" spans="3:6" s="102" customFormat="1">
      <c r="C149" s="22"/>
      <c r="D149" s="22"/>
      <c r="E149" s="22"/>
      <c r="F149" s="22"/>
    </row>
    <row r="150" spans="3:6" s="102" customFormat="1">
      <c r="C150" s="22"/>
      <c r="D150" s="22"/>
      <c r="E150" s="22"/>
      <c r="F150" s="22"/>
    </row>
    <row r="151" spans="3:6" s="102" customFormat="1">
      <c r="C151" s="22"/>
      <c r="D151" s="22"/>
      <c r="E151" s="22"/>
      <c r="F151" s="22"/>
    </row>
    <row r="152" spans="3:6" s="102" customFormat="1">
      <c r="C152" s="22"/>
      <c r="D152" s="22"/>
      <c r="E152" s="22"/>
      <c r="F152" s="22"/>
    </row>
    <row r="153" spans="3:6" s="102" customFormat="1">
      <c r="C153" s="22"/>
      <c r="D153" s="22"/>
      <c r="E153" s="22"/>
      <c r="F153" s="22"/>
    </row>
    <row r="154" spans="3:6" s="102" customFormat="1">
      <c r="C154" s="22"/>
      <c r="D154" s="22"/>
      <c r="E154" s="22"/>
      <c r="F154" s="22"/>
    </row>
    <row r="155" spans="3:6" s="102" customFormat="1">
      <c r="C155" s="22"/>
      <c r="D155" s="22"/>
      <c r="E155" s="22"/>
      <c r="F155" s="22"/>
    </row>
    <row r="156" spans="3:6" s="102" customFormat="1">
      <c r="C156" s="22"/>
      <c r="D156" s="22"/>
      <c r="E156" s="22"/>
      <c r="F156" s="22"/>
    </row>
    <row r="157" spans="3:6" s="102" customFormat="1">
      <c r="C157" s="22"/>
      <c r="D157" s="22"/>
      <c r="E157" s="22"/>
      <c r="F157" s="22"/>
    </row>
    <row r="158" spans="3:6" s="102" customFormat="1">
      <c r="C158" s="22"/>
      <c r="D158" s="22"/>
      <c r="E158" s="22"/>
      <c r="F158" s="22"/>
    </row>
    <row r="159" spans="3:6" s="102" customFormat="1">
      <c r="C159" s="22"/>
      <c r="D159" s="22"/>
      <c r="E159" s="22"/>
      <c r="F159" s="22"/>
    </row>
    <row r="160" spans="3:6" s="102" customFormat="1">
      <c r="C160" s="22"/>
      <c r="D160" s="22"/>
      <c r="E160" s="22"/>
      <c r="F160" s="22"/>
    </row>
    <row r="161" spans="3:6" s="102" customFormat="1">
      <c r="C161" s="22"/>
      <c r="D161" s="22"/>
      <c r="E161" s="22"/>
      <c r="F161" s="22"/>
    </row>
    <row r="162" spans="3:6" s="102" customFormat="1">
      <c r="C162" s="22"/>
      <c r="D162" s="22"/>
      <c r="E162" s="22"/>
      <c r="F162" s="22"/>
    </row>
    <row r="163" spans="3:6" s="102" customFormat="1">
      <c r="C163" s="22"/>
      <c r="D163" s="22"/>
      <c r="E163" s="22"/>
      <c r="F163" s="22"/>
    </row>
    <row r="164" spans="3:6" s="102" customFormat="1">
      <c r="C164" s="22"/>
      <c r="D164" s="22"/>
      <c r="E164" s="22"/>
      <c r="F164" s="22"/>
    </row>
    <row r="165" spans="3:6" s="102" customFormat="1">
      <c r="C165" s="22"/>
      <c r="D165" s="22"/>
      <c r="E165" s="22"/>
      <c r="F165" s="22"/>
    </row>
    <row r="166" spans="3:6" s="102" customFormat="1">
      <c r="C166" s="22"/>
      <c r="D166" s="22"/>
      <c r="E166" s="22"/>
      <c r="F166" s="22"/>
    </row>
    <row r="167" spans="3:6" s="102" customFormat="1">
      <c r="C167" s="22"/>
      <c r="D167" s="22"/>
      <c r="E167" s="22"/>
      <c r="F167" s="22"/>
    </row>
    <row r="168" spans="3:6" s="102" customFormat="1">
      <c r="C168" s="22"/>
      <c r="D168" s="22"/>
      <c r="E168" s="22"/>
      <c r="F168" s="22"/>
    </row>
    <row r="169" spans="3:6" s="102" customFormat="1">
      <c r="C169" s="22"/>
      <c r="D169" s="22"/>
      <c r="E169" s="22"/>
      <c r="F169" s="22"/>
    </row>
    <row r="170" spans="3:6" s="102" customFormat="1">
      <c r="C170" s="22"/>
      <c r="D170" s="22"/>
      <c r="E170" s="22"/>
      <c r="F170" s="22"/>
    </row>
    <row r="171" spans="3:6" s="102" customFormat="1">
      <c r="C171" s="22"/>
      <c r="D171" s="22"/>
      <c r="E171" s="22"/>
      <c r="F171" s="22"/>
    </row>
    <row r="172" spans="3:6" s="102" customFormat="1">
      <c r="C172" s="22"/>
      <c r="D172" s="22"/>
      <c r="E172" s="22"/>
      <c r="F172" s="22"/>
    </row>
    <row r="173" spans="3:6" s="102" customFormat="1">
      <c r="C173" s="22"/>
      <c r="D173" s="22"/>
      <c r="E173" s="22"/>
      <c r="F173" s="22"/>
    </row>
    <row r="174" spans="3:6" s="102" customFormat="1">
      <c r="C174" s="22"/>
      <c r="D174" s="22"/>
      <c r="E174" s="22"/>
      <c r="F174" s="22"/>
    </row>
    <row r="175" spans="3:6" s="102" customFormat="1">
      <c r="C175" s="22"/>
      <c r="D175" s="22"/>
      <c r="E175" s="22"/>
      <c r="F175" s="22"/>
    </row>
    <row r="176" spans="3:6" s="102" customFormat="1">
      <c r="C176" s="22"/>
      <c r="D176" s="22"/>
      <c r="E176" s="22"/>
      <c r="F176" s="22"/>
    </row>
    <row r="177" spans="3:6" s="102" customFormat="1">
      <c r="C177" s="22"/>
      <c r="D177" s="22"/>
      <c r="E177" s="22"/>
      <c r="F177" s="22"/>
    </row>
    <row r="178" spans="3:6" s="102" customFormat="1">
      <c r="C178" s="22"/>
      <c r="D178" s="22"/>
      <c r="E178" s="22"/>
      <c r="F178" s="22"/>
    </row>
    <row r="179" spans="3:6" s="102" customFormat="1">
      <c r="C179" s="22"/>
      <c r="D179" s="22"/>
      <c r="E179" s="22"/>
      <c r="F179" s="22"/>
    </row>
    <row r="180" spans="3:6" s="102" customFormat="1">
      <c r="C180" s="22"/>
      <c r="D180" s="22"/>
      <c r="E180" s="22"/>
      <c r="F180" s="22"/>
    </row>
    <row r="181" spans="3:6" s="102" customFormat="1">
      <c r="C181" s="22"/>
      <c r="D181" s="22"/>
      <c r="E181" s="22"/>
      <c r="F181" s="22"/>
    </row>
    <row r="182" spans="3:6" s="102" customFormat="1">
      <c r="C182" s="22"/>
      <c r="D182" s="22"/>
      <c r="E182" s="22"/>
      <c r="F182" s="22"/>
    </row>
    <row r="183" spans="3:6" s="102" customFormat="1">
      <c r="C183" s="22"/>
      <c r="D183" s="22"/>
      <c r="E183" s="22"/>
      <c r="F183" s="22"/>
    </row>
    <row r="184" spans="3:6" s="102" customFormat="1">
      <c r="C184" s="22"/>
      <c r="D184" s="22"/>
      <c r="E184" s="22"/>
      <c r="F184" s="22"/>
    </row>
    <row r="185" spans="3:6" s="102" customFormat="1">
      <c r="C185" s="22"/>
      <c r="D185" s="22"/>
      <c r="E185" s="22"/>
      <c r="F185" s="22"/>
    </row>
    <row r="186" spans="3:6" s="102" customFormat="1">
      <c r="C186" s="22"/>
      <c r="D186" s="22"/>
      <c r="E186" s="22"/>
      <c r="F186" s="22"/>
    </row>
    <row r="187" spans="3:6" s="102" customFormat="1">
      <c r="C187" s="22"/>
      <c r="D187" s="22"/>
      <c r="E187" s="22"/>
      <c r="F187" s="22"/>
    </row>
    <row r="188" spans="3:6" s="102" customFormat="1">
      <c r="C188" s="22"/>
      <c r="D188" s="22"/>
      <c r="E188" s="22"/>
      <c r="F188" s="22"/>
    </row>
    <row r="189" spans="3:6" s="102" customFormat="1">
      <c r="C189" s="22"/>
      <c r="D189" s="22"/>
      <c r="E189" s="22"/>
      <c r="F189" s="22"/>
    </row>
    <row r="190" spans="3:6" s="102" customFormat="1">
      <c r="C190" s="22"/>
      <c r="D190" s="22"/>
      <c r="E190" s="22"/>
      <c r="F190" s="22"/>
    </row>
    <row r="191" spans="3:6" s="102" customFormat="1">
      <c r="C191" s="22"/>
      <c r="D191" s="22"/>
      <c r="E191" s="22"/>
      <c r="F191" s="22"/>
    </row>
    <row r="192" spans="3:6" s="102" customFormat="1">
      <c r="C192" s="22"/>
      <c r="D192" s="22"/>
      <c r="E192" s="22"/>
      <c r="F192" s="22"/>
    </row>
    <row r="193" spans="3:6" s="102" customFormat="1">
      <c r="C193" s="22"/>
      <c r="D193" s="22"/>
      <c r="E193" s="22"/>
      <c r="F193" s="22"/>
    </row>
    <row r="194" spans="3:6" s="102" customFormat="1">
      <c r="C194" s="22"/>
      <c r="D194" s="22"/>
      <c r="E194" s="22"/>
      <c r="F194" s="22"/>
    </row>
    <row r="195" spans="3:6" s="102" customFormat="1">
      <c r="C195" s="22"/>
      <c r="D195" s="22"/>
      <c r="E195" s="22"/>
      <c r="F195" s="22"/>
    </row>
    <row r="196" spans="3:6" s="102" customFormat="1">
      <c r="C196" s="22"/>
      <c r="D196" s="22"/>
      <c r="E196" s="22"/>
      <c r="F196" s="22"/>
    </row>
    <row r="197" spans="3:6" s="102" customFormat="1">
      <c r="C197" s="22"/>
      <c r="D197" s="22"/>
      <c r="E197" s="22"/>
      <c r="F197" s="22"/>
    </row>
    <row r="198" spans="3:6" s="102" customFormat="1">
      <c r="C198" s="22"/>
      <c r="D198" s="22"/>
      <c r="E198" s="22"/>
      <c r="F198" s="22"/>
    </row>
    <row r="199" spans="3:6" s="102" customFormat="1">
      <c r="C199" s="22"/>
      <c r="D199" s="22"/>
      <c r="E199" s="22"/>
      <c r="F199" s="22"/>
    </row>
    <row r="200" spans="3:6" s="102" customFormat="1">
      <c r="C200" s="22"/>
      <c r="D200" s="22"/>
      <c r="E200" s="22"/>
      <c r="F200" s="22"/>
    </row>
    <row r="201" spans="3:6" s="102" customFormat="1">
      <c r="C201" s="22"/>
      <c r="D201" s="22"/>
      <c r="E201" s="22"/>
      <c r="F201" s="22"/>
    </row>
    <row r="202" spans="3:6" s="102" customFormat="1">
      <c r="C202" s="22"/>
      <c r="D202" s="22"/>
      <c r="E202" s="22"/>
      <c r="F202" s="22"/>
    </row>
    <row r="203" spans="3:6" s="102" customFormat="1">
      <c r="C203" s="22"/>
      <c r="D203" s="22"/>
      <c r="E203" s="22"/>
      <c r="F203" s="22"/>
    </row>
    <row r="204" spans="3:6" s="102" customFormat="1">
      <c r="C204" s="22"/>
      <c r="D204" s="22"/>
      <c r="E204" s="22"/>
      <c r="F204" s="22"/>
    </row>
    <row r="205" spans="3:6" s="102" customFormat="1">
      <c r="C205" s="22"/>
      <c r="D205" s="22"/>
      <c r="E205" s="22"/>
      <c r="F205" s="22"/>
    </row>
    <row r="206" spans="3:6" s="102" customFormat="1">
      <c r="C206" s="22"/>
      <c r="D206" s="22"/>
      <c r="E206" s="22"/>
      <c r="F206" s="22"/>
    </row>
    <row r="207" spans="3:6" s="102" customFormat="1">
      <c r="C207" s="22"/>
      <c r="D207" s="22"/>
      <c r="E207" s="22"/>
      <c r="F207" s="22"/>
    </row>
    <row r="208" spans="3:6" s="102" customFormat="1">
      <c r="C208" s="22"/>
      <c r="D208" s="22"/>
      <c r="E208" s="22"/>
      <c r="F208" s="22"/>
    </row>
    <row r="209" spans="3:6" s="102" customFormat="1">
      <c r="C209" s="22"/>
      <c r="D209" s="22"/>
      <c r="E209" s="22"/>
      <c r="F209" s="22"/>
    </row>
    <row r="210" spans="3:6" s="102" customFormat="1">
      <c r="C210" s="22"/>
      <c r="D210" s="22"/>
      <c r="E210" s="22"/>
      <c r="F210" s="22"/>
    </row>
    <row r="211" spans="3:6" s="102" customFormat="1">
      <c r="C211" s="22"/>
      <c r="D211" s="22"/>
      <c r="E211" s="22"/>
      <c r="F211" s="22"/>
    </row>
    <row r="212" spans="3:6" s="102" customFormat="1">
      <c r="C212" s="22"/>
      <c r="D212" s="22"/>
      <c r="E212" s="22"/>
      <c r="F212" s="22"/>
    </row>
    <row r="213" spans="3:6" s="102" customFormat="1">
      <c r="C213" s="22"/>
      <c r="D213" s="22"/>
      <c r="E213" s="22"/>
      <c r="F213" s="22"/>
    </row>
    <row r="214" spans="3:6" s="102" customFormat="1">
      <c r="C214" s="22"/>
      <c r="D214" s="22"/>
      <c r="E214" s="22"/>
      <c r="F214" s="22"/>
    </row>
    <row r="215" spans="3:6" s="102" customFormat="1">
      <c r="C215" s="22"/>
      <c r="D215" s="22"/>
      <c r="E215" s="22"/>
      <c r="F215" s="22"/>
    </row>
    <row r="216" spans="3:6" s="102" customFormat="1">
      <c r="C216" s="22"/>
      <c r="D216" s="22"/>
      <c r="E216" s="22"/>
      <c r="F216" s="22"/>
    </row>
    <row r="217" spans="3:6" s="102" customFormat="1">
      <c r="C217" s="22"/>
      <c r="D217" s="22"/>
      <c r="E217" s="22"/>
      <c r="F217" s="22"/>
    </row>
    <row r="218" spans="3:6" s="102" customFormat="1">
      <c r="C218" s="22"/>
      <c r="D218" s="22"/>
      <c r="E218" s="22"/>
      <c r="F218" s="22"/>
    </row>
    <row r="219" spans="3:6" s="102" customFormat="1">
      <c r="C219" s="22"/>
      <c r="D219" s="22"/>
      <c r="E219" s="22"/>
      <c r="F219" s="22"/>
    </row>
    <row r="220" spans="3:6" s="102" customFormat="1">
      <c r="C220" s="22"/>
      <c r="D220" s="22"/>
      <c r="E220" s="22"/>
      <c r="F220" s="22"/>
    </row>
    <row r="221" spans="3:6" s="102" customFormat="1">
      <c r="C221" s="22"/>
      <c r="D221" s="22"/>
      <c r="E221" s="22"/>
      <c r="F221" s="22"/>
    </row>
    <row r="222" spans="3:6" s="102" customFormat="1">
      <c r="C222" s="22"/>
      <c r="D222" s="22"/>
      <c r="E222" s="22"/>
      <c r="F222" s="22"/>
    </row>
    <row r="223" spans="3:6" s="102" customFormat="1">
      <c r="C223" s="22"/>
      <c r="D223" s="22"/>
      <c r="E223" s="22"/>
      <c r="F223" s="22"/>
    </row>
    <row r="224" spans="3:6" s="102" customFormat="1">
      <c r="C224" s="22"/>
      <c r="D224" s="22"/>
      <c r="E224" s="22"/>
      <c r="F224" s="22"/>
    </row>
    <row r="225" spans="3:6" s="102" customFormat="1">
      <c r="C225" s="22"/>
      <c r="D225" s="22"/>
      <c r="E225" s="22"/>
      <c r="F225" s="22"/>
    </row>
    <row r="226" spans="3:6" s="102" customFormat="1">
      <c r="C226" s="22"/>
      <c r="D226" s="22"/>
      <c r="E226" s="22"/>
      <c r="F226" s="22"/>
    </row>
    <row r="227" spans="3:6" s="102" customFormat="1">
      <c r="C227" s="22"/>
      <c r="D227" s="22"/>
      <c r="E227" s="22"/>
      <c r="F227" s="22"/>
    </row>
    <row r="228" spans="3:6" s="102" customFormat="1">
      <c r="C228" s="22"/>
      <c r="D228" s="22"/>
      <c r="E228" s="22"/>
      <c r="F228" s="22"/>
    </row>
    <row r="229" spans="3:6" s="102" customFormat="1">
      <c r="C229" s="22"/>
      <c r="D229" s="22"/>
      <c r="E229" s="22"/>
      <c r="F229" s="22"/>
    </row>
    <row r="230" spans="3:6" s="102" customFormat="1">
      <c r="C230" s="22"/>
      <c r="D230" s="22"/>
      <c r="E230" s="22"/>
      <c r="F230" s="22"/>
    </row>
    <row r="231" spans="3:6" s="102" customFormat="1">
      <c r="C231" s="22"/>
      <c r="D231" s="22"/>
      <c r="E231" s="22"/>
      <c r="F231" s="22"/>
    </row>
    <row r="232" spans="3:6" s="102" customFormat="1">
      <c r="C232" s="22"/>
      <c r="D232" s="22"/>
      <c r="E232" s="22"/>
      <c r="F232" s="22"/>
    </row>
    <row r="233" spans="3:6" s="102" customFormat="1">
      <c r="C233" s="22"/>
      <c r="D233" s="22"/>
      <c r="E233" s="22"/>
      <c r="F233" s="22"/>
    </row>
    <row r="234" spans="3:6" s="102" customFormat="1">
      <c r="C234" s="22"/>
      <c r="D234" s="22"/>
      <c r="E234" s="22"/>
      <c r="F234" s="22"/>
    </row>
    <row r="235" spans="3:6" s="102" customFormat="1">
      <c r="C235" s="22"/>
      <c r="D235" s="22"/>
      <c r="E235" s="22"/>
      <c r="F235" s="22"/>
    </row>
    <row r="236" spans="3:6" s="102" customFormat="1">
      <c r="C236" s="22"/>
      <c r="D236" s="22"/>
      <c r="E236" s="22"/>
      <c r="F236" s="22"/>
    </row>
    <row r="237" spans="3:6" s="102" customFormat="1">
      <c r="C237" s="22"/>
      <c r="D237" s="22"/>
      <c r="E237" s="22"/>
      <c r="F237" s="22"/>
    </row>
    <row r="238" spans="3:6" s="102" customFormat="1">
      <c r="C238" s="22"/>
      <c r="D238" s="22"/>
      <c r="E238" s="22"/>
      <c r="F238" s="22"/>
    </row>
    <row r="239" spans="3:6" s="102" customFormat="1">
      <c r="C239" s="22"/>
      <c r="D239" s="22"/>
      <c r="E239" s="22"/>
      <c r="F239" s="22"/>
    </row>
    <row r="240" spans="3:6" s="102" customFormat="1">
      <c r="C240" s="22"/>
      <c r="D240" s="22"/>
      <c r="E240" s="22"/>
      <c r="F240" s="22"/>
    </row>
    <row r="241" spans="3:6" s="102" customFormat="1">
      <c r="C241" s="22"/>
      <c r="D241" s="22"/>
      <c r="E241" s="22"/>
      <c r="F241" s="22"/>
    </row>
    <row r="242" spans="3:6" s="102" customFormat="1">
      <c r="C242" s="22"/>
      <c r="D242" s="22"/>
      <c r="E242" s="22"/>
      <c r="F242" s="22"/>
    </row>
    <row r="243" spans="3:6" s="102" customFormat="1">
      <c r="C243" s="22"/>
      <c r="D243" s="22"/>
      <c r="E243" s="22"/>
      <c r="F243" s="22"/>
    </row>
    <row r="244" spans="3:6" s="102" customFormat="1">
      <c r="C244" s="22"/>
      <c r="D244" s="22"/>
      <c r="E244" s="22"/>
      <c r="F244" s="22"/>
    </row>
    <row r="245" spans="3:6" s="102" customFormat="1">
      <c r="C245" s="22"/>
      <c r="D245" s="22"/>
      <c r="E245" s="22"/>
      <c r="F245" s="22"/>
    </row>
    <row r="246" spans="3:6" s="102" customFormat="1">
      <c r="C246" s="22"/>
      <c r="D246" s="22"/>
      <c r="E246" s="22"/>
      <c r="F246" s="22"/>
    </row>
    <row r="247" spans="3:6" s="102" customFormat="1">
      <c r="C247" s="22"/>
      <c r="D247" s="22"/>
      <c r="E247" s="22"/>
      <c r="F247" s="22"/>
    </row>
    <row r="248" spans="3:6" s="102" customFormat="1">
      <c r="C248" s="22"/>
      <c r="D248" s="22"/>
      <c r="E248" s="22"/>
      <c r="F248" s="22"/>
    </row>
    <row r="249" spans="3:6" s="102" customFormat="1">
      <c r="C249" s="22"/>
      <c r="D249" s="22"/>
      <c r="E249" s="22"/>
      <c r="F249" s="22"/>
    </row>
    <row r="250" spans="3:6" s="102" customFormat="1">
      <c r="C250" s="22"/>
      <c r="D250" s="22"/>
      <c r="E250" s="22"/>
      <c r="F250" s="22"/>
    </row>
    <row r="251" spans="3:6" s="102" customFormat="1">
      <c r="C251" s="22"/>
      <c r="D251" s="22"/>
      <c r="E251" s="22"/>
      <c r="F251" s="22"/>
    </row>
    <row r="252" spans="3:6" s="102" customFormat="1">
      <c r="C252" s="22"/>
      <c r="D252" s="22"/>
      <c r="E252" s="22"/>
      <c r="F252" s="22"/>
    </row>
    <row r="253" spans="3:6" s="102" customFormat="1">
      <c r="C253" s="22"/>
      <c r="D253" s="22"/>
      <c r="E253" s="22"/>
      <c r="F253" s="22"/>
    </row>
    <row r="254" spans="3:6" s="102" customFormat="1">
      <c r="C254" s="22"/>
      <c r="D254" s="22"/>
      <c r="E254" s="22"/>
      <c r="F254" s="22"/>
    </row>
    <row r="255" spans="3:6" s="102" customFormat="1">
      <c r="C255" s="22"/>
      <c r="D255" s="22"/>
      <c r="E255" s="22"/>
      <c r="F255" s="22"/>
    </row>
    <row r="256" spans="3:6" s="102" customFormat="1">
      <c r="C256" s="22"/>
      <c r="D256" s="22"/>
      <c r="E256" s="22"/>
      <c r="F256" s="22"/>
    </row>
    <row r="257" spans="3:6" s="102" customFormat="1">
      <c r="C257" s="22"/>
      <c r="D257" s="22"/>
      <c r="E257" s="22"/>
      <c r="F257" s="22"/>
    </row>
    <row r="258" spans="3:6" s="102" customFormat="1">
      <c r="C258" s="22"/>
      <c r="D258" s="22"/>
      <c r="E258" s="22"/>
      <c r="F258" s="22"/>
    </row>
    <row r="259" spans="3:6" s="102" customFormat="1">
      <c r="C259" s="22"/>
      <c r="D259" s="22"/>
      <c r="E259" s="22"/>
      <c r="F259" s="22"/>
    </row>
    <row r="260" spans="3:6" s="102" customFormat="1">
      <c r="C260" s="22"/>
      <c r="D260" s="22"/>
      <c r="E260" s="22"/>
      <c r="F260" s="22"/>
    </row>
    <row r="261" spans="3:6" s="102" customFormat="1">
      <c r="C261" s="22"/>
      <c r="D261" s="22"/>
      <c r="E261" s="22"/>
      <c r="F261" s="22"/>
    </row>
    <row r="262" spans="3:6" s="102" customFormat="1">
      <c r="C262" s="22"/>
      <c r="D262" s="22"/>
      <c r="E262" s="22"/>
      <c r="F262" s="22"/>
    </row>
    <row r="263" spans="3:6" s="102" customFormat="1">
      <c r="C263" s="22"/>
      <c r="D263" s="22"/>
      <c r="E263" s="22"/>
      <c r="F263" s="22"/>
    </row>
    <row r="264" spans="3:6" s="102" customFormat="1">
      <c r="C264" s="22"/>
      <c r="D264" s="22"/>
      <c r="E264" s="22"/>
      <c r="F264" s="22"/>
    </row>
    <row r="265" spans="3:6" s="102" customFormat="1">
      <c r="C265" s="22"/>
      <c r="D265" s="22"/>
      <c r="E265" s="22"/>
      <c r="F265" s="22"/>
    </row>
    <row r="266" spans="3:6" s="102" customFormat="1">
      <c r="C266" s="22"/>
      <c r="D266" s="22"/>
      <c r="E266" s="22"/>
      <c r="F266" s="22"/>
    </row>
    <row r="267" spans="3:6" s="102" customFormat="1">
      <c r="C267" s="22"/>
      <c r="D267" s="22"/>
      <c r="E267" s="22"/>
      <c r="F267" s="22"/>
    </row>
    <row r="268" spans="3:6" s="102" customFormat="1">
      <c r="C268" s="22"/>
      <c r="D268" s="22"/>
      <c r="E268" s="22"/>
      <c r="F268" s="22"/>
    </row>
    <row r="269" spans="3:6" s="102" customFormat="1">
      <c r="C269" s="22"/>
      <c r="D269" s="22"/>
      <c r="E269" s="22"/>
      <c r="F269" s="22"/>
    </row>
    <row r="270" spans="3:6" s="102" customFormat="1">
      <c r="C270" s="22"/>
      <c r="D270" s="22"/>
      <c r="E270" s="22"/>
      <c r="F270" s="22"/>
    </row>
    <row r="271" spans="3:6" s="102" customFormat="1">
      <c r="C271" s="22"/>
      <c r="D271" s="22"/>
      <c r="E271" s="22"/>
      <c r="F271" s="22"/>
    </row>
    <row r="272" spans="3:6" s="102" customFormat="1">
      <c r="C272" s="22"/>
      <c r="D272" s="22"/>
      <c r="E272" s="22"/>
      <c r="F272" s="22"/>
    </row>
    <row r="273" spans="3:6" s="102" customFormat="1">
      <c r="C273" s="22"/>
      <c r="D273" s="22"/>
      <c r="E273" s="22"/>
      <c r="F273" s="22"/>
    </row>
    <row r="274" spans="3:6" s="102" customFormat="1">
      <c r="C274" s="22"/>
      <c r="D274" s="22"/>
      <c r="E274" s="22"/>
      <c r="F274" s="22"/>
    </row>
    <row r="275" spans="3:6" s="102" customFormat="1">
      <c r="C275" s="22"/>
      <c r="D275" s="22"/>
      <c r="E275" s="22"/>
      <c r="F275" s="22"/>
    </row>
    <row r="276" spans="3:6" s="102" customFormat="1">
      <c r="C276" s="22"/>
      <c r="D276" s="22"/>
      <c r="E276" s="22"/>
      <c r="F276" s="22"/>
    </row>
    <row r="277" spans="3:6" s="102" customFormat="1">
      <c r="C277" s="22"/>
      <c r="D277" s="22"/>
      <c r="E277" s="22"/>
      <c r="F277" s="22"/>
    </row>
    <row r="278" spans="3:6" s="102" customFormat="1">
      <c r="C278" s="22"/>
      <c r="D278" s="22"/>
      <c r="E278" s="22"/>
      <c r="F278" s="22"/>
    </row>
    <row r="279" spans="3:6" s="102" customFormat="1">
      <c r="C279" s="22"/>
      <c r="D279" s="22"/>
      <c r="E279" s="22"/>
      <c r="F279" s="22"/>
    </row>
    <row r="280" spans="3:6" s="102" customFormat="1">
      <c r="C280" s="22"/>
      <c r="D280" s="22"/>
      <c r="E280" s="22"/>
      <c r="F280" s="22"/>
    </row>
    <row r="281" spans="3:6" s="102" customFormat="1">
      <c r="C281" s="22"/>
      <c r="D281" s="22"/>
      <c r="E281" s="22"/>
      <c r="F281" s="22"/>
    </row>
    <row r="282" spans="3:6" s="102" customFormat="1">
      <c r="C282" s="22"/>
      <c r="D282" s="22"/>
      <c r="E282" s="22"/>
      <c r="F282" s="22"/>
    </row>
    <row r="283" spans="3:6" s="102" customFormat="1">
      <c r="C283" s="22"/>
      <c r="D283" s="22"/>
      <c r="E283" s="22"/>
      <c r="F283" s="22"/>
    </row>
    <row r="284" spans="3:6" s="102" customFormat="1">
      <c r="C284" s="22"/>
      <c r="D284" s="22"/>
      <c r="E284" s="22"/>
      <c r="F284" s="22"/>
    </row>
    <row r="285" spans="3:6" s="102" customFormat="1">
      <c r="C285" s="22"/>
      <c r="D285" s="22"/>
      <c r="E285" s="22"/>
      <c r="F285" s="22"/>
    </row>
    <row r="286" spans="3:6" s="102" customFormat="1">
      <c r="C286" s="22"/>
      <c r="D286" s="22"/>
      <c r="E286" s="22"/>
      <c r="F286" s="22"/>
    </row>
    <row r="287" spans="3:6" s="102" customFormat="1">
      <c r="C287" s="22"/>
      <c r="D287" s="22"/>
      <c r="E287" s="22"/>
      <c r="F287" s="22"/>
    </row>
    <row r="288" spans="3:6" s="102" customFormat="1">
      <c r="C288" s="22"/>
      <c r="D288" s="22"/>
      <c r="E288" s="22"/>
      <c r="F288" s="22"/>
    </row>
    <row r="289" spans="3:6" s="102" customFormat="1">
      <c r="C289" s="22"/>
      <c r="D289" s="22"/>
      <c r="E289" s="22"/>
      <c r="F289" s="22"/>
    </row>
    <row r="290" spans="3:6" s="102" customFormat="1">
      <c r="C290" s="22"/>
      <c r="D290" s="22"/>
      <c r="E290" s="22"/>
      <c r="F290" s="22"/>
    </row>
    <row r="291" spans="3:6" s="102" customFormat="1">
      <c r="C291" s="22"/>
      <c r="D291" s="22"/>
      <c r="E291" s="22"/>
      <c r="F291" s="22"/>
    </row>
    <row r="292" spans="3:6" s="102" customFormat="1">
      <c r="C292" s="22"/>
      <c r="D292" s="22"/>
      <c r="E292" s="22"/>
      <c r="F292" s="22"/>
    </row>
    <row r="293" spans="3:6" s="102" customFormat="1">
      <c r="C293" s="22"/>
      <c r="D293" s="22"/>
      <c r="E293" s="22"/>
      <c r="F293" s="22"/>
    </row>
    <row r="294" spans="3:6" s="102" customFormat="1">
      <c r="C294" s="22"/>
      <c r="D294" s="22"/>
      <c r="E294" s="22"/>
      <c r="F294" s="22"/>
    </row>
    <row r="295" spans="3:6" s="102" customFormat="1">
      <c r="C295" s="22"/>
      <c r="D295" s="22"/>
      <c r="E295" s="22"/>
      <c r="F295" s="22"/>
    </row>
    <row r="296" spans="3:6" s="102" customFormat="1">
      <c r="C296" s="22"/>
      <c r="D296" s="22"/>
      <c r="E296" s="22"/>
      <c r="F296" s="22"/>
    </row>
    <row r="297" spans="3:6" s="102" customFormat="1">
      <c r="C297" s="22"/>
      <c r="D297" s="22"/>
      <c r="E297" s="22"/>
      <c r="F297" s="22"/>
    </row>
    <row r="298" spans="3:6" s="102" customFormat="1">
      <c r="C298" s="22"/>
      <c r="D298" s="22"/>
      <c r="E298" s="22"/>
      <c r="F298" s="22"/>
    </row>
    <row r="299" spans="3:6" s="102" customFormat="1">
      <c r="C299" s="22"/>
      <c r="D299" s="22"/>
      <c r="E299" s="22"/>
      <c r="F299" s="22"/>
    </row>
    <row r="300" spans="3:6" s="102" customFormat="1">
      <c r="C300" s="22"/>
      <c r="D300" s="22"/>
      <c r="E300" s="22"/>
      <c r="F300" s="22"/>
    </row>
    <row r="301" spans="3:6" s="102" customFormat="1">
      <c r="C301" s="22"/>
      <c r="D301" s="22"/>
      <c r="E301" s="22"/>
      <c r="F301" s="22"/>
    </row>
    <row r="302" spans="3:6" s="102" customFormat="1">
      <c r="C302" s="22"/>
      <c r="D302" s="22"/>
      <c r="E302" s="22"/>
      <c r="F302" s="22"/>
    </row>
    <row r="303" spans="3:6" s="102" customFormat="1">
      <c r="C303" s="22"/>
      <c r="D303" s="22"/>
      <c r="E303" s="22"/>
      <c r="F303" s="22"/>
    </row>
    <row r="304" spans="3:6" s="102" customFormat="1">
      <c r="C304" s="22"/>
      <c r="D304" s="22"/>
      <c r="E304" s="22"/>
      <c r="F304" s="22"/>
    </row>
    <row r="305" spans="3:6" s="102" customFormat="1">
      <c r="C305" s="22"/>
      <c r="D305" s="22"/>
      <c r="E305" s="22"/>
      <c r="F305" s="22"/>
    </row>
    <row r="306" spans="3:6" s="102" customFormat="1">
      <c r="C306" s="22"/>
      <c r="D306" s="22"/>
      <c r="E306" s="22"/>
      <c r="F306" s="22"/>
    </row>
    <row r="307" spans="3:6" s="102" customFormat="1">
      <c r="C307" s="22"/>
      <c r="D307" s="22"/>
      <c r="E307" s="22"/>
      <c r="F307" s="22"/>
    </row>
    <row r="308" spans="3:6" s="102" customFormat="1">
      <c r="C308" s="22"/>
      <c r="D308" s="22"/>
      <c r="E308" s="22"/>
      <c r="F308" s="22"/>
    </row>
    <row r="309" spans="3:6" s="102" customFormat="1">
      <c r="C309" s="22"/>
      <c r="D309" s="22"/>
      <c r="E309" s="22"/>
      <c r="F309" s="22"/>
    </row>
    <row r="310" spans="3:6" s="102" customFormat="1">
      <c r="C310" s="22"/>
      <c r="D310" s="22"/>
      <c r="E310" s="22"/>
      <c r="F310" s="22"/>
    </row>
    <row r="311" spans="3:6" s="102" customFormat="1">
      <c r="C311" s="22"/>
      <c r="D311" s="22"/>
      <c r="E311" s="22"/>
      <c r="F311" s="22"/>
    </row>
    <row r="312" spans="3:6" s="102" customFormat="1">
      <c r="C312" s="22"/>
      <c r="D312" s="22"/>
      <c r="E312" s="22"/>
      <c r="F312" s="22"/>
    </row>
    <row r="313" spans="3:6" s="102" customFormat="1">
      <c r="C313" s="22"/>
      <c r="D313" s="22"/>
      <c r="E313" s="22"/>
      <c r="F313" s="22"/>
    </row>
    <row r="314" spans="3:6" s="102" customFormat="1">
      <c r="C314" s="22"/>
      <c r="D314" s="22"/>
      <c r="E314" s="22"/>
      <c r="F314" s="22"/>
    </row>
    <row r="315" spans="3:6" s="102" customFormat="1">
      <c r="C315" s="22"/>
      <c r="D315" s="22"/>
      <c r="E315" s="22"/>
      <c r="F315" s="22"/>
    </row>
    <row r="316" spans="3:6" s="102" customFormat="1">
      <c r="C316" s="22"/>
      <c r="D316" s="22"/>
      <c r="E316" s="22"/>
      <c r="F316" s="22"/>
    </row>
    <row r="317" spans="3:6" s="102" customFormat="1">
      <c r="C317" s="22"/>
      <c r="D317" s="22"/>
      <c r="E317" s="22"/>
      <c r="F317" s="22"/>
    </row>
    <row r="318" spans="3:6" s="102" customFormat="1">
      <c r="C318" s="22"/>
      <c r="D318" s="22"/>
      <c r="E318" s="22"/>
      <c r="F318" s="22"/>
    </row>
    <row r="319" spans="3:6" s="102" customFormat="1">
      <c r="C319" s="22"/>
      <c r="D319" s="22"/>
      <c r="E319" s="22"/>
      <c r="F319" s="22"/>
    </row>
    <row r="320" spans="3:6" s="102" customFormat="1">
      <c r="C320" s="22"/>
      <c r="D320" s="22"/>
      <c r="E320" s="22"/>
      <c r="F320" s="22"/>
    </row>
    <row r="321" spans="3:6" s="102" customFormat="1">
      <c r="C321" s="22"/>
      <c r="D321" s="22"/>
      <c r="E321" s="22"/>
      <c r="F321" s="22"/>
    </row>
    <row r="322" spans="3:6" s="102" customFormat="1">
      <c r="C322" s="22"/>
      <c r="D322" s="22"/>
      <c r="E322" s="22"/>
      <c r="F322" s="22"/>
    </row>
    <row r="323" spans="3:6" s="102" customFormat="1">
      <c r="C323" s="22"/>
      <c r="D323" s="22"/>
      <c r="E323" s="22"/>
      <c r="F323" s="22"/>
    </row>
    <row r="324" spans="3:6" s="102" customFormat="1">
      <c r="C324" s="22"/>
      <c r="D324" s="22"/>
      <c r="E324" s="22"/>
      <c r="F324" s="22"/>
    </row>
    <row r="325" spans="3:6" s="102" customFormat="1">
      <c r="C325" s="22"/>
      <c r="D325" s="22"/>
      <c r="E325" s="22"/>
      <c r="F325" s="22"/>
    </row>
    <row r="326" spans="3:6" s="102" customFormat="1">
      <c r="C326" s="22"/>
      <c r="D326" s="22"/>
      <c r="E326" s="22"/>
      <c r="F326" s="22"/>
    </row>
    <row r="327" spans="3:6" s="102" customFormat="1">
      <c r="C327" s="22"/>
      <c r="D327" s="22"/>
      <c r="E327" s="22"/>
      <c r="F327" s="22"/>
    </row>
    <row r="328" spans="3:6" s="102" customFormat="1">
      <c r="C328" s="22"/>
      <c r="D328" s="22"/>
      <c r="E328" s="22"/>
      <c r="F328" s="22"/>
    </row>
    <row r="329" spans="3:6" s="102" customFormat="1">
      <c r="C329" s="22"/>
      <c r="D329" s="22"/>
      <c r="E329" s="22"/>
      <c r="F329" s="22"/>
    </row>
    <row r="330" spans="3:6" s="102" customFormat="1">
      <c r="C330" s="22"/>
      <c r="D330" s="22"/>
      <c r="E330" s="22"/>
      <c r="F330" s="22"/>
    </row>
    <row r="331" spans="3:6" s="102" customFormat="1">
      <c r="C331" s="22"/>
      <c r="D331" s="22"/>
      <c r="E331" s="22"/>
      <c r="F331" s="22"/>
    </row>
    <row r="332" spans="3:6" s="102" customFormat="1">
      <c r="C332" s="22"/>
      <c r="D332" s="22"/>
      <c r="E332" s="22"/>
      <c r="F332" s="22"/>
    </row>
    <row r="333" spans="3:6" s="102" customFormat="1">
      <c r="C333" s="22"/>
      <c r="D333" s="22"/>
      <c r="E333" s="22"/>
      <c r="F333" s="22"/>
    </row>
    <row r="334" spans="3:6" s="102" customFormat="1">
      <c r="C334" s="22"/>
      <c r="D334" s="22"/>
      <c r="E334" s="22"/>
      <c r="F334" s="22"/>
    </row>
    <row r="335" spans="3:6" s="102" customFormat="1">
      <c r="C335" s="22"/>
      <c r="D335" s="22"/>
      <c r="E335" s="22"/>
      <c r="F335" s="22"/>
    </row>
    <row r="336" spans="3:6" s="102" customFormat="1">
      <c r="C336" s="22"/>
      <c r="D336" s="22"/>
      <c r="E336" s="22"/>
      <c r="F336" s="22"/>
    </row>
    <row r="337" spans="3:6" s="102" customFormat="1">
      <c r="C337" s="22"/>
      <c r="D337" s="22"/>
      <c r="E337" s="22"/>
      <c r="F337" s="22"/>
    </row>
    <row r="338" spans="3:6" s="102" customFormat="1">
      <c r="C338" s="22"/>
      <c r="D338" s="22"/>
      <c r="E338" s="22"/>
      <c r="F338" s="22"/>
    </row>
    <row r="339" spans="3:6" s="102" customFormat="1">
      <c r="C339" s="22"/>
      <c r="D339" s="22"/>
      <c r="E339" s="22"/>
      <c r="F339" s="22"/>
    </row>
    <row r="340" spans="3:6" s="102" customFormat="1">
      <c r="C340" s="22"/>
      <c r="D340" s="22"/>
      <c r="E340" s="22"/>
      <c r="F340" s="22"/>
    </row>
  </sheetData>
  <dataConsolidate/>
  <mergeCells count="9">
    <mergeCell ref="I11:N11"/>
    <mergeCell ref="I12:N12"/>
    <mergeCell ref="I13:N13"/>
    <mergeCell ref="B13:G13"/>
    <mergeCell ref="F3:G3"/>
    <mergeCell ref="B11:G11"/>
    <mergeCell ref="B12:G12"/>
    <mergeCell ref="F7:G9"/>
    <mergeCell ref="L3:N9"/>
  </mergeCells>
  <conditionalFormatting sqref="G16">
    <cfRule type="cellIs" dxfId="6" priority="8" operator="lessThan">
      <formula>0</formula>
    </cfRule>
  </conditionalFormatting>
  <conditionalFormatting sqref="G17:G75">
    <cfRule type="cellIs" dxfId="5" priority="7" operator="lessThan">
      <formula>0</formula>
    </cfRule>
  </conditionalFormatting>
  <conditionalFormatting sqref="H16">
    <cfRule type="expression" dxfId="4" priority="4">
      <formula>G16&lt;0</formula>
    </cfRule>
  </conditionalFormatting>
  <conditionalFormatting sqref="H17:H75">
    <cfRule type="expression" dxfId="3" priority="1">
      <formula>G17&lt;0</formula>
    </cfRule>
  </conditionalFormatting>
  <dataValidations count="2">
    <dataValidation type="list" allowBlank="1" showInputMessage="1" showErrorMessage="1" sqref="K3" xr:uid="{00000000-0002-0000-0400-000000000000}">
      <formula1>"No, Yes"</formula1>
    </dataValidation>
    <dataValidation type="list" allowBlank="1" showInputMessage="1" showErrorMessage="1" sqref="D3" xr:uid="{00000000-0002-0000-0400-000001000000}">
      <formula1>$AE$3:$AK$3</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AY339"/>
  <sheetViews>
    <sheetView showGridLines="0" zoomScale="70" zoomScaleNormal="70" zoomScalePageLayoutView="76" workbookViewId="0">
      <pane ySplit="14" topLeftCell="A15" activePane="bottomLeft" state="frozen"/>
      <selection pane="bottomLeft" activeCell="D5" sqref="D5"/>
    </sheetView>
  </sheetViews>
  <sheetFormatPr defaultColWidth="8.85546875" defaultRowHeight="15"/>
  <cols>
    <col min="1" max="1" width="3.42578125" style="22" customWidth="1"/>
    <col min="2" max="2" width="3.85546875" style="22" bestFit="1" customWidth="1"/>
    <col min="3" max="3" width="29.7109375" style="22" customWidth="1"/>
    <col min="4" max="4" width="20.28515625" style="22" customWidth="1"/>
    <col min="5" max="5" width="1" style="22" customWidth="1"/>
    <col min="6" max="6" width="3.85546875" style="22" bestFit="1" customWidth="1"/>
    <col min="7" max="7" width="29.7109375" style="22" customWidth="1"/>
    <col min="8" max="8" width="10.28515625" style="22" bestFit="1" customWidth="1"/>
    <col min="9" max="9" width="6.42578125" style="22" customWidth="1"/>
    <col min="10" max="10" width="3.85546875" style="22" bestFit="1" customWidth="1"/>
    <col min="11" max="11" width="29.7109375" style="22" customWidth="1"/>
    <col min="12" max="12" width="10.28515625" style="22" bestFit="1" customWidth="1"/>
    <col min="13" max="13" width="1" style="22" customWidth="1"/>
    <col min="14" max="14" width="3.85546875" style="22" bestFit="1" customWidth="1"/>
    <col min="15" max="15" width="29.7109375" style="22" customWidth="1"/>
    <col min="16" max="16" width="10.28515625" style="22" bestFit="1" customWidth="1"/>
    <col min="17" max="18" width="8.85546875" style="22"/>
    <col min="19" max="28" width="8.85546875" style="102"/>
    <col min="29" max="29" width="14" style="102" bestFit="1" customWidth="1"/>
    <col min="30" max="16384" width="8.85546875" style="102"/>
  </cols>
  <sheetData>
    <row r="1" spans="1:51" s="98" customFormat="1" ht="19.5" thickBot="1">
      <c r="A1" s="60" t="s">
        <v>332</v>
      </c>
      <c r="B1" s="61"/>
      <c r="C1" s="61"/>
      <c r="D1" s="61"/>
      <c r="E1" s="61"/>
      <c r="F1" s="61"/>
      <c r="G1" s="61"/>
      <c r="H1" s="61"/>
      <c r="I1" s="61"/>
      <c r="J1" s="61"/>
      <c r="K1" s="61"/>
      <c r="L1" s="61"/>
      <c r="M1" s="61"/>
      <c r="N1" s="61"/>
      <c r="O1" s="61"/>
      <c r="P1" s="61"/>
      <c r="Q1" s="89"/>
      <c r="R1" s="89"/>
      <c r="AW1" s="99"/>
      <c r="AX1" s="100"/>
      <c r="AY1" s="101"/>
    </row>
    <row r="2" spans="1:51" ht="15.75" thickTop="1">
      <c r="C2" s="24"/>
      <c r="D2" s="23"/>
      <c r="E2" s="23"/>
      <c r="F2" s="23"/>
      <c r="N2" s="24"/>
    </row>
    <row r="3" spans="1:51" ht="15" customHeight="1">
      <c r="C3" s="85" t="s">
        <v>314</v>
      </c>
      <c r="D3" s="192" t="s">
        <v>296</v>
      </c>
      <c r="G3" s="348" t="str">
        <f>National_FacilityIntegration!F3</f>
        <v xml:space="preserve">Integrate if unused / spare capacity more than:  </v>
      </c>
      <c r="H3" s="349"/>
      <c r="J3" s="23"/>
      <c r="K3" s="85" t="s">
        <v>289</v>
      </c>
      <c r="L3" s="192" t="s">
        <v>290</v>
      </c>
      <c r="N3" s="24"/>
      <c r="AD3" s="108" t="s">
        <v>318</v>
      </c>
      <c r="AE3" s="172" t="s">
        <v>126</v>
      </c>
      <c r="AF3" s="172" t="s">
        <v>291</v>
      </c>
      <c r="AG3" s="173" t="s">
        <v>292</v>
      </c>
      <c r="AH3" s="173" t="s">
        <v>293</v>
      </c>
      <c r="AI3" s="173" t="s">
        <v>294</v>
      </c>
      <c r="AJ3" s="109" t="s">
        <v>295</v>
      </c>
      <c r="AK3" s="109" t="s">
        <v>296</v>
      </c>
      <c r="AM3" s="109" t="s">
        <v>132</v>
      </c>
    </row>
    <row r="4" spans="1:51">
      <c r="C4" s="23"/>
      <c r="D4" s="42"/>
      <c r="G4" s="43" t="s">
        <v>333</v>
      </c>
      <c r="H4" s="82">
        <f>Threshold_Low</f>
        <v>0.1</v>
      </c>
      <c r="J4" s="23"/>
      <c r="K4" s="23"/>
      <c r="L4" s="42"/>
      <c r="N4" s="24"/>
      <c r="AC4" s="111" t="s">
        <v>135</v>
      </c>
      <c r="AD4" s="173">
        <f>INDEX(AE4:AK4,MATCH($D$3,AE$3:AK$3,0))+IF($L$3="No",0,AM4)</f>
        <v>60</v>
      </c>
      <c r="AE4" s="109">
        <f>National_LimitedCapacity!AE4</f>
        <v>0</v>
      </c>
      <c r="AF4" s="109">
        <f>National_LimitedCapacity!AF4</f>
        <v>10</v>
      </c>
      <c r="AG4" s="109">
        <f>National_LimitedCapacity!AG4</f>
        <v>20</v>
      </c>
      <c r="AH4" s="109">
        <f>National_LimitedCapacity!AH4</f>
        <v>30</v>
      </c>
      <c r="AI4" s="109">
        <f>National_LimitedCapacity!AI4</f>
        <v>40</v>
      </c>
      <c r="AJ4" s="109">
        <f>National_LimitedCapacity!AJ4</f>
        <v>50</v>
      </c>
      <c r="AK4" s="109">
        <f>National_LimitedCapacity!AK4</f>
        <v>60</v>
      </c>
      <c r="AM4" s="109">
        <f>National_LimitedCapacity!AM4</f>
        <v>5</v>
      </c>
    </row>
    <row r="5" spans="1:51">
      <c r="C5" s="85" t="s">
        <v>334</v>
      </c>
      <c r="D5" s="192" t="s">
        <v>99</v>
      </c>
      <c r="G5" s="43" t="s">
        <v>299</v>
      </c>
      <c r="H5" s="82">
        <f>Threshold_Med</f>
        <v>0.25</v>
      </c>
      <c r="I5" s="1"/>
      <c r="J5" s="23"/>
      <c r="K5" s="85" t="str">
        <f>National_LimitedCapacity!J5</f>
        <v xml:space="preserve">% additional TB volumes:  </v>
      </c>
      <c r="L5" s="88">
        <f>Vol_TB</f>
        <v>0</v>
      </c>
      <c r="N5" s="74"/>
      <c r="AC5" s="111" t="s">
        <v>302</v>
      </c>
      <c r="AD5" s="173">
        <f>INDEX(AE5:AK5,MATCH($D$3,AE$3:AK$3,0))+IF($L$3="No",0,AM5)</f>
        <v>42</v>
      </c>
      <c r="AE5" s="109">
        <f>National_LimitedCapacity!AE5</f>
        <v>0</v>
      </c>
      <c r="AF5" s="109">
        <f>National_LimitedCapacity!AF5</f>
        <v>7</v>
      </c>
      <c r="AG5" s="109">
        <f>National_LimitedCapacity!AG5</f>
        <v>14</v>
      </c>
      <c r="AH5" s="109">
        <f>National_LimitedCapacity!AH5</f>
        <v>21</v>
      </c>
      <c r="AI5" s="109">
        <f>National_LimitedCapacity!AI5</f>
        <v>28</v>
      </c>
      <c r="AJ5" s="109">
        <f>National_LimitedCapacity!AJ5</f>
        <v>35</v>
      </c>
      <c r="AK5" s="109">
        <f>National_LimitedCapacity!AK5</f>
        <v>42</v>
      </c>
      <c r="AM5" s="109">
        <f>National_LimitedCapacity!AM5</f>
        <v>4</v>
      </c>
    </row>
    <row r="6" spans="1:51">
      <c r="C6" s="85" t="s">
        <v>298</v>
      </c>
      <c r="D6" s="47">
        <f>COUNTIF(Analysis!$C$10:$C$500,$D$5)</f>
        <v>7</v>
      </c>
      <c r="G6" s="43" t="s">
        <v>300</v>
      </c>
      <c r="H6" s="82">
        <f>Threshold_High</f>
        <v>0.5</v>
      </c>
      <c r="I6" s="42"/>
      <c r="J6" s="23"/>
      <c r="K6" s="85" t="str">
        <f>National_LimitedCapacity!J6</f>
        <v xml:space="preserve">% additional HIV volumes:  </v>
      </c>
      <c r="L6" s="88">
        <f>Vol_HIV</f>
        <v>0</v>
      </c>
      <c r="N6" s="74"/>
    </row>
    <row r="7" spans="1:51">
      <c r="I7" s="42"/>
      <c r="J7" s="23"/>
      <c r="K7" s="85" t="str">
        <f>National_LimitedCapacity!J7</f>
        <v xml:space="preserve">% additional HPV volumes:  </v>
      </c>
      <c r="L7" s="88">
        <f>Vol_HIV</f>
        <v>0</v>
      </c>
      <c r="N7" s="74"/>
    </row>
    <row r="8" spans="1:51">
      <c r="E8" s="1"/>
      <c r="K8" s="85" t="str">
        <f>National_LimitedCapacity!J8</f>
        <v xml:space="preserve">% additional HCV volumes:  </v>
      </c>
      <c r="L8" s="88">
        <f>Vol_HIV</f>
        <v>0</v>
      </c>
    </row>
    <row r="9" spans="1:51">
      <c r="E9" s="1"/>
    </row>
    <row r="10" spans="1:51">
      <c r="B10" s="355" t="s">
        <v>325</v>
      </c>
      <c r="C10" s="355"/>
      <c r="D10" s="355"/>
      <c r="E10" s="1"/>
      <c r="F10" s="351" t="s">
        <v>326</v>
      </c>
      <c r="G10" s="351"/>
      <c r="H10" s="351"/>
      <c r="J10" s="359" t="s">
        <v>335</v>
      </c>
      <c r="K10" s="359"/>
      <c r="L10" s="359"/>
      <c r="N10" s="360" t="s">
        <v>336</v>
      </c>
      <c r="O10" s="360"/>
      <c r="P10" s="360"/>
    </row>
    <row r="11" spans="1:51">
      <c r="B11" s="356" t="str">
        <f>"&lt;"&amp;Regional_FacilityCapacity!$H$4*100&amp;"% unused capacity"</f>
        <v>&lt;10% unused capacity</v>
      </c>
      <c r="C11" s="356"/>
      <c r="D11" s="356"/>
      <c r="E11" s="1"/>
      <c r="F11" s="352" t="str">
        <f>Regional_FacilityCapacity!$H$4*100&amp;"-"&amp;Regional_FacilityCapacity!$H$5*100&amp;"% unused capacity"</f>
        <v>10-25% unused capacity</v>
      </c>
      <c r="G11" s="352"/>
      <c r="H11" s="352"/>
      <c r="J11" s="361" t="str">
        <f>"&gt;"&amp;Regional_FacilityCapacity!$H$6*100&amp;"% unused capacity"</f>
        <v>&gt;50% unused capacity</v>
      </c>
      <c r="K11" s="361"/>
      <c r="L11" s="361"/>
      <c r="N11" s="362" t="str">
        <f>Regional_FacilityCapacity!$H$5*100&amp;"-"&amp;Regional_FacilityCapacity!$H$6*100&amp;"% unused capacity"</f>
        <v>25-50% unused capacity</v>
      </c>
      <c r="O11" s="362"/>
      <c r="P11" s="362"/>
    </row>
    <row r="12" spans="1:51">
      <c r="B12" s="353" t="str">
        <f ca="1">"Total # of sites: "&amp;COUNTIF(OFFSET(Analysis!DG$10:DG$500,,$AD$4),Regional_FacilityCapacity!$D$5)</f>
        <v>Total # of sites: 6</v>
      </c>
      <c r="C12" s="353"/>
      <c r="D12" s="353"/>
      <c r="E12" s="1"/>
      <c r="F12" s="353" t="str">
        <f ca="1">"Total # of sites: "&amp;COUNTIF(OFFSET(Analysis!DH$10:DH$500,,$AD$4),Regional_FacilityCapacity!$D$5)</f>
        <v>Total # of sites: 1</v>
      </c>
      <c r="G12" s="353"/>
      <c r="H12" s="353"/>
      <c r="J12" s="353" t="str">
        <f ca="1">"Total # of sites: "&amp;COUNTIF(OFFSET(Analysis!DJ$10:DJ$500,,$AD$4),Regional_FacilityCapacity!$D$5)</f>
        <v>Total # of sites: 0</v>
      </c>
      <c r="K12" s="353"/>
      <c r="L12" s="353"/>
      <c r="N12" s="353" t="str">
        <f ca="1">"Total # of sites: "&amp;COUNTIF(OFFSET(Analysis!DI$10:DI$500,,$AD$4),Regional_FacilityCapacity!$D$5)</f>
        <v>Total # of sites: 0</v>
      </c>
      <c r="O12" s="353"/>
      <c r="P12" s="353"/>
    </row>
    <row r="13" spans="1:51">
      <c r="A13" s="46"/>
      <c r="B13" s="46"/>
      <c r="C13" s="11"/>
      <c r="D13" s="46"/>
      <c r="E13" s="1"/>
      <c r="F13" s="46"/>
      <c r="G13" s="11"/>
      <c r="H13" s="46"/>
      <c r="I13" s="46"/>
      <c r="J13" s="46"/>
      <c r="K13" s="11"/>
      <c r="L13" s="46"/>
      <c r="M13" s="46"/>
      <c r="N13" s="46"/>
      <c r="O13" s="11"/>
      <c r="P13" s="46"/>
      <c r="Q13" s="46"/>
      <c r="R13" s="46"/>
    </row>
    <row r="14" spans="1:51" ht="25.5">
      <c r="A14" s="46"/>
      <c r="B14" s="52" t="s">
        <v>95</v>
      </c>
      <c r="C14" s="53" t="s">
        <v>311</v>
      </c>
      <c r="D14" s="75" t="s">
        <v>159</v>
      </c>
      <c r="E14" s="1"/>
      <c r="F14" s="54" t="s">
        <v>95</v>
      </c>
      <c r="G14" s="55" t="s">
        <v>311</v>
      </c>
      <c r="H14" s="76" t="s">
        <v>159</v>
      </c>
      <c r="I14" s="51"/>
      <c r="J14" s="58" t="s">
        <v>95</v>
      </c>
      <c r="K14" s="59" t="s">
        <v>311</v>
      </c>
      <c r="L14" s="77" t="s">
        <v>159</v>
      </c>
      <c r="M14" s="46"/>
      <c r="N14" s="56" t="s">
        <v>95</v>
      </c>
      <c r="O14" s="57" t="s">
        <v>311</v>
      </c>
      <c r="P14" s="78" t="s">
        <v>159</v>
      </c>
      <c r="Q14" s="46"/>
      <c r="R14" s="46"/>
    </row>
    <row r="15" spans="1:51">
      <c r="B15" s="48">
        <v>1</v>
      </c>
      <c r="C15" s="48" t="str">
        <f t="array" aca="1" ref="C15" ca="1">IFERROR(INDEX(Analysis!$F$10:$F$500,SMALL(IF(Regional_FacilityCapacity!$D$5=OFFSET(Analysis!$DG$10:$DG$500,,$AD$4),ROW(OFFSET(Analysis!$DG$10:$DG$500,,$AD$4))-ROW(OFFSET(Analysis!$DG$10,,$AD$4))+1),Regional_FacilityCapacity!$B15)),"")</f>
        <v>Facility 9</v>
      </c>
      <c r="D15" s="64">
        <f ca="1">IFERROR(INDEX(OFFSET(Analysis!$BG$10:$BG$500,,$AD$5),MATCH(C15,Analysis!$F$10:$F$500,0)),"")</f>
        <v>5.6467013888888806E-2</v>
      </c>
      <c r="E15" s="1"/>
      <c r="F15" s="48">
        <f t="shared" ref="F15:F74" si="0">B15</f>
        <v>1</v>
      </c>
      <c r="G15" s="48" t="str">
        <f t="array" aca="1" ref="G15" ca="1">IFERROR(INDEX(Analysis!$F$10:$F$500,SMALL(IF(Regional_FacilityCapacity!$D$5=OFFSET(Analysis!$DH$10:$DH$500,,$AD$4),ROW(OFFSET(Analysis!$DH$10:$DH$500,,$AD$4))-ROW(OFFSET(Analysis!$DH$10,,$AD$4))+1),Regional_FacilityCapacity!$B15)),"")</f>
        <v>Facility 13</v>
      </c>
      <c r="H15" s="64">
        <f ca="1">IFERROR(INDEX(OFFSET(Analysis!$BG$10:$BG$500,,$AD$5),MATCH(G15,Analysis!$F$10:$F$500,0)),"")</f>
        <v>0.21961805555555552</v>
      </c>
      <c r="I15" s="50"/>
      <c r="J15" s="48">
        <f t="shared" ref="J15:J46" si="1">N15</f>
        <v>1</v>
      </c>
      <c r="K15" s="48" t="str">
        <f t="array" aca="1" ref="K15" ca="1">IFERROR(INDEX(Analysis!$F$10:$F$500,SMALL(IF(Regional_FacilityCapacity!$D$5=OFFSET(Analysis!$DJ$10:$DJ$500,,$AD$4),ROW(OFFSET(Analysis!$DJ$10:$DJ$500,,$AD$4))-ROW(OFFSET(Analysis!$DJ$10,,$AD$4))+1),Regional_FacilityCapacity!$B15)),"")</f>
        <v/>
      </c>
      <c r="L15" s="64" t="str">
        <f ca="1">IFERROR(INDEX(OFFSET(Analysis!$BG$10:$BG$500,,$AD$5),MATCH(K15,Analysis!$F$10:$F$500,0)),"")</f>
        <v/>
      </c>
      <c r="N15" s="48">
        <f t="shared" ref="N15:N46" si="2">F15</f>
        <v>1</v>
      </c>
      <c r="O15" s="48" t="str">
        <f t="array" aca="1" ref="O15" ca="1">IFERROR(INDEX(Analysis!$F$10:$F$500,SMALL(IF(Regional_FacilityCapacity!$D$5=OFFSET(Analysis!$DI$10:$DI$500,,$AD$4),ROW(OFFSET(Analysis!$DI$10:$DI$500,,$AD$4))-ROW(OFFSET(Analysis!$DI$10,,$AD$4))+1),Regional_FacilityCapacity!$B15)),"")</f>
        <v/>
      </c>
      <c r="P15" s="64" t="str">
        <f ca="1">IFERROR(INDEX(OFFSET(Analysis!$BG$10:$BG$500,,$AD$5),MATCH(O15,Analysis!$F$10:$F$500,0)),"")</f>
        <v/>
      </c>
    </row>
    <row r="16" spans="1:51">
      <c r="B16" s="48">
        <f>B15+1</f>
        <v>2</v>
      </c>
      <c r="C16" s="48" t="str">
        <f t="array" aca="1" ref="C16" ca="1">IFERROR(INDEX(Analysis!$F$10:$F$500,SMALL(IF(Regional_FacilityCapacity!$D$5=OFFSET(Analysis!$DG$10:$DG$500,,$AD$4),ROW(OFFSET(Analysis!$DG$10:$DG$500,,$AD$4))-ROW(OFFSET(Analysis!$DG$10,,$AD$4))+1),Regional_FacilityCapacity!$B16)),"")</f>
        <v>Facility 10</v>
      </c>
      <c r="D16" s="64">
        <f ca="1">IFERROR(INDEX(OFFSET(Analysis!$BG$10:$BG$500,,$AD$5),MATCH(C16,Analysis!$F$10:$F$500,0)),"")</f>
        <v>-1.8545337500000001</v>
      </c>
      <c r="E16" s="1"/>
      <c r="F16" s="48">
        <f t="shared" si="0"/>
        <v>2</v>
      </c>
      <c r="G16" s="48" t="str">
        <f t="array" aca="1" ref="G16" ca="1">IFERROR(INDEX(Analysis!$F$10:$F$500,SMALL(IF(Regional_FacilityCapacity!$D$5=OFFSET(Analysis!$DH$10:$DH$500,,$AD$4),ROW(OFFSET(Analysis!$DH$10:$DH$500,,$AD$4))-ROW(OFFSET(Analysis!$DH$10,,$AD$4))+1),Regional_FacilityCapacity!$B16)),"")</f>
        <v/>
      </c>
      <c r="H16" s="64" t="str">
        <f ca="1">IFERROR(INDEX(OFFSET(Analysis!$BG$10:$BG$500,,$AD$5),MATCH(G16,Analysis!$F$10:$F$500,0)),"")</f>
        <v/>
      </c>
      <c r="I16" s="50"/>
      <c r="J16" s="48">
        <f t="shared" si="1"/>
        <v>2</v>
      </c>
      <c r="K16" s="48" t="str">
        <f t="array" aca="1" ref="K16" ca="1">IFERROR(INDEX(Analysis!$F$10:$F$500,SMALL(IF(Regional_FacilityCapacity!$D$5=OFFSET(Analysis!$DJ$10:$DJ$500,,$AD$4),ROW(OFFSET(Analysis!$DJ$10:$DJ$500,,$AD$4))-ROW(OFFSET(Analysis!$DJ$10,,$AD$4))+1),Regional_FacilityCapacity!$B16)),"")</f>
        <v/>
      </c>
      <c r="L16" s="64" t="str">
        <f ca="1">IFERROR(INDEX(OFFSET(Analysis!$BG$10:$BG$500,,$AD$5),MATCH(K16,Analysis!$F$10:$F$500,0)),"")</f>
        <v/>
      </c>
      <c r="N16" s="48">
        <f t="shared" si="2"/>
        <v>2</v>
      </c>
      <c r="O16" s="48" t="str">
        <f t="array" aca="1" ref="O16" ca="1">IFERROR(INDEX(Analysis!$F$10:$F$500,SMALL(IF(Regional_FacilityCapacity!$D$5=OFFSET(Analysis!$DI$10:$DI$500,,$AD$4),ROW(OFFSET(Analysis!$DI$10:$DI$500,,$AD$4))-ROW(OFFSET(Analysis!$DI$10,,$AD$4))+1),Regional_FacilityCapacity!$B16)),"")</f>
        <v/>
      </c>
      <c r="P16" s="64" t="str">
        <f ca="1">IFERROR(INDEX(OFFSET(Analysis!$BG$10:$BG$500,,$AD$5),MATCH(O16,Analysis!$F$10:$F$500,0)),"")</f>
        <v/>
      </c>
    </row>
    <row r="17" spans="2:16">
      <c r="B17" s="48">
        <f t="shared" ref="B17:B74" si="3">B16+1</f>
        <v>3</v>
      </c>
      <c r="C17" s="48" t="str">
        <f t="array" aca="1" ref="C17" ca="1">IFERROR(INDEX(Analysis!$F$10:$F$500,SMALL(IF(Regional_FacilityCapacity!$D$5=OFFSET(Analysis!$DG$10:$DG$500,,$AD$4),ROW(OFFSET(Analysis!$DG$10:$DG$500,,$AD$4))-ROW(OFFSET(Analysis!$DG$10,,$AD$4))+1),Regional_FacilityCapacity!$B17)),"")</f>
        <v>Facility 11</v>
      </c>
      <c r="D17" s="64">
        <f ca="1">IFERROR(INDEX(OFFSET(Analysis!$BG$10:$BG$500,,$AD$5),MATCH(C17,Analysis!$F$10:$F$500,0)),"")</f>
        <v>-0.84904513888888888</v>
      </c>
      <c r="E17" s="1"/>
      <c r="F17" s="48">
        <f t="shared" si="0"/>
        <v>3</v>
      </c>
      <c r="G17" s="48" t="str">
        <f t="array" aca="1" ref="G17" ca="1">IFERROR(INDEX(Analysis!$F$10:$F$500,SMALL(IF(Regional_FacilityCapacity!$D$5=OFFSET(Analysis!$DH$10:$DH$500,,$AD$4),ROW(OFFSET(Analysis!$DH$10:$DH$500,,$AD$4))-ROW(OFFSET(Analysis!$DH$10,,$AD$4))+1),Regional_FacilityCapacity!$B17)),"")</f>
        <v/>
      </c>
      <c r="H17" s="64" t="str">
        <f ca="1">IFERROR(INDEX(OFFSET(Analysis!$BG$10:$BG$500,,$AD$5),MATCH(G17,Analysis!$F$10:$F$500,0)),"")</f>
        <v/>
      </c>
      <c r="I17" s="50"/>
      <c r="J17" s="48">
        <f t="shared" si="1"/>
        <v>3</v>
      </c>
      <c r="K17" s="48" t="str">
        <f t="array" aca="1" ref="K17" ca="1">IFERROR(INDEX(Analysis!$F$10:$F$500,SMALL(IF(Regional_FacilityCapacity!$D$5=OFFSET(Analysis!$DJ$10:$DJ$500,,$AD$4),ROW(OFFSET(Analysis!$DJ$10:$DJ$500,,$AD$4))-ROW(OFFSET(Analysis!$DJ$10,,$AD$4))+1),Regional_FacilityCapacity!$B17)),"")</f>
        <v/>
      </c>
      <c r="L17" s="64" t="str">
        <f ca="1">IFERROR(INDEX(OFFSET(Analysis!$BG$10:$BG$500,,$AD$5),MATCH(K17,Analysis!$F$10:$F$500,0)),"")</f>
        <v/>
      </c>
      <c r="N17" s="48">
        <f t="shared" si="2"/>
        <v>3</v>
      </c>
      <c r="O17" s="48" t="str">
        <f t="array" aca="1" ref="O17" ca="1">IFERROR(INDEX(Analysis!$F$10:$F$500,SMALL(IF(Regional_FacilityCapacity!$D$5=OFFSET(Analysis!$DI$10:$DI$500,,$AD$4),ROW(OFFSET(Analysis!$DI$10:$DI$500,,$AD$4))-ROW(OFFSET(Analysis!$DI$10,,$AD$4))+1),Regional_FacilityCapacity!$B17)),"")</f>
        <v/>
      </c>
      <c r="P17" s="64" t="str">
        <f ca="1">IFERROR(INDEX(OFFSET(Analysis!$BG$10:$BG$500,,$AD$5),MATCH(O17,Analysis!$F$10:$F$500,0)),"")</f>
        <v/>
      </c>
    </row>
    <row r="18" spans="2:16">
      <c r="B18" s="48">
        <f t="shared" si="3"/>
        <v>4</v>
      </c>
      <c r="C18" s="48" t="str">
        <f t="array" aca="1" ref="C18" ca="1">IFERROR(INDEX(Analysis!$F$10:$F$500,SMALL(IF(Regional_FacilityCapacity!$D$5=OFFSET(Analysis!$DG$10:$DG$500,,$AD$4),ROW(OFFSET(Analysis!$DG$10:$DG$500,,$AD$4))-ROW(OFFSET(Analysis!$DG$10,,$AD$4))+1),Regional_FacilityCapacity!$B18)),"")</f>
        <v>Facility 12</v>
      </c>
      <c r="D18" s="64">
        <f ca="1">IFERROR(INDEX(OFFSET(Analysis!$BG$10:$BG$500,,$AD$5),MATCH(C18,Analysis!$F$10:$F$500,0)),"")</f>
        <v>-0.87802381944444452</v>
      </c>
      <c r="E18" s="1"/>
      <c r="F18" s="48">
        <f t="shared" si="0"/>
        <v>4</v>
      </c>
      <c r="G18" s="48" t="str">
        <f t="array" aca="1" ref="G18" ca="1">IFERROR(INDEX(Analysis!$F$10:$F$500,SMALL(IF(Regional_FacilityCapacity!$D$5=OFFSET(Analysis!$DH$10:$DH$500,,$AD$4),ROW(OFFSET(Analysis!$DH$10:$DH$500,,$AD$4))-ROW(OFFSET(Analysis!$DH$10,,$AD$4))+1),Regional_FacilityCapacity!$B18)),"")</f>
        <v/>
      </c>
      <c r="H18" s="64" t="str">
        <f ca="1">IFERROR(INDEX(OFFSET(Analysis!$BG$10:$BG$500,,$AD$5),MATCH(G18,Analysis!$F$10:$F$500,0)),"")</f>
        <v/>
      </c>
      <c r="I18" s="50"/>
      <c r="J18" s="48">
        <f t="shared" si="1"/>
        <v>4</v>
      </c>
      <c r="K18" s="48" t="str">
        <f t="array" aca="1" ref="K18" ca="1">IFERROR(INDEX(Analysis!$F$10:$F$500,SMALL(IF(Regional_FacilityCapacity!$D$5=OFFSET(Analysis!$DJ$10:$DJ$500,,$AD$4),ROW(OFFSET(Analysis!$DJ$10:$DJ$500,,$AD$4))-ROW(OFFSET(Analysis!$DJ$10,,$AD$4))+1),Regional_FacilityCapacity!$B18)),"")</f>
        <v/>
      </c>
      <c r="L18" s="64" t="str">
        <f ca="1">IFERROR(INDEX(OFFSET(Analysis!$BG$10:$BG$500,,$AD$5),MATCH(K18,Analysis!$F$10:$F$500,0)),"")</f>
        <v/>
      </c>
      <c r="N18" s="48">
        <f t="shared" si="2"/>
        <v>4</v>
      </c>
      <c r="O18" s="48" t="str">
        <f t="array" aca="1" ref="O18" ca="1">IFERROR(INDEX(Analysis!$F$10:$F$500,SMALL(IF(Regional_FacilityCapacity!$D$5=OFFSET(Analysis!$DI$10:$DI$500,,$AD$4),ROW(OFFSET(Analysis!$DI$10:$DI$500,,$AD$4))-ROW(OFFSET(Analysis!$DI$10,,$AD$4))+1),Regional_FacilityCapacity!$B18)),"")</f>
        <v/>
      </c>
      <c r="P18" s="64" t="str">
        <f ca="1">IFERROR(INDEX(OFFSET(Analysis!$BG$10:$BG$500,,$AD$5),MATCH(O18,Analysis!$F$10:$F$500,0)),"")</f>
        <v/>
      </c>
    </row>
    <row r="19" spans="2:16">
      <c r="B19" s="48">
        <f t="shared" si="3"/>
        <v>5</v>
      </c>
      <c r="C19" s="48" t="str">
        <f t="array" aca="1" ref="C19" ca="1">IFERROR(INDEX(Analysis!$F$10:$F$500,SMALL(IF(Regional_FacilityCapacity!$D$5=OFFSET(Analysis!$DG$10:$DG$500,,$AD$4),ROW(OFFSET(Analysis!$DG$10:$DG$500,,$AD$4))-ROW(OFFSET(Analysis!$DG$10,,$AD$4))+1),Regional_FacilityCapacity!$B19)),"")</f>
        <v>Facility 14</v>
      </c>
      <c r="D19" s="64">
        <f ca="1">IFERROR(INDEX(OFFSET(Analysis!$BG$10:$BG$500,,$AD$5),MATCH(C19,Analysis!$F$10:$F$500,0)),"")</f>
        <v>-0.25694444444444448</v>
      </c>
      <c r="E19" s="1"/>
      <c r="F19" s="48">
        <f t="shared" si="0"/>
        <v>5</v>
      </c>
      <c r="G19" s="48" t="str">
        <f t="array" aca="1" ref="G19" ca="1">IFERROR(INDEX(Analysis!$F$10:$F$500,SMALL(IF(Regional_FacilityCapacity!$D$5=OFFSET(Analysis!$DH$10:$DH$500,,$AD$4),ROW(OFFSET(Analysis!$DH$10:$DH$500,,$AD$4))-ROW(OFFSET(Analysis!$DH$10,,$AD$4))+1),Regional_FacilityCapacity!$B19)),"")</f>
        <v/>
      </c>
      <c r="H19" s="64" t="str">
        <f ca="1">IFERROR(INDEX(OFFSET(Analysis!$BG$10:$BG$500,,$AD$5),MATCH(G19,Analysis!$F$10:$F$500,0)),"")</f>
        <v/>
      </c>
      <c r="I19" s="50"/>
      <c r="J19" s="48">
        <f t="shared" si="1"/>
        <v>5</v>
      </c>
      <c r="K19" s="48" t="str">
        <f t="array" aca="1" ref="K19" ca="1">IFERROR(INDEX(Analysis!$F$10:$F$500,SMALL(IF(Regional_FacilityCapacity!$D$5=OFFSET(Analysis!$DJ$10:$DJ$500,,$AD$4),ROW(OFFSET(Analysis!$DJ$10:$DJ$500,,$AD$4))-ROW(OFFSET(Analysis!$DJ$10,,$AD$4))+1),Regional_FacilityCapacity!$B19)),"")</f>
        <v/>
      </c>
      <c r="L19" s="64" t="str">
        <f ca="1">IFERROR(INDEX(OFFSET(Analysis!$BG$10:$BG$500,,$AD$5),MATCH(K19,Analysis!$F$10:$F$500,0)),"")</f>
        <v/>
      </c>
      <c r="N19" s="48">
        <f t="shared" si="2"/>
        <v>5</v>
      </c>
      <c r="O19" s="48" t="str">
        <f t="array" aca="1" ref="O19" ca="1">IFERROR(INDEX(Analysis!$F$10:$F$500,SMALL(IF(Regional_FacilityCapacity!$D$5=OFFSET(Analysis!$DI$10:$DI$500,,$AD$4),ROW(OFFSET(Analysis!$DI$10:$DI$500,,$AD$4))-ROW(OFFSET(Analysis!$DI$10,,$AD$4))+1),Regional_FacilityCapacity!$B19)),"")</f>
        <v/>
      </c>
      <c r="P19" s="64" t="str">
        <f ca="1">IFERROR(INDEX(OFFSET(Analysis!$BG$10:$BG$500,,$AD$5),MATCH(O19,Analysis!$F$10:$F$500,0)),"")</f>
        <v/>
      </c>
    </row>
    <row r="20" spans="2:16">
      <c r="B20" s="48">
        <f t="shared" si="3"/>
        <v>6</v>
      </c>
      <c r="C20" s="48" t="str">
        <f t="array" aca="1" ref="C20" ca="1">IFERROR(INDEX(Analysis!$F$10:$F$500,SMALL(IF(Regional_FacilityCapacity!$D$5=OFFSET(Analysis!$DG$10:$DG$500,,$AD$4),ROW(OFFSET(Analysis!$DG$10:$DG$500,,$AD$4))-ROW(OFFSET(Analysis!$DG$10,,$AD$4))+1),Regional_FacilityCapacity!$B20)),"")</f>
        <v>Facility 15</v>
      </c>
      <c r="D20" s="64">
        <f ca="1">IFERROR(INDEX(OFFSET(Analysis!$BG$10:$BG$500,,$AD$5),MATCH(C20,Analysis!$F$10:$F$500,0)),"")</f>
        <v>-0.11614583333333335</v>
      </c>
      <c r="E20" s="1"/>
      <c r="F20" s="48">
        <f t="shared" si="0"/>
        <v>6</v>
      </c>
      <c r="G20" s="48" t="str">
        <f t="array" aca="1" ref="G20" ca="1">IFERROR(INDEX(Analysis!$F$10:$F$500,SMALL(IF(Regional_FacilityCapacity!$D$5=OFFSET(Analysis!$DH$10:$DH$500,,$AD$4),ROW(OFFSET(Analysis!$DH$10:$DH$500,,$AD$4))-ROW(OFFSET(Analysis!$DH$10,,$AD$4))+1),Regional_FacilityCapacity!$B20)),"")</f>
        <v/>
      </c>
      <c r="H20" s="64" t="str">
        <f ca="1">IFERROR(INDEX(OFFSET(Analysis!$BG$10:$BG$500,,$AD$5),MATCH(G20,Analysis!$F$10:$F$500,0)),"")</f>
        <v/>
      </c>
      <c r="I20" s="50"/>
      <c r="J20" s="48">
        <f t="shared" si="1"/>
        <v>6</v>
      </c>
      <c r="K20" s="48" t="str">
        <f t="array" aca="1" ref="K20" ca="1">IFERROR(INDEX(Analysis!$F$10:$F$500,SMALL(IF(Regional_FacilityCapacity!$D$5=OFFSET(Analysis!$DJ$10:$DJ$500,,$AD$4),ROW(OFFSET(Analysis!$DJ$10:$DJ$500,,$AD$4))-ROW(OFFSET(Analysis!$DJ$10,,$AD$4))+1),Regional_FacilityCapacity!$B20)),"")</f>
        <v/>
      </c>
      <c r="L20" s="64" t="str">
        <f ca="1">IFERROR(INDEX(OFFSET(Analysis!$BG$10:$BG$500,,$AD$5),MATCH(K20,Analysis!$F$10:$F$500,0)),"")</f>
        <v/>
      </c>
      <c r="N20" s="48">
        <f t="shared" si="2"/>
        <v>6</v>
      </c>
      <c r="O20" s="48" t="str">
        <f t="array" aca="1" ref="O20" ca="1">IFERROR(INDEX(Analysis!$F$10:$F$500,SMALL(IF(Regional_FacilityCapacity!$D$5=OFFSET(Analysis!$DI$10:$DI$500,,$AD$4),ROW(OFFSET(Analysis!$DI$10:$DI$500,,$AD$4))-ROW(OFFSET(Analysis!$DI$10,,$AD$4))+1),Regional_FacilityCapacity!$B20)),"")</f>
        <v/>
      </c>
      <c r="P20" s="64" t="str">
        <f ca="1">IFERROR(INDEX(OFFSET(Analysis!$BG$10:$BG$500,,$AD$5),MATCH(O20,Analysis!$F$10:$F$500,0)),"")</f>
        <v/>
      </c>
    </row>
    <row r="21" spans="2:16">
      <c r="B21" s="48">
        <f t="shared" si="3"/>
        <v>7</v>
      </c>
      <c r="C21" s="48" t="str">
        <f t="array" aca="1" ref="C21" ca="1">IFERROR(INDEX(Analysis!$F$10:$F$500,SMALL(IF(Regional_FacilityCapacity!$D$5=OFFSET(Analysis!$DG$10:$DG$500,,$AD$4),ROW(OFFSET(Analysis!$DG$10:$DG$500,,$AD$4))-ROW(OFFSET(Analysis!$DG$10,,$AD$4))+1),Regional_FacilityCapacity!$B21)),"")</f>
        <v/>
      </c>
      <c r="D21" s="64" t="str">
        <f ca="1">IFERROR(INDEX(OFFSET(Analysis!$BG$10:$BG$500,,$AD$5),MATCH(C21,Analysis!$F$10:$F$500,0)),"")</f>
        <v/>
      </c>
      <c r="E21" s="1"/>
      <c r="F21" s="48">
        <f t="shared" si="0"/>
        <v>7</v>
      </c>
      <c r="G21" s="48" t="str">
        <f t="array" aca="1" ref="G21" ca="1">IFERROR(INDEX(Analysis!$F$10:$F$500,SMALL(IF(Regional_FacilityCapacity!$D$5=OFFSET(Analysis!$DH$10:$DH$500,,$AD$4),ROW(OFFSET(Analysis!$DH$10:$DH$500,,$AD$4))-ROW(OFFSET(Analysis!$DH$10,,$AD$4))+1),Regional_FacilityCapacity!$B21)),"")</f>
        <v/>
      </c>
      <c r="H21" s="64" t="str">
        <f ca="1">IFERROR(INDEX(OFFSET(Analysis!$BG$10:$BG$500,,$AD$5),MATCH(G21,Analysis!$F$10:$F$500,0)),"")</f>
        <v/>
      </c>
      <c r="I21" s="50"/>
      <c r="J21" s="48">
        <f t="shared" si="1"/>
        <v>7</v>
      </c>
      <c r="K21" s="48" t="str">
        <f t="array" aca="1" ref="K21" ca="1">IFERROR(INDEX(Analysis!$F$10:$F$500,SMALL(IF(Regional_FacilityCapacity!$D$5=OFFSET(Analysis!$DJ$10:$DJ$500,,$AD$4),ROW(OFFSET(Analysis!$DJ$10:$DJ$500,,$AD$4))-ROW(OFFSET(Analysis!$DJ$10,,$AD$4))+1),Regional_FacilityCapacity!$B21)),"")</f>
        <v/>
      </c>
      <c r="L21" s="64" t="str">
        <f ca="1">IFERROR(INDEX(OFFSET(Analysis!$BG$10:$BG$500,,$AD$5),MATCH(K21,Analysis!$F$10:$F$500,0)),"")</f>
        <v/>
      </c>
      <c r="N21" s="48">
        <f t="shared" si="2"/>
        <v>7</v>
      </c>
      <c r="O21" s="48" t="str">
        <f t="array" aca="1" ref="O21" ca="1">IFERROR(INDEX(Analysis!$F$10:$F$500,SMALL(IF(Regional_FacilityCapacity!$D$5=OFFSET(Analysis!$DI$10:$DI$500,,$AD$4),ROW(OFFSET(Analysis!$DI$10:$DI$500,,$AD$4))-ROW(OFFSET(Analysis!$DI$10,,$AD$4))+1),Regional_FacilityCapacity!$B21)),"")</f>
        <v/>
      </c>
      <c r="P21" s="64" t="str">
        <f ca="1">IFERROR(INDEX(OFFSET(Analysis!$BG$10:$BG$500,,$AD$5),MATCH(O21,Analysis!$F$10:$F$500,0)),"")</f>
        <v/>
      </c>
    </row>
    <row r="22" spans="2:16">
      <c r="B22" s="48">
        <f t="shared" si="3"/>
        <v>8</v>
      </c>
      <c r="C22" s="48" t="str">
        <f t="array" aca="1" ref="C22" ca="1">IFERROR(INDEX(Analysis!$F$10:$F$500,SMALL(IF(Regional_FacilityCapacity!$D$5=OFFSET(Analysis!$DG$10:$DG$500,,$AD$4),ROW(OFFSET(Analysis!$DG$10:$DG$500,,$AD$4))-ROW(OFFSET(Analysis!$DG$10,,$AD$4))+1),Regional_FacilityCapacity!$B22)),"")</f>
        <v/>
      </c>
      <c r="D22" s="64" t="str">
        <f ca="1">IFERROR(INDEX(OFFSET(Analysis!$BG$10:$BG$500,,$AD$5),MATCH(C22,Analysis!$F$10:$F$500,0)),"")</f>
        <v/>
      </c>
      <c r="E22" s="1"/>
      <c r="F22" s="48">
        <f t="shared" si="0"/>
        <v>8</v>
      </c>
      <c r="G22" s="48" t="str">
        <f t="array" aca="1" ref="G22" ca="1">IFERROR(INDEX(Analysis!$F$10:$F$500,SMALL(IF(Regional_FacilityCapacity!$D$5=OFFSET(Analysis!$DH$10:$DH$500,,$AD$4),ROW(OFFSET(Analysis!$DH$10:$DH$500,,$AD$4))-ROW(OFFSET(Analysis!$DH$10,,$AD$4))+1),Regional_FacilityCapacity!$B22)),"")</f>
        <v/>
      </c>
      <c r="H22" s="64" t="str">
        <f ca="1">IFERROR(INDEX(OFFSET(Analysis!$BG$10:$BG$500,,$AD$5),MATCH(G22,Analysis!$F$10:$F$500,0)),"")</f>
        <v/>
      </c>
      <c r="I22" s="50"/>
      <c r="J22" s="48">
        <f t="shared" si="1"/>
        <v>8</v>
      </c>
      <c r="K22" s="48" t="str">
        <f t="array" aca="1" ref="K22" ca="1">IFERROR(INDEX(Analysis!$F$10:$F$500,SMALL(IF(Regional_FacilityCapacity!$D$5=OFFSET(Analysis!$DJ$10:$DJ$500,,$AD$4),ROW(OFFSET(Analysis!$DJ$10:$DJ$500,,$AD$4))-ROW(OFFSET(Analysis!$DJ$10,,$AD$4))+1),Regional_FacilityCapacity!$B22)),"")</f>
        <v/>
      </c>
      <c r="L22" s="64" t="str">
        <f ca="1">IFERROR(INDEX(OFFSET(Analysis!$BG$10:$BG$500,,$AD$5),MATCH(K22,Analysis!$F$10:$F$500,0)),"")</f>
        <v/>
      </c>
      <c r="N22" s="48">
        <f t="shared" si="2"/>
        <v>8</v>
      </c>
      <c r="O22" s="48" t="str">
        <f t="array" aca="1" ref="O22" ca="1">IFERROR(INDEX(Analysis!$F$10:$F$500,SMALL(IF(Regional_FacilityCapacity!$D$5=OFFSET(Analysis!$DI$10:$DI$500,,$AD$4),ROW(OFFSET(Analysis!$DI$10:$DI$500,,$AD$4))-ROW(OFFSET(Analysis!$DI$10,,$AD$4))+1),Regional_FacilityCapacity!$B22)),"")</f>
        <v/>
      </c>
      <c r="P22" s="64" t="str">
        <f ca="1">IFERROR(INDEX(OFFSET(Analysis!$BG$10:$BG$500,,$AD$5),MATCH(O22,Analysis!$F$10:$F$500,0)),"")</f>
        <v/>
      </c>
    </row>
    <row r="23" spans="2:16">
      <c r="B23" s="48">
        <f t="shared" si="3"/>
        <v>9</v>
      </c>
      <c r="C23" s="48" t="str">
        <f t="array" aca="1" ref="C23" ca="1">IFERROR(INDEX(Analysis!$F$10:$F$500,SMALL(IF(Regional_FacilityCapacity!$D$5=OFFSET(Analysis!$DG$10:$DG$500,,$AD$4),ROW(OFFSET(Analysis!$DG$10:$DG$500,,$AD$4))-ROW(OFFSET(Analysis!$DG$10,,$AD$4))+1),Regional_FacilityCapacity!$B23)),"")</f>
        <v/>
      </c>
      <c r="D23" s="64" t="str">
        <f ca="1">IFERROR(INDEX(OFFSET(Analysis!$BG$10:$BG$500,,$AD$5),MATCH(C23,Analysis!$F$10:$F$500,0)),"")</f>
        <v/>
      </c>
      <c r="E23" s="1"/>
      <c r="F23" s="48">
        <f t="shared" si="0"/>
        <v>9</v>
      </c>
      <c r="G23" s="48" t="str">
        <f t="array" aca="1" ref="G23" ca="1">IFERROR(INDEX(Analysis!$F$10:$F$500,SMALL(IF(Regional_FacilityCapacity!$D$5=OFFSET(Analysis!$DH$10:$DH$500,,$AD$4),ROW(OFFSET(Analysis!$DH$10:$DH$500,,$AD$4))-ROW(OFFSET(Analysis!$DH$10,,$AD$4))+1),Regional_FacilityCapacity!$B23)),"")</f>
        <v/>
      </c>
      <c r="H23" s="64" t="str">
        <f ca="1">IFERROR(INDEX(OFFSET(Analysis!$BG$10:$BG$500,,$AD$5),MATCH(G23,Analysis!$F$10:$F$500,0)),"")</f>
        <v/>
      </c>
      <c r="I23" s="50"/>
      <c r="J23" s="48">
        <f t="shared" si="1"/>
        <v>9</v>
      </c>
      <c r="K23" s="48" t="str">
        <f t="array" aca="1" ref="K23" ca="1">IFERROR(INDEX(Analysis!$F$10:$F$500,SMALL(IF(Regional_FacilityCapacity!$D$5=OFFSET(Analysis!$DJ$10:$DJ$500,,$AD$4),ROW(OFFSET(Analysis!$DJ$10:$DJ$500,,$AD$4))-ROW(OFFSET(Analysis!$DJ$10,,$AD$4))+1),Regional_FacilityCapacity!$B23)),"")</f>
        <v/>
      </c>
      <c r="L23" s="64" t="str">
        <f ca="1">IFERROR(INDEX(OFFSET(Analysis!$BG$10:$BG$500,,$AD$5),MATCH(K23,Analysis!$F$10:$F$500,0)),"")</f>
        <v/>
      </c>
      <c r="N23" s="48">
        <f t="shared" si="2"/>
        <v>9</v>
      </c>
      <c r="O23" s="48" t="str">
        <f t="array" aca="1" ref="O23" ca="1">IFERROR(INDEX(Analysis!$F$10:$F$500,SMALL(IF(Regional_FacilityCapacity!$D$5=OFFSET(Analysis!$DI$10:$DI$500,,$AD$4),ROW(OFFSET(Analysis!$DI$10:$DI$500,,$AD$4))-ROW(OFFSET(Analysis!$DI$10,,$AD$4))+1),Regional_FacilityCapacity!$B23)),"")</f>
        <v/>
      </c>
      <c r="P23" s="64" t="str">
        <f ca="1">IFERROR(INDEX(OFFSET(Analysis!$BG$10:$BG$500,,$AD$5),MATCH(O23,Analysis!$F$10:$F$500,0)),"")</f>
        <v/>
      </c>
    </row>
    <row r="24" spans="2:16">
      <c r="B24" s="48">
        <f t="shared" si="3"/>
        <v>10</v>
      </c>
      <c r="C24" s="48" t="str">
        <f t="array" aca="1" ref="C24" ca="1">IFERROR(INDEX(Analysis!$F$10:$F$500,SMALL(IF(Regional_FacilityCapacity!$D$5=OFFSET(Analysis!$DG$10:$DG$500,,$AD$4),ROW(OFFSET(Analysis!$DG$10:$DG$500,,$AD$4))-ROW(OFFSET(Analysis!$DG$10,,$AD$4))+1),Regional_FacilityCapacity!$B24)),"")</f>
        <v/>
      </c>
      <c r="D24" s="64" t="str">
        <f ca="1">IFERROR(INDEX(OFFSET(Analysis!$BG$10:$BG$500,,$AD$5),MATCH(C24,Analysis!$F$10:$F$500,0)),"")</f>
        <v/>
      </c>
      <c r="E24" s="1"/>
      <c r="F24" s="48">
        <f t="shared" si="0"/>
        <v>10</v>
      </c>
      <c r="G24" s="48" t="str">
        <f t="array" aca="1" ref="G24" ca="1">IFERROR(INDEX(Analysis!$F$10:$F$500,SMALL(IF(Regional_FacilityCapacity!$D$5=OFFSET(Analysis!$DH$10:$DH$500,,$AD$4),ROW(OFFSET(Analysis!$DH$10:$DH$500,,$AD$4))-ROW(OFFSET(Analysis!$DH$10,,$AD$4))+1),Regional_FacilityCapacity!$B24)),"")</f>
        <v/>
      </c>
      <c r="H24" s="64" t="str">
        <f ca="1">IFERROR(INDEX(OFFSET(Analysis!$BG$10:$BG$500,,$AD$5),MATCH(G24,Analysis!$F$10:$F$500,0)),"")</f>
        <v/>
      </c>
      <c r="I24" s="50"/>
      <c r="J24" s="48">
        <f t="shared" si="1"/>
        <v>10</v>
      </c>
      <c r="K24" s="48" t="str">
        <f t="array" aca="1" ref="K24" ca="1">IFERROR(INDEX(Analysis!$F$10:$F$500,SMALL(IF(Regional_FacilityCapacity!$D$5=OFFSET(Analysis!$DJ$10:$DJ$500,,$AD$4),ROW(OFFSET(Analysis!$DJ$10:$DJ$500,,$AD$4))-ROW(OFFSET(Analysis!$DJ$10,,$AD$4))+1),Regional_FacilityCapacity!$B24)),"")</f>
        <v/>
      </c>
      <c r="L24" s="64" t="str">
        <f ca="1">IFERROR(INDEX(OFFSET(Analysis!$BG$10:$BG$500,,$AD$5),MATCH(K24,Analysis!$F$10:$F$500,0)),"")</f>
        <v/>
      </c>
      <c r="N24" s="48">
        <f t="shared" si="2"/>
        <v>10</v>
      </c>
      <c r="O24" s="48" t="str">
        <f t="array" aca="1" ref="O24" ca="1">IFERROR(INDEX(Analysis!$F$10:$F$500,SMALL(IF(Regional_FacilityCapacity!$D$5=OFFSET(Analysis!$DI$10:$DI$500,,$AD$4),ROW(OFFSET(Analysis!$DI$10:$DI$500,,$AD$4))-ROW(OFFSET(Analysis!$DI$10,,$AD$4))+1),Regional_FacilityCapacity!$B24)),"")</f>
        <v/>
      </c>
      <c r="P24" s="64" t="str">
        <f ca="1">IFERROR(INDEX(OFFSET(Analysis!$BG$10:$BG$500,,$AD$5),MATCH(O24,Analysis!$F$10:$F$500,0)),"")</f>
        <v/>
      </c>
    </row>
    <row r="25" spans="2:16">
      <c r="B25" s="48">
        <f t="shared" si="3"/>
        <v>11</v>
      </c>
      <c r="C25" s="48" t="str">
        <f t="array" aca="1" ref="C25" ca="1">IFERROR(INDEX(Analysis!$F$10:$F$500,SMALL(IF(Regional_FacilityCapacity!$D$5=OFFSET(Analysis!$DG$10:$DG$500,,$AD$4),ROW(OFFSET(Analysis!$DG$10:$DG$500,,$AD$4))-ROW(OFFSET(Analysis!$DG$10,,$AD$4))+1),Regional_FacilityCapacity!$B25)),"")</f>
        <v/>
      </c>
      <c r="D25" s="64" t="str">
        <f ca="1">IFERROR(INDEX(OFFSET(Analysis!$BG$10:$BG$500,,$AD$5),MATCH(C25,Analysis!$F$10:$F$500,0)),"")</f>
        <v/>
      </c>
      <c r="E25" s="1"/>
      <c r="F25" s="48">
        <f t="shared" si="0"/>
        <v>11</v>
      </c>
      <c r="G25" s="48" t="str">
        <f t="array" aca="1" ref="G25" ca="1">IFERROR(INDEX(Analysis!$F$10:$F$500,SMALL(IF(Regional_FacilityCapacity!$D$5=OFFSET(Analysis!$DH$10:$DH$500,,$AD$4),ROW(OFFSET(Analysis!$DH$10:$DH$500,,$AD$4))-ROW(OFFSET(Analysis!$DH$10,,$AD$4))+1),Regional_FacilityCapacity!$B25)),"")</f>
        <v/>
      </c>
      <c r="H25" s="64" t="str">
        <f ca="1">IFERROR(INDEX(OFFSET(Analysis!$BG$10:$BG$500,,$AD$5),MATCH(G25,Analysis!$F$10:$F$500,0)),"")</f>
        <v/>
      </c>
      <c r="I25" s="50"/>
      <c r="J25" s="48">
        <f t="shared" si="1"/>
        <v>11</v>
      </c>
      <c r="K25" s="48" t="str">
        <f t="array" aca="1" ref="K25" ca="1">IFERROR(INDEX(Analysis!$F$10:$F$500,SMALL(IF(Regional_FacilityCapacity!$D$5=OFFSET(Analysis!$DJ$10:$DJ$500,,$AD$4),ROW(OFFSET(Analysis!$DJ$10:$DJ$500,,$AD$4))-ROW(OFFSET(Analysis!$DJ$10,,$AD$4))+1),Regional_FacilityCapacity!$B25)),"")</f>
        <v/>
      </c>
      <c r="L25" s="64" t="str">
        <f ca="1">IFERROR(INDEX(OFFSET(Analysis!$BG$10:$BG$500,,$AD$5),MATCH(K25,Analysis!$F$10:$F$500,0)),"")</f>
        <v/>
      </c>
      <c r="N25" s="48">
        <f t="shared" si="2"/>
        <v>11</v>
      </c>
      <c r="O25" s="48" t="str">
        <f t="array" aca="1" ref="O25" ca="1">IFERROR(INDEX(Analysis!$F$10:$F$500,SMALL(IF(Regional_FacilityCapacity!$D$5=OFFSET(Analysis!$DI$10:$DI$500,,$AD$4),ROW(OFFSET(Analysis!$DI$10:$DI$500,,$AD$4))-ROW(OFFSET(Analysis!$DI$10,,$AD$4))+1),Regional_FacilityCapacity!$B25)),"")</f>
        <v/>
      </c>
      <c r="P25" s="64" t="str">
        <f ca="1">IFERROR(INDEX(OFFSET(Analysis!$BG$10:$BG$500,,$AD$5),MATCH(O25,Analysis!$F$10:$F$500,0)),"")</f>
        <v/>
      </c>
    </row>
    <row r="26" spans="2:16">
      <c r="B26" s="48">
        <f t="shared" si="3"/>
        <v>12</v>
      </c>
      <c r="C26" s="48" t="str">
        <f t="array" aca="1" ref="C26" ca="1">IFERROR(INDEX(Analysis!$F$10:$F$500,SMALL(IF(Regional_FacilityCapacity!$D$5=OFFSET(Analysis!$DG$10:$DG$500,,$AD$4),ROW(OFFSET(Analysis!$DG$10:$DG$500,,$AD$4))-ROW(OFFSET(Analysis!$DG$10,,$AD$4))+1),Regional_FacilityCapacity!$B26)),"")</f>
        <v/>
      </c>
      <c r="D26" s="64" t="str">
        <f ca="1">IFERROR(INDEX(OFFSET(Analysis!$BG$10:$BG$500,,$AD$5),MATCH(C26,Analysis!$F$10:$F$500,0)),"")</f>
        <v/>
      </c>
      <c r="E26" s="1"/>
      <c r="F26" s="48">
        <f t="shared" si="0"/>
        <v>12</v>
      </c>
      <c r="G26" s="48" t="str">
        <f t="array" aca="1" ref="G26" ca="1">IFERROR(INDEX(Analysis!$F$10:$F$500,SMALL(IF(Regional_FacilityCapacity!$D$5=OFFSET(Analysis!$DH$10:$DH$500,,$AD$4),ROW(OFFSET(Analysis!$DH$10:$DH$500,,$AD$4))-ROW(OFFSET(Analysis!$DH$10,,$AD$4))+1),Regional_FacilityCapacity!$B26)),"")</f>
        <v/>
      </c>
      <c r="H26" s="64" t="str">
        <f ca="1">IFERROR(INDEX(OFFSET(Analysis!$BG$10:$BG$500,,$AD$5),MATCH(G26,Analysis!$F$10:$F$500,0)),"")</f>
        <v/>
      </c>
      <c r="I26" s="50"/>
      <c r="J26" s="48">
        <f t="shared" si="1"/>
        <v>12</v>
      </c>
      <c r="K26" s="48" t="str">
        <f t="array" aca="1" ref="K26" ca="1">IFERROR(INDEX(Analysis!$F$10:$F$500,SMALL(IF(Regional_FacilityCapacity!$D$5=OFFSET(Analysis!$DJ$10:$DJ$500,,$AD$4),ROW(OFFSET(Analysis!$DJ$10:$DJ$500,,$AD$4))-ROW(OFFSET(Analysis!$DJ$10,,$AD$4))+1),Regional_FacilityCapacity!$B26)),"")</f>
        <v/>
      </c>
      <c r="L26" s="64" t="str">
        <f ca="1">IFERROR(INDEX(OFFSET(Analysis!$BG$10:$BG$500,,$AD$5),MATCH(K26,Analysis!$F$10:$F$500,0)),"")</f>
        <v/>
      </c>
      <c r="N26" s="48">
        <f t="shared" si="2"/>
        <v>12</v>
      </c>
      <c r="O26" s="48" t="str">
        <f t="array" aca="1" ref="O26" ca="1">IFERROR(INDEX(Analysis!$F$10:$F$500,SMALL(IF(Regional_FacilityCapacity!$D$5=OFFSET(Analysis!$DI$10:$DI$500,,$AD$4),ROW(OFFSET(Analysis!$DI$10:$DI$500,,$AD$4))-ROW(OFFSET(Analysis!$DI$10,,$AD$4))+1),Regional_FacilityCapacity!$B26)),"")</f>
        <v/>
      </c>
      <c r="P26" s="64" t="str">
        <f ca="1">IFERROR(INDEX(OFFSET(Analysis!$BG$10:$BG$500,,$AD$5),MATCH(O26,Analysis!$F$10:$F$500,0)),"")</f>
        <v/>
      </c>
    </row>
    <row r="27" spans="2:16">
      <c r="B27" s="48">
        <f t="shared" si="3"/>
        <v>13</v>
      </c>
      <c r="C27" s="48" t="str">
        <f t="array" aca="1" ref="C27" ca="1">IFERROR(INDEX(Analysis!$F$10:$F$500,SMALL(IF(Regional_FacilityCapacity!$D$5=OFFSET(Analysis!$DG$10:$DG$500,,$AD$4),ROW(OFFSET(Analysis!$DG$10:$DG$500,,$AD$4))-ROW(OFFSET(Analysis!$DG$10,,$AD$4))+1),Regional_FacilityCapacity!$B27)),"")</f>
        <v/>
      </c>
      <c r="D27" s="64" t="str">
        <f ca="1">IFERROR(INDEX(OFFSET(Analysis!$BG$10:$BG$500,,$AD$5),MATCH(C27,Analysis!$F$10:$F$500,0)),"")</f>
        <v/>
      </c>
      <c r="E27" s="1"/>
      <c r="F27" s="48">
        <f t="shared" si="0"/>
        <v>13</v>
      </c>
      <c r="G27" s="48" t="str">
        <f t="array" aca="1" ref="G27" ca="1">IFERROR(INDEX(Analysis!$F$10:$F$500,SMALL(IF(Regional_FacilityCapacity!$D$5=OFFSET(Analysis!$DH$10:$DH$500,,$AD$4),ROW(OFFSET(Analysis!$DH$10:$DH$500,,$AD$4))-ROW(OFFSET(Analysis!$DH$10,,$AD$4))+1),Regional_FacilityCapacity!$B27)),"")</f>
        <v/>
      </c>
      <c r="H27" s="64" t="str">
        <f ca="1">IFERROR(INDEX(OFFSET(Analysis!$BG$10:$BG$500,,$AD$5),MATCH(G27,Analysis!$F$10:$F$500,0)),"")</f>
        <v/>
      </c>
      <c r="I27" s="50"/>
      <c r="J27" s="48">
        <f t="shared" si="1"/>
        <v>13</v>
      </c>
      <c r="K27" s="48" t="str">
        <f t="array" aca="1" ref="K27" ca="1">IFERROR(INDEX(Analysis!$F$10:$F$500,SMALL(IF(Regional_FacilityCapacity!$D$5=OFFSET(Analysis!$DJ$10:$DJ$500,,$AD$4),ROW(OFFSET(Analysis!$DJ$10:$DJ$500,,$AD$4))-ROW(OFFSET(Analysis!$DJ$10,,$AD$4))+1),Regional_FacilityCapacity!$B27)),"")</f>
        <v/>
      </c>
      <c r="L27" s="64" t="str">
        <f ca="1">IFERROR(INDEX(OFFSET(Analysis!$BG$10:$BG$500,,$AD$5),MATCH(K27,Analysis!$F$10:$F$500,0)),"")</f>
        <v/>
      </c>
      <c r="N27" s="48">
        <f t="shared" si="2"/>
        <v>13</v>
      </c>
      <c r="O27" s="48" t="str">
        <f t="array" aca="1" ref="O27" ca="1">IFERROR(INDEX(Analysis!$F$10:$F$500,SMALL(IF(Regional_FacilityCapacity!$D$5=OFFSET(Analysis!$DI$10:$DI$500,,$AD$4),ROW(OFFSET(Analysis!$DI$10:$DI$500,,$AD$4))-ROW(OFFSET(Analysis!$DI$10,,$AD$4))+1),Regional_FacilityCapacity!$B27)),"")</f>
        <v/>
      </c>
      <c r="P27" s="64" t="str">
        <f ca="1">IFERROR(INDEX(OFFSET(Analysis!$BG$10:$BG$500,,$AD$5),MATCH(O27,Analysis!$F$10:$F$500,0)),"")</f>
        <v/>
      </c>
    </row>
    <row r="28" spans="2:16">
      <c r="B28" s="48">
        <f t="shared" si="3"/>
        <v>14</v>
      </c>
      <c r="C28" s="48" t="str">
        <f t="array" aca="1" ref="C28" ca="1">IFERROR(INDEX(Analysis!$F$10:$F$500,SMALL(IF(Regional_FacilityCapacity!$D$5=OFFSET(Analysis!$DG$10:$DG$500,,$AD$4),ROW(OFFSET(Analysis!$DG$10:$DG$500,,$AD$4))-ROW(OFFSET(Analysis!$DG$10,,$AD$4))+1),Regional_FacilityCapacity!$B28)),"")</f>
        <v/>
      </c>
      <c r="D28" s="64" t="str">
        <f ca="1">IFERROR(INDEX(OFFSET(Analysis!$BG$10:$BG$500,,$AD$5),MATCH(C28,Analysis!$F$10:$F$500,0)),"")</f>
        <v/>
      </c>
      <c r="E28" s="1"/>
      <c r="F28" s="48">
        <f t="shared" si="0"/>
        <v>14</v>
      </c>
      <c r="G28" s="48" t="str">
        <f t="array" aca="1" ref="G28" ca="1">IFERROR(INDEX(Analysis!$F$10:$F$500,SMALL(IF(Regional_FacilityCapacity!$D$5=OFFSET(Analysis!$DH$10:$DH$500,,$AD$4),ROW(OFFSET(Analysis!$DH$10:$DH$500,,$AD$4))-ROW(OFFSET(Analysis!$DH$10,,$AD$4))+1),Regional_FacilityCapacity!$B28)),"")</f>
        <v/>
      </c>
      <c r="H28" s="64" t="str">
        <f ca="1">IFERROR(INDEX(OFFSET(Analysis!$BG$10:$BG$500,,$AD$5),MATCH(G28,Analysis!$F$10:$F$500,0)),"")</f>
        <v/>
      </c>
      <c r="I28" s="50"/>
      <c r="J28" s="48">
        <f t="shared" si="1"/>
        <v>14</v>
      </c>
      <c r="K28" s="48" t="str">
        <f t="array" aca="1" ref="K28" ca="1">IFERROR(INDEX(Analysis!$F$10:$F$500,SMALL(IF(Regional_FacilityCapacity!$D$5=OFFSET(Analysis!$DJ$10:$DJ$500,,$AD$4),ROW(OFFSET(Analysis!$DJ$10:$DJ$500,,$AD$4))-ROW(OFFSET(Analysis!$DJ$10,,$AD$4))+1),Regional_FacilityCapacity!$B28)),"")</f>
        <v/>
      </c>
      <c r="L28" s="64" t="str">
        <f ca="1">IFERROR(INDEX(OFFSET(Analysis!$BG$10:$BG$500,,$AD$5),MATCH(K28,Analysis!$F$10:$F$500,0)),"")</f>
        <v/>
      </c>
      <c r="N28" s="48">
        <f t="shared" si="2"/>
        <v>14</v>
      </c>
      <c r="O28" s="48" t="str">
        <f t="array" aca="1" ref="O28" ca="1">IFERROR(INDEX(Analysis!$F$10:$F$500,SMALL(IF(Regional_FacilityCapacity!$D$5=OFFSET(Analysis!$DI$10:$DI$500,,$AD$4),ROW(OFFSET(Analysis!$DI$10:$DI$500,,$AD$4))-ROW(OFFSET(Analysis!$DI$10,,$AD$4))+1),Regional_FacilityCapacity!$B28)),"")</f>
        <v/>
      </c>
      <c r="P28" s="64" t="str">
        <f ca="1">IFERROR(INDEX(OFFSET(Analysis!$BG$10:$BG$500,,$AD$5),MATCH(O28,Analysis!$F$10:$F$500,0)),"")</f>
        <v/>
      </c>
    </row>
    <row r="29" spans="2:16">
      <c r="B29" s="48">
        <f t="shared" si="3"/>
        <v>15</v>
      </c>
      <c r="C29" s="48" t="str">
        <f t="array" aca="1" ref="C29" ca="1">IFERROR(INDEX(Analysis!$F$10:$F$500,SMALL(IF(Regional_FacilityCapacity!$D$5=OFFSET(Analysis!$DG$10:$DG$500,,$AD$4),ROW(OFFSET(Analysis!$DG$10:$DG$500,,$AD$4))-ROW(OFFSET(Analysis!$DG$10,,$AD$4))+1),Regional_FacilityCapacity!$B29)),"")</f>
        <v/>
      </c>
      <c r="D29" s="64" t="str">
        <f ca="1">IFERROR(INDEX(OFFSET(Analysis!$BG$10:$BG$500,,$AD$5),MATCH(C29,Analysis!$F$10:$F$500,0)),"")</f>
        <v/>
      </c>
      <c r="E29" s="1"/>
      <c r="F29" s="48">
        <f t="shared" si="0"/>
        <v>15</v>
      </c>
      <c r="G29" s="48" t="str">
        <f t="array" aca="1" ref="G29" ca="1">IFERROR(INDEX(Analysis!$F$10:$F$500,SMALL(IF(Regional_FacilityCapacity!$D$5=OFFSET(Analysis!$DH$10:$DH$500,,$AD$4),ROW(OFFSET(Analysis!$DH$10:$DH$500,,$AD$4))-ROW(OFFSET(Analysis!$DH$10,,$AD$4))+1),Regional_FacilityCapacity!$B29)),"")</f>
        <v/>
      </c>
      <c r="H29" s="64" t="str">
        <f ca="1">IFERROR(INDEX(OFFSET(Analysis!$BG$10:$BG$500,,$AD$5),MATCH(G29,Analysis!$F$10:$F$500,0)),"")</f>
        <v/>
      </c>
      <c r="I29" s="50"/>
      <c r="J29" s="48">
        <f t="shared" si="1"/>
        <v>15</v>
      </c>
      <c r="K29" s="48" t="str">
        <f t="array" aca="1" ref="K29" ca="1">IFERROR(INDEX(Analysis!$F$10:$F$500,SMALL(IF(Regional_FacilityCapacity!$D$5=OFFSET(Analysis!$DJ$10:$DJ$500,,$AD$4),ROW(OFFSET(Analysis!$DJ$10:$DJ$500,,$AD$4))-ROW(OFFSET(Analysis!$DJ$10,,$AD$4))+1),Regional_FacilityCapacity!$B29)),"")</f>
        <v/>
      </c>
      <c r="L29" s="64" t="str">
        <f ca="1">IFERROR(INDEX(OFFSET(Analysis!$BG$10:$BG$500,,$AD$5),MATCH(K29,Analysis!$F$10:$F$500,0)),"")</f>
        <v/>
      </c>
      <c r="N29" s="48">
        <f t="shared" si="2"/>
        <v>15</v>
      </c>
      <c r="O29" s="48" t="str">
        <f t="array" aca="1" ref="O29" ca="1">IFERROR(INDEX(Analysis!$F$10:$F$500,SMALL(IF(Regional_FacilityCapacity!$D$5=OFFSET(Analysis!$DI$10:$DI$500,,$AD$4),ROW(OFFSET(Analysis!$DI$10:$DI$500,,$AD$4))-ROW(OFFSET(Analysis!$DI$10,,$AD$4))+1),Regional_FacilityCapacity!$B29)),"")</f>
        <v/>
      </c>
      <c r="P29" s="64" t="str">
        <f ca="1">IFERROR(INDEX(OFFSET(Analysis!$BG$10:$BG$500,,$AD$5),MATCH(O29,Analysis!$F$10:$F$500,0)),"")</f>
        <v/>
      </c>
    </row>
    <row r="30" spans="2:16">
      <c r="B30" s="48">
        <f t="shared" si="3"/>
        <v>16</v>
      </c>
      <c r="C30" s="48" t="str">
        <f t="array" aca="1" ref="C30" ca="1">IFERROR(INDEX(Analysis!$F$10:$F$500,SMALL(IF(Regional_FacilityCapacity!$D$5=OFFSET(Analysis!$DG$10:$DG$500,,$AD$4),ROW(OFFSET(Analysis!$DG$10:$DG$500,,$AD$4))-ROW(OFFSET(Analysis!$DG$10,,$AD$4))+1),Regional_FacilityCapacity!$B30)),"")</f>
        <v/>
      </c>
      <c r="D30" s="64" t="str">
        <f ca="1">IFERROR(INDEX(OFFSET(Analysis!$BG$10:$BG$500,,$AD$5),MATCH(C30,Analysis!$F$10:$F$500,0)),"")</f>
        <v/>
      </c>
      <c r="E30" s="1"/>
      <c r="F30" s="48">
        <f t="shared" si="0"/>
        <v>16</v>
      </c>
      <c r="G30" s="48" t="str">
        <f t="array" aca="1" ref="G30" ca="1">IFERROR(INDEX(Analysis!$F$10:$F$500,SMALL(IF(Regional_FacilityCapacity!$D$5=OFFSET(Analysis!$DH$10:$DH$500,,$AD$4),ROW(OFFSET(Analysis!$DH$10:$DH$500,,$AD$4))-ROW(OFFSET(Analysis!$DH$10,,$AD$4))+1),Regional_FacilityCapacity!$B30)),"")</f>
        <v/>
      </c>
      <c r="H30" s="64" t="str">
        <f ca="1">IFERROR(INDEX(OFFSET(Analysis!$BG$10:$BG$500,,$AD$5),MATCH(G30,Analysis!$F$10:$F$500,0)),"")</f>
        <v/>
      </c>
      <c r="I30" s="50"/>
      <c r="J30" s="48">
        <f t="shared" si="1"/>
        <v>16</v>
      </c>
      <c r="K30" s="48" t="str">
        <f t="array" aca="1" ref="K30" ca="1">IFERROR(INDEX(Analysis!$F$10:$F$500,SMALL(IF(Regional_FacilityCapacity!$D$5=OFFSET(Analysis!$DJ$10:$DJ$500,,$AD$4),ROW(OFFSET(Analysis!$DJ$10:$DJ$500,,$AD$4))-ROW(OFFSET(Analysis!$DJ$10,,$AD$4))+1),Regional_FacilityCapacity!$B30)),"")</f>
        <v/>
      </c>
      <c r="L30" s="64" t="str">
        <f ca="1">IFERROR(INDEX(OFFSET(Analysis!$BG$10:$BG$500,,$AD$5),MATCH(K30,Analysis!$F$10:$F$500,0)),"")</f>
        <v/>
      </c>
      <c r="N30" s="48">
        <f t="shared" si="2"/>
        <v>16</v>
      </c>
      <c r="O30" s="48" t="str">
        <f t="array" aca="1" ref="O30" ca="1">IFERROR(INDEX(Analysis!$F$10:$F$500,SMALL(IF(Regional_FacilityCapacity!$D$5=OFFSET(Analysis!$DI$10:$DI$500,,$AD$4),ROW(OFFSET(Analysis!$DI$10:$DI$500,,$AD$4))-ROW(OFFSET(Analysis!$DI$10,,$AD$4))+1),Regional_FacilityCapacity!$B30)),"")</f>
        <v/>
      </c>
      <c r="P30" s="64" t="str">
        <f ca="1">IFERROR(INDEX(OFFSET(Analysis!$BG$10:$BG$500,,$AD$5),MATCH(O30,Analysis!$F$10:$F$500,0)),"")</f>
        <v/>
      </c>
    </row>
    <row r="31" spans="2:16">
      <c r="B31" s="48">
        <f t="shared" si="3"/>
        <v>17</v>
      </c>
      <c r="C31" s="48" t="str">
        <f t="array" aca="1" ref="C31" ca="1">IFERROR(INDEX(Analysis!$F$10:$F$500,SMALL(IF(Regional_FacilityCapacity!$D$5=OFFSET(Analysis!$DG$10:$DG$500,,$AD$4),ROW(OFFSET(Analysis!$DG$10:$DG$500,,$AD$4))-ROW(OFFSET(Analysis!$DG$10,,$AD$4))+1),Regional_FacilityCapacity!$B31)),"")</f>
        <v/>
      </c>
      <c r="D31" s="64" t="str">
        <f ca="1">IFERROR(INDEX(OFFSET(Analysis!$BG$10:$BG$500,,$AD$5),MATCH(C31,Analysis!$F$10:$F$500,0)),"")</f>
        <v/>
      </c>
      <c r="E31" s="1"/>
      <c r="F31" s="48">
        <f t="shared" si="0"/>
        <v>17</v>
      </c>
      <c r="G31" s="48" t="str">
        <f t="array" aca="1" ref="G31" ca="1">IFERROR(INDEX(Analysis!$F$10:$F$500,SMALL(IF(Regional_FacilityCapacity!$D$5=OFFSET(Analysis!$DH$10:$DH$500,,$AD$4),ROW(OFFSET(Analysis!$DH$10:$DH$500,,$AD$4))-ROW(OFFSET(Analysis!$DH$10,,$AD$4))+1),Regional_FacilityCapacity!$B31)),"")</f>
        <v/>
      </c>
      <c r="H31" s="64" t="str">
        <f ca="1">IFERROR(INDEX(OFFSET(Analysis!$BG$10:$BG$500,,$AD$5),MATCH(G31,Analysis!$F$10:$F$500,0)),"")</f>
        <v/>
      </c>
      <c r="I31" s="50"/>
      <c r="J31" s="48">
        <f t="shared" si="1"/>
        <v>17</v>
      </c>
      <c r="K31" s="48" t="str">
        <f t="array" aca="1" ref="K31" ca="1">IFERROR(INDEX(Analysis!$F$10:$F$500,SMALL(IF(Regional_FacilityCapacity!$D$5=OFFSET(Analysis!$DJ$10:$DJ$500,,$AD$4),ROW(OFFSET(Analysis!$DJ$10:$DJ$500,,$AD$4))-ROW(OFFSET(Analysis!$DJ$10,,$AD$4))+1),Regional_FacilityCapacity!$B31)),"")</f>
        <v/>
      </c>
      <c r="L31" s="64" t="str">
        <f ca="1">IFERROR(INDEX(OFFSET(Analysis!$BG$10:$BG$500,,$AD$5),MATCH(K31,Analysis!$F$10:$F$500,0)),"")</f>
        <v/>
      </c>
      <c r="N31" s="48">
        <f t="shared" si="2"/>
        <v>17</v>
      </c>
      <c r="O31" s="48" t="str">
        <f t="array" aca="1" ref="O31" ca="1">IFERROR(INDEX(Analysis!$F$10:$F$500,SMALL(IF(Regional_FacilityCapacity!$D$5=OFFSET(Analysis!$DI$10:$DI$500,,$AD$4),ROW(OFFSET(Analysis!$DI$10:$DI$500,,$AD$4))-ROW(OFFSET(Analysis!$DI$10,,$AD$4))+1),Regional_FacilityCapacity!$B31)),"")</f>
        <v/>
      </c>
      <c r="P31" s="64" t="str">
        <f ca="1">IFERROR(INDEX(OFFSET(Analysis!$BG$10:$BG$500,,$AD$5),MATCH(O31,Analysis!$F$10:$F$500,0)),"")</f>
        <v/>
      </c>
    </row>
    <row r="32" spans="2:16">
      <c r="B32" s="48">
        <f t="shared" si="3"/>
        <v>18</v>
      </c>
      <c r="C32" s="48" t="str">
        <f t="array" aca="1" ref="C32" ca="1">IFERROR(INDEX(Analysis!$F$10:$F$500,SMALL(IF(Regional_FacilityCapacity!$D$5=OFFSET(Analysis!$DG$10:$DG$500,,$AD$4),ROW(OFFSET(Analysis!$DG$10:$DG$500,,$AD$4))-ROW(OFFSET(Analysis!$DG$10,,$AD$4))+1),Regional_FacilityCapacity!$B32)),"")</f>
        <v/>
      </c>
      <c r="D32" s="64" t="str">
        <f ca="1">IFERROR(INDEX(OFFSET(Analysis!$BG$10:$BG$500,,$AD$5),MATCH(C32,Analysis!$F$10:$F$500,0)),"")</f>
        <v/>
      </c>
      <c r="E32" s="1"/>
      <c r="F32" s="48">
        <f t="shared" si="0"/>
        <v>18</v>
      </c>
      <c r="G32" s="48" t="str">
        <f t="array" aca="1" ref="G32" ca="1">IFERROR(INDEX(Analysis!$F$10:$F$500,SMALL(IF(Regional_FacilityCapacity!$D$5=OFFSET(Analysis!$DH$10:$DH$500,,$AD$4),ROW(OFFSET(Analysis!$DH$10:$DH$500,,$AD$4))-ROW(OFFSET(Analysis!$DH$10,,$AD$4))+1),Regional_FacilityCapacity!$B32)),"")</f>
        <v/>
      </c>
      <c r="H32" s="64" t="str">
        <f ca="1">IFERROR(INDEX(OFFSET(Analysis!$BG$10:$BG$500,,$AD$5),MATCH(G32,Analysis!$F$10:$F$500,0)),"")</f>
        <v/>
      </c>
      <c r="I32" s="50"/>
      <c r="J32" s="48">
        <f t="shared" si="1"/>
        <v>18</v>
      </c>
      <c r="K32" s="48" t="str">
        <f t="array" aca="1" ref="K32" ca="1">IFERROR(INDEX(Analysis!$F$10:$F$500,SMALL(IF(Regional_FacilityCapacity!$D$5=OFFSET(Analysis!$DJ$10:$DJ$500,,$AD$4),ROW(OFFSET(Analysis!$DJ$10:$DJ$500,,$AD$4))-ROW(OFFSET(Analysis!$DJ$10,,$AD$4))+1),Regional_FacilityCapacity!$B32)),"")</f>
        <v/>
      </c>
      <c r="L32" s="64" t="str">
        <f ca="1">IFERROR(INDEX(OFFSET(Analysis!$BG$10:$BG$500,,$AD$5),MATCH(K32,Analysis!$F$10:$F$500,0)),"")</f>
        <v/>
      </c>
      <c r="N32" s="48">
        <f t="shared" si="2"/>
        <v>18</v>
      </c>
      <c r="O32" s="48" t="str">
        <f t="array" aca="1" ref="O32" ca="1">IFERROR(INDEX(Analysis!$F$10:$F$500,SMALL(IF(Regional_FacilityCapacity!$D$5=OFFSET(Analysis!$DI$10:$DI$500,,$AD$4),ROW(OFFSET(Analysis!$DI$10:$DI$500,,$AD$4))-ROW(OFFSET(Analysis!$DI$10,,$AD$4))+1),Regional_FacilityCapacity!$B32)),"")</f>
        <v/>
      </c>
      <c r="P32" s="64" t="str">
        <f ca="1">IFERROR(INDEX(OFFSET(Analysis!$BG$10:$BG$500,,$AD$5),MATCH(O32,Analysis!$F$10:$F$500,0)),"")</f>
        <v/>
      </c>
    </row>
    <row r="33" spans="2:16">
      <c r="B33" s="48">
        <f t="shared" si="3"/>
        <v>19</v>
      </c>
      <c r="C33" s="48" t="str">
        <f t="array" aca="1" ref="C33" ca="1">IFERROR(INDEX(Analysis!$F$10:$F$500,SMALL(IF(Regional_FacilityCapacity!$D$5=OFFSET(Analysis!$DG$10:$DG$500,,$AD$4),ROW(OFFSET(Analysis!$DG$10:$DG$500,,$AD$4))-ROW(OFFSET(Analysis!$DG$10,,$AD$4))+1),Regional_FacilityCapacity!$B33)),"")</f>
        <v/>
      </c>
      <c r="D33" s="64" t="str">
        <f ca="1">IFERROR(INDEX(OFFSET(Analysis!$BG$10:$BG$500,,$AD$5),MATCH(C33,Analysis!$F$10:$F$500,0)),"")</f>
        <v/>
      </c>
      <c r="E33" s="1"/>
      <c r="F33" s="48">
        <f t="shared" si="0"/>
        <v>19</v>
      </c>
      <c r="G33" s="48" t="str">
        <f t="array" aca="1" ref="G33" ca="1">IFERROR(INDEX(Analysis!$F$10:$F$500,SMALL(IF(Regional_FacilityCapacity!$D$5=OFFSET(Analysis!$DH$10:$DH$500,,$AD$4),ROW(OFFSET(Analysis!$DH$10:$DH$500,,$AD$4))-ROW(OFFSET(Analysis!$DH$10,,$AD$4))+1),Regional_FacilityCapacity!$B33)),"")</f>
        <v/>
      </c>
      <c r="H33" s="64" t="str">
        <f ca="1">IFERROR(INDEX(OFFSET(Analysis!$BG$10:$BG$500,,$AD$5),MATCH(G33,Analysis!$F$10:$F$500,0)),"")</f>
        <v/>
      </c>
      <c r="I33" s="50"/>
      <c r="J33" s="48">
        <f t="shared" si="1"/>
        <v>19</v>
      </c>
      <c r="K33" s="48" t="str">
        <f t="array" aca="1" ref="K33" ca="1">IFERROR(INDEX(Analysis!$F$10:$F$500,SMALL(IF(Regional_FacilityCapacity!$D$5=OFFSET(Analysis!$DJ$10:$DJ$500,,$AD$4),ROW(OFFSET(Analysis!$DJ$10:$DJ$500,,$AD$4))-ROW(OFFSET(Analysis!$DJ$10,,$AD$4))+1),Regional_FacilityCapacity!$B33)),"")</f>
        <v/>
      </c>
      <c r="L33" s="64" t="str">
        <f ca="1">IFERROR(INDEX(OFFSET(Analysis!$BG$10:$BG$500,,$AD$5),MATCH(K33,Analysis!$F$10:$F$500,0)),"")</f>
        <v/>
      </c>
      <c r="N33" s="48">
        <f t="shared" si="2"/>
        <v>19</v>
      </c>
      <c r="O33" s="48" t="str">
        <f t="array" aca="1" ref="O33" ca="1">IFERROR(INDEX(Analysis!$F$10:$F$500,SMALL(IF(Regional_FacilityCapacity!$D$5=OFFSET(Analysis!$DI$10:$DI$500,,$AD$4),ROW(OFFSET(Analysis!$DI$10:$DI$500,,$AD$4))-ROW(OFFSET(Analysis!$DI$10,,$AD$4))+1),Regional_FacilityCapacity!$B33)),"")</f>
        <v/>
      </c>
      <c r="P33" s="64" t="str">
        <f ca="1">IFERROR(INDEX(OFFSET(Analysis!$BG$10:$BG$500,,$AD$5),MATCH(O33,Analysis!$F$10:$F$500,0)),"")</f>
        <v/>
      </c>
    </row>
    <row r="34" spans="2:16">
      <c r="B34" s="48">
        <f t="shared" si="3"/>
        <v>20</v>
      </c>
      <c r="C34" s="48" t="str">
        <f t="array" aca="1" ref="C34" ca="1">IFERROR(INDEX(Analysis!$F$10:$F$500,SMALL(IF(Regional_FacilityCapacity!$D$5=OFFSET(Analysis!$DG$10:$DG$500,,$AD$4),ROW(OFFSET(Analysis!$DG$10:$DG$500,,$AD$4))-ROW(OFFSET(Analysis!$DG$10,,$AD$4))+1),Regional_FacilityCapacity!$B34)),"")</f>
        <v/>
      </c>
      <c r="D34" s="64" t="str">
        <f ca="1">IFERROR(INDEX(OFFSET(Analysis!$BG$10:$BG$500,,$AD$5),MATCH(C34,Analysis!$F$10:$F$500,0)),"")</f>
        <v/>
      </c>
      <c r="E34" s="1"/>
      <c r="F34" s="48">
        <f t="shared" si="0"/>
        <v>20</v>
      </c>
      <c r="G34" s="48" t="str">
        <f t="array" aca="1" ref="G34" ca="1">IFERROR(INDEX(Analysis!$F$10:$F$500,SMALL(IF(Regional_FacilityCapacity!$D$5=OFFSET(Analysis!$DH$10:$DH$500,,$AD$4),ROW(OFFSET(Analysis!$DH$10:$DH$500,,$AD$4))-ROW(OFFSET(Analysis!$DH$10,,$AD$4))+1),Regional_FacilityCapacity!$B34)),"")</f>
        <v/>
      </c>
      <c r="H34" s="64" t="str">
        <f ca="1">IFERROR(INDEX(OFFSET(Analysis!$BG$10:$BG$500,,$AD$5),MATCH(G34,Analysis!$F$10:$F$500,0)),"")</f>
        <v/>
      </c>
      <c r="I34" s="50"/>
      <c r="J34" s="48">
        <f t="shared" si="1"/>
        <v>20</v>
      </c>
      <c r="K34" s="48" t="str">
        <f t="array" aca="1" ref="K34" ca="1">IFERROR(INDEX(Analysis!$F$10:$F$500,SMALL(IF(Regional_FacilityCapacity!$D$5=OFFSET(Analysis!$DJ$10:$DJ$500,,$AD$4),ROW(OFFSET(Analysis!$DJ$10:$DJ$500,,$AD$4))-ROW(OFFSET(Analysis!$DJ$10,,$AD$4))+1),Regional_FacilityCapacity!$B34)),"")</f>
        <v/>
      </c>
      <c r="L34" s="64" t="str">
        <f ca="1">IFERROR(INDEX(OFFSET(Analysis!$BG$10:$BG$500,,$AD$5),MATCH(K34,Analysis!$F$10:$F$500,0)),"")</f>
        <v/>
      </c>
      <c r="N34" s="48">
        <f t="shared" si="2"/>
        <v>20</v>
      </c>
      <c r="O34" s="48" t="str">
        <f t="array" aca="1" ref="O34" ca="1">IFERROR(INDEX(Analysis!$F$10:$F$500,SMALL(IF(Regional_FacilityCapacity!$D$5=OFFSET(Analysis!$DI$10:$DI$500,,$AD$4),ROW(OFFSET(Analysis!$DI$10:$DI$500,,$AD$4))-ROW(OFFSET(Analysis!$DI$10,,$AD$4))+1),Regional_FacilityCapacity!$B34)),"")</f>
        <v/>
      </c>
      <c r="P34" s="64" t="str">
        <f ca="1">IFERROR(INDEX(OFFSET(Analysis!$BG$10:$BG$500,,$AD$5),MATCH(O34,Analysis!$F$10:$F$500,0)),"")</f>
        <v/>
      </c>
    </row>
    <row r="35" spans="2:16">
      <c r="B35" s="48">
        <f t="shared" si="3"/>
        <v>21</v>
      </c>
      <c r="C35" s="48" t="str">
        <f t="array" aca="1" ref="C35" ca="1">IFERROR(INDEX(Analysis!$F$10:$F$500,SMALL(IF(Regional_FacilityCapacity!$D$5=OFFSET(Analysis!$DG$10:$DG$500,,$AD$4),ROW(OFFSET(Analysis!$DG$10:$DG$500,,$AD$4))-ROW(OFFSET(Analysis!$DG$10,,$AD$4))+1),Regional_FacilityCapacity!$B35)),"")</f>
        <v/>
      </c>
      <c r="D35" s="64" t="str">
        <f ca="1">IFERROR(INDEX(OFFSET(Analysis!$BG$10:$BG$500,,$AD$5),MATCH(C35,Analysis!$F$10:$F$500,0)),"")</f>
        <v/>
      </c>
      <c r="E35" s="1"/>
      <c r="F35" s="48">
        <f t="shared" si="0"/>
        <v>21</v>
      </c>
      <c r="G35" s="48" t="str">
        <f t="array" aca="1" ref="G35" ca="1">IFERROR(INDEX(Analysis!$F$10:$F$500,SMALL(IF(Regional_FacilityCapacity!$D$5=OFFSET(Analysis!$DH$10:$DH$500,,$AD$4),ROW(OFFSET(Analysis!$DH$10:$DH$500,,$AD$4))-ROW(OFFSET(Analysis!$DH$10,,$AD$4))+1),Regional_FacilityCapacity!$B35)),"")</f>
        <v/>
      </c>
      <c r="H35" s="64" t="str">
        <f ca="1">IFERROR(INDEX(OFFSET(Analysis!$BG$10:$BG$500,,$AD$5),MATCH(G35,Analysis!$F$10:$F$500,0)),"")</f>
        <v/>
      </c>
      <c r="I35" s="50"/>
      <c r="J35" s="48">
        <f t="shared" si="1"/>
        <v>21</v>
      </c>
      <c r="K35" s="48" t="str">
        <f t="array" aca="1" ref="K35" ca="1">IFERROR(INDEX(Analysis!$F$10:$F$500,SMALL(IF(Regional_FacilityCapacity!$D$5=OFFSET(Analysis!$DJ$10:$DJ$500,,$AD$4),ROW(OFFSET(Analysis!$DJ$10:$DJ$500,,$AD$4))-ROW(OFFSET(Analysis!$DJ$10,,$AD$4))+1),Regional_FacilityCapacity!$B35)),"")</f>
        <v/>
      </c>
      <c r="L35" s="64" t="str">
        <f ca="1">IFERROR(INDEX(OFFSET(Analysis!$BG$10:$BG$500,,$AD$5),MATCH(K35,Analysis!$F$10:$F$500,0)),"")</f>
        <v/>
      </c>
      <c r="N35" s="48">
        <f t="shared" si="2"/>
        <v>21</v>
      </c>
      <c r="O35" s="48" t="str">
        <f t="array" aca="1" ref="O35" ca="1">IFERROR(INDEX(Analysis!$F$10:$F$500,SMALL(IF(Regional_FacilityCapacity!$D$5=OFFSET(Analysis!$DI$10:$DI$500,,$AD$4),ROW(OFFSET(Analysis!$DI$10:$DI$500,,$AD$4))-ROW(OFFSET(Analysis!$DI$10,,$AD$4))+1),Regional_FacilityCapacity!$B35)),"")</f>
        <v/>
      </c>
      <c r="P35" s="64" t="str">
        <f ca="1">IFERROR(INDEX(OFFSET(Analysis!$BG$10:$BG$500,,$AD$5),MATCH(O35,Analysis!$F$10:$F$500,0)),"")</f>
        <v/>
      </c>
    </row>
    <row r="36" spans="2:16">
      <c r="B36" s="48">
        <f t="shared" si="3"/>
        <v>22</v>
      </c>
      <c r="C36" s="48" t="str">
        <f t="array" aca="1" ref="C36" ca="1">IFERROR(INDEX(Analysis!$F$10:$F$500,SMALL(IF(Regional_FacilityCapacity!$D$5=OFFSET(Analysis!$DG$10:$DG$500,,$AD$4),ROW(OFFSET(Analysis!$DG$10:$DG$500,,$AD$4))-ROW(OFFSET(Analysis!$DG$10,,$AD$4))+1),Regional_FacilityCapacity!$B36)),"")</f>
        <v/>
      </c>
      <c r="D36" s="64" t="str">
        <f ca="1">IFERROR(INDEX(OFFSET(Analysis!$BG$10:$BG$500,,$AD$5),MATCH(C36,Analysis!$F$10:$F$500,0)),"")</f>
        <v/>
      </c>
      <c r="E36" s="1"/>
      <c r="F36" s="48">
        <f t="shared" si="0"/>
        <v>22</v>
      </c>
      <c r="G36" s="48" t="str">
        <f t="array" aca="1" ref="G36" ca="1">IFERROR(INDEX(Analysis!$F$10:$F$500,SMALL(IF(Regional_FacilityCapacity!$D$5=OFFSET(Analysis!$DH$10:$DH$500,,$AD$4),ROW(OFFSET(Analysis!$DH$10:$DH$500,,$AD$4))-ROW(OFFSET(Analysis!$DH$10,,$AD$4))+1),Regional_FacilityCapacity!$B36)),"")</f>
        <v/>
      </c>
      <c r="H36" s="64" t="str">
        <f ca="1">IFERROR(INDEX(OFFSET(Analysis!$BG$10:$BG$500,,$AD$5),MATCH(G36,Analysis!$F$10:$F$500,0)),"")</f>
        <v/>
      </c>
      <c r="I36" s="50"/>
      <c r="J36" s="48">
        <f t="shared" si="1"/>
        <v>22</v>
      </c>
      <c r="K36" s="48" t="str">
        <f t="array" aca="1" ref="K36" ca="1">IFERROR(INDEX(Analysis!$F$10:$F$500,SMALL(IF(Regional_FacilityCapacity!$D$5=OFFSET(Analysis!$DJ$10:$DJ$500,,$AD$4),ROW(OFFSET(Analysis!$DJ$10:$DJ$500,,$AD$4))-ROW(OFFSET(Analysis!$DJ$10,,$AD$4))+1),Regional_FacilityCapacity!$B36)),"")</f>
        <v/>
      </c>
      <c r="L36" s="64" t="str">
        <f ca="1">IFERROR(INDEX(OFFSET(Analysis!$BG$10:$BG$500,,$AD$5),MATCH(K36,Analysis!$F$10:$F$500,0)),"")</f>
        <v/>
      </c>
      <c r="N36" s="48">
        <f t="shared" si="2"/>
        <v>22</v>
      </c>
      <c r="O36" s="48" t="str">
        <f t="array" aca="1" ref="O36" ca="1">IFERROR(INDEX(Analysis!$F$10:$F$500,SMALL(IF(Regional_FacilityCapacity!$D$5=OFFSET(Analysis!$DI$10:$DI$500,,$AD$4),ROW(OFFSET(Analysis!$DI$10:$DI$500,,$AD$4))-ROW(OFFSET(Analysis!$DI$10,,$AD$4))+1),Regional_FacilityCapacity!$B36)),"")</f>
        <v/>
      </c>
      <c r="P36" s="64" t="str">
        <f ca="1">IFERROR(INDEX(OFFSET(Analysis!$BG$10:$BG$500,,$AD$5),MATCH(O36,Analysis!$F$10:$F$500,0)),"")</f>
        <v/>
      </c>
    </row>
    <row r="37" spans="2:16">
      <c r="B37" s="48">
        <f t="shared" si="3"/>
        <v>23</v>
      </c>
      <c r="C37" s="48" t="str">
        <f t="array" aca="1" ref="C37" ca="1">IFERROR(INDEX(Analysis!$F$10:$F$500,SMALL(IF(Regional_FacilityCapacity!$D$5=OFFSET(Analysis!$DG$10:$DG$500,,$AD$4),ROW(OFFSET(Analysis!$DG$10:$DG$500,,$AD$4))-ROW(OFFSET(Analysis!$DG$10,,$AD$4))+1),Regional_FacilityCapacity!$B37)),"")</f>
        <v/>
      </c>
      <c r="D37" s="64" t="str">
        <f ca="1">IFERROR(INDEX(OFFSET(Analysis!$BG$10:$BG$500,,$AD$5),MATCH(C37,Analysis!$F$10:$F$500,0)),"")</f>
        <v/>
      </c>
      <c r="E37" s="1"/>
      <c r="F37" s="48">
        <f t="shared" si="0"/>
        <v>23</v>
      </c>
      <c r="G37" s="48" t="str">
        <f t="array" aca="1" ref="G37" ca="1">IFERROR(INDEX(Analysis!$F$10:$F$500,SMALL(IF(Regional_FacilityCapacity!$D$5=OFFSET(Analysis!$DH$10:$DH$500,,$AD$4),ROW(OFFSET(Analysis!$DH$10:$DH$500,,$AD$4))-ROW(OFFSET(Analysis!$DH$10,,$AD$4))+1),Regional_FacilityCapacity!$B37)),"")</f>
        <v/>
      </c>
      <c r="H37" s="64" t="str">
        <f ca="1">IFERROR(INDEX(OFFSET(Analysis!$BG$10:$BG$500,,$AD$5),MATCH(G37,Analysis!$F$10:$F$500,0)),"")</f>
        <v/>
      </c>
      <c r="I37" s="50"/>
      <c r="J37" s="48">
        <f t="shared" si="1"/>
        <v>23</v>
      </c>
      <c r="K37" s="48" t="str">
        <f t="array" aca="1" ref="K37" ca="1">IFERROR(INDEX(Analysis!$F$10:$F$500,SMALL(IF(Regional_FacilityCapacity!$D$5=OFFSET(Analysis!$DJ$10:$DJ$500,,$AD$4),ROW(OFFSET(Analysis!$DJ$10:$DJ$500,,$AD$4))-ROW(OFFSET(Analysis!$DJ$10,,$AD$4))+1),Regional_FacilityCapacity!$B37)),"")</f>
        <v/>
      </c>
      <c r="L37" s="64" t="str">
        <f ca="1">IFERROR(INDEX(OFFSET(Analysis!$BG$10:$BG$500,,$AD$5),MATCH(K37,Analysis!$F$10:$F$500,0)),"")</f>
        <v/>
      </c>
      <c r="N37" s="48">
        <f t="shared" si="2"/>
        <v>23</v>
      </c>
      <c r="O37" s="48" t="str">
        <f t="array" aca="1" ref="O37" ca="1">IFERROR(INDEX(Analysis!$F$10:$F$500,SMALL(IF(Regional_FacilityCapacity!$D$5=OFFSET(Analysis!$DI$10:$DI$500,,$AD$4),ROW(OFFSET(Analysis!$DI$10:$DI$500,,$AD$4))-ROW(OFFSET(Analysis!$DI$10,,$AD$4))+1),Regional_FacilityCapacity!$B37)),"")</f>
        <v/>
      </c>
      <c r="P37" s="64" t="str">
        <f ca="1">IFERROR(INDEX(OFFSET(Analysis!$BG$10:$BG$500,,$AD$5),MATCH(O37,Analysis!$F$10:$F$500,0)),"")</f>
        <v/>
      </c>
    </row>
    <row r="38" spans="2:16">
      <c r="B38" s="48">
        <f t="shared" si="3"/>
        <v>24</v>
      </c>
      <c r="C38" s="48" t="str">
        <f t="array" aca="1" ref="C38" ca="1">IFERROR(INDEX(Analysis!$F$10:$F$500,SMALL(IF(Regional_FacilityCapacity!$D$5=OFFSET(Analysis!$DG$10:$DG$500,,$AD$4),ROW(OFFSET(Analysis!$DG$10:$DG$500,,$AD$4))-ROW(OFFSET(Analysis!$DG$10,,$AD$4))+1),Regional_FacilityCapacity!$B38)),"")</f>
        <v/>
      </c>
      <c r="D38" s="64" t="str">
        <f ca="1">IFERROR(INDEX(OFFSET(Analysis!$BG$10:$BG$500,,$AD$5),MATCH(C38,Analysis!$F$10:$F$500,0)),"")</f>
        <v/>
      </c>
      <c r="E38" s="1"/>
      <c r="F38" s="48">
        <f t="shared" si="0"/>
        <v>24</v>
      </c>
      <c r="G38" s="48" t="str">
        <f t="array" aca="1" ref="G38" ca="1">IFERROR(INDEX(Analysis!$F$10:$F$500,SMALL(IF(Regional_FacilityCapacity!$D$5=OFFSET(Analysis!$DH$10:$DH$500,,$AD$4),ROW(OFFSET(Analysis!$DH$10:$DH$500,,$AD$4))-ROW(OFFSET(Analysis!$DH$10,,$AD$4))+1),Regional_FacilityCapacity!$B38)),"")</f>
        <v/>
      </c>
      <c r="H38" s="64" t="str">
        <f ca="1">IFERROR(INDEX(OFFSET(Analysis!$BG$10:$BG$500,,$AD$5),MATCH(G38,Analysis!$F$10:$F$500,0)),"")</f>
        <v/>
      </c>
      <c r="I38" s="50"/>
      <c r="J38" s="48">
        <f t="shared" si="1"/>
        <v>24</v>
      </c>
      <c r="K38" s="48" t="str">
        <f t="array" aca="1" ref="K38" ca="1">IFERROR(INDEX(Analysis!$F$10:$F$500,SMALL(IF(Regional_FacilityCapacity!$D$5=OFFSET(Analysis!$DJ$10:$DJ$500,,$AD$4),ROW(OFFSET(Analysis!$DJ$10:$DJ$500,,$AD$4))-ROW(OFFSET(Analysis!$DJ$10,,$AD$4))+1),Regional_FacilityCapacity!$B38)),"")</f>
        <v/>
      </c>
      <c r="L38" s="64" t="str">
        <f ca="1">IFERROR(INDEX(OFFSET(Analysis!$BG$10:$BG$500,,$AD$5),MATCH(K38,Analysis!$F$10:$F$500,0)),"")</f>
        <v/>
      </c>
      <c r="N38" s="48">
        <f t="shared" si="2"/>
        <v>24</v>
      </c>
      <c r="O38" s="48" t="str">
        <f t="array" aca="1" ref="O38" ca="1">IFERROR(INDEX(Analysis!$F$10:$F$500,SMALL(IF(Regional_FacilityCapacity!$D$5=OFFSET(Analysis!$DI$10:$DI$500,,$AD$4),ROW(OFFSET(Analysis!$DI$10:$DI$500,,$AD$4))-ROW(OFFSET(Analysis!$DI$10,,$AD$4))+1),Regional_FacilityCapacity!$B38)),"")</f>
        <v/>
      </c>
      <c r="P38" s="64" t="str">
        <f ca="1">IFERROR(INDEX(OFFSET(Analysis!$BG$10:$BG$500,,$AD$5),MATCH(O38,Analysis!$F$10:$F$500,0)),"")</f>
        <v/>
      </c>
    </row>
    <row r="39" spans="2:16">
      <c r="B39" s="48">
        <f t="shared" si="3"/>
        <v>25</v>
      </c>
      <c r="C39" s="48" t="str">
        <f t="array" aca="1" ref="C39" ca="1">IFERROR(INDEX(Analysis!$F$10:$F$500,SMALL(IF(Regional_FacilityCapacity!$D$5=OFFSET(Analysis!$DG$10:$DG$500,,$AD$4),ROW(OFFSET(Analysis!$DG$10:$DG$500,,$AD$4))-ROW(OFFSET(Analysis!$DG$10,,$AD$4))+1),Regional_FacilityCapacity!$B39)),"")</f>
        <v/>
      </c>
      <c r="D39" s="64" t="str">
        <f ca="1">IFERROR(INDEX(OFFSET(Analysis!$BG$10:$BG$500,,$AD$5),MATCH(C39,Analysis!$F$10:$F$500,0)),"")</f>
        <v/>
      </c>
      <c r="E39" s="1"/>
      <c r="F39" s="48">
        <f t="shared" si="0"/>
        <v>25</v>
      </c>
      <c r="G39" s="48" t="str">
        <f t="array" aca="1" ref="G39" ca="1">IFERROR(INDEX(Analysis!$F$10:$F$500,SMALL(IF(Regional_FacilityCapacity!$D$5=OFFSET(Analysis!$DH$10:$DH$500,,$AD$4),ROW(OFFSET(Analysis!$DH$10:$DH$500,,$AD$4))-ROW(OFFSET(Analysis!$DH$10,,$AD$4))+1),Regional_FacilityCapacity!$B39)),"")</f>
        <v/>
      </c>
      <c r="H39" s="64" t="str">
        <f ca="1">IFERROR(INDEX(OFFSET(Analysis!$BG$10:$BG$500,,$AD$5),MATCH(G39,Analysis!$F$10:$F$500,0)),"")</f>
        <v/>
      </c>
      <c r="I39" s="50"/>
      <c r="J39" s="48">
        <f t="shared" si="1"/>
        <v>25</v>
      </c>
      <c r="K39" s="48" t="str">
        <f t="array" aca="1" ref="K39" ca="1">IFERROR(INDEX(Analysis!$F$10:$F$500,SMALL(IF(Regional_FacilityCapacity!$D$5=OFFSET(Analysis!$DJ$10:$DJ$500,,$AD$4),ROW(OFFSET(Analysis!$DJ$10:$DJ$500,,$AD$4))-ROW(OFFSET(Analysis!$DJ$10,,$AD$4))+1),Regional_FacilityCapacity!$B39)),"")</f>
        <v/>
      </c>
      <c r="L39" s="64" t="str">
        <f ca="1">IFERROR(INDEX(OFFSET(Analysis!$BG$10:$BG$500,,$AD$5),MATCH(K39,Analysis!$F$10:$F$500,0)),"")</f>
        <v/>
      </c>
      <c r="N39" s="48">
        <f t="shared" si="2"/>
        <v>25</v>
      </c>
      <c r="O39" s="48" t="str">
        <f t="array" aca="1" ref="O39" ca="1">IFERROR(INDEX(Analysis!$F$10:$F$500,SMALL(IF(Regional_FacilityCapacity!$D$5=OFFSET(Analysis!$DI$10:$DI$500,,$AD$4),ROW(OFFSET(Analysis!$DI$10:$DI$500,,$AD$4))-ROW(OFFSET(Analysis!$DI$10,,$AD$4))+1),Regional_FacilityCapacity!$B39)),"")</f>
        <v/>
      </c>
      <c r="P39" s="64" t="str">
        <f ca="1">IFERROR(INDEX(OFFSET(Analysis!$BG$10:$BG$500,,$AD$5),MATCH(O39,Analysis!$F$10:$F$500,0)),"")</f>
        <v/>
      </c>
    </row>
    <row r="40" spans="2:16">
      <c r="B40" s="48">
        <f t="shared" si="3"/>
        <v>26</v>
      </c>
      <c r="C40" s="48" t="str">
        <f t="array" aca="1" ref="C40" ca="1">IFERROR(INDEX(Analysis!$F$10:$F$500,SMALL(IF(Regional_FacilityCapacity!$D$5=OFFSET(Analysis!$DG$10:$DG$500,,$AD$4),ROW(OFFSET(Analysis!$DG$10:$DG$500,,$AD$4))-ROW(OFFSET(Analysis!$DG$10,,$AD$4))+1),Regional_FacilityCapacity!$B40)),"")</f>
        <v/>
      </c>
      <c r="D40" s="64" t="str">
        <f ca="1">IFERROR(INDEX(OFFSET(Analysis!$BG$10:$BG$500,,$AD$5),MATCH(C40,Analysis!$F$10:$F$500,0)),"")</f>
        <v/>
      </c>
      <c r="E40" s="1"/>
      <c r="F40" s="48">
        <f t="shared" si="0"/>
        <v>26</v>
      </c>
      <c r="G40" s="48" t="str">
        <f t="array" aca="1" ref="G40" ca="1">IFERROR(INDEX(Analysis!$F$10:$F$500,SMALL(IF(Regional_FacilityCapacity!$D$5=OFFSET(Analysis!$DH$10:$DH$500,,$AD$4),ROW(OFFSET(Analysis!$DH$10:$DH$500,,$AD$4))-ROW(OFFSET(Analysis!$DH$10,,$AD$4))+1),Regional_FacilityCapacity!$B40)),"")</f>
        <v/>
      </c>
      <c r="H40" s="64" t="str">
        <f ca="1">IFERROR(INDEX(OFFSET(Analysis!$BG$10:$BG$500,,$AD$5),MATCH(G40,Analysis!$F$10:$F$500,0)),"")</f>
        <v/>
      </c>
      <c r="I40" s="50"/>
      <c r="J40" s="48">
        <f t="shared" si="1"/>
        <v>26</v>
      </c>
      <c r="K40" s="48" t="str">
        <f t="array" aca="1" ref="K40" ca="1">IFERROR(INDEX(Analysis!$F$10:$F$500,SMALL(IF(Regional_FacilityCapacity!$D$5=OFFSET(Analysis!$DJ$10:$DJ$500,,$AD$4),ROW(OFFSET(Analysis!$DJ$10:$DJ$500,,$AD$4))-ROW(OFFSET(Analysis!$DJ$10,,$AD$4))+1),Regional_FacilityCapacity!$B40)),"")</f>
        <v/>
      </c>
      <c r="L40" s="64" t="str">
        <f ca="1">IFERROR(INDEX(OFFSET(Analysis!$BG$10:$BG$500,,$AD$5),MATCH(K40,Analysis!$F$10:$F$500,0)),"")</f>
        <v/>
      </c>
      <c r="N40" s="48">
        <f t="shared" si="2"/>
        <v>26</v>
      </c>
      <c r="O40" s="48" t="str">
        <f t="array" aca="1" ref="O40" ca="1">IFERROR(INDEX(Analysis!$F$10:$F$500,SMALL(IF(Regional_FacilityCapacity!$D$5=OFFSET(Analysis!$DI$10:$DI$500,,$AD$4),ROW(OFFSET(Analysis!$DI$10:$DI$500,,$AD$4))-ROW(OFFSET(Analysis!$DI$10,,$AD$4))+1),Regional_FacilityCapacity!$B40)),"")</f>
        <v/>
      </c>
      <c r="P40" s="64" t="str">
        <f ca="1">IFERROR(INDEX(OFFSET(Analysis!$BG$10:$BG$500,,$AD$5),MATCH(O40,Analysis!$F$10:$F$500,0)),"")</f>
        <v/>
      </c>
    </row>
    <row r="41" spans="2:16">
      <c r="B41" s="48">
        <f t="shared" si="3"/>
        <v>27</v>
      </c>
      <c r="C41" s="48" t="str">
        <f t="array" aca="1" ref="C41" ca="1">IFERROR(INDEX(Analysis!$F$10:$F$500,SMALL(IF(Regional_FacilityCapacity!$D$5=OFFSET(Analysis!$DG$10:$DG$500,,$AD$4),ROW(OFFSET(Analysis!$DG$10:$DG$500,,$AD$4))-ROW(OFFSET(Analysis!$DG$10,,$AD$4))+1),Regional_FacilityCapacity!$B41)),"")</f>
        <v/>
      </c>
      <c r="D41" s="64" t="str">
        <f ca="1">IFERROR(INDEX(OFFSET(Analysis!$BG$10:$BG$500,,$AD$5),MATCH(C41,Analysis!$F$10:$F$500,0)),"")</f>
        <v/>
      </c>
      <c r="E41" s="1"/>
      <c r="F41" s="48">
        <f t="shared" si="0"/>
        <v>27</v>
      </c>
      <c r="G41" s="48" t="str">
        <f t="array" aca="1" ref="G41" ca="1">IFERROR(INDEX(Analysis!$F$10:$F$500,SMALL(IF(Regional_FacilityCapacity!$D$5=OFFSET(Analysis!$DH$10:$DH$500,,$AD$4),ROW(OFFSET(Analysis!$DH$10:$DH$500,,$AD$4))-ROW(OFFSET(Analysis!$DH$10,,$AD$4))+1),Regional_FacilityCapacity!$B41)),"")</f>
        <v/>
      </c>
      <c r="H41" s="64" t="str">
        <f ca="1">IFERROR(INDEX(OFFSET(Analysis!$BG$10:$BG$500,,$AD$5),MATCH(G41,Analysis!$F$10:$F$500,0)),"")</f>
        <v/>
      </c>
      <c r="I41" s="50"/>
      <c r="J41" s="48">
        <f t="shared" si="1"/>
        <v>27</v>
      </c>
      <c r="K41" s="48" t="str">
        <f t="array" aca="1" ref="K41" ca="1">IFERROR(INDEX(Analysis!$F$10:$F$500,SMALL(IF(Regional_FacilityCapacity!$D$5=OFFSET(Analysis!$DJ$10:$DJ$500,,$AD$4),ROW(OFFSET(Analysis!$DJ$10:$DJ$500,,$AD$4))-ROW(OFFSET(Analysis!$DJ$10,,$AD$4))+1),Regional_FacilityCapacity!$B41)),"")</f>
        <v/>
      </c>
      <c r="L41" s="64" t="str">
        <f ca="1">IFERROR(INDEX(OFFSET(Analysis!$BG$10:$BG$500,,$AD$5),MATCH(K41,Analysis!$F$10:$F$500,0)),"")</f>
        <v/>
      </c>
      <c r="N41" s="48">
        <f t="shared" si="2"/>
        <v>27</v>
      </c>
      <c r="O41" s="48" t="str">
        <f t="array" aca="1" ref="O41" ca="1">IFERROR(INDEX(Analysis!$F$10:$F$500,SMALL(IF(Regional_FacilityCapacity!$D$5=OFFSET(Analysis!$DI$10:$DI$500,,$AD$4),ROW(OFFSET(Analysis!$DI$10:$DI$500,,$AD$4))-ROW(OFFSET(Analysis!$DI$10,,$AD$4))+1),Regional_FacilityCapacity!$B41)),"")</f>
        <v/>
      </c>
      <c r="P41" s="64" t="str">
        <f ca="1">IFERROR(INDEX(OFFSET(Analysis!$BG$10:$BG$500,,$AD$5),MATCH(O41,Analysis!$F$10:$F$500,0)),"")</f>
        <v/>
      </c>
    </row>
    <row r="42" spans="2:16">
      <c r="B42" s="48">
        <f t="shared" si="3"/>
        <v>28</v>
      </c>
      <c r="C42" s="48" t="str">
        <f t="array" aca="1" ref="C42" ca="1">IFERROR(INDEX(Analysis!$F$10:$F$500,SMALL(IF(Regional_FacilityCapacity!$D$5=OFFSET(Analysis!$DG$10:$DG$500,,$AD$4),ROW(OFFSET(Analysis!$DG$10:$DG$500,,$AD$4))-ROW(OFFSET(Analysis!$DG$10,,$AD$4))+1),Regional_FacilityCapacity!$B42)),"")</f>
        <v/>
      </c>
      <c r="D42" s="64" t="str">
        <f ca="1">IFERROR(INDEX(OFFSET(Analysis!$BG$10:$BG$500,,$AD$5),MATCH(C42,Analysis!$F$10:$F$500,0)),"")</f>
        <v/>
      </c>
      <c r="E42" s="1"/>
      <c r="F42" s="48">
        <f t="shared" si="0"/>
        <v>28</v>
      </c>
      <c r="G42" s="48" t="str">
        <f t="array" aca="1" ref="G42" ca="1">IFERROR(INDEX(Analysis!$F$10:$F$500,SMALL(IF(Regional_FacilityCapacity!$D$5=OFFSET(Analysis!$DH$10:$DH$500,,$AD$4),ROW(OFFSET(Analysis!$DH$10:$DH$500,,$AD$4))-ROW(OFFSET(Analysis!$DH$10,,$AD$4))+1),Regional_FacilityCapacity!$B42)),"")</f>
        <v/>
      </c>
      <c r="H42" s="64" t="str">
        <f ca="1">IFERROR(INDEX(OFFSET(Analysis!$BG$10:$BG$500,,$AD$5),MATCH(G42,Analysis!$F$10:$F$500,0)),"")</f>
        <v/>
      </c>
      <c r="I42" s="50"/>
      <c r="J42" s="48">
        <f t="shared" si="1"/>
        <v>28</v>
      </c>
      <c r="K42" s="48" t="str">
        <f t="array" aca="1" ref="K42" ca="1">IFERROR(INDEX(Analysis!$F$10:$F$500,SMALL(IF(Regional_FacilityCapacity!$D$5=OFFSET(Analysis!$DJ$10:$DJ$500,,$AD$4),ROW(OFFSET(Analysis!$DJ$10:$DJ$500,,$AD$4))-ROW(OFFSET(Analysis!$DJ$10,,$AD$4))+1),Regional_FacilityCapacity!$B42)),"")</f>
        <v/>
      </c>
      <c r="L42" s="64" t="str">
        <f ca="1">IFERROR(INDEX(OFFSET(Analysis!$BG$10:$BG$500,,$AD$5),MATCH(K42,Analysis!$F$10:$F$500,0)),"")</f>
        <v/>
      </c>
      <c r="N42" s="48">
        <f t="shared" si="2"/>
        <v>28</v>
      </c>
      <c r="O42" s="48" t="str">
        <f t="array" aca="1" ref="O42" ca="1">IFERROR(INDEX(Analysis!$F$10:$F$500,SMALL(IF(Regional_FacilityCapacity!$D$5=OFFSET(Analysis!$DI$10:$DI$500,,$AD$4),ROW(OFFSET(Analysis!$DI$10:$DI$500,,$AD$4))-ROW(OFFSET(Analysis!$DI$10,,$AD$4))+1),Regional_FacilityCapacity!$B42)),"")</f>
        <v/>
      </c>
      <c r="P42" s="64" t="str">
        <f ca="1">IFERROR(INDEX(OFFSET(Analysis!$BG$10:$BG$500,,$AD$5),MATCH(O42,Analysis!$F$10:$F$500,0)),"")</f>
        <v/>
      </c>
    </row>
    <row r="43" spans="2:16">
      <c r="B43" s="48">
        <f t="shared" si="3"/>
        <v>29</v>
      </c>
      <c r="C43" s="48" t="str">
        <f t="array" aca="1" ref="C43" ca="1">IFERROR(INDEX(Analysis!$F$10:$F$500,SMALL(IF(Regional_FacilityCapacity!$D$5=OFFSET(Analysis!$DG$10:$DG$500,,$AD$4),ROW(OFFSET(Analysis!$DG$10:$DG$500,,$AD$4))-ROW(OFFSET(Analysis!$DG$10,,$AD$4))+1),Regional_FacilityCapacity!$B43)),"")</f>
        <v/>
      </c>
      <c r="D43" s="64" t="str">
        <f ca="1">IFERROR(INDEX(OFFSET(Analysis!$BG$10:$BG$500,,$AD$5),MATCH(C43,Analysis!$F$10:$F$500,0)),"")</f>
        <v/>
      </c>
      <c r="E43" s="1"/>
      <c r="F43" s="48">
        <f t="shared" si="0"/>
        <v>29</v>
      </c>
      <c r="G43" s="48" t="str">
        <f t="array" aca="1" ref="G43" ca="1">IFERROR(INDEX(Analysis!$F$10:$F$500,SMALL(IF(Regional_FacilityCapacity!$D$5=OFFSET(Analysis!$DH$10:$DH$500,,$AD$4),ROW(OFFSET(Analysis!$DH$10:$DH$500,,$AD$4))-ROW(OFFSET(Analysis!$DH$10,,$AD$4))+1),Regional_FacilityCapacity!$B43)),"")</f>
        <v/>
      </c>
      <c r="H43" s="64" t="str">
        <f ca="1">IFERROR(INDEX(OFFSET(Analysis!$BG$10:$BG$500,,$AD$5),MATCH(G43,Analysis!$F$10:$F$500,0)),"")</f>
        <v/>
      </c>
      <c r="I43" s="50"/>
      <c r="J43" s="48">
        <f t="shared" si="1"/>
        <v>29</v>
      </c>
      <c r="K43" s="48" t="str">
        <f t="array" aca="1" ref="K43" ca="1">IFERROR(INDEX(Analysis!$F$10:$F$500,SMALL(IF(Regional_FacilityCapacity!$D$5=OFFSET(Analysis!$DJ$10:$DJ$500,,$AD$4),ROW(OFFSET(Analysis!$DJ$10:$DJ$500,,$AD$4))-ROW(OFFSET(Analysis!$DJ$10,,$AD$4))+1),Regional_FacilityCapacity!$B43)),"")</f>
        <v/>
      </c>
      <c r="L43" s="64" t="str">
        <f ca="1">IFERROR(INDEX(OFFSET(Analysis!$BG$10:$BG$500,,$AD$5),MATCH(K43,Analysis!$F$10:$F$500,0)),"")</f>
        <v/>
      </c>
      <c r="N43" s="48">
        <f t="shared" si="2"/>
        <v>29</v>
      </c>
      <c r="O43" s="48" t="str">
        <f t="array" aca="1" ref="O43" ca="1">IFERROR(INDEX(Analysis!$F$10:$F$500,SMALL(IF(Regional_FacilityCapacity!$D$5=OFFSET(Analysis!$DI$10:$DI$500,,$AD$4),ROW(OFFSET(Analysis!$DI$10:$DI$500,,$AD$4))-ROW(OFFSET(Analysis!$DI$10,,$AD$4))+1),Regional_FacilityCapacity!$B43)),"")</f>
        <v/>
      </c>
      <c r="P43" s="64" t="str">
        <f ca="1">IFERROR(INDEX(OFFSET(Analysis!$BG$10:$BG$500,,$AD$5),MATCH(O43,Analysis!$F$10:$F$500,0)),"")</f>
        <v/>
      </c>
    </row>
    <row r="44" spans="2:16">
      <c r="B44" s="48">
        <f t="shared" si="3"/>
        <v>30</v>
      </c>
      <c r="C44" s="48" t="str">
        <f t="array" aca="1" ref="C44" ca="1">IFERROR(INDEX(Analysis!$F$10:$F$500,SMALL(IF(Regional_FacilityCapacity!$D$5=OFFSET(Analysis!$DG$10:$DG$500,,$AD$4),ROW(OFFSET(Analysis!$DG$10:$DG$500,,$AD$4))-ROW(OFFSET(Analysis!$DG$10,,$AD$4))+1),Regional_FacilityCapacity!$B44)),"")</f>
        <v/>
      </c>
      <c r="D44" s="64" t="str">
        <f ca="1">IFERROR(INDEX(OFFSET(Analysis!$BG$10:$BG$500,,$AD$5),MATCH(C44,Analysis!$F$10:$F$500,0)),"")</f>
        <v/>
      </c>
      <c r="E44" s="1"/>
      <c r="F44" s="48">
        <f t="shared" si="0"/>
        <v>30</v>
      </c>
      <c r="G44" s="48" t="str">
        <f t="array" aca="1" ref="G44" ca="1">IFERROR(INDEX(Analysis!$F$10:$F$500,SMALL(IF(Regional_FacilityCapacity!$D$5=OFFSET(Analysis!$DH$10:$DH$500,,$AD$4),ROW(OFFSET(Analysis!$DH$10:$DH$500,,$AD$4))-ROW(OFFSET(Analysis!$DH$10,,$AD$4))+1),Regional_FacilityCapacity!$B44)),"")</f>
        <v/>
      </c>
      <c r="H44" s="64" t="str">
        <f ca="1">IFERROR(INDEX(OFFSET(Analysis!$BG$10:$BG$500,,$AD$5),MATCH(G44,Analysis!$F$10:$F$500,0)),"")</f>
        <v/>
      </c>
      <c r="I44" s="50"/>
      <c r="J44" s="48">
        <f t="shared" si="1"/>
        <v>30</v>
      </c>
      <c r="K44" s="48" t="str">
        <f t="array" aca="1" ref="K44" ca="1">IFERROR(INDEX(Analysis!$F$10:$F$500,SMALL(IF(Regional_FacilityCapacity!$D$5=OFFSET(Analysis!$DJ$10:$DJ$500,,$AD$4),ROW(OFFSET(Analysis!$DJ$10:$DJ$500,,$AD$4))-ROW(OFFSET(Analysis!$DJ$10,,$AD$4))+1),Regional_FacilityCapacity!$B44)),"")</f>
        <v/>
      </c>
      <c r="L44" s="64" t="str">
        <f ca="1">IFERROR(INDEX(OFFSET(Analysis!$BG$10:$BG$500,,$AD$5),MATCH(K44,Analysis!$F$10:$F$500,0)),"")</f>
        <v/>
      </c>
      <c r="N44" s="48">
        <f t="shared" si="2"/>
        <v>30</v>
      </c>
      <c r="O44" s="48" t="str">
        <f t="array" aca="1" ref="O44" ca="1">IFERROR(INDEX(Analysis!$F$10:$F$500,SMALL(IF(Regional_FacilityCapacity!$D$5=OFFSET(Analysis!$DI$10:$DI$500,,$AD$4),ROW(OFFSET(Analysis!$DI$10:$DI$500,,$AD$4))-ROW(OFFSET(Analysis!$DI$10,,$AD$4))+1),Regional_FacilityCapacity!$B44)),"")</f>
        <v/>
      </c>
      <c r="P44" s="64" t="str">
        <f ca="1">IFERROR(INDEX(OFFSET(Analysis!$BG$10:$BG$500,,$AD$5),MATCH(O44,Analysis!$F$10:$F$500,0)),"")</f>
        <v/>
      </c>
    </row>
    <row r="45" spans="2:16">
      <c r="B45" s="48">
        <f t="shared" si="3"/>
        <v>31</v>
      </c>
      <c r="C45" s="48" t="str">
        <f t="array" aca="1" ref="C45" ca="1">IFERROR(INDEX(Analysis!$F$10:$F$500,SMALL(IF(Regional_FacilityCapacity!$D$5=OFFSET(Analysis!$DG$10:$DG$500,,$AD$4),ROW(OFFSET(Analysis!$DG$10:$DG$500,,$AD$4))-ROW(OFFSET(Analysis!$DG$10,,$AD$4))+1),Regional_FacilityCapacity!$B45)),"")</f>
        <v/>
      </c>
      <c r="D45" s="64" t="str">
        <f ca="1">IFERROR(INDEX(OFFSET(Analysis!$BG$10:$BG$500,,$AD$5),MATCH(C45,Analysis!$F$10:$F$500,0)),"")</f>
        <v/>
      </c>
      <c r="E45" s="1"/>
      <c r="F45" s="48">
        <f t="shared" si="0"/>
        <v>31</v>
      </c>
      <c r="G45" s="48" t="str">
        <f t="array" aca="1" ref="G45" ca="1">IFERROR(INDEX(Analysis!$F$10:$F$500,SMALL(IF(Regional_FacilityCapacity!$D$5=OFFSET(Analysis!$DH$10:$DH$500,,$AD$4),ROW(OFFSET(Analysis!$DH$10:$DH$500,,$AD$4))-ROW(OFFSET(Analysis!$DH$10,,$AD$4))+1),Regional_FacilityCapacity!$B45)),"")</f>
        <v/>
      </c>
      <c r="H45" s="64" t="str">
        <f ca="1">IFERROR(INDEX(OFFSET(Analysis!$BG$10:$BG$500,,$AD$5),MATCH(G45,Analysis!$F$10:$F$500,0)),"")</f>
        <v/>
      </c>
      <c r="I45" s="50"/>
      <c r="J45" s="48">
        <f t="shared" si="1"/>
        <v>31</v>
      </c>
      <c r="K45" s="48" t="str">
        <f t="array" aca="1" ref="K45" ca="1">IFERROR(INDEX(Analysis!$F$10:$F$500,SMALL(IF(Regional_FacilityCapacity!$D$5=OFFSET(Analysis!$DJ$10:$DJ$500,,$AD$4),ROW(OFFSET(Analysis!$DJ$10:$DJ$500,,$AD$4))-ROW(OFFSET(Analysis!$DJ$10,,$AD$4))+1),Regional_FacilityCapacity!$B45)),"")</f>
        <v/>
      </c>
      <c r="L45" s="64" t="str">
        <f ca="1">IFERROR(INDEX(OFFSET(Analysis!$BG$10:$BG$500,,$AD$5),MATCH(K45,Analysis!$F$10:$F$500,0)),"")</f>
        <v/>
      </c>
      <c r="N45" s="48">
        <f t="shared" si="2"/>
        <v>31</v>
      </c>
      <c r="O45" s="48" t="str">
        <f t="array" aca="1" ref="O45" ca="1">IFERROR(INDEX(Analysis!$F$10:$F$500,SMALL(IF(Regional_FacilityCapacity!$D$5=OFFSET(Analysis!$DI$10:$DI$500,,$AD$4),ROW(OFFSET(Analysis!$DI$10:$DI$500,,$AD$4))-ROW(OFFSET(Analysis!$DI$10,,$AD$4))+1),Regional_FacilityCapacity!$B45)),"")</f>
        <v/>
      </c>
      <c r="P45" s="64" t="str">
        <f ca="1">IFERROR(INDEX(OFFSET(Analysis!$BG$10:$BG$500,,$AD$5),MATCH(O45,Analysis!$F$10:$F$500,0)),"")</f>
        <v/>
      </c>
    </row>
    <row r="46" spans="2:16">
      <c r="B46" s="48">
        <f t="shared" si="3"/>
        <v>32</v>
      </c>
      <c r="C46" s="48" t="str">
        <f t="array" aca="1" ref="C46" ca="1">IFERROR(INDEX(Analysis!$F$10:$F$500,SMALL(IF(Regional_FacilityCapacity!$D$5=OFFSET(Analysis!$DG$10:$DG$500,,$AD$4),ROW(OFFSET(Analysis!$DG$10:$DG$500,,$AD$4))-ROW(OFFSET(Analysis!$DG$10,,$AD$4))+1),Regional_FacilityCapacity!$B46)),"")</f>
        <v/>
      </c>
      <c r="D46" s="64" t="str">
        <f ca="1">IFERROR(INDEX(OFFSET(Analysis!$BG$10:$BG$500,,$AD$5),MATCH(C46,Analysis!$F$10:$F$500,0)),"")</f>
        <v/>
      </c>
      <c r="E46" s="1"/>
      <c r="F46" s="48">
        <f t="shared" si="0"/>
        <v>32</v>
      </c>
      <c r="G46" s="48" t="str">
        <f t="array" aca="1" ref="G46" ca="1">IFERROR(INDEX(Analysis!$F$10:$F$500,SMALL(IF(Regional_FacilityCapacity!$D$5=OFFSET(Analysis!$DH$10:$DH$500,,$AD$4),ROW(OFFSET(Analysis!$DH$10:$DH$500,,$AD$4))-ROW(OFFSET(Analysis!$DH$10,,$AD$4))+1),Regional_FacilityCapacity!$B46)),"")</f>
        <v/>
      </c>
      <c r="H46" s="64" t="str">
        <f ca="1">IFERROR(INDEX(OFFSET(Analysis!$BG$10:$BG$500,,$AD$5),MATCH(G46,Analysis!$F$10:$F$500,0)),"")</f>
        <v/>
      </c>
      <c r="I46" s="50"/>
      <c r="J46" s="48">
        <f t="shared" si="1"/>
        <v>32</v>
      </c>
      <c r="K46" s="48" t="str">
        <f t="array" aca="1" ref="K46" ca="1">IFERROR(INDEX(Analysis!$F$10:$F$500,SMALL(IF(Regional_FacilityCapacity!$D$5=OFFSET(Analysis!$DJ$10:$DJ$500,,$AD$4),ROW(OFFSET(Analysis!$DJ$10:$DJ$500,,$AD$4))-ROW(OFFSET(Analysis!$DJ$10,,$AD$4))+1),Regional_FacilityCapacity!$B46)),"")</f>
        <v/>
      </c>
      <c r="L46" s="64" t="str">
        <f ca="1">IFERROR(INDEX(OFFSET(Analysis!$BG$10:$BG$500,,$AD$5),MATCH(K46,Analysis!$F$10:$F$500,0)),"")</f>
        <v/>
      </c>
      <c r="N46" s="48">
        <f t="shared" si="2"/>
        <v>32</v>
      </c>
      <c r="O46" s="48" t="str">
        <f t="array" aca="1" ref="O46" ca="1">IFERROR(INDEX(Analysis!$F$10:$F$500,SMALL(IF(Regional_FacilityCapacity!$D$5=OFFSET(Analysis!$DI$10:$DI$500,,$AD$4),ROW(OFFSET(Analysis!$DI$10:$DI$500,,$AD$4))-ROW(OFFSET(Analysis!$DI$10,,$AD$4))+1),Regional_FacilityCapacity!$B46)),"")</f>
        <v/>
      </c>
      <c r="P46" s="64" t="str">
        <f ca="1">IFERROR(INDEX(OFFSET(Analysis!$BG$10:$BG$500,,$AD$5),MATCH(O46,Analysis!$F$10:$F$500,0)),"")</f>
        <v/>
      </c>
    </row>
    <row r="47" spans="2:16">
      <c r="B47" s="48">
        <f t="shared" si="3"/>
        <v>33</v>
      </c>
      <c r="C47" s="48" t="str">
        <f t="array" aca="1" ref="C47" ca="1">IFERROR(INDEX(Analysis!$F$10:$F$500,SMALL(IF(Regional_FacilityCapacity!$D$5=OFFSET(Analysis!$DG$10:$DG$500,,$AD$4),ROW(OFFSET(Analysis!$DG$10:$DG$500,,$AD$4))-ROW(OFFSET(Analysis!$DG$10,,$AD$4))+1),Regional_FacilityCapacity!$B47)),"")</f>
        <v/>
      </c>
      <c r="D47" s="64" t="str">
        <f ca="1">IFERROR(INDEX(OFFSET(Analysis!$BG$10:$BG$500,,$AD$5),MATCH(C47,Analysis!$F$10:$F$500,0)),"")</f>
        <v/>
      </c>
      <c r="E47" s="1"/>
      <c r="F47" s="48">
        <f t="shared" si="0"/>
        <v>33</v>
      </c>
      <c r="G47" s="48" t="str">
        <f t="array" aca="1" ref="G47" ca="1">IFERROR(INDEX(Analysis!$F$10:$F$500,SMALL(IF(Regional_FacilityCapacity!$D$5=OFFSET(Analysis!$DH$10:$DH$500,,$AD$4),ROW(OFFSET(Analysis!$DH$10:$DH$500,,$AD$4))-ROW(OFFSET(Analysis!$DH$10,,$AD$4))+1),Regional_FacilityCapacity!$B47)),"")</f>
        <v/>
      </c>
      <c r="H47" s="64" t="str">
        <f ca="1">IFERROR(INDEX(OFFSET(Analysis!$BG$10:$BG$500,,$AD$5),MATCH(G47,Analysis!$F$10:$F$500,0)),"")</f>
        <v/>
      </c>
      <c r="I47" s="50"/>
      <c r="J47" s="48">
        <f t="shared" ref="J47:J74" si="4">N47</f>
        <v>33</v>
      </c>
      <c r="K47" s="48" t="str">
        <f t="array" aca="1" ref="K47" ca="1">IFERROR(INDEX(Analysis!$F$10:$F$500,SMALL(IF(Regional_FacilityCapacity!$D$5=OFFSET(Analysis!$DJ$10:$DJ$500,,$AD$4),ROW(OFFSET(Analysis!$DJ$10:$DJ$500,,$AD$4))-ROW(OFFSET(Analysis!$DJ$10,,$AD$4))+1),Regional_FacilityCapacity!$B47)),"")</f>
        <v/>
      </c>
      <c r="L47" s="64" t="str">
        <f ca="1">IFERROR(INDEX(OFFSET(Analysis!$BG$10:$BG$500,,$AD$5),MATCH(K47,Analysis!$F$10:$F$500,0)),"")</f>
        <v/>
      </c>
      <c r="N47" s="48">
        <f t="shared" ref="N47:N74" si="5">F47</f>
        <v>33</v>
      </c>
      <c r="O47" s="48" t="str">
        <f t="array" aca="1" ref="O47" ca="1">IFERROR(INDEX(Analysis!$F$10:$F$500,SMALL(IF(Regional_FacilityCapacity!$D$5=OFFSET(Analysis!$DI$10:$DI$500,,$AD$4),ROW(OFFSET(Analysis!$DI$10:$DI$500,,$AD$4))-ROW(OFFSET(Analysis!$DI$10,,$AD$4))+1),Regional_FacilityCapacity!$B47)),"")</f>
        <v/>
      </c>
      <c r="P47" s="64" t="str">
        <f ca="1">IFERROR(INDEX(OFFSET(Analysis!$BG$10:$BG$500,,$AD$5),MATCH(O47,Analysis!$F$10:$F$500,0)),"")</f>
        <v/>
      </c>
    </row>
    <row r="48" spans="2:16">
      <c r="B48" s="48">
        <f t="shared" si="3"/>
        <v>34</v>
      </c>
      <c r="C48" s="48" t="str">
        <f t="array" aca="1" ref="C48" ca="1">IFERROR(INDEX(Analysis!$F$10:$F$500,SMALL(IF(Regional_FacilityCapacity!$D$5=OFFSET(Analysis!$DG$10:$DG$500,,$AD$4),ROW(OFFSET(Analysis!$DG$10:$DG$500,,$AD$4))-ROW(OFFSET(Analysis!$DG$10,,$AD$4))+1),Regional_FacilityCapacity!$B48)),"")</f>
        <v/>
      </c>
      <c r="D48" s="64" t="str">
        <f ca="1">IFERROR(INDEX(OFFSET(Analysis!$BG$10:$BG$500,,$AD$5),MATCH(C48,Analysis!$F$10:$F$500,0)),"")</f>
        <v/>
      </c>
      <c r="E48" s="1"/>
      <c r="F48" s="48">
        <f t="shared" si="0"/>
        <v>34</v>
      </c>
      <c r="G48" s="48" t="str">
        <f t="array" aca="1" ref="G48" ca="1">IFERROR(INDEX(Analysis!$F$10:$F$500,SMALL(IF(Regional_FacilityCapacity!$D$5=OFFSET(Analysis!$DH$10:$DH$500,,$AD$4),ROW(OFFSET(Analysis!$DH$10:$DH$500,,$AD$4))-ROW(OFFSET(Analysis!$DH$10,,$AD$4))+1),Regional_FacilityCapacity!$B48)),"")</f>
        <v/>
      </c>
      <c r="H48" s="64" t="str">
        <f ca="1">IFERROR(INDEX(OFFSET(Analysis!$BG$10:$BG$500,,$AD$5),MATCH(G48,Analysis!$F$10:$F$500,0)),"")</f>
        <v/>
      </c>
      <c r="I48" s="50"/>
      <c r="J48" s="48">
        <f t="shared" si="4"/>
        <v>34</v>
      </c>
      <c r="K48" s="48" t="str">
        <f t="array" aca="1" ref="K48" ca="1">IFERROR(INDEX(Analysis!$F$10:$F$500,SMALL(IF(Regional_FacilityCapacity!$D$5=OFFSET(Analysis!$DJ$10:$DJ$500,,$AD$4),ROW(OFFSET(Analysis!$DJ$10:$DJ$500,,$AD$4))-ROW(OFFSET(Analysis!$DJ$10,,$AD$4))+1),Regional_FacilityCapacity!$B48)),"")</f>
        <v/>
      </c>
      <c r="L48" s="64" t="str">
        <f ca="1">IFERROR(INDEX(OFFSET(Analysis!$BG$10:$BG$500,,$AD$5),MATCH(K48,Analysis!$F$10:$F$500,0)),"")</f>
        <v/>
      </c>
      <c r="N48" s="48">
        <f t="shared" si="5"/>
        <v>34</v>
      </c>
      <c r="O48" s="48" t="str">
        <f t="array" aca="1" ref="O48" ca="1">IFERROR(INDEX(Analysis!$F$10:$F$500,SMALL(IF(Regional_FacilityCapacity!$D$5=OFFSET(Analysis!$DI$10:$DI$500,,$AD$4),ROW(OFFSET(Analysis!$DI$10:$DI$500,,$AD$4))-ROW(OFFSET(Analysis!$DI$10,,$AD$4))+1),Regional_FacilityCapacity!$B48)),"")</f>
        <v/>
      </c>
      <c r="P48" s="64" t="str">
        <f ca="1">IFERROR(INDEX(OFFSET(Analysis!$BG$10:$BG$500,,$AD$5),MATCH(O48,Analysis!$F$10:$F$500,0)),"")</f>
        <v/>
      </c>
    </row>
    <row r="49" spans="2:16">
      <c r="B49" s="48">
        <f t="shared" si="3"/>
        <v>35</v>
      </c>
      <c r="C49" s="48" t="str">
        <f t="array" aca="1" ref="C49" ca="1">IFERROR(INDEX(Analysis!$F$10:$F$500,SMALL(IF(Regional_FacilityCapacity!$D$5=OFFSET(Analysis!$DG$10:$DG$500,,$AD$4),ROW(OFFSET(Analysis!$DG$10:$DG$500,,$AD$4))-ROW(OFFSET(Analysis!$DG$10,,$AD$4))+1),Regional_FacilityCapacity!$B49)),"")</f>
        <v/>
      </c>
      <c r="D49" s="64" t="str">
        <f ca="1">IFERROR(INDEX(OFFSET(Analysis!$BG$10:$BG$500,,$AD$5),MATCH(C49,Analysis!$F$10:$F$500,0)),"")</f>
        <v/>
      </c>
      <c r="E49" s="1"/>
      <c r="F49" s="48">
        <f t="shared" si="0"/>
        <v>35</v>
      </c>
      <c r="G49" s="48" t="str">
        <f t="array" aca="1" ref="G49" ca="1">IFERROR(INDEX(Analysis!$F$10:$F$500,SMALL(IF(Regional_FacilityCapacity!$D$5=OFFSET(Analysis!$DH$10:$DH$500,,$AD$4),ROW(OFFSET(Analysis!$DH$10:$DH$500,,$AD$4))-ROW(OFFSET(Analysis!$DH$10,,$AD$4))+1),Regional_FacilityCapacity!$B49)),"")</f>
        <v/>
      </c>
      <c r="H49" s="64" t="str">
        <f ca="1">IFERROR(INDEX(OFFSET(Analysis!$BG$10:$BG$500,,$AD$5),MATCH(G49,Analysis!$F$10:$F$500,0)),"")</f>
        <v/>
      </c>
      <c r="I49" s="50"/>
      <c r="J49" s="48">
        <f t="shared" si="4"/>
        <v>35</v>
      </c>
      <c r="K49" s="48" t="str">
        <f t="array" aca="1" ref="K49" ca="1">IFERROR(INDEX(Analysis!$F$10:$F$500,SMALL(IF(Regional_FacilityCapacity!$D$5=OFFSET(Analysis!$DJ$10:$DJ$500,,$AD$4),ROW(OFFSET(Analysis!$DJ$10:$DJ$500,,$AD$4))-ROW(OFFSET(Analysis!$DJ$10,,$AD$4))+1),Regional_FacilityCapacity!$B49)),"")</f>
        <v/>
      </c>
      <c r="L49" s="64" t="str">
        <f ca="1">IFERROR(INDEX(OFFSET(Analysis!$BG$10:$BG$500,,$AD$5),MATCH(K49,Analysis!$F$10:$F$500,0)),"")</f>
        <v/>
      </c>
      <c r="N49" s="48">
        <f t="shared" si="5"/>
        <v>35</v>
      </c>
      <c r="O49" s="48" t="str">
        <f t="array" aca="1" ref="O49" ca="1">IFERROR(INDEX(Analysis!$F$10:$F$500,SMALL(IF(Regional_FacilityCapacity!$D$5=OFFSET(Analysis!$DI$10:$DI$500,,$AD$4),ROW(OFFSET(Analysis!$DI$10:$DI$500,,$AD$4))-ROW(OFFSET(Analysis!$DI$10,,$AD$4))+1),Regional_FacilityCapacity!$B49)),"")</f>
        <v/>
      </c>
      <c r="P49" s="64" t="str">
        <f ca="1">IFERROR(INDEX(OFFSET(Analysis!$BG$10:$BG$500,,$AD$5),MATCH(O49,Analysis!$F$10:$F$500,0)),"")</f>
        <v/>
      </c>
    </row>
    <row r="50" spans="2:16">
      <c r="B50" s="48">
        <f t="shared" si="3"/>
        <v>36</v>
      </c>
      <c r="C50" s="48" t="str">
        <f t="array" aca="1" ref="C50" ca="1">IFERROR(INDEX(Analysis!$F$10:$F$500,SMALL(IF(Regional_FacilityCapacity!$D$5=OFFSET(Analysis!$DG$10:$DG$500,,$AD$4),ROW(OFFSET(Analysis!$DG$10:$DG$500,,$AD$4))-ROW(OFFSET(Analysis!$DG$10,,$AD$4))+1),Regional_FacilityCapacity!$B50)),"")</f>
        <v/>
      </c>
      <c r="D50" s="64" t="str">
        <f ca="1">IFERROR(INDEX(OFFSET(Analysis!$BG$10:$BG$500,,$AD$5),MATCH(C50,Analysis!$F$10:$F$500,0)),"")</f>
        <v/>
      </c>
      <c r="E50" s="1"/>
      <c r="F50" s="48">
        <f t="shared" si="0"/>
        <v>36</v>
      </c>
      <c r="G50" s="48" t="str">
        <f t="array" aca="1" ref="G50" ca="1">IFERROR(INDEX(Analysis!$F$10:$F$500,SMALL(IF(Regional_FacilityCapacity!$D$5=OFFSET(Analysis!$DH$10:$DH$500,,$AD$4),ROW(OFFSET(Analysis!$DH$10:$DH$500,,$AD$4))-ROW(OFFSET(Analysis!$DH$10,,$AD$4))+1),Regional_FacilityCapacity!$B50)),"")</f>
        <v/>
      </c>
      <c r="H50" s="64" t="str">
        <f ca="1">IFERROR(INDEX(OFFSET(Analysis!$BG$10:$BG$500,,$AD$5),MATCH(G50,Analysis!$F$10:$F$500,0)),"")</f>
        <v/>
      </c>
      <c r="I50" s="50"/>
      <c r="J50" s="48">
        <f t="shared" si="4"/>
        <v>36</v>
      </c>
      <c r="K50" s="48" t="str">
        <f t="array" aca="1" ref="K50" ca="1">IFERROR(INDEX(Analysis!$F$10:$F$500,SMALL(IF(Regional_FacilityCapacity!$D$5=OFFSET(Analysis!$DJ$10:$DJ$500,,$AD$4),ROW(OFFSET(Analysis!$DJ$10:$DJ$500,,$AD$4))-ROW(OFFSET(Analysis!$DJ$10,,$AD$4))+1),Regional_FacilityCapacity!$B50)),"")</f>
        <v/>
      </c>
      <c r="L50" s="64" t="str">
        <f ca="1">IFERROR(INDEX(OFFSET(Analysis!$BG$10:$BG$500,,$AD$5),MATCH(K50,Analysis!$F$10:$F$500,0)),"")</f>
        <v/>
      </c>
      <c r="N50" s="48">
        <f t="shared" si="5"/>
        <v>36</v>
      </c>
      <c r="O50" s="48" t="str">
        <f t="array" aca="1" ref="O50" ca="1">IFERROR(INDEX(Analysis!$F$10:$F$500,SMALL(IF(Regional_FacilityCapacity!$D$5=OFFSET(Analysis!$DI$10:$DI$500,,$AD$4),ROW(OFFSET(Analysis!$DI$10:$DI$500,,$AD$4))-ROW(OFFSET(Analysis!$DI$10,,$AD$4))+1),Regional_FacilityCapacity!$B50)),"")</f>
        <v/>
      </c>
      <c r="P50" s="64" t="str">
        <f ca="1">IFERROR(INDEX(OFFSET(Analysis!$BG$10:$BG$500,,$AD$5),MATCH(O50,Analysis!$F$10:$F$500,0)),"")</f>
        <v/>
      </c>
    </row>
    <row r="51" spans="2:16">
      <c r="B51" s="48">
        <f t="shared" si="3"/>
        <v>37</v>
      </c>
      <c r="C51" s="48" t="str">
        <f t="array" aca="1" ref="C51" ca="1">IFERROR(INDEX(Analysis!$F$10:$F$500,SMALL(IF(Regional_FacilityCapacity!$D$5=OFFSET(Analysis!$DG$10:$DG$500,,$AD$4),ROW(OFFSET(Analysis!$DG$10:$DG$500,,$AD$4))-ROW(OFFSET(Analysis!$DG$10,,$AD$4))+1),Regional_FacilityCapacity!$B51)),"")</f>
        <v/>
      </c>
      <c r="D51" s="64" t="str">
        <f ca="1">IFERROR(INDEX(OFFSET(Analysis!$BG$10:$BG$500,,$AD$5),MATCH(C51,Analysis!$F$10:$F$500,0)),"")</f>
        <v/>
      </c>
      <c r="E51" s="1"/>
      <c r="F51" s="48">
        <f t="shared" si="0"/>
        <v>37</v>
      </c>
      <c r="G51" s="48" t="str">
        <f t="array" aca="1" ref="G51" ca="1">IFERROR(INDEX(Analysis!$F$10:$F$500,SMALL(IF(Regional_FacilityCapacity!$D$5=OFFSET(Analysis!$DH$10:$DH$500,,$AD$4),ROW(OFFSET(Analysis!$DH$10:$DH$500,,$AD$4))-ROW(OFFSET(Analysis!$DH$10,,$AD$4))+1),Regional_FacilityCapacity!$B51)),"")</f>
        <v/>
      </c>
      <c r="H51" s="64" t="str">
        <f ca="1">IFERROR(INDEX(OFFSET(Analysis!$BG$10:$BG$500,,$AD$5),MATCH(G51,Analysis!$F$10:$F$500,0)),"")</f>
        <v/>
      </c>
      <c r="I51" s="50"/>
      <c r="J51" s="48">
        <f t="shared" si="4"/>
        <v>37</v>
      </c>
      <c r="K51" s="48" t="str">
        <f t="array" aca="1" ref="K51" ca="1">IFERROR(INDEX(Analysis!$F$10:$F$500,SMALL(IF(Regional_FacilityCapacity!$D$5=OFFSET(Analysis!$DJ$10:$DJ$500,,$AD$4),ROW(OFFSET(Analysis!$DJ$10:$DJ$500,,$AD$4))-ROW(OFFSET(Analysis!$DJ$10,,$AD$4))+1),Regional_FacilityCapacity!$B51)),"")</f>
        <v/>
      </c>
      <c r="L51" s="64" t="str">
        <f ca="1">IFERROR(INDEX(OFFSET(Analysis!$BG$10:$BG$500,,$AD$5),MATCH(K51,Analysis!$F$10:$F$500,0)),"")</f>
        <v/>
      </c>
      <c r="N51" s="48">
        <f t="shared" si="5"/>
        <v>37</v>
      </c>
      <c r="O51" s="48" t="str">
        <f t="array" aca="1" ref="O51" ca="1">IFERROR(INDEX(Analysis!$F$10:$F$500,SMALL(IF(Regional_FacilityCapacity!$D$5=OFFSET(Analysis!$DI$10:$DI$500,,$AD$4),ROW(OFFSET(Analysis!$DI$10:$DI$500,,$AD$4))-ROW(OFFSET(Analysis!$DI$10,,$AD$4))+1),Regional_FacilityCapacity!$B51)),"")</f>
        <v/>
      </c>
      <c r="P51" s="64" t="str">
        <f ca="1">IFERROR(INDEX(OFFSET(Analysis!$BG$10:$BG$500,,$AD$5),MATCH(O51,Analysis!$F$10:$F$500,0)),"")</f>
        <v/>
      </c>
    </row>
    <row r="52" spans="2:16">
      <c r="B52" s="48">
        <f t="shared" si="3"/>
        <v>38</v>
      </c>
      <c r="C52" s="48" t="str">
        <f t="array" aca="1" ref="C52" ca="1">IFERROR(INDEX(Analysis!$F$10:$F$500,SMALL(IF(Regional_FacilityCapacity!$D$5=OFFSET(Analysis!$DG$10:$DG$500,,$AD$4),ROW(OFFSET(Analysis!$DG$10:$DG$500,,$AD$4))-ROW(OFFSET(Analysis!$DG$10,,$AD$4))+1),Regional_FacilityCapacity!$B52)),"")</f>
        <v/>
      </c>
      <c r="D52" s="64" t="str">
        <f ca="1">IFERROR(INDEX(OFFSET(Analysis!$BG$10:$BG$500,,$AD$5),MATCH(C52,Analysis!$F$10:$F$500,0)),"")</f>
        <v/>
      </c>
      <c r="E52" s="1"/>
      <c r="F52" s="48">
        <f t="shared" si="0"/>
        <v>38</v>
      </c>
      <c r="G52" s="48" t="str">
        <f t="array" aca="1" ref="G52" ca="1">IFERROR(INDEX(Analysis!$F$10:$F$500,SMALL(IF(Regional_FacilityCapacity!$D$5=OFFSET(Analysis!$DH$10:$DH$500,,$AD$4),ROW(OFFSET(Analysis!$DH$10:$DH$500,,$AD$4))-ROW(OFFSET(Analysis!$DH$10,,$AD$4))+1),Regional_FacilityCapacity!$B52)),"")</f>
        <v/>
      </c>
      <c r="H52" s="64" t="str">
        <f ca="1">IFERROR(INDEX(OFFSET(Analysis!$BG$10:$BG$500,,$AD$5),MATCH(G52,Analysis!$F$10:$F$500,0)),"")</f>
        <v/>
      </c>
      <c r="I52" s="50"/>
      <c r="J52" s="48">
        <f t="shared" si="4"/>
        <v>38</v>
      </c>
      <c r="K52" s="48" t="str">
        <f t="array" aca="1" ref="K52" ca="1">IFERROR(INDEX(Analysis!$F$10:$F$500,SMALL(IF(Regional_FacilityCapacity!$D$5=OFFSET(Analysis!$DJ$10:$DJ$500,,$AD$4),ROW(OFFSET(Analysis!$DJ$10:$DJ$500,,$AD$4))-ROW(OFFSET(Analysis!$DJ$10,,$AD$4))+1),Regional_FacilityCapacity!$B52)),"")</f>
        <v/>
      </c>
      <c r="L52" s="64" t="str">
        <f ca="1">IFERROR(INDEX(OFFSET(Analysis!$BG$10:$BG$500,,$AD$5),MATCH(K52,Analysis!$F$10:$F$500,0)),"")</f>
        <v/>
      </c>
      <c r="N52" s="48">
        <f t="shared" si="5"/>
        <v>38</v>
      </c>
      <c r="O52" s="48" t="str">
        <f t="array" aca="1" ref="O52" ca="1">IFERROR(INDEX(Analysis!$F$10:$F$500,SMALL(IF(Regional_FacilityCapacity!$D$5=OFFSET(Analysis!$DI$10:$DI$500,,$AD$4),ROW(OFFSET(Analysis!$DI$10:$DI$500,,$AD$4))-ROW(OFFSET(Analysis!$DI$10,,$AD$4))+1),Regional_FacilityCapacity!$B52)),"")</f>
        <v/>
      </c>
      <c r="P52" s="64" t="str">
        <f ca="1">IFERROR(INDEX(OFFSET(Analysis!$BG$10:$BG$500,,$AD$5),MATCH(O52,Analysis!$F$10:$F$500,0)),"")</f>
        <v/>
      </c>
    </row>
    <row r="53" spans="2:16">
      <c r="B53" s="48">
        <f t="shared" si="3"/>
        <v>39</v>
      </c>
      <c r="C53" s="48" t="str">
        <f t="array" aca="1" ref="C53" ca="1">IFERROR(INDEX(Analysis!$F$10:$F$500,SMALL(IF(Regional_FacilityCapacity!$D$5=OFFSET(Analysis!$DG$10:$DG$500,,$AD$4),ROW(OFFSET(Analysis!$DG$10:$DG$500,,$AD$4))-ROW(OFFSET(Analysis!$DG$10,,$AD$4))+1),Regional_FacilityCapacity!$B53)),"")</f>
        <v/>
      </c>
      <c r="D53" s="64" t="str">
        <f ca="1">IFERROR(INDEX(OFFSET(Analysis!$BG$10:$BG$500,,$AD$5),MATCH(C53,Analysis!$F$10:$F$500,0)),"")</f>
        <v/>
      </c>
      <c r="E53" s="1"/>
      <c r="F53" s="48">
        <f t="shared" si="0"/>
        <v>39</v>
      </c>
      <c r="G53" s="48" t="str">
        <f t="array" aca="1" ref="G53" ca="1">IFERROR(INDEX(Analysis!$F$10:$F$500,SMALL(IF(Regional_FacilityCapacity!$D$5=OFFSET(Analysis!$DH$10:$DH$500,,$AD$4),ROW(OFFSET(Analysis!$DH$10:$DH$500,,$AD$4))-ROW(OFFSET(Analysis!$DH$10,,$AD$4))+1),Regional_FacilityCapacity!$B53)),"")</f>
        <v/>
      </c>
      <c r="H53" s="64" t="str">
        <f ca="1">IFERROR(INDEX(OFFSET(Analysis!$BG$10:$BG$500,,$AD$5),MATCH(G53,Analysis!$F$10:$F$500,0)),"")</f>
        <v/>
      </c>
      <c r="I53" s="50"/>
      <c r="J53" s="48">
        <f t="shared" si="4"/>
        <v>39</v>
      </c>
      <c r="K53" s="48" t="str">
        <f t="array" aca="1" ref="K53" ca="1">IFERROR(INDEX(Analysis!$F$10:$F$500,SMALL(IF(Regional_FacilityCapacity!$D$5=OFFSET(Analysis!$DJ$10:$DJ$500,,$AD$4),ROW(OFFSET(Analysis!$DJ$10:$DJ$500,,$AD$4))-ROW(OFFSET(Analysis!$DJ$10,,$AD$4))+1),Regional_FacilityCapacity!$B53)),"")</f>
        <v/>
      </c>
      <c r="L53" s="64" t="str">
        <f ca="1">IFERROR(INDEX(OFFSET(Analysis!$BG$10:$BG$500,,$AD$5),MATCH(K53,Analysis!$F$10:$F$500,0)),"")</f>
        <v/>
      </c>
      <c r="N53" s="48">
        <f t="shared" si="5"/>
        <v>39</v>
      </c>
      <c r="O53" s="48" t="str">
        <f t="array" aca="1" ref="O53" ca="1">IFERROR(INDEX(Analysis!$F$10:$F$500,SMALL(IF(Regional_FacilityCapacity!$D$5=OFFSET(Analysis!$DI$10:$DI$500,,$AD$4),ROW(OFFSET(Analysis!$DI$10:$DI$500,,$AD$4))-ROW(OFFSET(Analysis!$DI$10,,$AD$4))+1),Regional_FacilityCapacity!$B53)),"")</f>
        <v/>
      </c>
      <c r="P53" s="64" t="str">
        <f ca="1">IFERROR(INDEX(OFFSET(Analysis!$BG$10:$BG$500,,$AD$5),MATCH(O53,Analysis!$F$10:$F$500,0)),"")</f>
        <v/>
      </c>
    </row>
    <row r="54" spans="2:16">
      <c r="B54" s="48">
        <f t="shared" si="3"/>
        <v>40</v>
      </c>
      <c r="C54" s="48" t="str">
        <f t="array" aca="1" ref="C54" ca="1">IFERROR(INDEX(Analysis!$F$10:$F$500,SMALL(IF(Regional_FacilityCapacity!$D$5=OFFSET(Analysis!$DG$10:$DG$500,,$AD$4),ROW(OFFSET(Analysis!$DG$10:$DG$500,,$AD$4))-ROW(OFFSET(Analysis!$DG$10,,$AD$4))+1),Regional_FacilityCapacity!$B54)),"")</f>
        <v/>
      </c>
      <c r="D54" s="64" t="str">
        <f ca="1">IFERROR(INDEX(OFFSET(Analysis!$BG$10:$BG$500,,$AD$5),MATCH(C54,Analysis!$F$10:$F$500,0)),"")</f>
        <v/>
      </c>
      <c r="E54" s="1"/>
      <c r="F54" s="48">
        <f t="shared" si="0"/>
        <v>40</v>
      </c>
      <c r="G54" s="48" t="str">
        <f t="array" aca="1" ref="G54" ca="1">IFERROR(INDEX(Analysis!$F$10:$F$500,SMALL(IF(Regional_FacilityCapacity!$D$5=OFFSET(Analysis!$DH$10:$DH$500,,$AD$4),ROW(OFFSET(Analysis!$DH$10:$DH$500,,$AD$4))-ROW(OFFSET(Analysis!$DH$10,,$AD$4))+1),Regional_FacilityCapacity!$B54)),"")</f>
        <v/>
      </c>
      <c r="H54" s="64" t="str">
        <f ca="1">IFERROR(INDEX(OFFSET(Analysis!$BG$10:$BG$500,,$AD$5),MATCH(G54,Analysis!$F$10:$F$500,0)),"")</f>
        <v/>
      </c>
      <c r="I54" s="50"/>
      <c r="J54" s="48">
        <f t="shared" si="4"/>
        <v>40</v>
      </c>
      <c r="K54" s="48" t="str">
        <f t="array" aca="1" ref="K54" ca="1">IFERROR(INDEX(Analysis!$F$10:$F$500,SMALL(IF(Regional_FacilityCapacity!$D$5=OFFSET(Analysis!$DJ$10:$DJ$500,,$AD$4),ROW(OFFSET(Analysis!$DJ$10:$DJ$500,,$AD$4))-ROW(OFFSET(Analysis!$DJ$10,,$AD$4))+1),Regional_FacilityCapacity!$B54)),"")</f>
        <v/>
      </c>
      <c r="L54" s="64" t="str">
        <f ca="1">IFERROR(INDEX(OFFSET(Analysis!$BG$10:$BG$500,,$AD$5),MATCH(K54,Analysis!$F$10:$F$500,0)),"")</f>
        <v/>
      </c>
      <c r="N54" s="48">
        <f t="shared" si="5"/>
        <v>40</v>
      </c>
      <c r="O54" s="48" t="str">
        <f t="array" aca="1" ref="O54" ca="1">IFERROR(INDEX(Analysis!$F$10:$F$500,SMALL(IF(Regional_FacilityCapacity!$D$5=OFFSET(Analysis!$DI$10:$DI$500,,$AD$4),ROW(OFFSET(Analysis!$DI$10:$DI$500,,$AD$4))-ROW(OFFSET(Analysis!$DI$10,,$AD$4))+1),Regional_FacilityCapacity!$B54)),"")</f>
        <v/>
      </c>
      <c r="P54" s="64" t="str">
        <f ca="1">IFERROR(INDEX(OFFSET(Analysis!$BG$10:$BG$500,,$AD$5),MATCH(O54,Analysis!$F$10:$F$500,0)),"")</f>
        <v/>
      </c>
    </row>
    <row r="55" spans="2:16">
      <c r="B55" s="48">
        <f t="shared" si="3"/>
        <v>41</v>
      </c>
      <c r="C55" s="48" t="str">
        <f t="array" aca="1" ref="C55" ca="1">IFERROR(INDEX(Analysis!$F$10:$F$500,SMALL(IF(Regional_FacilityCapacity!$D$5=OFFSET(Analysis!$DG$10:$DG$500,,$AD$4),ROW(OFFSET(Analysis!$DG$10:$DG$500,,$AD$4))-ROW(OFFSET(Analysis!$DG$10,,$AD$4))+1),Regional_FacilityCapacity!$B55)),"")</f>
        <v/>
      </c>
      <c r="D55" s="64" t="str">
        <f ca="1">IFERROR(INDEX(OFFSET(Analysis!$BG$10:$BG$500,,$AD$5),MATCH(C55,Analysis!$F$10:$F$500,0)),"")</f>
        <v/>
      </c>
      <c r="E55" s="1"/>
      <c r="F55" s="48">
        <f t="shared" si="0"/>
        <v>41</v>
      </c>
      <c r="G55" s="48" t="str">
        <f t="array" aca="1" ref="G55" ca="1">IFERROR(INDEX(Analysis!$F$10:$F$500,SMALL(IF(Regional_FacilityCapacity!$D$5=OFFSET(Analysis!$DH$10:$DH$500,,$AD$4),ROW(OFFSET(Analysis!$DH$10:$DH$500,,$AD$4))-ROW(OFFSET(Analysis!$DH$10,,$AD$4))+1),Regional_FacilityCapacity!$B55)),"")</f>
        <v/>
      </c>
      <c r="H55" s="64" t="str">
        <f ca="1">IFERROR(INDEX(OFFSET(Analysis!$BG$10:$BG$500,,$AD$5),MATCH(G55,Analysis!$F$10:$F$500,0)),"")</f>
        <v/>
      </c>
      <c r="I55" s="50"/>
      <c r="J55" s="48">
        <f t="shared" si="4"/>
        <v>41</v>
      </c>
      <c r="K55" s="48" t="str">
        <f t="array" aca="1" ref="K55" ca="1">IFERROR(INDEX(Analysis!$F$10:$F$500,SMALL(IF(Regional_FacilityCapacity!$D$5=OFFSET(Analysis!$DJ$10:$DJ$500,,$AD$4),ROW(OFFSET(Analysis!$DJ$10:$DJ$500,,$AD$4))-ROW(OFFSET(Analysis!$DJ$10,,$AD$4))+1),Regional_FacilityCapacity!$B55)),"")</f>
        <v/>
      </c>
      <c r="L55" s="64" t="str">
        <f ca="1">IFERROR(INDEX(OFFSET(Analysis!$BG$10:$BG$500,,$AD$5),MATCH(K55,Analysis!$F$10:$F$500,0)),"")</f>
        <v/>
      </c>
      <c r="N55" s="48">
        <f t="shared" si="5"/>
        <v>41</v>
      </c>
      <c r="O55" s="48" t="str">
        <f t="array" aca="1" ref="O55" ca="1">IFERROR(INDEX(Analysis!$F$10:$F$500,SMALL(IF(Regional_FacilityCapacity!$D$5=OFFSET(Analysis!$DI$10:$DI$500,,$AD$4),ROW(OFFSET(Analysis!$DI$10:$DI$500,,$AD$4))-ROW(OFFSET(Analysis!$DI$10,,$AD$4))+1),Regional_FacilityCapacity!$B55)),"")</f>
        <v/>
      </c>
      <c r="P55" s="64" t="str">
        <f ca="1">IFERROR(INDEX(OFFSET(Analysis!$BG$10:$BG$500,,$AD$5),MATCH(O55,Analysis!$F$10:$F$500,0)),"")</f>
        <v/>
      </c>
    </row>
    <row r="56" spans="2:16">
      <c r="B56" s="48">
        <f t="shared" si="3"/>
        <v>42</v>
      </c>
      <c r="C56" s="48" t="str">
        <f t="array" aca="1" ref="C56" ca="1">IFERROR(INDEX(Analysis!$F$10:$F$500,SMALL(IF(Regional_FacilityCapacity!$D$5=OFFSET(Analysis!$DG$10:$DG$500,,$AD$4),ROW(OFFSET(Analysis!$DG$10:$DG$500,,$AD$4))-ROW(OFFSET(Analysis!$DG$10,,$AD$4))+1),Regional_FacilityCapacity!$B56)),"")</f>
        <v/>
      </c>
      <c r="D56" s="64" t="str">
        <f ca="1">IFERROR(INDEX(OFFSET(Analysis!$BG$10:$BG$500,,$AD$5),MATCH(C56,Analysis!$F$10:$F$500,0)),"")</f>
        <v/>
      </c>
      <c r="E56" s="1"/>
      <c r="F56" s="48">
        <f t="shared" si="0"/>
        <v>42</v>
      </c>
      <c r="G56" s="48" t="str">
        <f t="array" aca="1" ref="G56" ca="1">IFERROR(INDEX(Analysis!$F$10:$F$500,SMALL(IF(Regional_FacilityCapacity!$D$5=OFFSET(Analysis!$DH$10:$DH$500,,$AD$4),ROW(OFFSET(Analysis!$DH$10:$DH$500,,$AD$4))-ROW(OFFSET(Analysis!$DH$10,,$AD$4))+1),Regional_FacilityCapacity!$B56)),"")</f>
        <v/>
      </c>
      <c r="H56" s="64" t="str">
        <f ca="1">IFERROR(INDEX(OFFSET(Analysis!$BG$10:$BG$500,,$AD$5),MATCH(G56,Analysis!$F$10:$F$500,0)),"")</f>
        <v/>
      </c>
      <c r="I56" s="50"/>
      <c r="J56" s="48">
        <f t="shared" si="4"/>
        <v>42</v>
      </c>
      <c r="K56" s="48" t="str">
        <f t="array" aca="1" ref="K56" ca="1">IFERROR(INDEX(Analysis!$F$10:$F$500,SMALL(IF(Regional_FacilityCapacity!$D$5=OFFSET(Analysis!$DJ$10:$DJ$500,,$AD$4),ROW(OFFSET(Analysis!$DJ$10:$DJ$500,,$AD$4))-ROW(OFFSET(Analysis!$DJ$10,,$AD$4))+1),Regional_FacilityCapacity!$B56)),"")</f>
        <v/>
      </c>
      <c r="L56" s="64" t="str">
        <f ca="1">IFERROR(INDEX(OFFSET(Analysis!$BG$10:$BG$500,,$AD$5),MATCH(K56,Analysis!$F$10:$F$500,0)),"")</f>
        <v/>
      </c>
      <c r="N56" s="48">
        <f t="shared" si="5"/>
        <v>42</v>
      </c>
      <c r="O56" s="48" t="str">
        <f t="array" aca="1" ref="O56" ca="1">IFERROR(INDEX(Analysis!$F$10:$F$500,SMALL(IF(Regional_FacilityCapacity!$D$5=OFFSET(Analysis!$DI$10:$DI$500,,$AD$4),ROW(OFFSET(Analysis!$DI$10:$DI$500,,$AD$4))-ROW(OFFSET(Analysis!$DI$10,,$AD$4))+1),Regional_FacilityCapacity!$B56)),"")</f>
        <v/>
      </c>
      <c r="P56" s="64" t="str">
        <f ca="1">IFERROR(INDEX(OFFSET(Analysis!$BG$10:$BG$500,,$AD$5),MATCH(O56,Analysis!$F$10:$F$500,0)),"")</f>
        <v/>
      </c>
    </row>
    <row r="57" spans="2:16">
      <c r="B57" s="48">
        <f t="shared" si="3"/>
        <v>43</v>
      </c>
      <c r="C57" s="48" t="str">
        <f t="array" aca="1" ref="C57" ca="1">IFERROR(INDEX(Analysis!$F$10:$F$500,SMALL(IF(Regional_FacilityCapacity!$D$5=OFFSET(Analysis!$DG$10:$DG$500,,$AD$4),ROW(OFFSET(Analysis!$DG$10:$DG$500,,$AD$4))-ROW(OFFSET(Analysis!$DG$10,,$AD$4))+1),Regional_FacilityCapacity!$B57)),"")</f>
        <v/>
      </c>
      <c r="D57" s="64" t="str">
        <f ca="1">IFERROR(INDEX(OFFSET(Analysis!$BG$10:$BG$500,,$AD$5),MATCH(C57,Analysis!$F$10:$F$500,0)),"")</f>
        <v/>
      </c>
      <c r="E57" s="1"/>
      <c r="F57" s="48">
        <f t="shared" si="0"/>
        <v>43</v>
      </c>
      <c r="G57" s="48" t="str">
        <f t="array" aca="1" ref="G57" ca="1">IFERROR(INDEX(Analysis!$F$10:$F$500,SMALL(IF(Regional_FacilityCapacity!$D$5=OFFSET(Analysis!$DH$10:$DH$500,,$AD$4),ROW(OFFSET(Analysis!$DH$10:$DH$500,,$AD$4))-ROW(OFFSET(Analysis!$DH$10,,$AD$4))+1),Regional_FacilityCapacity!$B57)),"")</f>
        <v/>
      </c>
      <c r="H57" s="64" t="str">
        <f ca="1">IFERROR(INDEX(OFFSET(Analysis!$BG$10:$BG$500,,$AD$5),MATCH(G57,Analysis!$F$10:$F$500,0)),"")</f>
        <v/>
      </c>
      <c r="I57" s="50"/>
      <c r="J57" s="48">
        <f t="shared" si="4"/>
        <v>43</v>
      </c>
      <c r="K57" s="48" t="str">
        <f t="array" aca="1" ref="K57" ca="1">IFERROR(INDEX(Analysis!$F$10:$F$500,SMALL(IF(Regional_FacilityCapacity!$D$5=OFFSET(Analysis!$DJ$10:$DJ$500,,$AD$4),ROW(OFFSET(Analysis!$DJ$10:$DJ$500,,$AD$4))-ROW(OFFSET(Analysis!$DJ$10,,$AD$4))+1),Regional_FacilityCapacity!$B57)),"")</f>
        <v/>
      </c>
      <c r="L57" s="64" t="str">
        <f ca="1">IFERROR(INDEX(OFFSET(Analysis!$BG$10:$BG$500,,$AD$5),MATCH(K57,Analysis!$F$10:$F$500,0)),"")</f>
        <v/>
      </c>
      <c r="N57" s="48">
        <f t="shared" si="5"/>
        <v>43</v>
      </c>
      <c r="O57" s="48" t="str">
        <f t="array" aca="1" ref="O57" ca="1">IFERROR(INDEX(Analysis!$F$10:$F$500,SMALL(IF(Regional_FacilityCapacity!$D$5=OFFSET(Analysis!$DI$10:$DI$500,,$AD$4),ROW(OFFSET(Analysis!$DI$10:$DI$500,,$AD$4))-ROW(OFFSET(Analysis!$DI$10,,$AD$4))+1),Regional_FacilityCapacity!$B57)),"")</f>
        <v/>
      </c>
      <c r="P57" s="64" t="str">
        <f ca="1">IFERROR(INDEX(OFFSET(Analysis!$BG$10:$BG$500,,$AD$5),MATCH(O57,Analysis!$F$10:$F$500,0)),"")</f>
        <v/>
      </c>
    </row>
    <row r="58" spans="2:16">
      <c r="B58" s="48">
        <f t="shared" si="3"/>
        <v>44</v>
      </c>
      <c r="C58" s="48" t="str">
        <f t="array" aca="1" ref="C58" ca="1">IFERROR(INDEX(Analysis!$F$10:$F$500,SMALL(IF(Regional_FacilityCapacity!$D$5=OFFSET(Analysis!$DG$10:$DG$500,,$AD$4),ROW(OFFSET(Analysis!$DG$10:$DG$500,,$AD$4))-ROW(OFFSET(Analysis!$DG$10,,$AD$4))+1),Regional_FacilityCapacity!$B58)),"")</f>
        <v/>
      </c>
      <c r="D58" s="64" t="str">
        <f ca="1">IFERROR(INDEX(OFFSET(Analysis!$BG$10:$BG$500,,$AD$5),MATCH(C58,Analysis!$F$10:$F$500,0)),"")</f>
        <v/>
      </c>
      <c r="E58" s="1"/>
      <c r="F58" s="48">
        <f t="shared" si="0"/>
        <v>44</v>
      </c>
      <c r="G58" s="48" t="str">
        <f t="array" aca="1" ref="G58" ca="1">IFERROR(INDEX(Analysis!$F$10:$F$500,SMALL(IF(Regional_FacilityCapacity!$D$5=OFFSET(Analysis!$DH$10:$DH$500,,$AD$4),ROW(OFFSET(Analysis!$DH$10:$DH$500,,$AD$4))-ROW(OFFSET(Analysis!$DH$10,,$AD$4))+1),Regional_FacilityCapacity!$B58)),"")</f>
        <v/>
      </c>
      <c r="H58" s="64" t="str">
        <f ca="1">IFERROR(INDEX(OFFSET(Analysis!$BG$10:$BG$500,,$AD$5),MATCH(G58,Analysis!$F$10:$F$500,0)),"")</f>
        <v/>
      </c>
      <c r="I58" s="50"/>
      <c r="J58" s="48">
        <f t="shared" si="4"/>
        <v>44</v>
      </c>
      <c r="K58" s="48" t="str">
        <f t="array" aca="1" ref="K58" ca="1">IFERROR(INDEX(Analysis!$F$10:$F$500,SMALL(IF(Regional_FacilityCapacity!$D$5=OFFSET(Analysis!$DJ$10:$DJ$500,,$AD$4),ROW(OFFSET(Analysis!$DJ$10:$DJ$500,,$AD$4))-ROW(OFFSET(Analysis!$DJ$10,,$AD$4))+1),Regional_FacilityCapacity!$B58)),"")</f>
        <v/>
      </c>
      <c r="L58" s="64" t="str">
        <f ca="1">IFERROR(INDEX(OFFSET(Analysis!$BG$10:$BG$500,,$AD$5),MATCH(K58,Analysis!$F$10:$F$500,0)),"")</f>
        <v/>
      </c>
      <c r="N58" s="48">
        <f t="shared" si="5"/>
        <v>44</v>
      </c>
      <c r="O58" s="48" t="str">
        <f t="array" aca="1" ref="O58" ca="1">IFERROR(INDEX(Analysis!$F$10:$F$500,SMALL(IF(Regional_FacilityCapacity!$D$5=OFFSET(Analysis!$DI$10:$DI$500,,$AD$4),ROW(OFFSET(Analysis!$DI$10:$DI$500,,$AD$4))-ROW(OFFSET(Analysis!$DI$10,,$AD$4))+1),Regional_FacilityCapacity!$B58)),"")</f>
        <v/>
      </c>
      <c r="P58" s="64" t="str">
        <f ca="1">IFERROR(INDEX(OFFSET(Analysis!$BG$10:$BG$500,,$AD$5),MATCH(O58,Analysis!$F$10:$F$500,0)),"")</f>
        <v/>
      </c>
    </row>
    <row r="59" spans="2:16">
      <c r="B59" s="48">
        <f t="shared" si="3"/>
        <v>45</v>
      </c>
      <c r="C59" s="48" t="str">
        <f t="array" aca="1" ref="C59" ca="1">IFERROR(INDEX(Analysis!$F$10:$F$500,SMALL(IF(Regional_FacilityCapacity!$D$5=OFFSET(Analysis!$DG$10:$DG$500,,$AD$4),ROW(OFFSET(Analysis!$DG$10:$DG$500,,$AD$4))-ROW(OFFSET(Analysis!$DG$10,,$AD$4))+1),Regional_FacilityCapacity!$B59)),"")</f>
        <v/>
      </c>
      <c r="D59" s="64" t="str">
        <f ca="1">IFERROR(INDEX(OFFSET(Analysis!$BG$10:$BG$500,,$AD$5),MATCH(C59,Analysis!$F$10:$F$500,0)),"")</f>
        <v/>
      </c>
      <c r="E59" s="1"/>
      <c r="F59" s="48">
        <f t="shared" si="0"/>
        <v>45</v>
      </c>
      <c r="G59" s="48" t="str">
        <f t="array" aca="1" ref="G59" ca="1">IFERROR(INDEX(Analysis!$F$10:$F$500,SMALL(IF(Regional_FacilityCapacity!$D$5=OFFSET(Analysis!$DH$10:$DH$500,,$AD$4),ROW(OFFSET(Analysis!$DH$10:$DH$500,,$AD$4))-ROW(OFFSET(Analysis!$DH$10,,$AD$4))+1),Regional_FacilityCapacity!$B59)),"")</f>
        <v/>
      </c>
      <c r="H59" s="64" t="str">
        <f ca="1">IFERROR(INDEX(OFFSET(Analysis!$BG$10:$BG$500,,$AD$5),MATCH(G59,Analysis!$F$10:$F$500,0)),"")</f>
        <v/>
      </c>
      <c r="I59" s="50"/>
      <c r="J59" s="48">
        <f t="shared" si="4"/>
        <v>45</v>
      </c>
      <c r="K59" s="48" t="str">
        <f t="array" aca="1" ref="K59" ca="1">IFERROR(INDEX(Analysis!$F$10:$F$500,SMALL(IF(Regional_FacilityCapacity!$D$5=OFFSET(Analysis!$DJ$10:$DJ$500,,$AD$4),ROW(OFFSET(Analysis!$DJ$10:$DJ$500,,$AD$4))-ROW(OFFSET(Analysis!$DJ$10,,$AD$4))+1),Regional_FacilityCapacity!$B59)),"")</f>
        <v/>
      </c>
      <c r="L59" s="64" t="str">
        <f ca="1">IFERROR(INDEX(OFFSET(Analysis!$BG$10:$BG$500,,$AD$5),MATCH(K59,Analysis!$F$10:$F$500,0)),"")</f>
        <v/>
      </c>
      <c r="N59" s="48">
        <f t="shared" si="5"/>
        <v>45</v>
      </c>
      <c r="O59" s="48" t="str">
        <f t="array" aca="1" ref="O59" ca="1">IFERROR(INDEX(Analysis!$F$10:$F$500,SMALL(IF(Regional_FacilityCapacity!$D$5=OFFSET(Analysis!$DI$10:$DI$500,,$AD$4),ROW(OFFSET(Analysis!$DI$10:$DI$500,,$AD$4))-ROW(OFFSET(Analysis!$DI$10,,$AD$4))+1),Regional_FacilityCapacity!$B59)),"")</f>
        <v/>
      </c>
      <c r="P59" s="64" t="str">
        <f ca="1">IFERROR(INDEX(OFFSET(Analysis!$BG$10:$BG$500,,$AD$5),MATCH(O59,Analysis!$F$10:$F$500,0)),"")</f>
        <v/>
      </c>
    </row>
    <row r="60" spans="2:16">
      <c r="B60" s="48">
        <f t="shared" si="3"/>
        <v>46</v>
      </c>
      <c r="C60" s="48" t="str">
        <f t="array" aca="1" ref="C60" ca="1">IFERROR(INDEX(Analysis!$F$10:$F$500,SMALL(IF(Regional_FacilityCapacity!$D$5=OFFSET(Analysis!$DG$10:$DG$500,,$AD$4),ROW(OFFSET(Analysis!$DG$10:$DG$500,,$AD$4))-ROW(OFFSET(Analysis!$DG$10,,$AD$4))+1),Regional_FacilityCapacity!$B60)),"")</f>
        <v/>
      </c>
      <c r="D60" s="64" t="str">
        <f ca="1">IFERROR(INDEX(OFFSET(Analysis!$BG$10:$BG$500,,$AD$5),MATCH(C60,Analysis!$F$10:$F$500,0)),"")</f>
        <v/>
      </c>
      <c r="E60" s="1"/>
      <c r="F60" s="48">
        <f t="shared" si="0"/>
        <v>46</v>
      </c>
      <c r="G60" s="48" t="str">
        <f t="array" aca="1" ref="G60" ca="1">IFERROR(INDEX(Analysis!$F$10:$F$500,SMALL(IF(Regional_FacilityCapacity!$D$5=OFFSET(Analysis!$DH$10:$DH$500,,$AD$4),ROW(OFFSET(Analysis!$DH$10:$DH$500,,$AD$4))-ROW(OFFSET(Analysis!$DH$10,,$AD$4))+1),Regional_FacilityCapacity!$B60)),"")</f>
        <v/>
      </c>
      <c r="H60" s="64" t="str">
        <f ca="1">IFERROR(INDEX(OFFSET(Analysis!$BG$10:$BG$500,,$AD$5),MATCH(G60,Analysis!$F$10:$F$500,0)),"")</f>
        <v/>
      </c>
      <c r="I60" s="50"/>
      <c r="J60" s="48">
        <f t="shared" si="4"/>
        <v>46</v>
      </c>
      <c r="K60" s="48" t="str">
        <f t="array" aca="1" ref="K60" ca="1">IFERROR(INDEX(Analysis!$F$10:$F$500,SMALL(IF(Regional_FacilityCapacity!$D$5=OFFSET(Analysis!$DJ$10:$DJ$500,,$AD$4),ROW(OFFSET(Analysis!$DJ$10:$DJ$500,,$AD$4))-ROW(OFFSET(Analysis!$DJ$10,,$AD$4))+1),Regional_FacilityCapacity!$B60)),"")</f>
        <v/>
      </c>
      <c r="L60" s="64" t="str">
        <f ca="1">IFERROR(INDEX(OFFSET(Analysis!$BG$10:$BG$500,,$AD$5),MATCH(K60,Analysis!$F$10:$F$500,0)),"")</f>
        <v/>
      </c>
      <c r="N60" s="48">
        <f t="shared" si="5"/>
        <v>46</v>
      </c>
      <c r="O60" s="48" t="str">
        <f t="array" aca="1" ref="O60" ca="1">IFERROR(INDEX(Analysis!$F$10:$F$500,SMALL(IF(Regional_FacilityCapacity!$D$5=OFFSET(Analysis!$DI$10:$DI$500,,$AD$4),ROW(OFFSET(Analysis!$DI$10:$DI$500,,$AD$4))-ROW(OFFSET(Analysis!$DI$10,,$AD$4))+1),Regional_FacilityCapacity!$B60)),"")</f>
        <v/>
      </c>
      <c r="P60" s="64" t="str">
        <f ca="1">IFERROR(INDEX(OFFSET(Analysis!$BG$10:$BG$500,,$AD$5),MATCH(O60,Analysis!$F$10:$F$500,0)),"")</f>
        <v/>
      </c>
    </row>
    <row r="61" spans="2:16">
      <c r="B61" s="48">
        <f t="shared" si="3"/>
        <v>47</v>
      </c>
      <c r="C61" s="48" t="str">
        <f t="array" aca="1" ref="C61" ca="1">IFERROR(INDEX(Analysis!$F$10:$F$500,SMALL(IF(Regional_FacilityCapacity!$D$5=OFFSET(Analysis!$DG$10:$DG$500,,$AD$4),ROW(OFFSET(Analysis!$DG$10:$DG$500,,$AD$4))-ROW(OFFSET(Analysis!$DG$10,,$AD$4))+1),Regional_FacilityCapacity!$B61)),"")</f>
        <v/>
      </c>
      <c r="D61" s="64" t="str">
        <f ca="1">IFERROR(INDEX(OFFSET(Analysis!$BG$10:$BG$500,,$AD$5),MATCH(C61,Analysis!$F$10:$F$500,0)),"")</f>
        <v/>
      </c>
      <c r="E61" s="1"/>
      <c r="F61" s="48">
        <f t="shared" si="0"/>
        <v>47</v>
      </c>
      <c r="G61" s="48" t="str">
        <f t="array" aca="1" ref="G61" ca="1">IFERROR(INDEX(Analysis!$F$10:$F$500,SMALL(IF(Regional_FacilityCapacity!$D$5=OFFSET(Analysis!$DH$10:$DH$500,,$AD$4),ROW(OFFSET(Analysis!$DH$10:$DH$500,,$AD$4))-ROW(OFFSET(Analysis!$DH$10,,$AD$4))+1),Regional_FacilityCapacity!$B61)),"")</f>
        <v/>
      </c>
      <c r="H61" s="64" t="str">
        <f ca="1">IFERROR(INDEX(OFFSET(Analysis!$BG$10:$BG$500,,$AD$5),MATCH(G61,Analysis!$F$10:$F$500,0)),"")</f>
        <v/>
      </c>
      <c r="I61" s="50"/>
      <c r="J61" s="48">
        <f t="shared" si="4"/>
        <v>47</v>
      </c>
      <c r="K61" s="48" t="str">
        <f t="array" aca="1" ref="K61" ca="1">IFERROR(INDEX(Analysis!$F$10:$F$500,SMALL(IF(Regional_FacilityCapacity!$D$5=OFFSET(Analysis!$DJ$10:$DJ$500,,$AD$4),ROW(OFFSET(Analysis!$DJ$10:$DJ$500,,$AD$4))-ROW(OFFSET(Analysis!$DJ$10,,$AD$4))+1),Regional_FacilityCapacity!$B61)),"")</f>
        <v/>
      </c>
      <c r="L61" s="64" t="str">
        <f ca="1">IFERROR(INDEX(OFFSET(Analysis!$BG$10:$BG$500,,$AD$5),MATCH(K61,Analysis!$F$10:$F$500,0)),"")</f>
        <v/>
      </c>
      <c r="N61" s="48">
        <f t="shared" si="5"/>
        <v>47</v>
      </c>
      <c r="O61" s="48" t="str">
        <f t="array" aca="1" ref="O61" ca="1">IFERROR(INDEX(Analysis!$F$10:$F$500,SMALL(IF(Regional_FacilityCapacity!$D$5=OFFSET(Analysis!$DI$10:$DI$500,,$AD$4),ROW(OFFSET(Analysis!$DI$10:$DI$500,,$AD$4))-ROW(OFFSET(Analysis!$DI$10,,$AD$4))+1),Regional_FacilityCapacity!$B61)),"")</f>
        <v/>
      </c>
      <c r="P61" s="64" t="str">
        <f ca="1">IFERROR(INDEX(OFFSET(Analysis!$BG$10:$BG$500,,$AD$5),MATCH(O61,Analysis!$F$10:$F$500,0)),"")</f>
        <v/>
      </c>
    </row>
    <row r="62" spans="2:16">
      <c r="B62" s="48">
        <f t="shared" si="3"/>
        <v>48</v>
      </c>
      <c r="C62" s="48" t="str">
        <f t="array" aca="1" ref="C62" ca="1">IFERROR(INDEX(Analysis!$F$10:$F$500,SMALL(IF(Regional_FacilityCapacity!$D$5=OFFSET(Analysis!$DG$10:$DG$500,,$AD$4),ROW(OFFSET(Analysis!$DG$10:$DG$500,,$AD$4))-ROW(OFFSET(Analysis!$DG$10,,$AD$4))+1),Regional_FacilityCapacity!$B62)),"")</f>
        <v/>
      </c>
      <c r="D62" s="64" t="str">
        <f ca="1">IFERROR(INDEX(OFFSET(Analysis!$BG$10:$BG$500,,$AD$5),MATCH(C62,Analysis!$F$10:$F$500,0)),"")</f>
        <v/>
      </c>
      <c r="E62" s="1"/>
      <c r="F62" s="48">
        <f t="shared" si="0"/>
        <v>48</v>
      </c>
      <c r="G62" s="48" t="str">
        <f t="array" aca="1" ref="G62" ca="1">IFERROR(INDEX(Analysis!$F$10:$F$500,SMALL(IF(Regional_FacilityCapacity!$D$5=OFFSET(Analysis!$DH$10:$DH$500,,$AD$4),ROW(OFFSET(Analysis!$DH$10:$DH$500,,$AD$4))-ROW(OFFSET(Analysis!$DH$10,,$AD$4))+1),Regional_FacilityCapacity!$B62)),"")</f>
        <v/>
      </c>
      <c r="H62" s="64" t="str">
        <f ca="1">IFERROR(INDEX(OFFSET(Analysis!$BG$10:$BG$500,,$AD$5),MATCH(G62,Analysis!$F$10:$F$500,0)),"")</f>
        <v/>
      </c>
      <c r="I62" s="50"/>
      <c r="J62" s="48">
        <f t="shared" si="4"/>
        <v>48</v>
      </c>
      <c r="K62" s="48" t="str">
        <f t="array" aca="1" ref="K62" ca="1">IFERROR(INDEX(Analysis!$F$10:$F$500,SMALL(IF(Regional_FacilityCapacity!$D$5=OFFSET(Analysis!$DJ$10:$DJ$500,,$AD$4),ROW(OFFSET(Analysis!$DJ$10:$DJ$500,,$AD$4))-ROW(OFFSET(Analysis!$DJ$10,,$AD$4))+1),Regional_FacilityCapacity!$B62)),"")</f>
        <v/>
      </c>
      <c r="L62" s="64" t="str">
        <f ca="1">IFERROR(INDEX(OFFSET(Analysis!$BG$10:$BG$500,,$AD$5),MATCH(K62,Analysis!$F$10:$F$500,0)),"")</f>
        <v/>
      </c>
      <c r="N62" s="48">
        <f t="shared" si="5"/>
        <v>48</v>
      </c>
      <c r="O62" s="48" t="str">
        <f t="array" aca="1" ref="O62" ca="1">IFERROR(INDEX(Analysis!$F$10:$F$500,SMALL(IF(Regional_FacilityCapacity!$D$5=OFFSET(Analysis!$DI$10:$DI$500,,$AD$4),ROW(OFFSET(Analysis!$DI$10:$DI$500,,$AD$4))-ROW(OFFSET(Analysis!$DI$10,,$AD$4))+1),Regional_FacilityCapacity!$B62)),"")</f>
        <v/>
      </c>
      <c r="P62" s="64" t="str">
        <f ca="1">IFERROR(INDEX(OFFSET(Analysis!$BG$10:$BG$500,,$AD$5),MATCH(O62,Analysis!$F$10:$F$500,0)),"")</f>
        <v/>
      </c>
    </row>
    <row r="63" spans="2:16">
      <c r="B63" s="48">
        <f t="shared" si="3"/>
        <v>49</v>
      </c>
      <c r="C63" s="48" t="str">
        <f t="array" aca="1" ref="C63" ca="1">IFERROR(INDEX(Analysis!$F$10:$F$500,SMALL(IF(Regional_FacilityCapacity!$D$5=OFFSET(Analysis!$DG$10:$DG$500,,$AD$4),ROW(OFFSET(Analysis!$DG$10:$DG$500,,$AD$4))-ROW(OFFSET(Analysis!$DG$10,,$AD$4))+1),Regional_FacilityCapacity!$B63)),"")</f>
        <v/>
      </c>
      <c r="D63" s="64" t="str">
        <f ca="1">IFERROR(INDEX(OFFSET(Analysis!$BG$10:$BG$500,,$AD$5),MATCH(C63,Analysis!$F$10:$F$500,0)),"")</f>
        <v/>
      </c>
      <c r="E63" s="1"/>
      <c r="F63" s="48">
        <f t="shared" si="0"/>
        <v>49</v>
      </c>
      <c r="G63" s="48" t="str">
        <f t="array" aca="1" ref="G63" ca="1">IFERROR(INDEX(Analysis!$F$10:$F$500,SMALL(IF(Regional_FacilityCapacity!$D$5=OFFSET(Analysis!$DH$10:$DH$500,,$AD$4),ROW(OFFSET(Analysis!$DH$10:$DH$500,,$AD$4))-ROW(OFFSET(Analysis!$DH$10,,$AD$4))+1),Regional_FacilityCapacity!$B63)),"")</f>
        <v/>
      </c>
      <c r="H63" s="64" t="str">
        <f ca="1">IFERROR(INDEX(OFFSET(Analysis!$BG$10:$BG$500,,$AD$5),MATCH(G63,Analysis!$F$10:$F$500,0)),"")</f>
        <v/>
      </c>
      <c r="I63" s="50"/>
      <c r="J63" s="48">
        <f t="shared" si="4"/>
        <v>49</v>
      </c>
      <c r="K63" s="48" t="str">
        <f t="array" aca="1" ref="K63" ca="1">IFERROR(INDEX(Analysis!$F$10:$F$500,SMALL(IF(Regional_FacilityCapacity!$D$5=OFFSET(Analysis!$DJ$10:$DJ$500,,$AD$4),ROW(OFFSET(Analysis!$DJ$10:$DJ$500,,$AD$4))-ROW(OFFSET(Analysis!$DJ$10,,$AD$4))+1),Regional_FacilityCapacity!$B63)),"")</f>
        <v/>
      </c>
      <c r="L63" s="64" t="str">
        <f ca="1">IFERROR(INDEX(OFFSET(Analysis!$BG$10:$BG$500,,$AD$5),MATCH(K63,Analysis!$F$10:$F$500,0)),"")</f>
        <v/>
      </c>
      <c r="N63" s="48">
        <f t="shared" si="5"/>
        <v>49</v>
      </c>
      <c r="O63" s="48" t="str">
        <f t="array" aca="1" ref="O63" ca="1">IFERROR(INDEX(Analysis!$F$10:$F$500,SMALL(IF(Regional_FacilityCapacity!$D$5=OFFSET(Analysis!$DI$10:$DI$500,,$AD$4),ROW(OFFSET(Analysis!$DI$10:$DI$500,,$AD$4))-ROW(OFFSET(Analysis!$DI$10,,$AD$4))+1),Regional_FacilityCapacity!$B63)),"")</f>
        <v/>
      </c>
      <c r="P63" s="64" t="str">
        <f ca="1">IFERROR(INDEX(OFFSET(Analysis!$BG$10:$BG$500,,$AD$5),MATCH(O63,Analysis!$F$10:$F$500,0)),"")</f>
        <v/>
      </c>
    </row>
    <row r="64" spans="2:16">
      <c r="B64" s="48">
        <f t="shared" si="3"/>
        <v>50</v>
      </c>
      <c r="C64" s="48" t="str">
        <f t="array" aca="1" ref="C64" ca="1">IFERROR(INDEX(Analysis!$F$10:$F$500,SMALL(IF(Regional_FacilityCapacity!$D$5=OFFSET(Analysis!$DG$10:$DG$500,,$AD$4),ROW(OFFSET(Analysis!$DG$10:$DG$500,,$AD$4))-ROW(OFFSET(Analysis!$DG$10,,$AD$4))+1),Regional_FacilityCapacity!$B64)),"")</f>
        <v/>
      </c>
      <c r="D64" s="64" t="str">
        <f ca="1">IFERROR(INDEX(OFFSET(Analysis!$BG$10:$BG$500,,$AD$5),MATCH(C64,Analysis!$F$10:$F$500,0)),"")</f>
        <v/>
      </c>
      <c r="E64" s="1"/>
      <c r="F64" s="48">
        <f t="shared" si="0"/>
        <v>50</v>
      </c>
      <c r="G64" s="48" t="str">
        <f t="array" aca="1" ref="G64" ca="1">IFERROR(INDEX(Analysis!$F$10:$F$500,SMALL(IF(Regional_FacilityCapacity!$D$5=OFFSET(Analysis!$DH$10:$DH$500,,$AD$4),ROW(OFFSET(Analysis!$DH$10:$DH$500,,$AD$4))-ROW(OFFSET(Analysis!$DH$10,,$AD$4))+1),Regional_FacilityCapacity!$B64)),"")</f>
        <v/>
      </c>
      <c r="H64" s="64" t="str">
        <f ca="1">IFERROR(INDEX(OFFSET(Analysis!$BG$10:$BG$500,,$AD$5),MATCH(G64,Analysis!$F$10:$F$500,0)),"")</f>
        <v/>
      </c>
      <c r="I64" s="50"/>
      <c r="J64" s="48">
        <f t="shared" si="4"/>
        <v>50</v>
      </c>
      <c r="K64" s="48" t="str">
        <f t="array" aca="1" ref="K64" ca="1">IFERROR(INDEX(Analysis!$F$10:$F$500,SMALL(IF(Regional_FacilityCapacity!$D$5=OFFSET(Analysis!$DJ$10:$DJ$500,,$AD$4),ROW(OFFSET(Analysis!$DJ$10:$DJ$500,,$AD$4))-ROW(OFFSET(Analysis!$DJ$10,,$AD$4))+1),Regional_FacilityCapacity!$B64)),"")</f>
        <v/>
      </c>
      <c r="L64" s="64" t="str">
        <f ca="1">IFERROR(INDEX(OFFSET(Analysis!$BG$10:$BG$500,,$AD$5),MATCH(K64,Analysis!$F$10:$F$500,0)),"")</f>
        <v/>
      </c>
      <c r="N64" s="48">
        <f t="shared" si="5"/>
        <v>50</v>
      </c>
      <c r="O64" s="48" t="str">
        <f t="array" aca="1" ref="O64" ca="1">IFERROR(INDEX(Analysis!$F$10:$F$500,SMALL(IF(Regional_FacilityCapacity!$D$5=OFFSET(Analysis!$DI$10:$DI$500,,$AD$4),ROW(OFFSET(Analysis!$DI$10:$DI$500,,$AD$4))-ROW(OFFSET(Analysis!$DI$10,,$AD$4))+1),Regional_FacilityCapacity!$B64)),"")</f>
        <v/>
      </c>
      <c r="P64" s="64" t="str">
        <f ca="1">IFERROR(INDEX(OFFSET(Analysis!$BG$10:$BG$500,,$AD$5),MATCH(O64,Analysis!$F$10:$F$500,0)),"")</f>
        <v/>
      </c>
    </row>
    <row r="65" spans="2:16">
      <c r="B65" s="48">
        <f t="shared" si="3"/>
        <v>51</v>
      </c>
      <c r="C65" s="48" t="str">
        <f t="array" aca="1" ref="C65" ca="1">IFERROR(INDEX(Analysis!$F$10:$F$500,SMALL(IF(Regional_FacilityCapacity!$D$5=OFFSET(Analysis!$DG$10:$DG$500,,$AD$4),ROW(OFFSET(Analysis!$DG$10:$DG$500,,$AD$4))-ROW(OFFSET(Analysis!$DG$10,,$AD$4))+1),Regional_FacilityCapacity!$B65)),"")</f>
        <v/>
      </c>
      <c r="D65" s="64" t="str">
        <f ca="1">IFERROR(INDEX(OFFSET(Analysis!$BG$10:$BG$500,,$AD$5),MATCH(C65,Analysis!$F$10:$F$500,0)),"")</f>
        <v/>
      </c>
      <c r="E65" s="1"/>
      <c r="F65" s="48">
        <f t="shared" si="0"/>
        <v>51</v>
      </c>
      <c r="G65" s="48" t="str">
        <f t="array" aca="1" ref="G65" ca="1">IFERROR(INDEX(Analysis!$F$10:$F$500,SMALL(IF(Regional_FacilityCapacity!$D$5=OFFSET(Analysis!$DH$10:$DH$500,,$AD$4),ROW(OFFSET(Analysis!$DH$10:$DH$500,,$AD$4))-ROW(OFFSET(Analysis!$DH$10,,$AD$4))+1),Regional_FacilityCapacity!$B65)),"")</f>
        <v/>
      </c>
      <c r="H65" s="64" t="str">
        <f ca="1">IFERROR(INDEX(OFFSET(Analysis!$BG$10:$BG$500,,$AD$5),MATCH(G65,Analysis!$F$10:$F$500,0)),"")</f>
        <v/>
      </c>
      <c r="I65" s="50"/>
      <c r="J65" s="48">
        <f t="shared" si="4"/>
        <v>51</v>
      </c>
      <c r="K65" s="48" t="str">
        <f t="array" aca="1" ref="K65" ca="1">IFERROR(INDEX(Analysis!$F$10:$F$500,SMALL(IF(Regional_FacilityCapacity!$D$5=OFFSET(Analysis!$DJ$10:$DJ$500,,$AD$4),ROW(OFFSET(Analysis!$DJ$10:$DJ$500,,$AD$4))-ROW(OFFSET(Analysis!$DJ$10,,$AD$4))+1),Regional_FacilityCapacity!$B65)),"")</f>
        <v/>
      </c>
      <c r="L65" s="64" t="str">
        <f ca="1">IFERROR(INDEX(OFFSET(Analysis!$BG$10:$BG$500,,$AD$5),MATCH(K65,Analysis!$F$10:$F$500,0)),"")</f>
        <v/>
      </c>
      <c r="N65" s="48">
        <f t="shared" si="5"/>
        <v>51</v>
      </c>
      <c r="O65" s="48" t="str">
        <f t="array" aca="1" ref="O65" ca="1">IFERROR(INDEX(Analysis!$F$10:$F$500,SMALL(IF(Regional_FacilityCapacity!$D$5=OFFSET(Analysis!$DI$10:$DI$500,,$AD$4),ROW(OFFSET(Analysis!$DI$10:$DI$500,,$AD$4))-ROW(OFFSET(Analysis!$DI$10,,$AD$4))+1),Regional_FacilityCapacity!$B65)),"")</f>
        <v/>
      </c>
      <c r="P65" s="64" t="str">
        <f ca="1">IFERROR(INDEX(OFFSET(Analysis!$BG$10:$BG$500,,$AD$5),MATCH(O65,Analysis!$F$10:$F$500,0)),"")</f>
        <v/>
      </c>
    </row>
    <row r="66" spans="2:16">
      <c r="B66" s="48">
        <f t="shared" si="3"/>
        <v>52</v>
      </c>
      <c r="C66" s="48" t="str">
        <f t="array" aca="1" ref="C66" ca="1">IFERROR(INDEX(Analysis!$F$10:$F$500,SMALL(IF(Regional_FacilityCapacity!$D$5=OFFSET(Analysis!$DG$10:$DG$500,,$AD$4),ROW(OFFSET(Analysis!$DG$10:$DG$500,,$AD$4))-ROW(OFFSET(Analysis!$DG$10,,$AD$4))+1),Regional_FacilityCapacity!$B66)),"")</f>
        <v/>
      </c>
      <c r="D66" s="64" t="str">
        <f ca="1">IFERROR(INDEX(OFFSET(Analysis!$BG$10:$BG$500,,$AD$5),MATCH(C66,Analysis!$F$10:$F$500,0)),"")</f>
        <v/>
      </c>
      <c r="E66" s="1"/>
      <c r="F66" s="48">
        <f t="shared" si="0"/>
        <v>52</v>
      </c>
      <c r="G66" s="48" t="str">
        <f t="array" aca="1" ref="G66" ca="1">IFERROR(INDEX(Analysis!$F$10:$F$500,SMALL(IF(Regional_FacilityCapacity!$D$5=OFFSET(Analysis!$DH$10:$DH$500,,$AD$4),ROW(OFFSET(Analysis!$DH$10:$DH$500,,$AD$4))-ROW(OFFSET(Analysis!$DH$10,,$AD$4))+1),Regional_FacilityCapacity!$B66)),"")</f>
        <v/>
      </c>
      <c r="H66" s="64" t="str">
        <f ca="1">IFERROR(INDEX(OFFSET(Analysis!$BG$10:$BG$500,,$AD$5),MATCH(G66,Analysis!$F$10:$F$500,0)),"")</f>
        <v/>
      </c>
      <c r="I66" s="50"/>
      <c r="J66" s="48">
        <f t="shared" si="4"/>
        <v>52</v>
      </c>
      <c r="K66" s="48" t="str">
        <f t="array" aca="1" ref="K66" ca="1">IFERROR(INDEX(Analysis!$F$10:$F$500,SMALL(IF(Regional_FacilityCapacity!$D$5=OFFSET(Analysis!$DJ$10:$DJ$500,,$AD$4),ROW(OFFSET(Analysis!$DJ$10:$DJ$500,,$AD$4))-ROW(OFFSET(Analysis!$DJ$10,,$AD$4))+1),Regional_FacilityCapacity!$B66)),"")</f>
        <v/>
      </c>
      <c r="L66" s="64" t="str">
        <f ca="1">IFERROR(INDEX(OFFSET(Analysis!$BG$10:$BG$500,,$AD$5),MATCH(K66,Analysis!$F$10:$F$500,0)),"")</f>
        <v/>
      </c>
      <c r="N66" s="48">
        <f t="shared" si="5"/>
        <v>52</v>
      </c>
      <c r="O66" s="48" t="str">
        <f t="array" aca="1" ref="O66" ca="1">IFERROR(INDEX(Analysis!$F$10:$F$500,SMALL(IF(Regional_FacilityCapacity!$D$5=OFFSET(Analysis!$DI$10:$DI$500,,$AD$4),ROW(OFFSET(Analysis!$DI$10:$DI$500,,$AD$4))-ROW(OFFSET(Analysis!$DI$10,,$AD$4))+1),Regional_FacilityCapacity!$B66)),"")</f>
        <v/>
      </c>
      <c r="P66" s="64" t="str">
        <f ca="1">IFERROR(INDEX(OFFSET(Analysis!$BG$10:$BG$500,,$AD$5),MATCH(O66,Analysis!$F$10:$F$500,0)),"")</f>
        <v/>
      </c>
    </row>
    <row r="67" spans="2:16">
      <c r="B67" s="48">
        <f t="shared" si="3"/>
        <v>53</v>
      </c>
      <c r="C67" s="48" t="str">
        <f t="array" aca="1" ref="C67" ca="1">IFERROR(INDEX(Analysis!$F$10:$F$500,SMALL(IF(Regional_FacilityCapacity!$D$5=OFFSET(Analysis!$DG$10:$DG$500,,$AD$4),ROW(OFFSET(Analysis!$DG$10:$DG$500,,$AD$4))-ROW(OFFSET(Analysis!$DG$10,,$AD$4))+1),Regional_FacilityCapacity!$B67)),"")</f>
        <v/>
      </c>
      <c r="D67" s="64" t="str">
        <f ca="1">IFERROR(INDEX(OFFSET(Analysis!$BG$10:$BG$500,,$AD$5),MATCH(C67,Analysis!$F$10:$F$500,0)),"")</f>
        <v/>
      </c>
      <c r="E67" s="1"/>
      <c r="F67" s="48">
        <f t="shared" si="0"/>
        <v>53</v>
      </c>
      <c r="G67" s="48" t="str">
        <f t="array" aca="1" ref="G67" ca="1">IFERROR(INDEX(Analysis!$F$10:$F$500,SMALL(IF(Regional_FacilityCapacity!$D$5=OFFSET(Analysis!$DH$10:$DH$500,,$AD$4),ROW(OFFSET(Analysis!$DH$10:$DH$500,,$AD$4))-ROW(OFFSET(Analysis!$DH$10,,$AD$4))+1),Regional_FacilityCapacity!$B67)),"")</f>
        <v/>
      </c>
      <c r="H67" s="64" t="str">
        <f ca="1">IFERROR(INDEX(OFFSET(Analysis!$BG$10:$BG$500,,$AD$5),MATCH(G67,Analysis!$F$10:$F$500,0)),"")</f>
        <v/>
      </c>
      <c r="I67" s="50"/>
      <c r="J67" s="48">
        <f t="shared" si="4"/>
        <v>53</v>
      </c>
      <c r="K67" s="48" t="str">
        <f t="array" aca="1" ref="K67" ca="1">IFERROR(INDEX(Analysis!$F$10:$F$500,SMALL(IF(Regional_FacilityCapacity!$D$5=OFFSET(Analysis!$DJ$10:$DJ$500,,$AD$4),ROW(OFFSET(Analysis!$DJ$10:$DJ$500,,$AD$4))-ROW(OFFSET(Analysis!$DJ$10,,$AD$4))+1),Regional_FacilityCapacity!$B67)),"")</f>
        <v/>
      </c>
      <c r="L67" s="64" t="str">
        <f ca="1">IFERROR(INDEX(OFFSET(Analysis!$BG$10:$BG$500,,$AD$5),MATCH(K67,Analysis!$F$10:$F$500,0)),"")</f>
        <v/>
      </c>
      <c r="N67" s="48">
        <f t="shared" si="5"/>
        <v>53</v>
      </c>
      <c r="O67" s="48" t="str">
        <f t="array" aca="1" ref="O67" ca="1">IFERROR(INDEX(Analysis!$F$10:$F$500,SMALL(IF(Regional_FacilityCapacity!$D$5=OFFSET(Analysis!$DI$10:$DI$500,,$AD$4),ROW(OFFSET(Analysis!$DI$10:$DI$500,,$AD$4))-ROW(OFFSET(Analysis!$DI$10,,$AD$4))+1),Regional_FacilityCapacity!$B67)),"")</f>
        <v/>
      </c>
      <c r="P67" s="64" t="str">
        <f ca="1">IFERROR(INDEX(OFFSET(Analysis!$BG$10:$BG$500,,$AD$5),MATCH(O67,Analysis!$F$10:$F$500,0)),"")</f>
        <v/>
      </c>
    </row>
    <row r="68" spans="2:16">
      <c r="B68" s="48">
        <f t="shared" si="3"/>
        <v>54</v>
      </c>
      <c r="C68" s="48" t="str">
        <f t="array" aca="1" ref="C68" ca="1">IFERROR(INDEX(Analysis!$F$10:$F$500,SMALL(IF(Regional_FacilityCapacity!$D$5=OFFSET(Analysis!$DG$10:$DG$500,,$AD$4),ROW(OFFSET(Analysis!$DG$10:$DG$500,,$AD$4))-ROW(OFFSET(Analysis!$DG$10,,$AD$4))+1),Regional_FacilityCapacity!$B68)),"")</f>
        <v/>
      </c>
      <c r="D68" s="64" t="str">
        <f ca="1">IFERROR(INDEX(OFFSET(Analysis!$BG$10:$BG$500,,$AD$5),MATCH(C68,Analysis!$F$10:$F$500,0)),"")</f>
        <v/>
      </c>
      <c r="E68" s="1"/>
      <c r="F68" s="48">
        <f t="shared" si="0"/>
        <v>54</v>
      </c>
      <c r="G68" s="48" t="str">
        <f t="array" aca="1" ref="G68" ca="1">IFERROR(INDEX(Analysis!$F$10:$F$500,SMALL(IF(Regional_FacilityCapacity!$D$5=OFFSET(Analysis!$DH$10:$DH$500,,$AD$4),ROW(OFFSET(Analysis!$DH$10:$DH$500,,$AD$4))-ROW(OFFSET(Analysis!$DH$10,,$AD$4))+1),Regional_FacilityCapacity!$B68)),"")</f>
        <v/>
      </c>
      <c r="H68" s="64" t="str">
        <f ca="1">IFERROR(INDEX(OFFSET(Analysis!$BG$10:$BG$500,,$AD$5),MATCH(G68,Analysis!$F$10:$F$500,0)),"")</f>
        <v/>
      </c>
      <c r="I68" s="50"/>
      <c r="J68" s="48">
        <f t="shared" si="4"/>
        <v>54</v>
      </c>
      <c r="K68" s="48" t="str">
        <f t="array" aca="1" ref="K68" ca="1">IFERROR(INDEX(Analysis!$F$10:$F$500,SMALL(IF(Regional_FacilityCapacity!$D$5=OFFSET(Analysis!$DJ$10:$DJ$500,,$AD$4),ROW(OFFSET(Analysis!$DJ$10:$DJ$500,,$AD$4))-ROW(OFFSET(Analysis!$DJ$10,,$AD$4))+1),Regional_FacilityCapacity!$B68)),"")</f>
        <v/>
      </c>
      <c r="L68" s="64" t="str">
        <f ca="1">IFERROR(INDEX(OFFSET(Analysis!$BG$10:$BG$500,,$AD$5),MATCH(K68,Analysis!$F$10:$F$500,0)),"")</f>
        <v/>
      </c>
      <c r="N68" s="48">
        <f t="shared" si="5"/>
        <v>54</v>
      </c>
      <c r="O68" s="48" t="str">
        <f t="array" aca="1" ref="O68" ca="1">IFERROR(INDEX(Analysis!$F$10:$F$500,SMALL(IF(Regional_FacilityCapacity!$D$5=OFFSET(Analysis!$DI$10:$DI$500,,$AD$4),ROW(OFFSET(Analysis!$DI$10:$DI$500,,$AD$4))-ROW(OFFSET(Analysis!$DI$10,,$AD$4))+1),Regional_FacilityCapacity!$B68)),"")</f>
        <v/>
      </c>
      <c r="P68" s="64" t="str">
        <f ca="1">IFERROR(INDEX(OFFSET(Analysis!$BG$10:$BG$500,,$AD$5),MATCH(O68,Analysis!$F$10:$F$500,0)),"")</f>
        <v/>
      </c>
    </row>
    <row r="69" spans="2:16">
      <c r="B69" s="48">
        <f t="shared" si="3"/>
        <v>55</v>
      </c>
      <c r="C69" s="48" t="str">
        <f t="array" aca="1" ref="C69" ca="1">IFERROR(INDEX(Analysis!$F$10:$F$500,SMALL(IF(Regional_FacilityCapacity!$D$5=OFFSET(Analysis!$DG$10:$DG$500,,$AD$4),ROW(OFFSET(Analysis!$DG$10:$DG$500,,$AD$4))-ROW(OFFSET(Analysis!$DG$10,,$AD$4))+1),Regional_FacilityCapacity!$B69)),"")</f>
        <v/>
      </c>
      <c r="D69" s="64" t="str">
        <f ca="1">IFERROR(INDEX(OFFSET(Analysis!$BG$10:$BG$500,,$AD$5),MATCH(C69,Analysis!$F$10:$F$500,0)),"")</f>
        <v/>
      </c>
      <c r="E69" s="1"/>
      <c r="F69" s="48">
        <f t="shared" si="0"/>
        <v>55</v>
      </c>
      <c r="G69" s="48" t="str">
        <f t="array" aca="1" ref="G69" ca="1">IFERROR(INDEX(Analysis!$F$10:$F$500,SMALL(IF(Regional_FacilityCapacity!$D$5=OFFSET(Analysis!$DH$10:$DH$500,,$AD$4),ROW(OFFSET(Analysis!$DH$10:$DH$500,,$AD$4))-ROW(OFFSET(Analysis!$DH$10,,$AD$4))+1),Regional_FacilityCapacity!$B69)),"")</f>
        <v/>
      </c>
      <c r="H69" s="64" t="str">
        <f ca="1">IFERROR(INDEX(OFFSET(Analysis!$BG$10:$BG$500,,$AD$5),MATCH(G69,Analysis!$F$10:$F$500,0)),"")</f>
        <v/>
      </c>
      <c r="I69" s="50"/>
      <c r="J69" s="48">
        <f t="shared" si="4"/>
        <v>55</v>
      </c>
      <c r="K69" s="48" t="str">
        <f t="array" aca="1" ref="K69" ca="1">IFERROR(INDEX(Analysis!$F$10:$F$500,SMALL(IF(Regional_FacilityCapacity!$D$5=OFFSET(Analysis!$DJ$10:$DJ$500,,$AD$4),ROW(OFFSET(Analysis!$DJ$10:$DJ$500,,$AD$4))-ROW(OFFSET(Analysis!$DJ$10,,$AD$4))+1),Regional_FacilityCapacity!$B69)),"")</f>
        <v/>
      </c>
      <c r="L69" s="64" t="str">
        <f ca="1">IFERROR(INDEX(OFFSET(Analysis!$BG$10:$BG$500,,$AD$5),MATCH(K69,Analysis!$F$10:$F$500,0)),"")</f>
        <v/>
      </c>
      <c r="N69" s="48">
        <f t="shared" si="5"/>
        <v>55</v>
      </c>
      <c r="O69" s="48" t="str">
        <f t="array" aca="1" ref="O69" ca="1">IFERROR(INDEX(Analysis!$F$10:$F$500,SMALL(IF(Regional_FacilityCapacity!$D$5=OFFSET(Analysis!$DI$10:$DI$500,,$AD$4),ROW(OFFSET(Analysis!$DI$10:$DI$500,,$AD$4))-ROW(OFFSET(Analysis!$DI$10,,$AD$4))+1),Regional_FacilityCapacity!$B69)),"")</f>
        <v/>
      </c>
      <c r="P69" s="64" t="str">
        <f ca="1">IFERROR(INDEX(OFFSET(Analysis!$BG$10:$BG$500,,$AD$5),MATCH(O69,Analysis!$F$10:$F$500,0)),"")</f>
        <v/>
      </c>
    </row>
    <row r="70" spans="2:16">
      <c r="B70" s="48">
        <f t="shared" si="3"/>
        <v>56</v>
      </c>
      <c r="C70" s="48" t="str">
        <f t="array" aca="1" ref="C70" ca="1">IFERROR(INDEX(Analysis!$F$10:$F$500,SMALL(IF(Regional_FacilityCapacity!$D$5=OFFSET(Analysis!$DG$10:$DG$500,,$AD$4),ROW(OFFSET(Analysis!$DG$10:$DG$500,,$AD$4))-ROW(OFFSET(Analysis!$DG$10,,$AD$4))+1),Regional_FacilityCapacity!$B70)),"")</f>
        <v/>
      </c>
      <c r="D70" s="64" t="str">
        <f ca="1">IFERROR(INDEX(OFFSET(Analysis!$BG$10:$BG$500,,$AD$5),MATCH(C70,Analysis!$F$10:$F$500,0)),"")</f>
        <v/>
      </c>
      <c r="E70" s="1"/>
      <c r="F70" s="48">
        <f t="shared" si="0"/>
        <v>56</v>
      </c>
      <c r="G70" s="48" t="str">
        <f t="array" aca="1" ref="G70" ca="1">IFERROR(INDEX(Analysis!$F$10:$F$500,SMALL(IF(Regional_FacilityCapacity!$D$5=OFFSET(Analysis!$DH$10:$DH$500,,$AD$4),ROW(OFFSET(Analysis!$DH$10:$DH$500,,$AD$4))-ROW(OFFSET(Analysis!$DH$10,,$AD$4))+1),Regional_FacilityCapacity!$B70)),"")</f>
        <v/>
      </c>
      <c r="H70" s="64" t="str">
        <f ca="1">IFERROR(INDEX(OFFSET(Analysis!$BG$10:$BG$500,,$AD$5),MATCH(G70,Analysis!$F$10:$F$500,0)),"")</f>
        <v/>
      </c>
      <c r="I70" s="50"/>
      <c r="J70" s="48">
        <f t="shared" si="4"/>
        <v>56</v>
      </c>
      <c r="K70" s="48" t="str">
        <f t="array" aca="1" ref="K70" ca="1">IFERROR(INDEX(Analysis!$F$10:$F$500,SMALL(IF(Regional_FacilityCapacity!$D$5=OFFSET(Analysis!$DJ$10:$DJ$500,,$AD$4),ROW(OFFSET(Analysis!$DJ$10:$DJ$500,,$AD$4))-ROW(OFFSET(Analysis!$DJ$10,,$AD$4))+1),Regional_FacilityCapacity!$B70)),"")</f>
        <v/>
      </c>
      <c r="L70" s="64" t="str">
        <f ca="1">IFERROR(INDEX(OFFSET(Analysis!$BG$10:$BG$500,,$AD$5),MATCH(K70,Analysis!$F$10:$F$500,0)),"")</f>
        <v/>
      </c>
      <c r="N70" s="48">
        <f t="shared" si="5"/>
        <v>56</v>
      </c>
      <c r="O70" s="48" t="str">
        <f t="array" aca="1" ref="O70" ca="1">IFERROR(INDEX(Analysis!$F$10:$F$500,SMALL(IF(Regional_FacilityCapacity!$D$5=OFFSET(Analysis!$DI$10:$DI$500,,$AD$4),ROW(OFFSET(Analysis!$DI$10:$DI$500,,$AD$4))-ROW(OFFSET(Analysis!$DI$10,,$AD$4))+1),Regional_FacilityCapacity!$B70)),"")</f>
        <v/>
      </c>
      <c r="P70" s="64" t="str">
        <f ca="1">IFERROR(INDEX(OFFSET(Analysis!$BG$10:$BG$500,,$AD$5),MATCH(O70,Analysis!$F$10:$F$500,0)),"")</f>
        <v/>
      </c>
    </row>
    <row r="71" spans="2:16">
      <c r="B71" s="48">
        <f t="shared" si="3"/>
        <v>57</v>
      </c>
      <c r="C71" s="48" t="str">
        <f t="array" aca="1" ref="C71" ca="1">IFERROR(INDEX(Analysis!$F$10:$F$500,SMALL(IF(Regional_FacilityCapacity!$D$5=OFFSET(Analysis!$DG$10:$DG$500,,$AD$4),ROW(OFFSET(Analysis!$DG$10:$DG$500,,$AD$4))-ROW(OFFSET(Analysis!$DG$10,,$AD$4))+1),Regional_FacilityCapacity!$B71)),"")</f>
        <v/>
      </c>
      <c r="D71" s="64" t="str">
        <f ca="1">IFERROR(INDEX(OFFSET(Analysis!$BG$10:$BG$500,,$AD$5),MATCH(C71,Analysis!$F$10:$F$500,0)),"")</f>
        <v/>
      </c>
      <c r="E71" s="1"/>
      <c r="F71" s="48">
        <f t="shared" si="0"/>
        <v>57</v>
      </c>
      <c r="G71" s="48" t="str">
        <f t="array" aca="1" ref="G71" ca="1">IFERROR(INDEX(Analysis!$F$10:$F$500,SMALL(IF(Regional_FacilityCapacity!$D$5=OFFSET(Analysis!$DH$10:$DH$500,,$AD$4),ROW(OFFSET(Analysis!$DH$10:$DH$500,,$AD$4))-ROW(OFFSET(Analysis!$DH$10,,$AD$4))+1),Regional_FacilityCapacity!$B71)),"")</f>
        <v/>
      </c>
      <c r="H71" s="64" t="str">
        <f ca="1">IFERROR(INDEX(OFFSET(Analysis!$BG$10:$BG$500,,$AD$5),MATCH(G71,Analysis!$F$10:$F$500,0)),"")</f>
        <v/>
      </c>
      <c r="I71" s="50"/>
      <c r="J71" s="48">
        <f t="shared" si="4"/>
        <v>57</v>
      </c>
      <c r="K71" s="48" t="str">
        <f t="array" aca="1" ref="K71" ca="1">IFERROR(INDEX(Analysis!$F$10:$F$500,SMALL(IF(Regional_FacilityCapacity!$D$5=OFFSET(Analysis!$DJ$10:$DJ$500,,$AD$4),ROW(OFFSET(Analysis!$DJ$10:$DJ$500,,$AD$4))-ROW(OFFSET(Analysis!$DJ$10,,$AD$4))+1),Regional_FacilityCapacity!$B71)),"")</f>
        <v/>
      </c>
      <c r="L71" s="64" t="str">
        <f ca="1">IFERROR(INDEX(OFFSET(Analysis!$BG$10:$BG$500,,$AD$5),MATCH(K71,Analysis!$F$10:$F$500,0)),"")</f>
        <v/>
      </c>
      <c r="N71" s="48">
        <f t="shared" si="5"/>
        <v>57</v>
      </c>
      <c r="O71" s="48" t="str">
        <f t="array" aca="1" ref="O71" ca="1">IFERROR(INDEX(Analysis!$F$10:$F$500,SMALL(IF(Regional_FacilityCapacity!$D$5=OFFSET(Analysis!$DI$10:$DI$500,,$AD$4),ROW(OFFSET(Analysis!$DI$10:$DI$500,,$AD$4))-ROW(OFFSET(Analysis!$DI$10,,$AD$4))+1),Regional_FacilityCapacity!$B71)),"")</f>
        <v/>
      </c>
      <c r="P71" s="64" t="str">
        <f ca="1">IFERROR(INDEX(OFFSET(Analysis!$BG$10:$BG$500,,$AD$5),MATCH(O71,Analysis!$F$10:$F$500,0)),"")</f>
        <v/>
      </c>
    </row>
    <row r="72" spans="2:16">
      <c r="B72" s="48">
        <f t="shared" si="3"/>
        <v>58</v>
      </c>
      <c r="C72" s="48" t="str">
        <f t="array" aca="1" ref="C72" ca="1">IFERROR(INDEX(Analysis!$F$10:$F$500,SMALL(IF(Regional_FacilityCapacity!$D$5=OFFSET(Analysis!$DG$10:$DG$500,,$AD$4),ROW(OFFSET(Analysis!$DG$10:$DG$500,,$AD$4))-ROW(OFFSET(Analysis!$DG$10,,$AD$4))+1),Regional_FacilityCapacity!$B72)),"")</f>
        <v/>
      </c>
      <c r="D72" s="64" t="str">
        <f ca="1">IFERROR(INDEX(OFFSET(Analysis!$BG$10:$BG$500,,$AD$5),MATCH(C72,Analysis!$F$10:$F$500,0)),"")</f>
        <v/>
      </c>
      <c r="E72" s="1"/>
      <c r="F72" s="48">
        <f t="shared" si="0"/>
        <v>58</v>
      </c>
      <c r="G72" s="48" t="str">
        <f t="array" aca="1" ref="G72" ca="1">IFERROR(INDEX(Analysis!$F$10:$F$500,SMALL(IF(Regional_FacilityCapacity!$D$5=OFFSET(Analysis!$DH$10:$DH$500,,$AD$4),ROW(OFFSET(Analysis!$DH$10:$DH$500,,$AD$4))-ROW(OFFSET(Analysis!$DH$10,,$AD$4))+1),Regional_FacilityCapacity!$B72)),"")</f>
        <v/>
      </c>
      <c r="H72" s="64" t="str">
        <f ca="1">IFERROR(INDEX(OFFSET(Analysis!$BG$10:$BG$500,,$AD$5),MATCH(G72,Analysis!$F$10:$F$500,0)),"")</f>
        <v/>
      </c>
      <c r="I72" s="50"/>
      <c r="J72" s="48">
        <f t="shared" si="4"/>
        <v>58</v>
      </c>
      <c r="K72" s="48" t="str">
        <f t="array" aca="1" ref="K72" ca="1">IFERROR(INDEX(Analysis!$F$10:$F$500,SMALL(IF(Regional_FacilityCapacity!$D$5=OFFSET(Analysis!$DJ$10:$DJ$500,,$AD$4),ROW(OFFSET(Analysis!$DJ$10:$DJ$500,,$AD$4))-ROW(OFFSET(Analysis!$DJ$10,,$AD$4))+1),Regional_FacilityCapacity!$B72)),"")</f>
        <v/>
      </c>
      <c r="L72" s="64" t="str">
        <f ca="1">IFERROR(INDEX(OFFSET(Analysis!$BG$10:$BG$500,,$AD$5),MATCH(K72,Analysis!$F$10:$F$500,0)),"")</f>
        <v/>
      </c>
      <c r="N72" s="48">
        <f t="shared" si="5"/>
        <v>58</v>
      </c>
      <c r="O72" s="48" t="str">
        <f t="array" aca="1" ref="O72" ca="1">IFERROR(INDEX(Analysis!$F$10:$F$500,SMALL(IF(Regional_FacilityCapacity!$D$5=OFFSET(Analysis!$DI$10:$DI$500,,$AD$4),ROW(OFFSET(Analysis!$DI$10:$DI$500,,$AD$4))-ROW(OFFSET(Analysis!$DI$10,,$AD$4))+1),Regional_FacilityCapacity!$B72)),"")</f>
        <v/>
      </c>
      <c r="P72" s="64" t="str">
        <f ca="1">IFERROR(INDEX(OFFSET(Analysis!$BG$10:$BG$500,,$AD$5),MATCH(O72,Analysis!$F$10:$F$500,0)),"")</f>
        <v/>
      </c>
    </row>
    <row r="73" spans="2:16">
      <c r="B73" s="48">
        <f t="shared" si="3"/>
        <v>59</v>
      </c>
      <c r="C73" s="48" t="str">
        <f t="array" aca="1" ref="C73" ca="1">IFERROR(INDEX(Analysis!$F$10:$F$500,SMALL(IF(Regional_FacilityCapacity!$D$5=OFFSET(Analysis!$DG$10:$DG$500,,$AD$4),ROW(OFFSET(Analysis!$DG$10:$DG$500,,$AD$4))-ROW(OFFSET(Analysis!$DG$10,,$AD$4))+1),Regional_FacilityCapacity!$B73)),"")</f>
        <v/>
      </c>
      <c r="D73" s="64" t="str">
        <f ca="1">IFERROR(INDEX(OFFSET(Analysis!$BG$10:$BG$500,,$AD$5),MATCH(C73,Analysis!$F$10:$F$500,0)),"")</f>
        <v/>
      </c>
      <c r="E73" s="1"/>
      <c r="F73" s="48">
        <f t="shared" si="0"/>
        <v>59</v>
      </c>
      <c r="G73" s="48" t="str">
        <f t="array" aca="1" ref="G73" ca="1">IFERROR(INDEX(Analysis!$F$10:$F$500,SMALL(IF(Regional_FacilityCapacity!$D$5=OFFSET(Analysis!$DH$10:$DH$500,,$AD$4),ROW(OFFSET(Analysis!$DH$10:$DH$500,,$AD$4))-ROW(OFFSET(Analysis!$DH$10,,$AD$4))+1),Regional_FacilityCapacity!$B73)),"")</f>
        <v/>
      </c>
      <c r="H73" s="64" t="str">
        <f ca="1">IFERROR(INDEX(OFFSET(Analysis!$BG$10:$BG$500,,$AD$5),MATCH(G73,Analysis!$F$10:$F$500,0)),"")</f>
        <v/>
      </c>
      <c r="I73" s="50"/>
      <c r="J73" s="48">
        <f t="shared" si="4"/>
        <v>59</v>
      </c>
      <c r="K73" s="48" t="str">
        <f t="array" aca="1" ref="K73" ca="1">IFERROR(INDEX(Analysis!$F$10:$F$500,SMALL(IF(Regional_FacilityCapacity!$D$5=OFFSET(Analysis!$DJ$10:$DJ$500,,$AD$4),ROW(OFFSET(Analysis!$DJ$10:$DJ$500,,$AD$4))-ROW(OFFSET(Analysis!$DJ$10,,$AD$4))+1),Regional_FacilityCapacity!$B73)),"")</f>
        <v/>
      </c>
      <c r="L73" s="64" t="str">
        <f ca="1">IFERROR(INDEX(OFFSET(Analysis!$BG$10:$BG$500,,$AD$5),MATCH(K73,Analysis!$F$10:$F$500,0)),"")</f>
        <v/>
      </c>
      <c r="N73" s="48">
        <f t="shared" si="5"/>
        <v>59</v>
      </c>
      <c r="O73" s="48" t="str">
        <f t="array" aca="1" ref="O73" ca="1">IFERROR(INDEX(Analysis!$F$10:$F$500,SMALL(IF(Regional_FacilityCapacity!$D$5=OFFSET(Analysis!$DI$10:$DI$500,,$AD$4),ROW(OFFSET(Analysis!$DI$10:$DI$500,,$AD$4))-ROW(OFFSET(Analysis!$DI$10,,$AD$4))+1),Regional_FacilityCapacity!$B73)),"")</f>
        <v/>
      </c>
      <c r="P73" s="64" t="str">
        <f ca="1">IFERROR(INDEX(OFFSET(Analysis!$BG$10:$BG$500,,$AD$5),MATCH(O73,Analysis!$F$10:$F$500,0)),"")</f>
        <v/>
      </c>
    </row>
    <row r="74" spans="2:16">
      <c r="B74" s="49">
        <f t="shared" si="3"/>
        <v>60</v>
      </c>
      <c r="C74" s="49" t="str">
        <f t="array" aca="1" ref="C74" ca="1">IFERROR(INDEX(Analysis!$F$10:$F$500,SMALL(IF(Regional_FacilityCapacity!$D$5=OFFSET(Analysis!$DG$10:$DG$500,,$AD$4),ROW(OFFSET(Analysis!$DG$10:$DG$500,,$AD$4))-ROW(OFFSET(Analysis!$DG$10,,$AD$4))+1),Regional_FacilityCapacity!$B74)),"")</f>
        <v/>
      </c>
      <c r="D74" s="64" t="str">
        <f ca="1">IFERROR(INDEX(OFFSET(Analysis!$BG$10:$BG$500,,$AD$5),MATCH(C74,Analysis!$F$10:$F$500,0)),"")</f>
        <v/>
      </c>
      <c r="E74" s="1"/>
      <c r="F74" s="49">
        <f t="shared" si="0"/>
        <v>60</v>
      </c>
      <c r="G74" s="49" t="str">
        <f t="array" aca="1" ref="G74" ca="1">IFERROR(INDEX(Analysis!$F$10:$F$500,SMALL(IF(Regional_FacilityCapacity!$D$5=OFFSET(Analysis!$DH$10:$DH$500,,$AD$4),ROW(OFFSET(Analysis!$DH$10:$DH$500,,$AD$4))-ROW(OFFSET(Analysis!$DH$10,,$AD$4))+1),Regional_FacilityCapacity!$B74)),"")</f>
        <v/>
      </c>
      <c r="H74" s="64" t="str">
        <f ca="1">IFERROR(INDEX(OFFSET(Analysis!$BG$10:$BG$500,,$AD$5),MATCH(G74,Analysis!$F$10:$F$500,0)),"")</f>
        <v/>
      </c>
      <c r="I74" s="50"/>
      <c r="J74" s="49">
        <f t="shared" si="4"/>
        <v>60</v>
      </c>
      <c r="K74" s="49" t="str">
        <f t="array" aca="1" ref="K74" ca="1">IFERROR(INDEX(Analysis!$F$10:$F$500,SMALL(IF(Regional_FacilityCapacity!$D$5=OFFSET(Analysis!$DJ$10:$DJ$500,,$AD$4),ROW(OFFSET(Analysis!$DJ$10:$DJ$500,,$AD$4))-ROW(OFFSET(Analysis!$DJ$10,,$AD$4))+1),Regional_FacilityCapacity!$B74)),"")</f>
        <v/>
      </c>
      <c r="L74" s="64" t="str">
        <f ca="1">IFERROR(INDEX(OFFSET(Analysis!$BG$10:$BG$500,,$AD$5),MATCH(K74,Analysis!$F$10:$F$500,0)),"")</f>
        <v/>
      </c>
      <c r="N74" s="49">
        <f t="shared" si="5"/>
        <v>60</v>
      </c>
      <c r="O74" s="49" t="str">
        <f t="array" aca="1" ref="O74" ca="1">IFERROR(INDEX(Analysis!$F$10:$F$500,SMALL(IF(Regional_FacilityCapacity!$D$5=OFFSET(Analysis!$DI$10:$DI$500,,$AD$4),ROW(OFFSET(Analysis!$DI$10:$DI$500,,$AD$4))-ROW(OFFSET(Analysis!$DI$10,,$AD$4))+1),Regional_FacilityCapacity!$B74)),"")</f>
        <v/>
      </c>
      <c r="P74" s="64" t="str">
        <f ca="1">IFERROR(INDEX(OFFSET(Analysis!$BG$10:$BG$500,,$AD$5),MATCH(O74,Analysis!$F$10:$F$500,0)),"")</f>
        <v/>
      </c>
    </row>
    <row r="75" spans="2:16">
      <c r="B75" s="83"/>
      <c r="C75" s="83"/>
      <c r="D75" s="83"/>
      <c r="F75" s="83"/>
      <c r="G75" s="83"/>
      <c r="H75" s="83"/>
      <c r="J75" s="83"/>
      <c r="K75" s="83"/>
      <c r="L75" s="83"/>
      <c r="N75" s="83"/>
      <c r="O75" s="83"/>
      <c r="P75" s="83"/>
    </row>
    <row r="145" spans="3:3">
      <c r="C145" s="28"/>
    </row>
    <row r="146" spans="3:3">
      <c r="C146" s="28"/>
    </row>
    <row r="147" spans="3:3">
      <c r="C147" s="28"/>
    </row>
    <row r="148" spans="3:3">
      <c r="C148" s="28"/>
    </row>
    <row r="149" spans="3:3">
      <c r="C149" s="28"/>
    </row>
    <row r="150" spans="3:3">
      <c r="C150" s="28"/>
    </row>
    <row r="151" spans="3:3">
      <c r="C151" s="28"/>
    </row>
    <row r="152" spans="3:3">
      <c r="C152" s="28"/>
    </row>
    <row r="153" spans="3:3">
      <c r="C153" s="28"/>
    </row>
    <row r="154" spans="3:3">
      <c r="C154" s="28"/>
    </row>
    <row r="155" spans="3:3">
      <c r="C155" s="28"/>
    </row>
    <row r="156" spans="3:3">
      <c r="C156" s="28"/>
    </row>
    <row r="157" spans="3:3">
      <c r="C157" s="28"/>
    </row>
    <row r="158" spans="3:3">
      <c r="C158" s="28"/>
    </row>
    <row r="159" spans="3:3">
      <c r="C159" s="28"/>
    </row>
    <row r="160" spans="3:3">
      <c r="C160" s="28"/>
    </row>
    <row r="161" spans="3:3">
      <c r="C161" s="28"/>
    </row>
    <row r="162" spans="3:3">
      <c r="C162" s="28"/>
    </row>
    <row r="163" spans="3:3">
      <c r="C163" s="28"/>
    </row>
    <row r="164" spans="3:3">
      <c r="C164" s="28"/>
    </row>
    <row r="165" spans="3:3">
      <c r="C165" s="28"/>
    </row>
    <row r="166" spans="3:3">
      <c r="C166" s="28"/>
    </row>
    <row r="167" spans="3:3">
      <c r="C167" s="28"/>
    </row>
    <row r="168" spans="3:3">
      <c r="C168" s="28"/>
    </row>
    <row r="169" spans="3:3">
      <c r="C169" s="28"/>
    </row>
    <row r="170" spans="3:3">
      <c r="C170" s="28"/>
    </row>
    <row r="171" spans="3:3">
      <c r="C171" s="28"/>
    </row>
    <row r="172" spans="3:3">
      <c r="C172" s="28"/>
    </row>
    <row r="173" spans="3:3">
      <c r="C173" s="28"/>
    </row>
    <row r="174" spans="3:3">
      <c r="C174" s="28"/>
    </row>
    <row r="175" spans="3:3">
      <c r="C175" s="28"/>
    </row>
    <row r="176" spans="3:3">
      <c r="C176" s="28"/>
    </row>
    <row r="177" spans="3:3">
      <c r="C177" s="28"/>
    </row>
    <row r="178" spans="3:3">
      <c r="C178" s="28"/>
    </row>
    <row r="179" spans="3:3">
      <c r="C179" s="28"/>
    </row>
    <row r="180" spans="3:3">
      <c r="C180" s="28"/>
    </row>
    <row r="181" spans="3:3">
      <c r="C181" s="28"/>
    </row>
    <row r="182" spans="3:3">
      <c r="C182" s="28"/>
    </row>
    <row r="183" spans="3:3">
      <c r="C183" s="28"/>
    </row>
    <row r="184" spans="3:3">
      <c r="C184" s="28"/>
    </row>
    <row r="185" spans="3:3">
      <c r="C185" s="28"/>
    </row>
    <row r="186" spans="3:3">
      <c r="C186" s="28"/>
    </row>
    <row r="187" spans="3:3">
      <c r="C187" s="28"/>
    </row>
    <row r="188" spans="3:3">
      <c r="C188" s="28"/>
    </row>
    <row r="189" spans="3:3">
      <c r="C189" s="28"/>
    </row>
    <row r="190" spans="3:3">
      <c r="C190" s="28"/>
    </row>
    <row r="191" spans="3:3">
      <c r="C191" s="28"/>
    </row>
    <row r="192" spans="3:3">
      <c r="C192" s="28"/>
    </row>
    <row r="193" spans="3:3">
      <c r="C193" s="28"/>
    </row>
    <row r="194" spans="3:3">
      <c r="C194" s="28"/>
    </row>
    <row r="195" spans="3:3">
      <c r="C195" s="28"/>
    </row>
    <row r="196" spans="3:3">
      <c r="C196" s="28"/>
    </row>
    <row r="197" spans="3:3">
      <c r="C197" s="28"/>
    </row>
    <row r="198" spans="3:3">
      <c r="C198" s="28"/>
    </row>
    <row r="199" spans="3:3">
      <c r="C199" s="28"/>
    </row>
    <row r="200" spans="3:3">
      <c r="C200" s="28"/>
    </row>
    <row r="201" spans="3:3">
      <c r="C201" s="28"/>
    </row>
    <row r="202" spans="3:3">
      <c r="C202" s="28"/>
    </row>
    <row r="203" spans="3:3">
      <c r="C203" s="28"/>
    </row>
    <row r="204" spans="3:3">
      <c r="C204" s="28"/>
    </row>
    <row r="205" spans="3:3">
      <c r="C205" s="28"/>
    </row>
    <row r="206" spans="3:3">
      <c r="C206" s="28"/>
    </row>
    <row r="207" spans="3:3">
      <c r="C207" s="28"/>
    </row>
    <row r="208" spans="3:3">
      <c r="C208" s="28"/>
    </row>
    <row r="209" spans="3:3">
      <c r="C209" s="28"/>
    </row>
    <row r="210" spans="3:3">
      <c r="C210" s="28"/>
    </row>
    <row r="211" spans="3:3">
      <c r="C211" s="28"/>
    </row>
    <row r="212" spans="3:3">
      <c r="C212" s="28"/>
    </row>
    <row r="213" spans="3:3">
      <c r="C213" s="28"/>
    </row>
    <row r="214" spans="3:3">
      <c r="C214" s="28"/>
    </row>
    <row r="215" spans="3:3">
      <c r="C215" s="28"/>
    </row>
    <row r="216" spans="3:3">
      <c r="C216" s="28"/>
    </row>
    <row r="217" spans="3:3">
      <c r="C217" s="28"/>
    </row>
    <row r="218" spans="3:3">
      <c r="C218" s="28"/>
    </row>
    <row r="219" spans="3:3">
      <c r="C219" s="28"/>
    </row>
    <row r="220" spans="3:3">
      <c r="C220" s="28"/>
    </row>
    <row r="221" spans="3:3">
      <c r="C221" s="28"/>
    </row>
    <row r="222" spans="3:3">
      <c r="C222" s="28"/>
    </row>
    <row r="223" spans="3:3">
      <c r="C223" s="28"/>
    </row>
    <row r="224" spans="3:3">
      <c r="C224" s="28"/>
    </row>
    <row r="225" spans="3:3">
      <c r="C225" s="28"/>
    </row>
    <row r="226" spans="3:3">
      <c r="C226" s="28"/>
    </row>
    <row r="227" spans="3:3">
      <c r="C227" s="28"/>
    </row>
    <row r="228" spans="3:3">
      <c r="C228" s="28"/>
    </row>
    <row r="229" spans="3:3">
      <c r="C229" s="28"/>
    </row>
    <row r="230" spans="3:3">
      <c r="C230" s="28"/>
    </row>
    <row r="231" spans="3:3">
      <c r="C231" s="28"/>
    </row>
    <row r="232" spans="3:3">
      <c r="C232" s="28"/>
    </row>
    <row r="233" spans="3:3">
      <c r="C233" s="28"/>
    </row>
    <row r="234" spans="3:3">
      <c r="C234" s="28"/>
    </row>
    <row r="235" spans="3:3">
      <c r="C235" s="28"/>
    </row>
    <row r="236" spans="3:3">
      <c r="C236" s="28"/>
    </row>
    <row r="237" spans="3:3">
      <c r="C237" s="28"/>
    </row>
    <row r="238" spans="3:3">
      <c r="C238" s="28"/>
    </row>
    <row r="239" spans="3:3">
      <c r="C239" s="28"/>
    </row>
    <row r="240" spans="3:3">
      <c r="C240" s="28"/>
    </row>
    <row r="241" spans="3:3">
      <c r="C241" s="28"/>
    </row>
    <row r="242" spans="3:3">
      <c r="C242" s="28"/>
    </row>
    <row r="243" spans="3:3">
      <c r="C243" s="28"/>
    </row>
    <row r="244" spans="3:3">
      <c r="C244" s="28"/>
    </row>
    <row r="245" spans="3:3">
      <c r="C245" s="28"/>
    </row>
    <row r="246" spans="3:3">
      <c r="C246" s="28"/>
    </row>
    <row r="247" spans="3:3">
      <c r="C247" s="28"/>
    </row>
    <row r="248" spans="3:3">
      <c r="C248" s="28"/>
    </row>
    <row r="249" spans="3:3">
      <c r="C249" s="28"/>
    </row>
    <row r="250" spans="3:3">
      <c r="C250" s="28"/>
    </row>
    <row r="251" spans="3:3">
      <c r="C251" s="28"/>
    </row>
    <row r="252" spans="3:3">
      <c r="C252" s="28"/>
    </row>
    <row r="253" spans="3:3">
      <c r="C253" s="28"/>
    </row>
    <row r="254" spans="3:3">
      <c r="C254" s="28"/>
    </row>
    <row r="255" spans="3:3">
      <c r="C255" s="28"/>
    </row>
    <row r="256" spans="3:3">
      <c r="C256" s="28"/>
    </row>
    <row r="257" spans="3:3">
      <c r="C257" s="28"/>
    </row>
    <row r="258" spans="3:3">
      <c r="C258" s="28"/>
    </row>
    <row r="259" spans="3:3">
      <c r="C259" s="28"/>
    </row>
    <row r="260" spans="3:3">
      <c r="C260" s="28"/>
    </row>
    <row r="261" spans="3:3">
      <c r="C261" s="28"/>
    </row>
    <row r="262" spans="3:3">
      <c r="C262" s="28"/>
    </row>
    <row r="263" spans="3:3">
      <c r="C263" s="28"/>
    </row>
    <row r="264" spans="3:3">
      <c r="C264" s="28"/>
    </row>
    <row r="265" spans="3:3">
      <c r="C265" s="28"/>
    </row>
    <row r="266" spans="3:3">
      <c r="C266" s="28"/>
    </row>
    <row r="267" spans="3:3">
      <c r="C267" s="28"/>
    </row>
    <row r="268" spans="3:3">
      <c r="C268" s="28"/>
    </row>
    <row r="269" spans="3:3">
      <c r="C269" s="28"/>
    </row>
    <row r="270" spans="3:3">
      <c r="C270" s="28"/>
    </row>
    <row r="271" spans="3:3">
      <c r="C271" s="28"/>
    </row>
    <row r="272" spans="3:3">
      <c r="C272" s="28"/>
    </row>
    <row r="273" spans="3:3">
      <c r="C273" s="28"/>
    </row>
    <row r="274" spans="3:3">
      <c r="C274" s="28"/>
    </row>
    <row r="275" spans="3:3">
      <c r="C275" s="28"/>
    </row>
    <row r="276" spans="3:3">
      <c r="C276" s="28"/>
    </row>
    <row r="277" spans="3:3">
      <c r="C277" s="28"/>
    </row>
    <row r="278" spans="3:3">
      <c r="C278" s="28"/>
    </row>
    <row r="279" spans="3:3">
      <c r="C279" s="28"/>
    </row>
    <row r="280" spans="3:3">
      <c r="C280" s="28"/>
    </row>
    <row r="281" spans="3:3">
      <c r="C281" s="28"/>
    </row>
    <row r="282" spans="3:3">
      <c r="C282" s="28"/>
    </row>
    <row r="283" spans="3:3">
      <c r="C283" s="28"/>
    </row>
    <row r="284" spans="3:3">
      <c r="C284" s="28"/>
    </row>
    <row r="285" spans="3:3">
      <c r="C285" s="28"/>
    </row>
    <row r="286" spans="3:3">
      <c r="C286" s="28"/>
    </row>
    <row r="287" spans="3:3">
      <c r="C287" s="28"/>
    </row>
    <row r="288" spans="3:3">
      <c r="C288" s="28"/>
    </row>
    <row r="289" spans="3:3">
      <c r="C289" s="28"/>
    </row>
    <row r="290" spans="3:3">
      <c r="C290" s="28"/>
    </row>
    <row r="291" spans="3:3">
      <c r="C291" s="28"/>
    </row>
    <row r="292" spans="3:3">
      <c r="C292" s="28"/>
    </row>
    <row r="293" spans="3:3">
      <c r="C293" s="28"/>
    </row>
    <row r="294" spans="3:3">
      <c r="C294" s="28"/>
    </row>
    <row r="295" spans="3:3">
      <c r="C295" s="28"/>
    </row>
    <row r="296" spans="3:3">
      <c r="C296" s="28"/>
    </row>
    <row r="297" spans="3:3">
      <c r="C297" s="28"/>
    </row>
    <row r="298" spans="3:3">
      <c r="C298" s="28"/>
    </row>
    <row r="299" spans="3:3">
      <c r="C299" s="28"/>
    </row>
    <row r="300" spans="3:3">
      <c r="C300" s="28"/>
    </row>
    <row r="301" spans="3:3">
      <c r="C301" s="28"/>
    </row>
    <row r="302" spans="3:3">
      <c r="C302" s="28"/>
    </row>
    <row r="303" spans="3:3">
      <c r="C303" s="28"/>
    </row>
    <row r="304" spans="3:3">
      <c r="C304" s="28"/>
    </row>
    <row r="305" spans="3:3">
      <c r="C305" s="28"/>
    </row>
    <row r="306" spans="3:3">
      <c r="C306" s="28"/>
    </row>
    <row r="307" spans="3:3">
      <c r="C307" s="28"/>
    </row>
    <row r="308" spans="3:3">
      <c r="C308" s="28"/>
    </row>
    <row r="309" spans="3:3">
      <c r="C309" s="28"/>
    </row>
    <row r="310" spans="3:3">
      <c r="C310" s="28"/>
    </row>
    <row r="311" spans="3:3">
      <c r="C311" s="28"/>
    </row>
    <row r="312" spans="3:3">
      <c r="C312" s="28"/>
    </row>
    <row r="313" spans="3:3">
      <c r="C313" s="28"/>
    </row>
    <row r="314" spans="3:3">
      <c r="C314" s="28"/>
    </row>
    <row r="315" spans="3:3">
      <c r="C315" s="28"/>
    </row>
    <row r="316" spans="3:3">
      <c r="C316" s="28"/>
    </row>
    <row r="317" spans="3:3">
      <c r="C317" s="28"/>
    </row>
    <row r="318" spans="3:3">
      <c r="C318" s="28"/>
    </row>
    <row r="319" spans="3:3">
      <c r="C319" s="28"/>
    </row>
    <row r="320" spans="3:3">
      <c r="C320" s="28"/>
    </row>
    <row r="321" spans="3:3">
      <c r="C321" s="28"/>
    </row>
    <row r="322" spans="3:3">
      <c r="C322" s="28"/>
    </row>
    <row r="323" spans="3:3">
      <c r="C323" s="28"/>
    </row>
    <row r="324" spans="3:3">
      <c r="C324" s="28"/>
    </row>
    <row r="325" spans="3:3">
      <c r="C325" s="28"/>
    </row>
    <row r="326" spans="3:3">
      <c r="C326" s="28"/>
    </row>
    <row r="327" spans="3:3">
      <c r="C327" s="28"/>
    </row>
    <row r="328" spans="3:3">
      <c r="C328" s="28"/>
    </row>
    <row r="329" spans="3:3">
      <c r="C329" s="28"/>
    </row>
    <row r="330" spans="3:3">
      <c r="C330" s="28"/>
    </row>
    <row r="331" spans="3:3">
      <c r="C331" s="28"/>
    </row>
    <row r="332" spans="3:3">
      <c r="C332" s="28"/>
    </row>
    <row r="333" spans="3:3">
      <c r="C333" s="28"/>
    </row>
    <row r="334" spans="3:3">
      <c r="C334" s="28"/>
    </row>
    <row r="335" spans="3:3">
      <c r="C335" s="28"/>
    </row>
    <row r="336" spans="3:3">
      <c r="C336" s="28"/>
    </row>
    <row r="337" spans="3:3">
      <c r="C337" s="28"/>
    </row>
    <row r="338" spans="3:3">
      <c r="C338" s="28"/>
    </row>
    <row r="339" spans="3:3">
      <c r="C339" s="28"/>
    </row>
  </sheetData>
  <dataConsolidate/>
  <mergeCells count="13">
    <mergeCell ref="B12:D12"/>
    <mergeCell ref="F12:H12"/>
    <mergeCell ref="J12:L12"/>
    <mergeCell ref="N12:P12"/>
    <mergeCell ref="G3:H3"/>
    <mergeCell ref="B10:D10"/>
    <mergeCell ref="F10:H10"/>
    <mergeCell ref="J10:L10"/>
    <mergeCell ref="N10:P10"/>
    <mergeCell ref="B11:D11"/>
    <mergeCell ref="F11:H11"/>
    <mergeCell ref="J11:L11"/>
    <mergeCell ref="N11:P11"/>
  </mergeCells>
  <conditionalFormatting sqref="D15">
    <cfRule type="cellIs" dxfId="2" priority="2" operator="lessThan">
      <formula>0</formula>
    </cfRule>
  </conditionalFormatting>
  <conditionalFormatting sqref="D16:D74">
    <cfRule type="cellIs" dxfId="1" priority="1" operator="lessThan">
      <formula>0</formula>
    </cfRule>
  </conditionalFormatting>
  <dataValidations count="3">
    <dataValidation type="list" allowBlank="1" showInputMessage="1" showErrorMessage="1" sqref="D5" xr:uid="{00000000-0002-0000-0500-000000000000}">
      <formula1>List_Provinces</formula1>
    </dataValidation>
    <dataValidation type="list" allowBlank="1" showInputMessage="1" showErrorMessage="1" sqref="L3" xr:uid="{00000000-0002-0000-0500-000001000000}">
      <formula1>"No, Yes"</formula1>
    </dataValidation>
    <dataValidation type="list" allowBlank="1" showInputMessage="1" showErrorMessage="1" sqref="D3" xr:uid="{00000000-0002-0000-0500-000002000000}">
      <formula1>$AE$3:$AK$3</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AX298"/>
  <sheetViews>
    <sheetView showGridLines="0" zoomScale="70" zoomScaleNormal="70" zoomScalePageLayoutView="76" workbookViewId="0">
      <pane ySplit="7" topLeftCell="A20" activePane="bottomLeft" state="frozen"/>
      <selection pane="bottomLeft" activeCell="D5" sqref="D5"/>
    </sheetView>
  </sheetViews>
  <sheetFormatPr defaultColWidth="8.85546875" defaultRowHeight="15"/>
  <cols>
    <col min="1" max="1" width="3.42578125" style="22" customWidth="1"/>
    <col min="2" max="2" width="3.7109375" style="22" bestFit="1" customWidth="1"/>
    <col min="3" max="3" width="45.28515625" style="22" bestFit="1" customWidth="1"/>
    <col min="4" max="4" width="16.42578125" style="22" customWidth="1"/>
    <col min="5" max="6" width="11.140625" style="22" customWidth="1"/>
    <col min="7" max="8" width="15.28515625" style="22" bestFit="1" customWidth="1"/>
    <col min="9" max="9" width="11.140625" style="22" customWidth="1"/>
    <col min="10" max="10" width="17.140625" style="22" customWidth="1"/>
    <col min="11" max="11" width="19" style="22" customWidth="1"/>
    <col min="12" max="12" width="12.28515625" style="22" bestFit="1" customWidth="1"/>
    <col min="13" max="13" width="10.42578125" style="22" customWidth="1"/>
    <col min="14" max="19" width="10.42578125" style="102" customWidth="1"/>
    <col min="20" max="27" width="10.42578125" style="103" customWidth="1"/>
    <col min="28" max="28" width="10.42578125" style="102" customWidth="1"/>
    <col min="29" max="29" width="14.7109375" style="102" bestFit="1" customWidth="1"/>
    <col min="30" max="16384" width="8.85546875" style="102"/>
  </cols>
  <sheetData>
    <row r="1" spans="1:50" s="98" customFormat="1" ht="19.5" thickBot="1">
      <c r="A1" s="60" t="s">
        <v>337</v>
      </c>
      <c r="B1" s="61"/>
      <c r="C1" s="61"/>
      <c r="D1" s="61"/>
      <c r="E1" s="61"/>
      <c r="F1" s="61"/>
      <c r="G1" s="61"/>
      <c r="H1" s="61"/>
      <c r="I1" s="61"/>
      <c r="J1" s="61"/>
      <c r="K1" s="61"/>
      <c r="L1" s="89"/>
      <c r="M1" s="89"/>
      <c r="N1" s="107"/>
      <c r="O1" s="107"/>
      <c r="P1" s="107"/>
      <c r="T1" s="101"/>
      <c r="U1" s="101"/>
      <c r="V1" s="101"/>
      <c r="W1" s="101"/>
      <c r="X1" s="101"/>
      <c r="Y1" s="101"/>
      <c r="Z1" s="101"/>
      <c r="AA1" s="101"/>
      <c r="AV1" s="99"/>
      <c r="AW1" s="100"/>
      <c r="AX1" s="101"/>
    </row>
    <row r="2" spans="1:50" ht="15.75" thickTop="1">
      <c r="C2" s="24"/>
      <c r="D2" s="23"/>
      <c r="E2" s="23"/>
      <c r="F2" s="23"/>
      <c r="N2" s="103"/>
    </row>
    <row r="3" spans="1:50" ht="30.75" customHeight="1">
      <c r="C3" s="167" t="s">
        <v>314</v>
      </c>
      <c r="D3" s="166" t="s">
        <v>296</v>
      </c>
      <c r="F3" s="348" t="s">
        <v>338</v>
      </c>
      <c r="G3" s="349"/>
      <c r="H3" s="23"/>
      <c r="J3" s="85" t="s">
        <v>289</v>
      </c>
      <c r="K3" s="44" t="s">
        <v>290</v>
      </c>
      <c r="AD3" s="108" t="s">
        <v>318</v>
      </c>
      <c r="AE3" s="172" t="s">
        <v>126</v>
      </c>
      <c r="AF3" s="172" t="s">
        <v>291</v>
      </c>
      <c r="AG3" s="173" t="s">
        <v>292</v>
      </c>
      <c r="AH3" s="173" t="s">
        <v>293</v>
      </c>
      <c r="AI3" s="173" t="s">
        <v>294</v>
      </c>
      <c r="AJ3" s="109" t="s">
        <v>295</v>
      </c>
      <c r="AK3" s="109" t="s">
        <v>296</v>
      </c>
      <c r="AM3" s="109" t="s">
        <v>132</v>
      </c>
    </row>
    <row r="4" spans="1:50">
      <c r="C4" s="23"/>
      <c r="F4" s="43" t="s">
        <v>333</v>
      </c>
      <c r="G4" s="82">
        <f>Threshold_Low</f>
        <v>0.1</v>
      </c>
      <c r="H4" s="23"/>
      <c r="J4" s="23"/>
      <c r="AB4" s="110"/>
      <c r="AC4" s="111" t="s">
        <v>135</v>
      </c>
      <c r="AD4" s="173">
        <f>INDEX(AE4:AK4,MATCH($D$3,AE$3:AK$3,0))+IF($K$3="No",0,AM4)</f>
        <v>60</v>
      </c>
      <c r="AE4" s="109">
        <f>National_LimitedCapacity!AE4</f>
        <v>0</v>
      </c>
      <c r="AF4" s="109">
        <f>National_LimitedCapacity!AF4</f>
        <v>10</v>
      </c>
      <c r="AG4" s="109">
        <f>National_LimitedCapacity!AG4</f>
        <v>20</v>
      </c>
      <c r="AH4" s="109">
        <f>National_LimitedCapacity!AH4</f>
        <v>30</v>
      </c>
      <c r="AI4" s="109">
        <f>National_LimitedCapacity!AI4</f>
        <v>40</v>
      </c>
      <c r="AJ4" s="109">
        <f>National_LimitedCapacity!AJ4</f>
        <v>50</v>
      </c>
      <c r="AK4" s="109">
        <f>National_LimitedCapacity!AK4</f>
        <v>60</v>
      </c>
      <c r="AM4" s="109">
        <f>National_LimitedCapacity!AM4</f>
        <v>5</v>
      </c>
    </row>
    <row r="5" spans="1:50">
      <c r="C5" s="85" t="s">
        <v>334</v>
      </c>
      <c r="D5" s="44" t="s">
        <v>99</v>
      </c>
      <c r="F5" s="43" t="s">
        <v>299</v>
      </c>
      <c r="G5" s="82">
        <f>Threshold_Med</f>
        <v>0.25</v>
      </c>
      <c r="H5" s="23"/>
      <c r="J5" s="85" t="str">
        <f>National_LimitedCapacity!J5</f>
        <v xml:space="preserve">% additional TB volumes:  </v>
      </c>
      <c r="K5" s="88">
        <f>Vol_TB</f>
        <v>0</v>
      </c>
      <c r="AB5" s="110"/>
      <c r="AC5" s="111" t="s">
        <v>302</v>
      </c>
      <c r="AD5" s="173">
        <f>INDEX(AE5:AK5,MATCH($D$3,AE$3:AK$3,0))+IF($K$3="No",0,AM5)</f>
        <v>42</v>
      </c>
      <c r="AE5" s="109">
        <f>National_LimitedCapacity!AE5</f>
        <v>0</v>
      </c>
      <c r="AF5" s="109">
        <f>National_LimitedCapacity!AF5</f>
        <v>7</v>
      </c>
      <c r="AG5" s="109">
        <f>National_LimitedCapacity!AG5</f>
        <v>14</v>
      </c>
      <c r="AH5" s="109">
        <f>National_LimitedCapacity!AH5</f>
        <v>21</v>
      </c>
      <c r="AI5" s="109">
        <f>National_LimitedCapacity!AI5</f>
        <v>28</v>
      </c>
      <c r="AJ5" s="109">
        <f>National_LimitedCapacity!AJ5</f>
        <v>35</v>
      </c>
      <c r="AK5" s="109">
        <f>National_LimitedCapacity!AK5</f>
        <v>42</v>
      </c>
      <c r="AM5" s="109">
        <f>National_LimitedCapacity!AM5</f>
        <v>4</v>
      </c>
    </row>
    <row r="6" spans="1:50">
      <c r="C6" s="85" t="s">
        <v>298</v>
      </c>
      <c r="D6" s="47">
        <f>COUNTIF(Analysis!$C$10:$C$500,$D$5)</f>
        <v>7</v>
      </c>
      <c r="F6" s="43" t="s">
        <v>300</v>
      </c>
      <c r="G6" s="82">
        <f>Threshold_High</f>
        <v>0.5</v>
      </c>
      <c r="H6" s="23"/>
      <c r="J6" s="85" t="str">
        <f>National_LimitedCapacity!J6</f>
        <v xml:space="preserve">% additional HIV volumes:  </v>
      </c>
      <c r="K6" s="88">
        <f>Vol_HIV</f>
        <v>0</v>
      </c>
      <c r="P6" s="112"/>
      <c r="T6" s="113"/>
      <c r="U6" s="113"/>
      <c r="V6" s="113"/>
      <c r="W6" s="113"/>
      <c r="X6" s="113"/>
      <c r="Y6" s="113"/>
      <c r="Z6" s="113"/>
      <c r="AA6" s="113"/>
      <c r="AB6" s="2"/>
      <c r="AC6" s="2"/>
      <c r="AD6" s="2"/>
      <c r="AE6" s="2"/>
      <c r="AF6" s="2"/>
      <c r="AG6" s="2"/>
      <c r="AH6" s="2"/>
      <c r="AI6" s="2"/>
      <c r="AJ6" s="2"/>
      <c r="AK6" s="2"/>
    </row>
    <row r="7" spans="1:50">
      <c r="A7" s="46"/>
      <c r="B7" s="46"/>
      <c r="C7" s="86"/>
      <c r="D7" s="87"/>
      <c r="E7" s="46"/>
      <c r="F7" s="46"/>
      <c r="G7" s="46"/>
      <c r="H7" s="24"/>
      <c r="I7" s="46"/>
      <c r="J7" s="85" t="str">
        <f>National_LimitedCapacity!J7</f>
        <v xml:space="preserve">% additional HPV volumes:  </v>
      </c>
      <c r="K7" s="88">
        <f>Vol_HIV</f>
        <v>0</v>
      </c>
      <c r="L7" s="46"/>
      <c r="M7" s="46"/>
      <c r="P7" s="112"/>
      <c r="T7" s="113"/>
      <c r="U7" s="113"/>
      <c r="V7" s="113"/>
      <c r="W7" s="113"/>
      <c r="X7" s="113"/>
      <c r="Y7" s="113"/>
      <c r="Z7" s="113"/>
      <c r="AA7" s="113"/>
      <c r="AB7" s="2"/>
      <c r="AC7" s="2"/>
      <c r="AD7" s="2"/>
      <c r="AE7" s="2"/>
      <c r="AF7" s="2"/>
      <c r="AG7" s="2"/>
      <c r="AH7" s="2"/>
      <c r="AI7" s="2"/>
      <c r="AJ7" s="2"/>
      <c r="AK7" s="2"/>
    </row>
    <row r="8" spans="1:50">
      <c r="C8" s="24"/>
      <c r="J8" s="85" t="str">
        <f>National_LimitedCapacity!J8</f>
        <v xml:space="preserve">% additional HCV volumes:  </v>
      </c>
      <c r="K8" s="88">
        <f>Vol_HIV</f>
        <v>0</v>
      </c>
      <c r="N8" s="103"/>
    </row>
    <row r="9" spans="1:50">
      <c r="C9" s="30"/>
      <c r="D9" s="65" t="s">
        <v>44</v>
      </c>
      <c r="E9" s="65" t="s">
        <v>45</v>
      </c>
      <c r="F9" s="65" t="s">
        <v>46</v>
      </c>
      <c r="G9" s="65" t="s">
        <v>136</v>
      </c>
      <c r="H9" s="65" t="s">
        <v>137</v>
      </c>
      <c r="I9" s="65" t="s">
        <v>339</v>
      </c>
      <c r="AC9" s="114" t="s">
        <v>340</v>
      </c>
      <c r="AD9" s="114"/>
      <c r="AE9" s="115"/>
      <c r="AF9" s="115"/>
      <c r="AG9" s="115"/>
      <c r="AH9" s="103"/>
      <c r="AI9" s="103"/>
      <c r="AJ9" s="116"/>
    </row>
    <row r="10" spans="1:50">
      <c r="C10" s="63" t="s">
        <v>341</v>
      </c>
      <c r="D10" s="66">
        <f>SUMIF(Analysis!$C$10:$C$500,$D$5,Analysis!H$10:H$500)</f>
        <v>27</v>
      </c>
      <c r="E10" s="66">
        <f>SUMIF(Analysis!$C$10:$C$500,$D$5,Analysis!I$10:I$500)</f>
        <v>0</v>
      </c>
      <c r="F10" s="66">
        <f>SUMIF(Analysis!$C$10:$C$500,$D$5,Analysis!J$10:J$500)</f>
        <v>0</v>
      </c>
      <c r="G10" s="66">
        <f>SUMIF(Analysis!$C$10:$C$500,$D$5,Analysis!K$10:K$500)</f>
        <v>0</v>
      </c>
      <c r="H10" s="66">
        <f>SUMIF(Analysis!$C$10:$C$500,$D$5,Analysis!L$10:L$500)</f>
        <v>0</v>
      </c>
      <c r="I10" s="66">
        <f>SUMIF(Analysis!$C$10:$C$500,$D$5,Analysis!M$10:M$500)</f>
        <v>0</v>
      </c>
      <c r="AC10" s="117" t="str">
        <f>"&lt;"&amp;National_LimitedCapacity!$G$4*100&amp;"% unused"</f>
        <v>&lt;10% unused</v>
      </c>
      <c r="AD10" s="109">
        <f ca="1">COUNTIF(OFFSET(Analysis!DG$10:DG$500,,$AD$4),$D$5)</f>
        <v>6</v>
      </c>
      <c r="AE10" s="103"/>
      <c r="AF10" s="103"/>
      <c r="AG10" s="103"/>
      <c r="AH10" s="118"/>
      <c r="AI10" s="118"/>
      <c r="AJ10" s="379"/>
    </row>
    <row r="11" spans="1:50">
      <c r="C11" s="63" t="s">
        <v>342</v>
      </c>
      <c r="D11" s="66">
        <f>SUMIF(Analysis!$C$10:$C$500,$D$5,Analysis!O$10:O$500)</f>
        <v>0</v>
      </c>
      <c r="E11" s="66">
        <f>SUMIF(Analysis!$C$10:$C$500,$D$5,Analysis!P$10:P$500)</f>
        <v>0</v>
      </c>
      <c r="F11" s="66">
        <f>SUMIF(Analysis!$C$10:$C$500,$D$5,Analysis!Q$10:Q$500)</f>
        <v>0</v>
      </c>
      <c r="G11" s="66">
        <f>SUMIF(Analysis!$C$10:$C$500,$D$5,Analysis!R$10:R$500)</f>
        <v>0</v>
      </c>
      <c r="H11" s="66">
        <f>SUMIF(Analysis!$C$10:$C$500,$D$5,Analysis!S$10:S$500)</f>
        <v>0</v>
      </c>
      <c r="I11" s="66">
        <f>SUMIF(Analysis!$C$10:$C$500,$D$5,Analysis!T$10:T$500)</f>
        <v>0</v>
      </c>
      <c r="AC11" s="117" t="str">
        <f>National_LimitedCapacity!$G$4*100&amp;"-"&amp;National_LimitedCapacity!$G$5*100&amp;"% unused"</f>
        <v>10-25% unused</v>
      </c>
      <c r="AD11" s="109">
        <f ca="1">COUNTIF(OFFSET(Analysis!DH$10:DH$500,,$AD$4),$D$5)</f>
        <v>1</v>
      </c>
      <c r="AE11" s="103"/>
      <c r="AF11" s="103"/>
      <c r="AG11" s="103"/>
      <c r="AH11" s="118"/>
      <c r="AI11" s="118"/>
      <c r="AJ11" s="379"/>
    </row>
    <row r="12" spans="1:50" ht="15.75" thickBot="1">
      <c r="C12" s="69" t="s">
        <v>343</v>
      </c>
      <c r="D12" s="70">
        <f>SUM(D10:D11)</f>
        <v>27</v>
      </c>
      <c r="E12" s="70">
        <f t="shared" ref="E12:I12" si="0">SUM(E10:E11)</f>
        <v>0</v>
      </c>
      <c r="F12" s="70">
        <f t="shared" si="0"/>
        <v>0</v>
      </c>
      <c r="G12" s="70">
        <f t="shared" si="0"/>
        <v>0</v>
      </c>
      <c r="H12" s="70">
        <f t="shared" si="0"/>
        <v>0</v>
      </c>
      <c r="I12" s="70">
        <f t="shared" si="0"/>
        <v>0</v>
      </c>
      <c r="R12" s="103"/>
      <c r="AC12" s="117" t="str">
        <f>National_LimitedCapacity!$G$5*100&amp;"-"&amp;National_LimitedCapacity!$G$6*100&amp;"% unused"</f>
        <v>25-50% unused</v>
      </c>
      <c r="AD12" s="109">
        <f ca="1">COUNTIF(OFFSET(Analysis!DI$10:DI$500,,$AD$4),$D$5)</f>
        <v>0</v>
      </c>
      <c r="AE12" s="103"/>
      <c r="AF12" s="103"/>
      <c r="AG12" s="103"/>
    </row>
    <row r="13" spans="1:50" ht="15.75" thickTop="1">
      <c r="C13" s="71" t="s">
        <v>344</v>
      </c>
      <c r="D13" s="73">
        <f>D12*Inputs!D26/Inputs!D19</f>
        <v>19440</v>
      </c>
      <c r="E13" s="73">
        <f>E12*Inputs!E26/Inputs!E19</f>
        <v>0</v>
      </c>
      <c r="F13" s="73">
        <f>F12*Inputs!F26/Inputs!F19</f>
        <v>0</v>
      </c>
      <c r="G13" s="73">
        <f>G12*Inputs!G26/Inputs!G19</f>
        <v>0</v>
      </c>
      <c r="H13" s="73">
        <f>H12*Inputs!H26/Inputs!H19</f>
        <v>0</v>
      </c>
      <c r="I13" s="73">
        <f>I12*Inputs!I26/Inputs!I19</f>
        <v>0</v>
      </c>
      <c r="R13" s="103"/>
      <c r="AC13" s="117" t="str">
        <f>"&gt;"&amp;National_LimitedCapacity!$G$6*100&amp;"% unused"</f>
        <v>&gt;50% unused</v>
      </c>
      <c r="AD13" s="109">
        <f ca="1">COUNTIF(OFFSET(Analysis!DJ$10:DJ$500,,$AD$4),$D$5)</f>
        <v>0</v>
      </c>
      <c r="AE13" s="103"/>
      <c r="AF13" s="103"/>
      <c r="AG13" s="103"/>
    </row>
    <row r="14" spans="1:50">
      <c r="C14" s="30"/>
      <c r="D14" s="39"/>
      <c r="E14" s="1"/>
      <c r="F14" s="39"/>
      <c r="G14" s="39"/>
      <c r="R14" s="103"/>
    </row>
    <row r="15" spans="1:50" ht="26.25">
      <c r="C15" s="62"/>
      <c r="D15" s="121" t="str">
        <f>$AE$3</f>
        <v>TB</v>
      </c>
      <c r="E15" s="121" t="s">
        <v>345</v>
      </c>
      <c r="F15" s="121" t="s">
        <v>346</v>
      </c>
      <c r="G15" s="121" t="s">
        <v>347</v>
      </c>
      <c r="H15" s="67" t="s">
        <v>129</v>
      </c>
      <c r="I15" s="67" t="s">
        <v>130</v>
      </c>
      <c r="L15" s="94" t="s">
        <v>348</v>
      </c>
      <c r="M15" s="95" t="s">
        <v>349</v>
      </c>
      <c r="T15" s="102"/>
      <c r="U15" s="102"/>
      <c r="AB15" s="103"/>
      <c r="AC15" s="103"/>
      <c r="AF15" s="380"/>
    </row>
    <row r="16" spans="1:50">
      <c r="C16" s="63" t="s">
        <v>350</v>
      </c>
      <c r="D16" s="68">
        <f>SUMIF(Analysis!$C$10:$C$500,$D$5,Analysis!BA$10:BA$500)</f>
        <v>19440</v>
      </c>
      <c r="E16" s="68">
        <f>SUMIF(Analysis!$C$10:$C$500,$D$5,Analysis!BB$10:BB$500)</f>
        <v>25920</v>
      </c>
      <c r="F16" s="68">
        <f>SUMIF(Analysis!$C$10:$C$500,$D$5,Analysis!BB$10:BB$500)</f>
        <v>25920</v>
      </c>
      <c r="G16" s="68">
        <f>SUMIF(Analysis!$C$10:$C$500,$D$5,Analysis!BB$10:BB$500)</f>
        <v>25920</v>
      </c>
      <c r="H16" s="68">
        <f>SUMIF(Analysis!$C$10:$C$500,$D$5,Analysis!BC$10:BC$500)</f>
        <v>38880</v>
      </c>
      <c r="I16" s="68">
        <f>SUMIF(Analysis!$C$10:$C$500,$D$5,Analysis!BD$10:BD$500)</f>
        <v>22217.142857142859</v>
      </c>
      <c r="K16" s="96" t="str">
        <f>$AE$3</f>
        <v>TB</v>
      </c>
      <c r="L16" s="93">
        <f>D18</f>
        <v>0.53240740740740744</v>
      </c>
      <c r="M16" s="93">
        <f>1-L16</f>
        <v>0.46759259259259256</v>
      </c>
      <c r="T16" s="102"/>
      <c r="U16" s="102"/>
      <c r="AB16" s="103"/>
      <c r="AC16" s="103"/>
      <c r="AF16" s="380"/>
    </row>
    <row r="17" spans="1:32">
      <c r="C17" s="63" t="s">
        <v>351</v>
      </c>
      <c r="D17" s="68">
        <f>SUMIF(Analysis!$C$10:$C$500,$D$5,Analysis!$AT$10:$AT$500)</f>
        <v>10350</v>
      </c>
      <c r="E17" s="68">
        <f>SUMIF(Analysis!$C$10:$C$500,$D$5,Analysis!$AU$10:$AU$500)</f>
        <v>2125</v>
      </c>
      <c r="F17" s="68">
        <f>SUMIF(Analysis!$C$10:$C$500,$D$5,Analysis!$AV$10:$AV$500)</f>
        <v>18100</v>
      </c>
      <c r="G17" s="68">
        <f>SUMIF(Analysis!$C$10:$C$500,$D$5,Analysis!$AU$10:$AU$500)+SUMIF(Analysis!$C$10:$C$500,$D$5,Analysis!$AV$10:$AV$500)</f>
        <v>20225</v>
      </c>
      <c r="H17" s="68">
        <f>SUMIF(Analysis!$C$10:$C$500,$D$5,Analysis!$AW$10:$AW$500)</f>
        <v>6201.4066000000003</v>
      </c>
      <c r="I17" s="68">
        <f>SUMIF(Analysis!$C$10:$C$500,$D$5,Analysis!$AX$10:$AX$500)+SUMIF(Analysis!$C$10:$C$500,$D$5,Analysis!$AY$10:$AY$500)</f>
        <v>1521.5</v>
      </c>
      <c r="K17" s="96" t="str">
        <f>$AF$3</f>
        <v>TB + EID</v>
      </c>
      <c r="L17" s="93">
        <f>SUM(D18:E18)</f>
        <v>0.61439043209876543</v>
      </c>
      <c r="M17" s="93">
        <f t="shared" ref="M17:M18" si="1">1-L17</f>
        <v>0.38560956790123457</v>
      </c>
      <c r="T17" s="102"/>
      <c r="U17" s="102"/>
      <c r="AB17" s="103"/>
      <c r="AC17" s="103"/>
      <c r="AF17" s="380"/>
    </row>
    <row r="18" spans="1:32" ht="15.75" thickBot="1">
      <c r="C18" s="69" t="s">
        <v>352</v>
      </c>
      <c r="D18" s="72">
        <f>D17/D16</f>
        <v>0.53240740740740744</v>
      </c>
      <c r="E18" s="72">
        <f t="shared" ref="E18:F18" si="2">E17/E16</f>
        <v>8.1983024691358028E-2</v>
      </c>
      <c r="F18" s="72">
        <f t="shared" si="2"/>
        <v>0.69830246913580252</v>
      </c>
      <c r="G18" s="72">
        <f>G17/G16</f>
        <v>0.7802854938271605</v>
      </c>
      <c r="H18" s="72">
        <f t="shared" ref="H18" si="3">H17/H16</f>
        <v>0.15950119855967079</v>
      </c>
      <c r="I18" s="72">
        <f>I17/I16</f>
        <v>6.8483153292181062E-2</v>
      </c>
      <c r="K18" s="96" t="str">
        <f>$AG$3</f>
        <v>TB + HIV VL</v>
      </c>
      <c r="L18" s="93">
        <f>SUM(D18,F18)</f>
        <v>1.2307098765432101</v>
      </c>
      <c r="M18" s="93">
        <f t="shared" si="1"/>
        <v>-0.23070987654321007</v>
      </c>
      <c r="U18" s="102"/>
      <c r="AB18" s="103"/>
      <c r="AC18" s="103"/>
      <c r="AF18" s="103"/>
    </row>
    <row r="19" spans="1:32" ht="15.75" thickTop="1">
      <c r="C19" s="71" t="s">
        <v>353</v>
      </c>
      <c r="D19" s="73">
        <f t="shared" ref="D19:I19" si="4">D16*(1-D18)</f>
        <v>9090</v>
      </c>
      <c r="E19" s="73">
        <f t="shared" si="4"/>
        <v>23795</v>
      </c>
      <c r="F19" s="73">
        <f t="shared" si="4"/>
        <v>7819.9999999999991</v>
      </c>
      <c r="G19" s="73">
        <f t="shared" si="4"/>
        <v>5695</v>
      </c>
      <c r="H19" s="73">
        <f t="shared" si="4"/>
        <v>32678.593399999998</v>
      </c>
      <c r="I19" s="73">
        <f t="shared" si="4"/>
        <v>20695.642857142859</v>
      </c>
      <c r="K19" s="96" t="str">
        <f>$AH$3</f>
        <v>TB + EID + HIV VL</v>
      </c>
      <c r="L19" s="93">
        <f>SUM(D18,G18)</f>
        <v>1.3126929012345681</v>
      </c>
      <c r="M19" s="93">
        <f>1-L19</f>
        <v>-0.31269290123456805</v>
      </c>
      <c r="U19" s="102"/>
      <c r="AB19" s="103"/>
      <c r="AC19" s="103"/>
      <c r="AF19" s="103"/>
    </row>
    <row r="20" spans="1:32">
      <c r="C20" s="122"/>
      <c r="D20" s="188"/>
      <c r="E20" s="188"/>
      <c r="F20" s="122"/>
      <c r="G20" s="122"/>
      <c r="H20" s="122"/>
      <c r="K20" s="96" t="str">
        <f>$AI$3</f>
        <v>TB + HPV</v>
      </c>
      <c r="L20" s="93">
        <f>SUM(D18,H18)</f>
        <v>0.69190860596707826</v>
      </c>
      <c r="M20" s="93">
        <f>1-L20</f>
        <v>0.30809139403292174</v>
      </c>
      <c r="U20" s="102"/>
      <c r="AB20" s="103"/>
      <c r="AC20" s="103"/>
      <c r="AF20" s="103"/>
    </row>
    <row r="21" spans="1:32">
      <c r="C21" s="122"/>
      <c r="D21" s="188"/>
      <c r="E21" s="188"/>
      <c r="F21" s="122"/>
      <c r="G21" s="122"/>
      <c r="H21" s="122"/>
      <c r="K21" s="96" t="str">
        <f>$AJ$3</f>
        <v>TB + HCV</v>
      </c>
      <c r="L21" s="93">
        <f>SUM(D18,I18)</f>
        <v>0.60089056069958846</v>
      </c>
      <c r="M21" s="93">
        <f>1-L21</f>
        <v>0.39910943930041154</v>
      </c>
      <c r="U21" s="102"/>
      <c r="AB21" s="103"/>
      <c r="AC21" s="103"/>
      <c r="AF21" s="103"/>
    </row>
    <row r="22" spans="1:32">
      <c r="C22" s="122"/>
      <c r="D22" s="122"/>
      <c r="E22" s="122"/>
      <c r="F22" s="122"/>
      <c r="G22" s="122"/>
      <c r="H22" s="122"/>
      <c r="K22" s="96" t="str">
        <f>$AK$3</f>
        <v>TB + EID + HIV VL + HCV + HPV</v>
      </c>
      <c r="L22" s="93">
        <f>SUM(D18,G18,H18,I18)</f>
        <v>1.5406772530864199</v>
      </c>
      <c r="M22" s="93">
        <f>1-L22</f>
        <v>-0.5406772530864199</v>
      </c>
      <c r="U22" s="102"/>
      <c r="AB22" s="103"/>
      <c r="AC22" s="103"/>
      <c r="AF22" s="103"/>
    </row>
    <row r="23" spans="1:32">
      <c r="A23" s="46"/>
      <c r="B23" s="46"/>
      <c r="C23" s="378"/>
      <c r="D23" s="80"/>
      <c r="E23" s="80"/>
      <c r="F23" s="80"/>
      <c r="G23" s="81"/>
      <c r="H23" s="46"/>
      <c r="I23" s="46"/>
    </row>
    <row r="24" spans="1:32">
      <c r="C24" s="367"/>
      <c r="D24" s="79"/>
      <c r="E24" s="1"/>
      <c r="F24" s="1"/>
      <c r="G24" s="1"/>
    </row>
    <row r="31" spans="1:32">
      <c r="C31" s="30"/>
      <c r="D31" s="39"/>
      <c r="E31" s="1"/>
      <c r="F31" s="39"/>
      <c r="G31" s="39"/>
    </row>
    <row r="32" spans="1:32">
      <c r="C32" s="30"/>
      <c r="D32" s="39"/>
      <c r="E32" s="1"/>
      <c r="F32" s="39"/>
      <c r="G32" s="39"/>
    </row>
    <row r="33" spans="3:9">
      <c r="C33" s="30"/>
      <c r="D33" s="39"/>
      <c r="E33" s="1"/>
      <c r="F33" s="39"/>
      <c r="G33" s="39"/>
    </row>
    <row r="38" spans="3:9">
      <c r="I38" s="46"/>
    </row>
    <row r="104" spans="3:3">
      <c r="C104" s="28"/>
    </row>
    <row r="105" spans="3:3">
      <c r="C105" s="28"/>
    </row>
    <row r="106" spans="3:3">
      <c r="C106" s="28"/>
    </row>
    <row r="107" spans="3:3">
      <c r="C107" s="28"/>
    </row>
    <row r="108" spans="3:3">
      <c r="C108" s="28"/>
    </row>
    <row r="109" spans="3:3">
      <c r="C109" s="28"/>
    </row>
    <row r="110" spans="3:3">
      <c r="C110" s="28"/>
    </row>
    <row r="111" spans="3:3">
      <c r="C111" s="28"/>
    </row>
    <row r="112" spans="3:3">
      <c r="C112" s="28"/>
    </row>
    <row r="113" spans="3:3">
      <c r="C113" s="28"/>
    </row>
    <row r="114" spans="3:3">
      <c r="C114" s="28"/>
    </row>
    <row r="115" spans="3:3">
      <c r="C115" s="28"/>
    </row>
    <row r="116" spans="3:3">
      <c r="C116" s="28"/>
    </row>
    <row r="117" spans="3:3">
      <c r="C117" s="28"/>
    </row>
    <row r="118" spans="3:3">
      <c r="C118" s="28"/>
    </row>
    <row r="119" spans="3:3">
      <c r="C119" s="28"/>
    </row>
    <row r="120" spans="3:3">
      <c r="C120" s="28"/>
    </row>
    <row r="121" spans="3:3">
      <c r="C121" s="28"/>
    </row>
    <row r="122" spans="3:3">
      <c r="C122" s="28"/>
    </row>
    <row r="123" spans="3:3">
      <c r="C123" s="28"/>
    </row>
    <row r="124" spans="3:3">
      <c r="C124" s="28"/>
    </row>
    <row r="125" spans="3:3">
      <c r="C125" s="28"/>
    </row>
    <row r="126" spans="3:3">
      <c r="C126" s="28"/>
    </row>
    <row r="127" spans="3:3">
      <c r="C127" s="28"/>
    </row>
    <row r="128" spans="3:3">
      <c r="C128" s="28"/>
    </row>
    <row r="129" spans="3:3">
      <c r="C129" s="28"/>
    </row>
    <row r="130" spans="3:3">
      <c r="C130" s="28"/>
    </row>
    <row r="131" spans="3:3">
      <c r="C131" s="28"/>
    </row>
    <row r="132" spans="3:3">
      <c r="C132" s="28"/>
    </row>
    <row r="133" spans="3:3">
      <c r="C133" s="28"/>
    </row>
    <row r="134" spans="3:3">
      <c r="C134" s="28"/>
    </row>
    <row r="135" spans="3:3">
      <c r="C135" s="28"/>
    </row>
    <row r="136" spans="3:3">
      <c r="C136" s="28"/>
    </row>
    <row r="137" spans="3:3">
      <c r="C137" s="28"/>
    </row>
    <row r="138" spans="3:3">
      <c r="C138" s="28"/>
    </row>
    <row r="139" spans="3:3">
      <c r="C139" s="28"/>
    </row>
    <row r="140" spans="3:3">
      <c r="C140" s="28"/>
    </row>
    <row r="141" spans="3:3">
      <c r="C141" s="28"/>
    </row>
    <row r="142" spans="3:3">
      <c r="C142" s="28"/>
    </row>
    <row r="143" spans="3:3">
      <c r="C143" s="28"/>
    </row>
    <row r="144" spans="3:3">
      <c r="C144" s="28"/>
    </row>
    <row r="145" spans="3:3">
      <c r="C145" s="28"/>
    </row>
    <row r="146" spans="3:3">
      <c r="C146" s="28"/>
    </row>
    <row r="147" spans="3:3">
      <c r="C147" s="28"/>
    </row>
    <row r="148" spans="3:3">
      <c r="C148" s="28"/>
    </row>
    <row r="149" spans="3:3">
      <c r="C149" s="28"/>
    </row>
    <row r="150" spans="3:3">
      <c r="C150" s="28"/>
    </row>
    <row r="151" spans="3:3">
      <c r="C151" s="28"/>
    </row>
    <row r="152" spans="3:3">
      <c r="C152" s="28"/>
    </row>
    <row r="153" spans="3:3">
      <c r="C153" s="28"/>
    </row>
    <row r="154" spans="3:3">
      <c r="C154" s="28"/>
    </row>
    <row r="155" spans="3:3">
      <c r="C155" s="28"/>
    </row>
    <row r="156" spans="3:3">
      <c r="C156" s="28"/>
    </row>
    <row r="157" spans="3:3">
      <c r="C157" s="28"/>
    </row>
    <row r="158" spans="3:3">
      <c r="C158" s="28"/>
    </row>
    <row r="159" spans="3:3">
      <c r="C159" s="28"/>
    </row>
    <row r="160" spans="3:3">
      <c r="C160" s="28"/>
    </row>
    <row r="161" spans="3:3">
      <c r="C161" s="28"/>
    </row>
    <row r="162" spans="3:3">
      <c r="C162" s="28"/>
    </row>
    <row r="163" spans="3:3">
      <c r="C163" s="28"/>
    </row>
    <row r="164" spans="3:3">
      <c r="C164" s="28"/>
    </row>
    <row r="165" spans="3:3">
      <c r="C165" s="28"/>
    </row>
    <row r="166" spans="3:3">
      <c r="C166" s="28"/>
    </row>
    <row r="167" spans="3:3">
      <c r="C167" s="28"/>
    </row>
    <row r="168" spans="3:3">
      <c r="C168" s="28"/>
    </row>
    <row r="169" spans="3:3">
      <c r="C169" s="28"/>
    </row>
    <row r="170" spans="3:3">
      <c r="C170" s="28"/>
    </row>
    <row r="171" spans="3:3">
      <c r="C171" s="28"/>
    </row>
    <row r="172" spans="3:3">
      <c r="C172" s="28"/>
    </row>
    <row r="173" spans="3:3">
      <c r="C173" s="28"/>
    </row>
    <row r="174" spans="3:3">
      <c r="C174" s="28"/>
    </row>
    <row r="175" spans="3:3">
      <c r="C175" s="28"/>
    </row>
    <row r="176" spans="3:3">
      <c r="C176" s="28"/>
    </row>
    <row r="177" spans="3:3">
      <c r="C177" s="28"/>
    </row>
    <row r="178" spans="3:3">
      <c r="C178" s="28"/>
    </row>
    <row r="179" spans="3:3">
      <c r="C179" s="28"/>
    </row>
    <row r="180" spans="3:3">
      <c r="C180" s="28"/>
    </row>
    <row r="181" spans="3:3">
      <c r="C181" s="28"/>
    </row>
    <row r="182" spans="3:3">
      <c r="C182" s="28"/>
    </row>
    <row r="183" spans="3:3">
      <c r="C183" s="28"/>
    </row>
    <row r="184" spans="3:3">
      <c r="C184" s="28"/>
    </row>
    <row r="185" spans="3:3">
      <c r="C185" s="28"/>
    </row>
    <row r="186" spans="3:3">
      <c r="C186" s="28"/>
    </row>
    <row r="187" spans="3:3">
      <c r="C187" s="28"/>
    </row>
    <row r="188" spans="3:3">
      <c r="C188" s="28"/>
    </row>
    <row r="189" spans="3:3">
      <c r="C189" s="28"/>
    </row>
    <row r="190" spans="3:3">
      <c r="C190" s="28"/>
    </row>
    <row r="191" spans="3:3">
      <c r="C191" s="28"/>
    </row>
    <row r="192" spans="3:3">
      <c r="C192" s="28"/>
    </row>
    <row r="193" spans="3:3">
      <c r="C193" s="28"/>
    </row>
    <row r="194" spans="3:3">
      <c r="C194" s="28"/>
    </row>
    <row r="195" spans="3:3">
      <c r="C195" s="28"/>
    </row>
    <row r="196" spans="3:3">
      <c r="C196" s="28"/>
    </row>
    <row r="197" spans="3:3">
      <c r="C197" s="28"/>
    </row>
    <row r="198" spans="3:3">
      <c r="C198" s="28"/>
    </row>
    <row r="199" spans="3:3">
      <c r="C199" s="28"/>
    </row>
    <row r="200" spans="3:3">
      <c r="C200" s="28"/>
    </row>
    <row r="201" spans="3:3">
      <c r="C201" s="28"/>
    </row>
    <row r="202" spans="3:3">
      <c r="C202" s="28"/>
    </row>
    <row r="203" spans="3:3">
      <c r="C203" s="28"/>
    </row>
    <row r="204" spans="3:3">
      <c r="C204" s="28"/>
    </row>
    <row r="205" spans="3:3">
      <c r="C205" s="28"/>
    </row>
    <row r="206" spans="3:3">
      <c r="C206" s="28"/>
    </row>
    <row r="207" spans="3:3">
      <c r="C207" s="28"/>
    </row>
    <row r="208" spans="3:3">
      <c r="C208" s="28"/>
    </row>
    <row r="209" spans="3:3">
      <c r="C209" s="28"/>
    </row>
    <row r="210" spans="3:3">
      <c r="C210" s="28"/>
    </row>
    <row r="211" spans="3:3">
      <c r="C211" s="28"/>
    </row>
    <row r="212" spans="3:3">
      <c r="C212" s="28"/>
    </row>
    <row r="213" spans="3:3">
      <c r="C213" s="28"/>
    </row>
    <row r="214" spans="3:3">
      <c r="C214" s="28"/>
    </row>
    <row r="215" spans="3:3">
      <c r="C215" s="28"/>
    </row>
    <row r="216" spans="3:3">
      <c r="C216" s="28"/>
    </row>
    <row r="217" spans="3:3">
      <c r="C217" s="28"/>
    </row>
    <row r="218" spans="3:3">
      <c r="C218" s="28"/>
    </row>
    <row r="219" spans="3:3">
      <c r="C219" s="28"/>
    </row>
    <row r="220" spans="3:3">
      <c r="C220" s="28"/>
    </row>
    <row r="221" spans="3:3">
      <c r="C221" s="28"/>
    </row>
    <row r="222" spans="3:3">
      <c r="C222" s="28"/>
    </row>
    <row r="223" spans="3:3">
      <c r="C223" s="28"/>
    </row>
    <row r="224" spans="3:3">
      <c r="C224" s="28"/>
    </row>
    <row r="225" spans="3:3">
      <c r="C225" s="28"/>
    </row>
    <row r="226" spans="3:3">
      <c r="C226" s="28"/>
    </row>
    <row r="227" spans="3:3">
      <c r="C227" s="28"/>
    </row>
    <row r="228" spans="3:3">
      <c r="C228" s="28"/>
    </row>
    <row r="229" spans="3:3">
      <c r="C229" s="28"/>
    </row>
    <row r="230" spans="3:3">
      <c r="C230" s="28"/>
    </row>
    <row r="231" spans="3:3">
      <c r="C231" s="28"/>
    </row>
    <row r="232" spans="3:3">
      <c r="C232" s="28"/>
    </row>
    <row r="233" spans="3:3">
      <c r="C233" s="28"/>
    </row>
    <row r="234" spans="3:3">
      <c r="C234" s="28"/>
    </row>
    <row r="235" spans="3:3">
      <c r="C235" s="28"/>
    </row>
    <row r="236" spans="3:3">
      <c r="C236" s="28"/>
    </row>
    <row r="237" spans="3:3">
      <c r="C237" s="28"/>
    </row>
    <row r="238" spans="3:3">
      <c r="C238" s="28"/>
    </row>
    <row r="239" spans="3:3">
      <c r="C239" s="28"/>
    </row>
    <row r="240" spans="3:3">
      <c r="C240" s="28"/>
    </row>
    <row r="241" spans="3:3">
      <c r="C241" s="28"/>
    </row>
    <row r="242" spans="3:3">
      <c r="C242" s="28"/>
    </row>
    <row r="243" spans="3:3">
      <c r="C243" s="28"/>
    </row>
    <row r="244" spans="3:3">
      <c r="C244" s="28"/>
    </row>
    <row r="245" spans="3:3">
      <c r="C245" s="28"/>
    </row>
    <row r="246" spans="3:3">
      <c r="C246" s="28"/>
    </row>
    <row r="247" spans="3:3">
      <c r="C247" s="28"/>
    </row>
    <row r="248" spans="3:3">
      <c r="C248" s="28"/>
    </row>
    <row r="249" spans="3:3">
      <c r="C249" s="28"/>
    </row>
    <row r="250" spans="3:3">
      <c r="C250" s="28"/>
    </row>
    <row r="251" spans="3:3">
      <c r="C251" s="28"/>
    </row>
    <row r="252" spans="3:3">
      <c r="C252" s="28"/>
    </row>
    <row r="253" spans="3:3">
      <c r="C253" s="28"/>
    </row>
    <row r="254" spans="3:3">
      <c r="C254" s="28"/>
    </row>
    <row r="255" spans="3:3">
      <c r="C255" s="28"/>
    </row>
    <row r="256" spans="3:3">
      <c r="C256" s="28"/>
    </row>
    <row r="257" spans="3:3">
      <c r="C257" s="28"/>
    </row>
    <row r="258" spans="3:3">
      <c r="C258" s="28"/>
    </row>
    <row r="259" spans="3:3">
      <c r="C259" s="28"/>
    </row>
    <row r="260" spans="3:3">
      <c r="C260" s="28"/>
    </row>
    <row r="261" spans="3:3">
      <c r="C261" s="28"/>
    </row>
    <row r="262" spans="3:3">
      <c r="C262" s="28"/>
    </row>
    <row r="263" spans="3:3">
      <c r="C263" s="28"/>
    </row>
    <row r="264" spans="3:3">
      <c r="C264" s="28"/>
    </row>
    <row r="265" spans="3:3">
      <c r="C265" s="28"/>
    </row>
    <row r="266" spans="3:3">
      <c r="C266" s="28"/>
    </row>
    <row r="267" spans="3:3">
      <c r="C267" s="28"/>
    </row>
    <row r="268" spans="3:3">
      <c r="C268" s="28"/>
    </row>
    <row r="269" spans="3:3">
      <c r="C269" s="28"/>
    </row>
    <row r="270" spans="3:3">
      <c r="C270" s="28"/>
    </row>
    <row r="271" spans="3:3">
      <c r="C271" s="28"/>
    </row>
    <row r="272" spans="3:3">
      <c r="C272" s="28"/>
    </row>
    <row r="273" spans="3:3">
      <c r="C273" s="28"/>
    </row>
    <row r="274" spans="3:3">
      <c r="C274" s="28"/>
    </row>
    <row r="275" spans="3:3">
      <c r="C275" s="28"/>
    </row>
    <row r="276" spans="3:3">
      <c r="C276" s="28"/>
    </row>
    <row r="277" spans="3:3">
      <c r="C277" s="28"/>
    </row>
    <row r="278" spans="3:3">
      <c r="C278" s="28"/>
    </row>
    <row r="279" spans="3:3">
      <c r="C279" s="28"/>
    </row>
    <row r="280" spans="3:3">
      <c r="C280" s="28"/>
    </row>
    <row r="281" spans="3:3">
      <c r="C281" s="28"/>
    </row>
    <row r="282" spans="3:3">
      <c r="C282" s="28"/>
    </row>
    <row r="283" spans="3:3">
      <c r="C283" s="28"/>
    </row>
    <row r="284" spans="3:3">
      <c r="C284" s="28"/>
    </row>
    <row r="285" spans="3:3">
      <c r="C285" s="28"/>
    </row>
    <row r="286" spans="3:3">
      <c r="C286" s="28"/>
    </row>
    <row r="287" spans="3:3">
      <c r="C287" s="28"/>
    </row>
    <row r="288" spans="3:3">
      <c r="C288" s="28"/>
    </row>
    <row r="289" spans="3:3">
      <c r="C289" s="28"/>
    </row>
    <row r="290" spans="3:3">
      <c r="C290" s="28"/>
    </row>
    <row r="291" spans="3:3">
      <c r="C291" s="28"/>
    </row>
    <row r="292" spans="3:3">
      <c r="C292" s="28"/>
    </row>
    <row r="293" spans="3:3">
      <c r="C293" s="28"/>
    </row>
    <row r="294" spans="3:3">
      <c r="C294" s="28"/>
    </row>
    <row r="295" spans="3:3">
      <c r="C295" s="28"/>
    </row>
    <row r="296" spans="3:3">
      <c r="C296" s="28"/>
    </row>
    <row r="297" spans="3:3">
      <c r="C297" s="28"/>
    </row>
    <row r="298" spans="3:3">
      <c r="C298" s="28"/>
    </row>
  </sheetData>
  <dataConsolidate/>
  <mergeCells count="1">
    <mergeCell ref="F3:G3"/>
  </mergeCells>
  <dataValidations count="3">
    <dataValidation type="list" allowBlank="1" showInputMessage="1" showErrorMessage="1" sqref="D5" xr:uid="{00000000-0002-0000-0600-000000000000}">
      <formula1>List_Provinces</formula1>
    </dataValidation>
    <dataValidation type="list" allowBlank="1" showInputMessage="1" showErrorMessage="1" sqref="K3" xr:uid="{00000000-0002-0000-0600-000001000000}">
      <formula1>"No, Yes"</formula1>
    </dataValidation>
    <dataValidation type="list" allowBlank="1" showInputMessage="1" showErrorMessage="1" sqref="D3" xr:uid="{00000000-0002-0000-0600-000002000000}">
      <formula1>$AE$3:$AK$3</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
  <sheetViews>
    <sheetView showGridLines="0" workbookViewId="0">
      <selection activeCell="Q18" sqref="Q18"/>
    </sheetView>
  </sheetViews>
  <sheetFormatPr defaultColWidth="8.85546875"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A2:Q405"/>
  <sheetViews>
    <sheetView showGridLines="0" workbookViewId="0">
      <selection activeCell="D22" sqref="D22"/>
    </sheetView>
  </sheetViews>
  <sheetFormatPr defaultColWidth="9.140625" defaultRowHeight="15"/>
  <cols>
    <col min="1" max="1" width="4.28515625" style="242" customWidth="1"/>
    <col min="2" max="2" width="6.7109375" style="242" customWidth="1"/>
    <col min="3" max="3" width="9.140625" style="242"/>
    <col min="4" max="4" width="14.140625" style="242" bestFit="1" customWidth="1"/>
    <col min="5" max="5" width="14.140625" style="242" customWidth="1"/>
    <col min="6" max="6" width="26.85546875" style="242" bestFit="1" customWidth="1"/>
    <col min="7" max="7" width="39.85546875" style="242" bestFit="1" customWidth="1"/>
    <col min="8" max="8" width="17.28515625" style="242" customWidth="1"/>
    <col min="9" max="9" width="17.85546875" style="242" customWidth="1"/>
    <col min="18" max="16384" width="9.140625" style="242"/>
  </cols>
  <sheetData>
    <row r="2" spans="1:9" ht="15" customHeight="1">
      <c r="I2" s="253"/>
    </row>
    <row r="3" spans="1:9" ht="15" customHeight="1">
      <c r="I3" s="254"/>
    </row>
    <row r="4" spans="1:9" s="241" customFormat="1" ht="56.1" customHeight="1">
      <c r="A4" s="261"/>
      <c r="B4" s="266" t="s">
        <v>354</v>
      </c>
      <c r="C4" s="266" t="s">
        <v>355</v>
      </c>
      <c r="D4" s="268" t="s">
        <v>356</v>
      </c>
      <c r="E4" s="265" t="s">
        <v>357</v>
      </c>
      <c r="F4" s="256" t="s">
        <v>358</v>
      </c>
      <c r="G4" s="262" t="s">
        <v>359</v>
      </c>
      <c r="H4" s="256" t="s">
        <v>360</v>
      </c>
      <c r="I4" s="257" t="s">
        <v>361</v>
      </c>
    </row>
    <row r="5" spans="1:9" ht="14.1" customHeight="1">
      <c r="A5" s="263"/>
      <c r="B5" s="270"/>
      <c r="C5" s="269"/>
      <c r="D5" s="259"/>
      <c r="E5" s="267"/>
      <c r="F5" s="260"/>
      <c r="G5" s="259"/>
      <c r="H5" s="254"/>
      <c r="I5" s="255"/>
    </row>
    <row r="6" spans="1:9">
      <c r="A6" s="254"/>
      <c r="B6" s="270"/>
      <c r="C6" s="269"/>
      <c r="D6" s="259"/>
      <c r="E6" s="267"/>
      <c r="F6" s="260"/>
      <c r="G6" s="259"/>
      <c r="H6" s="254"/>
      <c r="I6" s="255"/>
    </row>
    <row r="7" spans="1:9">
      <c r="A7" s="264"/>
      <c r="B7" s="270"/>
      <c r="C7" s="269"/>
      <c r="D7" s="259"/>
      <c r="E7" s="267"/>
      <c r="F7" s="260"/>
      <c r="G7" s="259"/>
      <c r="H7" s="254"/>
      <c r="I7" s="255"/>
    </row>
    <row r="8" spans="1:9">
      <c r="A8" s="264"/>
      <c r="B8" s="270"/>
      <c r="C8" s="269"/>
      <c r="D8" s="259"/>
      <c r="E8" s="267"/>
      <c r="F8" s="260"/>
      <c r="G8" s="259"/>
      <c r="H8" s="254"/>
      <c r="I8" s="255"/>
    </row>
    <row r="9" spans="1:9">
      <c r="B9" s="270"/>
      <c r="C9" s="269"/>
      <c r="D9" s="259"/>
      <c r="E9" s="267"/>
      <c r="F9" s="260"/>
      <c r="G9" s="259"/>
      <c r="H9" s="254"/>
      <c r="I9" s="255"/>
    </row>
    <row r="10" spans="1:9">
      <c r="B10" s="270"/>
      <c r="C10" s="269"/>
      <c r="D10" s="259"/>
      <c r="E10" s="267"/>
      <c r="F10" s="260"/>
      <c r="G10" s="259"/>
      <c r="H10" s="254"/>
      <c r="I10" s="255"/>
    </row>
    <row r="11" spans="1:9">
      <c r="B11" s="270"/>
      <c r="C11" s="269"/>
      <c r="D11" s="259"/>
      <c r="E11" s="267"/>
      <c r="F11" s="260"/>
      <c r="G11" s="259"/>
      <c r="H11" s="254"/>
      <c r="I11" s="255"/>
    </row>
    <row r="12" spans="1:9">
      <c r="B12" s="270"/>
      <c r="C12" s="269"/>
      <c r="D12" s="259"/>
      <c r="E12" s="267"/>
      <c r="F12" s="260"/>
      <c r="G12" s="259"/>
      <c r="H12" s="254"/>
      <c r="I12" s="255"/>
    </row>
    <row r="13" spans="1:9">
      <c r="B13" s="270"/>
      <c r="C13" s="269"/>
      <c r="D13" s="259"/>
      <c r="E13" s="267"/>
      <c r="F13" s="260"/>
      <c r="G13" s="259"/>
      <c r="H13" s="254"/>
      <c r="I13" s="255"/>
    </row>
    <row r="14" spans="1:9">
      <c r="B14" s="270"/>
      <c r="C14" s="269"/>
      <c r="D14" s="259"/>
      <c r="E14" s="267"/>
      <c r="F14" s="260"/>
      <c r="G14" s="259"/>
      <c r="H14" s="254"/>
      <c r="I14" s="255"/>
    </row>
    <row r="15" spans="1:9">
      <c r="B15" s="270"/>
      <c r="C15" s="269"/>
      <c r="D15" s="259"/>
      <c r="E15" s="267"/>
      <c r="F15" s="260"/>
      <c r="G15" s="259"/>
      <c r="H15" s="254"/>
      <c r="I15" s="255"/>
    </row>
    <row r="16" spans="1:9">
      <c r="B16" s="270"/>
      <c r="C16" s="269"/>
      <c r="D16" s="259"/>
      <c r="E16" s="267"/>
      <c r="F16" s="260"/>
      <c r="G16" s="259"/>
      <c r="H16" s="254"/>
      <c r="I16" s="255"/>
    </row>
    <row r="17" spans="2:9">
      <c r="B17" s="270"/>
      <c r="C17" s="269"/>
      <c r="D17" s="259"/>
      <c r="E17" s="267"/>
      <c r="F17" s="260"/>
      <c r="G17" s="259"/>
      <c r="H17" s="254"/>
      <c r="I17" s="255"/>
    </row>
    <row r="18" spans="2:9">
      <c r="B18" s="270"/>
      <c r="C18" s="269"/>
      <c r="D18" s="259"/>
      <c r="E18" s="267"/>
      <c r="F18" s="260"/>
      <c r="G18" s="259"/>
      <c r="H18" s="254"/>
      <c r="I18" s="255"/>
    </row>
    <row r="19" spans="2:9">
      <c r="B19" s="270"/>
      <c r="C19" s="269"/>
      <c r="D19" s="259"/>
      <c r="E19" s="267"/>
      <c r="F19" s="260"/>
      <c r="G19" s="259"/>
      <c r="H19" s="254"/>
      <c r="I19" s="255"/>
    </row>
    <row r="20" spans="2:9">
      <c r="B20" s="270"/>
      <c r="C20" s="269"/>
      <c r="D20" s="259"/>
      <c r="E20" s="267"/>
      <c r="F20" s="260"/>
      <c r="G20" s="259"/>
      <c r="H20" s="254"/>
      <c r="I20" s="255"/>
    </row>
    <row r="21" spans="2:9">
      <c r="B21" s="270"/>
      <c r="C21" s="269"/>
      <c r="D21" s="259"/>
      <c r="E21" s="267"/>
      <c r="F21" s="260"/>
      <c r="G21" s="259"/>
      <c r="H21" s="254"/>
      <c r="I21" s="255"/>
    </row>
    <row r="22" spans="2:9">
      <c r="B22" s="270"/>
      <c r="C22" s="269"/>
      <c r="D22" s="259"/>
      <c r="E22" s="267"/>
      <c r="F22" s="260"/>
      <c r="G22" s="259"/>
      <c r="H22" s="254"/>
      <c r="I22" s="255"/>
    </row>
    <row r="23" spans="2:9">
      <c r="B23" s="270"/>
      <c r="C23" s="269"/>
      <c r="D23" s="259"/>
      <c r="E23" s="267"/>
      <c r="F23" s="260"/>
      <c r="G23" s="259"/>
      <c r="H23" s="254"/>
      <c r="I23" s="255"/>
    </row>
    <row r="24" spans="2:9">
      <c r="B24" s="270"/>
      <c r="C24" s="269"/>
      <c r="D24" s="259"/>
      <c r="E24" s="267"/>
      <c r="F24" s="260"/>
      <c r="G24" s="259"/>
      <c r="H24" s="254"/>
      <c r="I24" s="255"/>
    </row>
    <row r="25" spans="2:9">
      <c r="B25" s="270"/>
      <c r="C25" s="269"/>
      <c r="D25" s="259"/>
      <c r="E25" s="267"/>
      <c r="F25" s="260"/>
      <c r="G25" s="259"/>
      <c r="H25" s="254"/>
      <c r="I25" s="255"/>
    </row>
    <row r="26" spans="2:9">
      <c r="B26" s="270"/>
      <c r="C26" s="269"/>
      <c r="D26" s="259"/>
      <c r="E26" s="267"/>
      <c r="F26" s="260"/>
      <c r="G26" s="259"/>
      <c r="H26" s="254"/>
      <c r="I26" s="255"/>
    </row>
    <row r="27" spans="2:9">
      <c r="B27" s="270"/>
      <c r="C27" s="269"/>
      <c r="D27" s="259"/>
      <c r="E27" s="267"/>
      <c r="F27" s="260"/>
      <c r="G27" s="259"/>
      <c r="H27" s="254"/>
      <c r="I27" s="255"/>
    </row>
    <row r="28" spans="2:9">
      <c r="B28" s="270"/>
      <c r="C28" s="269"/>
      <c r="D28" s="259"/>
      <c r="E28" s="267"/>
      <c r="F28" s="260"/>
      <c r="G28" s="259"/>
      <c r="H28" s="254"/>
      <c r="I28" s="255"/>
    </row>
    <row r="29" spans="2:9">
      <c r="B29" s="270"/>
      <c r="C29" s="269"/>
      <c r="D29" s="259"/>
      <c r="E29" s="267"/>
      <c r="F29" s="260"/>
      <c r="G29" s="259"/>
      <c r="H29" s="254"/>
      <c r="I29" s="255"/>
    </row>
    <row r="30" spans="2:9">
      <c r="B30" s="270"/>
      <c r="C30" s="269"/>
      <c r="D30" s="259"/>
      <c r="E30" s="267"/>
      <c r="F30" s="260"/>
      <c r="G30" s="259"/>
      <c r="H30" s="254"/>
      <c r="I30" s="255"/>
    </row>
    <row r="31" spans="2:9">
      <c r="B31" s="270"/>
      <c r="C31" s="269"/>
      <c r="D31" s="259"/>
      <c r="E31" s="267"/>
      <c r="F31" s="260"/>
      <c r="G31" s="259"/>
      <c r="H31" s="254"/>
      <c r="I31" s="255"/>
    </row>
    <row r="32" spans="2:9">
      <c r="B32" s="270"/>
      <c r="C32" s="269"/>
      <c r="D32" s="259"/>
      <c r="E32" s="267"/>
      <c r="F32" s="260"/>
      <c r="G32" s="259"/>
      <c r="H32" s="254"/>
      <c r="I32" s="255"/>
    </row>
    <row r="33" spans="2:9">
      <c r="B33" s="270"/>
      <c r="C33" s="269"/>
      <c r="D33" s="259"/>
      <c r="E33" s="267"/>
      <c r="F33" s="260"/>
      <c r="G33" s="259"/>
      <c r="H33" s="254"/>
      <c r="I33" s="255"/>
    </row>
    <row r="34" spans="2:9">
      <c r="B34" s="270"/>
      <c r="C34" s="269"/>
      <c r="D34" s="259"/>
      <c r="E34" s="267"/>
      <c r="F34" s="260"/>
      <c r="G34" s="259"/>
      <c r="H34" s="254"/>
      <c r="I34" s="255"/>
    </row>
    <row r="35" spans="2:9">
      <c r="B35" s="270"/>
      <c r="C35" s="269"/>
      <c r="D35" s="259"/>
      <c r="E35" s="267"/>
      <c r="F35" s="260"/>
      <c r="G35" s="259"/>
      <c r="H35" s="254"/>
      <c r="I35" s="255"/>
    </row>
    <row r="36" spans="2:9">
      <c r="B36" s="270"/>
      <c r="C36" s="269"/>
      <c r="D36" s="259"/>
      <c r="E36" s="267"/>
      <c r="F36" s="260"/>
      <c r="G36" s="259"/>
      <c r="H36" s="254"/>
      <c r="I36" s="255"/>
    </row>
    <row r="37" spans="2:9">
      <c r="B37" s="270"/>
      <c r="C37" s="269"/>
      <c r="D37" s="259"/>
      <c r="E37" s="267"/>
      <c r="F37" s="260"/>
      <c r="G37" s="259"/>
      <c r="H37" s="254"/>
      <c r="I37" s="255"/>
    </row>
    <row r="38" spans="2:9">
      <c r="B38" s="270"/>
      <c r="C38" s="269"/>
      <c r="D38" s="259"/>
      <c r="E38" s="267"/>
      <c r="F38" s="260"/>
      <c r="G38" s="259"/>
      <c r="H38" s="254"/>
      <c r="I38" s="255"/>
    </row>
    <row r="39" spans="2:9">
      <c r="B39" s="270"/>
      <c r="C39" s="269"/>
      <c r="D39" s="259"/>
      <c r="E39" s="267"/>
      <c r="F39" s="260"/>
      <c r="G39" s="259"/>
      <c r="H39" s="254"/>
      <c r="I39" s="255"/>
    </row>
    <row r="40" spans="2:9">
      <c r="B40" s="270"/>
      <c r="C40" s="269"/>
      <c r="D40" s="259"/>
      <c r="E40" s="267"/>
      <c r="F40" s="260"/>
      <c r="G40" s="259"/>
      <c r="H40" s="254"/>
      <c r="I40" s="255"/>
    </row>
    <row r="41" spans="2:9">
      <c r="B41" s="270"/>
      <c r="C41" s="269"/>
      <c r="D41" s="259"/>
      <c r="E41" s="267"/>
      <c r="F41" s="260"/>
      <c r="G41" s="259"/>
      <c r="H41" s="254"/>
      <c r="I41" s="255"/>
    </row>
    <row r="42" spans="2:9">
      <c r="B42" s="270"/>
      <c r="C42" s="269"/>
      <c r="D42" s="259"/>
      <c r="E42" s="267"/>
      <c r="F42" s="260"/>
      <c r="G42" s="259"/>
      <c r="H42" s="254"/>
      <c r="I42" s="255"/>
    </row>
    <row r="43" spans="2:9">
      <c r="B43" s="270"/>
      <c r="C43" s="269"/>
      <c r="D43" s="259"/>
      <c r="E43" s="267"/>
      <c r="F43" s="260"/>
      <c r="G43" s="259"/>
      <c r="H43" s="254"/>
      <c r="I43" s="255"/>
    </row>
    <row r="44" spans="2:9">
      <c r="B44" s="270"/>
      <c r="C44" s="269"/>
      <c r="D44" s="259"/>
      <c r="E44" s="267"/>
      <c r="F44" s="260"/>
      <c r="G44" s="259"/>
      <c r="H44" s="254"/>
      <c r="I44" s="255"/>
    </row>
    <row r="45" spans="2:9">
      <c r="B45" s="270"/>
      <c r="C45" s="269"/>
      <c r="D45" s="259"/>
      <c r="E45" s="267"/>
      <c r="F45" s="260"/>
      <c r="G45" s="259"/>
      <c r="H45" s="254"/>
      <c r="I45" s="255"/>
    </row>
    <row r="46" spans="2:9">
      <c r="B46" s="270"/>
      <c r="C46" s="269"/>
      <c r="D46" s="259"/>
      <c r="E46" s="267"/>
      <c r="F46" s="260"/>
      <c r="G46" s="259"/>
      <c r="H46" s="254"/>
      <c r="I46" s="255"/>
    </row>
    <row r="47" spans="2:9">
      <c r="B47" s="270"/>
      <c r="C47" s="269"/>
      <c r="D47" s="259"/>
      <c r="E47" s="267"/>
      <c r="F47" s="260"/>
      <c r="G47" s="259"/>
      <c r="H47" s="254"/>
      <c r="I47" s="255"/>
    </row>
    <row r="48" spans="2:9">
      <c r="B48" s="270"/>
      <c r="C48" s="269"/>
      <c r="D48" s="259"/>
      <c r="E48" s="267"/>
      <c r="F48" s="260"/>
      <c r="G48" s="259"/>
      <c r="H48" s="254"/>
      <c r="I48" s="255"/>
    </row>
    <row r="49" spans="2:9">
      <c r="B49" s="270"/>
      <c r="C49" s="269"/>
      <c r="D49" s="259"/>
      <c r="E49" s="267"/>
      <c r="F49" s="260"/>
      <c r="G49" s="259"/>
      <c r="H49" s="254"/>
      <c r="I49" s="255"/>
    </row>
    <row r="50" spans="2:9">
      <c r="B50" s="270"/>
      <c r="C50" s="269"/>
      <c r="D50" s="259"/>
      <c r="E50" s="267"/>
      <c r="F50" s="260"/>
      <c r="G50" s="259"/>
      <c r="H50" s="254"/>
      <c r="I50" s="255"/>
    </row>
    <row r="51" spans="2:9">
      <c r="B51" s="270"/>
      <c r="C51" s="269"/>
      <c r="D51" s="259"/>
      <c r="E51" s="267"/>
      <c r="F51" s="260"/>
      <c r="G51" s="259"/>
      <c r="H51" s="254"/>
      <c r="I51" s="255"/>
    </row>
    <row r="52" spans="2:9">
      <c r="B52" s="270"/>
      <c r="C52" s="269"/>
      <c r="D52" s="259"/>
      <c r="E52" s="267"/>
      <c r="F52" s="260"/>
      <c r="G52" s="259"/>
      <c r="H52" s="254"/>
      <c r="I52" s="255"/>
    </row>
    <row r="53" spans="2:9">
      <c r="B53" s="270"/>
      <c r="C53" s="269"/>
      <c r="D53" s="259"/>
      <c r="E53" s="267"/>
      <c r="F53" s="260"/>
      <c r="G53" s="259"/>
      <c r="H53" s="254"/>
      <c r="I53" s="255"/>
    </row>
    <row r="54" spans="2:9">
      <c r="B54" s="270"/>
      <c r="C54" s="269"/>
      <c r="D54" s="259"/>
      <c r="E54" s="267"/>
      <c r="F54" s="260"/>
      <c r="G54" s="259"/>
      <c r="H54" s="254"/>
      <c r="I54" s="255"/>
    </row>
    <row r="55" spans="2:9">
      <c r="B55" s="270"/>
      <c r="C55" s="269"/>
      <c r="D55" s="259"/>
      <c r="E55" s="267"/>
      <c r="F55" s="260"/>
      <c r="G55" s="259"/>
      <c r="H55" s="254"/>
      <c r="I55" s="255"/>
    </row>
    <row r="56" spans="2:9">
      <c r="B56" s="270"/>
      <c r="C56" s="269"/>
      <c r="D56" s="259"/>
      <c r="E56" s="267"/>
      <c r="F56" s="260"/>
      <c r="G56" s="259"/>
      <c r="H56" s="254"/>
      <c r="I56" s="255"/>
    </row>
    <row r="57" spans="2:9">
      <c r="B57" s="270"/>
      <c r="C57" s="269"/>
      <c r="D57" s="259"/>
      <c r="E57" s="267"/>
      <c r="F57" s="260"/>
      <c r="G57" s="259"/>
      <c r="H57" s="254"/>
      <c r="I57" s="255"/>
    </row>
    <row r="58" spans="2:9">
      <c r="B58" s="270"/>
      <c r="C58" s="269"/>
      <c r="D58" s="259"/>
      <c r="E58" s="267"/>
      <c r="F58" s="260"/>
      <c r="G58" s="259"/>
      <c r="H58" s="254"/>
      <c r="I58" s="255"/>
    </row>
    <row r="59" spans="2:9">
      <c r="B59" s="270"/>
      <c r="C59" s="269"/>
      <c r="D59" s="259"/>
      <c r="E59" s="267"/>
      <c r="F59" s="260"/>
      <c r="G59" s="259"/>
      <c r="H59" s="254"/>
      <c r="I59" s="255"/>
    </row>
    <row r="60" spans="2:9">
      <c r="B60" s="270"/>
      <c r="C60" s="269"/>
      <c r="D60" s="259"/>
      <c r="E60" s="267"/>
      <c r="F60" s="260"/>
      <c r="G60" s="259"/>
      <c r="H60" s="254"/>
      <c r="I60" s="255"/>
    </row>
    <row r="61" spans="2:9">
      <c r="B61" s="270"/>
      <c r="C61" s="269"/>
      <c r="D61" s="259"/>
      <c r="E61" s="267"/>
      <c r="F61" s="260"/>
      <c r="G61" s="259"/>
      <c r="H61" s="254"/>
      <c r="I61" s="255"/>
    </row>
    <row r="62" spans="2:9">
      <c r="B62" s="270"/>
      <c r="C62" s="269"/>
      <c r="D62" s="259"/>
      <c r="E62" s="267"/>
      <c r="F62" s="260"/>
      <c r="G62" s="259"/>
      <c r="H62" s="254"/>
      <c r="I62" s="255"/>
    </row>
    <row r="63" spans="2:9">
      <c r="B63" s="270"/>
      <c r="C63" s="269"/>
      <c r="D63" s="259"/>
      <c r="E63" s="267"/>
      <c r="F63" s="260"/>
      <c r="G63" s="259"/>
      <c r="H63" s="254"/>
      <c r="I63" s="255"/>
    </row>
    <row r="64" spans="2:9">
      <c r="B64" s="270"/>
      <c r="C64" s="269"/>
      <c r="D64" s="259"/>
      <c r="E64" s="267"/>
      <c r="F64" s="260"/>
      <c r="G64" s="259"/>
      <c r="H64" s="254"/>
      <c r="I64" s="255"/>
    </row>
    <row r="65" spans="2:9">
      <c r="B65" s="270"/>
      <c r="C65" s="269"/>
      <c r="D65" s="259"/>
      <c r="E65" s="267"/>
      <c r="F65" s="260"/>
      <c r="G65" s="259"/>
      <c r="H65" s="254"/>
      <c r="I65" s="255"/>
    </row>
    <row r="66" spans="2:9">
      <c r="B66" s="270"/>
      <c r="C66" s="269"/>
      <c r="D66" s="259"/>
      <c r="E66" s="267"/>
      <c r="F66" s="260"/>
      <c r="G66" s="259"/>
      <c r="H66" s="254"/>
      <c r="I66" s="255"/>
    </row>
    <row r="67" spans="2:9">
      <c r="B67" s="270"/>
      <c r="C67" s="269"/>
      <c r="D67" s="259"/>
      <c r="E67" s="267"/>
      <c r="F67" s="260"/>
      <c r="G67" s="259"/>
      <c r="H67" s="254"/>
      <c r="I67" s="255"/>
    </row>
    <row r="68" spans="2:9">
      <c r="B68" s="270"/>
      <c r="C68" s="269"/>
      <c r="D68" s="259"/>
      <c r="E68" s="267"/>
      <c r="F68" s="260"/>
      <c r="G68" s="259"/>
      <c r="H68" s="254"/>
      <c r="I68" s="255"/>
    </row>
    <row r="69" spans="2:9">
      <c r="B69" s="270"/>
      <c r="C69" s="269"/>
      <c r="D69" s="259"/>
      <c r="E69" s="267"/>
      <c r="F69" s="260"/>
      <c r="G69" s="259"/>
      <c r="H69" s="254"/>
      <c r="I69" s="255"/>
    </row>
    <row r="70" spans="2:9">
      <c r="B70" s="270"/>
      <c r="C70" s="269"/>
      <c r="D70" s="259"/>
      <c r="E70" s="267"/>
      <c r="F70" s="260"/>
      <c r="G70" s="259"/>
      <c r="H70" s="254"/>
      <c r="I70" s="255"/>
    </row>
    <row r="71" spans="2:9">
      <c r="B71" s="270"/>
      <c r="C71" s="269"/>
      <c r="D71" s="259"/>
      <c r="E71" s="267"/>
      <c r="F71" s="260"/>
      <c r="G71" s="259"/>
      <c r="H71" s="254"/>
      <c r="I71" s="255"/>
    </row>
    <row r="72" spans="2:9">
      <c r="B72" s="270"/>
      <c r="C72" s="269"/>
      <c r="D72" s="259"/>
      <c r="E72" s="267"/>
      <c r="F72" s="260"/>
      <c r="G72" s="259"/>
      <c r="H72" s="254"/>
      <c r="I72" s="255"/>
    </row>
    <row r="73" spans="2:9">
      <c r="B73" s="270"/>
      <c r="C73" s="269"/>
      <c r="D73" s="259"/>
      <c r="E73" s="267"/>
      <c r="F73" s="260"/>
      <c r="G73" s="259"/>
      <c r="H73" s="254"/>
      <c r="I73" s="255"/>
    </row>
    <row r="74" spans="2:9">
      <c r="B74" s="270"/>
      <c r="C74" s="269"/>
      <c r="D74" s="259"/>
      <c r="E74" s="267"/>
      <c r="F74" s="260"/>
      <c r="G74" s="259"/>
      <c r="H74" s="254"/>
      <c r="I74" s="255"/>
    </row>
    <row r="75" spans="2:9">
      <c r="B75" s="270"/>
      <c r="C75" s="269"/>
      <c r="D75" s="259"/>
      <c r="E75" s="267"/>
      <c r="F75" s="260"/>
      <c r="G75" s="259"/>
      <c r="H75" s="254"/>
      <c r="I75" s="255"/>
    </row>
    <row r="76" spans="2:9">
      <c r="B76" s="270"/>
      <c r="C76" s="269"/>
      <c r="D76" s="259"/>
      <c r="E76" s="267"/>
      <c r="F76" s="260"/>
      <c r="G76" s="259"/>
      <c r="H76" s="254"/>
      <c r="I76" s="255"/>
    </row>
    <row r="77" spans="2:9">
      <c r="B77" s="270"/>
      <c r="C77" s="269"/>
      <c r="D77" s="259"/>
      <c r="E77" s="267"/>
      <c r="F77" s="260"/>
      <c r="G77" s="259"/>
      <c r="H77" s="254"/>
      <c r="I77" s="255"/>
    </row>
    <row r="78" spans="2:9">
      <c r="B78" s="270"/>
      <c r="C78" s="269"/>
      <c r="D78" s="259"/>
      <c r="E78" s="267"/>
      <c r="F78" s="260"/>
      <c r="G78" s="259"/>
      <c r="H78" s="254"/>
      <c r="I78" s="255"/>
    </row>
    <row r="79" spans="2:9">
      <c r="B79" s="270"/>
      <c r="C79" s="269"/>
      <c r="D79" s="259"/>
      <c r="E79" s="267"/>
      <c r="F79" s="260"/>
      <c r="G79" s="259"/>
      <c r="H79" s="254"/>
      <c r="I79" s="255"/>
    </row>
    <row r="80" spans="2:9">
      <c r="B80" s="270"/>
      <c r="C80" s="269"/>
      <c r="D80" s="259"/>
      <c r="E80" s="267"/>
      <c r="F80" s="260"/>
      <c r="G80" s="259"/>
      <c r="H80" s="254"/>
      <c r="I80" s="255"/>
    </row>
    <row r="81" spans="2:9">
      <c r="B81" s="270"/>
      <c r="C81" s="269"/>
      <c r="D81" s="259"/>
      <c r="E81" s="267"/>
      <c r="F81" s="260"/>
      <c r="G81" s="259"/>
      <c r="H81" s="254"/>
      <c r="I81" s="255"/>
    </row>
    <row r="82" spans="2:9">
      <c r="B82" s="270"/>
      <c r="C82" s="269"/>
      <c r="D82" s="259"/>
      <c r="E82" s="267"/>
      <c r="F82" s="260"/>
      <c r="G82" s="259"/>
      <c r="H82" s="254"/>
      <c r="I82" s="255"/>
    </row>
    <row r="83" spans="2:9">
      <c r="B83" s="270"/>
      <c r="C83" s="269"/>
      <c r="D83" s="259"/>
      <c r="E83" s="267"/>
      <c r="F83" s="260"/>
      <c r="G83" s="259"/>
      <c r="H83" s="254"/>
      <c r="I83" s="255"/>
    </row>
    <row r="84" spans="2:9">
      <c r="B84" s="270"/>
      <c r="C84" s="269"/>
      <c r="D84" s="259"/>
      <c r="E84" s="267"/>
      <c r="F84" s="260"/>
      <c r="G84" s="259"/>
      <c r="H84" s="254"/>
      <c r="I84" s="255"/>
    </row>
    <row r="85" spans="2:9">
      <c r="B85" s="270"/>
      <c r="C85" s="269"/>
      <c r="D85" s="259"/>
      <c r="E85" s="267"/>
      <c r="F85" s="260"/>
      <c r="G85" s="259"/>
      <c r="H85" s="254"/>
      <c r="I85" s="255"/>
    </row>
    <row r="86" spans="2:9">
      <c r="B86" s="270"/>
      <c r="C86" s="269"/>
      <c r="D86" s="259"/>
      <c r="E86" s="267"/>
      <c r="F86" s="260"/>
      <c r="G86" s="259"/>
      <c r="H86" s="254"/>
      <c r="I86" s="255"/>
    </row>
    <row r="87" spans="2:9">
      <c r="B87" s="270"/>
      <c r="C87" s="269"/>
      <c r="D87" s="259"/>
      <c r="E87" s="267"/>
      <c r="F87" s="260"/>
      <c r="G87" s="259"/>
      <c r="H87" s="254"/>
      <c r="I87" s="255"/>
    </row>
    <row r="88" spans="2:9">
      <c r="B88" s="270"/>
      <c r="C88" s="269"/>
      <c r="D88" s="259"/>
      <c r="E88" s="267"/>
      <c r="F88" s="260"/>
      <c r="G88" s="259"/>
      <c r="H88" s="254"/>
      <c r="I88" s="255"/>
    </row>
    <row r="89" spans="2:9">
      <c r="B89" s="270"/>
      <c r="C89" s="269"/>
      <c r="D89" s="259"/>
      <c r="E89" s="267"/>
      <c r="F89" s="260"/>
      <c r="G89" s="259"/>
      <c r="H89" s="254"/>
      <c r="I89" s="255"/>
    </row>
    <row r="90" spans="2:9">
      <c r="B90" s="270"/>
      <c r="C90" s="269"/>
      <c r="D90" s="259"/>
      <c r="E90" s="267"/>
      <c r="F90" s="260"/>
      <c r="G90" s="259"/>
      <c r="H90" s="254"/>
      <c r="I90" s="255"/>
    </row>
    <row r="91" spans="2:9">
      <c r="B91" s="270"/>
      <c r="C91" s="269"/>
      <c r="D91" s="259"/>
      <c r="E91" s="267"/>
      <c r="F91" s="260"/>
      <c r="G91" s="259"/>
      <c r="H91" s="254"/>
      <c r="I91" s="255"/>
    </row>
    <row r="92" spans="2:9">
      <c r="B92" s="270"/>
      <c r="C92" s="269"/>
      <c r="D92" s="259"/>
      <c r="E92" s="267"/>
      <c r="F92" s="260"/>
      <c r="G92" s="259"/>
      <c r="H92" s="254"/>
      <c r="I92" s="255"/>
    </row>
    <row r="93" spans="2:9">
      <c r="B93" s="270"/>
      <c r="C93" s="269"/>
      <c r="D93" s="259"/>
      <c r="E93" s="267"/>
      <c r="F93" s="260"/>
      <c r="G93" s="259"/>
      <c r="H93" s="254"/>
      <c r="I93" s="255"/>
    </row>
    <row r="94" spans="2:9">
      <c r="B94" s="270"/>
      <c r="C94" s="269"/>
      <c r="D94" s="259"/>
      <c r="E94" s="267"/>
      <c r="F94" s="260"/>
      <c r="G94" s="259"/>
      <c r="H94" s="254"/>
      <c r="I94" s="255"/>
    </row>
    <row r="95" spans="2:9">
      <c r="B95" s="270"/>
      <c r="C95" s="269"/>
      <c r="D95" s="259"/>
      <c r="E95" s="267"/>
      <c r="F95" s="260"/>
      <c r="G95" s="259"/>
      <c r="H95" s="254"/>
      <c r="I95" s="255"/>
    </row>
    <row r="96" spans="2:9">
      <c r="B96" s="270"/>
      <c r="C96" s="269"/>
      <c r="D96" s="259"/>
      <c r="E96" s="267"/>
      <c r="F96" s="260"/>
      <c r="G96" s="259"/>
      <c r="H96" s="254"/>
      <c r="I96" s="255"/>
    </row>
    <row r="97" spans="2:9">
      <c r="B97" s="270"/>
      <c r="C97" s="269"/>
      <c r="D97" s="259"/>
      <c r="E97" s="267"/>
      <c r="F97" s="260"/>
      <c r="G97" s="259"/>
      <c r="H97" s="254"/>
      <c r="I97" s="255"/>
    </row>
    <row r="98" spans="2:9">
      <c r="B98" s="270"/>
      <c r="C98" s="269"/>
      <c r="D98" s="259"/>
      <c r="E98" s="267"/>
      <c r="F98" s="260"/>
      <c r="G98" s="259"/>
      <c r="H98" s="254"/>
      <c r="I98" s="255"/>
    </row>
    <row r="99" spans="2:9">
      <c r="B99" s="270"/>
      <c r="C99" s="269"/>
      <c r="D99" s="259"/>
      <c r="E99" s="267"/>
      <c r="F99" s="260"/>
      <c r="G99" s="259"/>
      <c r="H99" s="254"/>
      <c r="I99" s="255"/>
    </row>
    <row r="100" spans="2:9">
      <c r="B100" s="270"/>
      <c r="C100" s="269"/>
      <c r="D100" s="259"/>
      <c r="E100" s="267"/>
      <c r="F100" s="260"/>
      <c r="G100" s="259"/>
      <c r="H100" s="254"/>
      <c r="I100" s="255"/>
    </row>
    <row r="101" spans="2:9">
      <c r="B101" s="270"/>
      <c r="C101" s="269"/>
      <c r="D101" s="259"/>
      <c r="E101" s="267"/>
      <c r="F101" s="260"/>
      <c r="G101" s="259"/>
      <c r="H101" s="254"/>
      <c r="I101" s="255"/>
    </row>
    <row r="102" spans="2:9">
      <c r="B102" s="270"/>
      <c r="C102" s="269"/>
      <c r="D102" s="259"/>
      <c r="E102" s="267"/>
      <c r="F102" s="260"/>
      <c r="G102" s="259"/>
      <c r="H102" s="254"/>
      <c r="I102" s="255"/>
    </row>
    <row r="103" spans="2:9">
      <c r="B103" s="270"/>
      <c r="C103" s="269"/>
      <c r="D103" s="259"/>
      <c r="E103" s="267"/>
      <c r="F103" s="260"/>
      <c r="G103" s="259"/>
      <c r="H103" s="254"/>
      <c r="I103" s="255"/>
    </row>
    <row r="104" spans="2:9">
      <c r="B104" s="270"/>
      <c r="C104" s="269"/>
      <c r="D104" s="259"/>
      <c r="E104" s="267"/>
      <c r="F104" s="260"/>
      <c r="G104" s="259"/>
      <c r="H104" s="254"/>
      <c r="I104" s="255"/>
    </row>
    <row r="105" spans="2:9">
      <c r="B105" s="270"/>
      <c r="C105" s="269"/>
      <c r="D105" s="259"/>
      <c r="E105" s="267"/>
      <c r="F105" s="260"/>
      <c r="G105" s="259"/>
      <c r="H105" s="254"/>
      <c r="I105" s="255"/>
    </row>
    <row r="106" spans="2:9">
      <c r="B106" s="270"/>
      <c r="C106" s="269"/>
      <c r="D106" s="259"/>
      <c r="E106" s="267"/>
      <c r="F106" s="260"/>
      <c r="G106" s="259"/>
      <c r="H106" s="254"/>
      <c r="I106" s="255"/>
    </row>
    <row r="107" spans="2:9">
      <c r="B107" s="270"/>
      <c r="C107" s="269"/>
      <c r="D107" s="259"/>
      <c r="E107" s="267"/>
      <c r="F107" s="260"/>
      <c r="G107" s="259"/>
      <c r="H107" s="254"/>
      <c r="I107" s="255"/>
    </row>
    <row r="108" spans="2:9">
      <c r="B108" s="270"/>
      <c r="C108" s="269"/>
      <c r="D108" s="259"/>
      <c r="E108" s="267"/>
      <c r="F108" s="260"/>
      <c r="G108" s="259"/>
      <c r="H108" s="254"/>
      <c r="I108" s="255"/>
    </row>
    <row r="109" spans="2:9">
      <c r="B109" s="270"/>
      <c r="C109" s="269"/>
      <c r="D109" s="259"/>
      <c r="E109" s="267"/>
      <c r="F109" s="260"/>
      <c r="G109" s="259"/>
      <c r="H109" s="254"/>
      <c r="I109" s="255"/>
    </row>
    <row r="110" spans="2:9">
      <c r="B110" s="270"/>
      <c r="C110" s="269"/>
      <c r="D110" s="259"/>
      <c r="E110" s="267"/>
      <c r="F110" s="260"/>
      <c r="G110" s="259"/>
      <c r="H110" s="254"/>
      <c r="I110" s="255"/>
    </row>
    <row r="111" spans="2:9">
      <c r="B111" s="270"/>
      <c r="C111" s="269"/>
      <c r="D111" s="259"/>
      <c r="E111" s="267"/>
      <c r="F111" s="260"/>
      <c r="G111" s="259"/>
      <c r="H111" s="254"/>
      <c r="I111" s="255"/>
    </row>
    <row r="112" spans="2:9">
      <c r="B112" s="270"/>
      <c r="C112" s="269"/>
      <c r="D112" s="259"/>
      <c r="E112" s="267"/>
      <c r="F112" s="260"/>
      <c r="G112" s="259"/>
      <c r="H112" s="254"/>
      <c r="I112" s="255"/>
    </row>
    <row r="113" spans="2:9">
      <c r="B113" s="270"/>
      <c r="C113" s="269"/>
      <c r="D113" s="259"/>
      <c r="E113" s="267"/>
      <c r="F113" s="260"/>
      <c r="G113" s="259"/>
      <c r="H113" s="254"/>
      <c r="I113" s="255"/>
    </row>
    <row r="114" spans="2:9">
      <c r="B114" s="270"/>
      <c r="C114" s="269"/>
      <c r="D114" s="259"/>
      <c r="E114" s="267"/>
      <c r="F114" s="260"/>
      <c r="G114" s="259"/>
      <c r="H114" s="254"/>
      <c r="I114" s="255"/>
    </row>
    <row r="115" spans="2:9">
      <c r="B115" s="270"/>
      <c r="C115" s="269"/>
      <c r="D115" s="259"/>
      <c r="E115" s="267"/>
      <c r="F115" s="260"/>
      <c r="G115" s="259"/>
      <c r="H115" s="254"/>
      <c r="I115" s="255"/>
    </row>
    <row r="116" spans="2:9">
      <c r="B116" s="270"/>
      <c r="C116" s="269"/>
      <c r="D116" s="259"/>
      <c r="E116" s="267"/>
      <c r="F116" s="260"/>
      <c r="G116" s="259"/>
      <c r="H116" s="254"/>
      <c r="I116" s="255"/>
    </row>
    <row r="117" spans="2:9">
      <c r="B117" s="270"/>
      <c r="C117" s="269"/>
      <c r="D117" s="259"/>
      <c r="E117" s="267"/>
      <c r="F117" s="260"/>
      <c r="G117" s="259"/>
      <c r="H117" s="254"/>
      <c r="I117" s="255"/>
    </row>
    <row r="118" spans="2:9">
      <c r="B118" s="270"/>
      <c r="C118" s="269"/>
      <c r="D118" s="259"/>
      <c r="E118" s="267"/>
      <c r="F118" s="260"/>
      <c r="G118" s="259"/>
      <c r="H118" s="254"/>
      <c r="I118" s="255"/>
    </row>
    <row r="119" spans="2:9">
      <c r="B119" s="270"/>
      <c r="C119" s="269"/>
      <c r="D119" s="259"/>
      <c r="E119" s="267"/>
      <c r="F119" s="260"/>
      <c r="G119" s="259"/>
      <c r="H119" s="254"/>
      <c r="I119" s="255"/>
    </row>
    <row r="120" spans="2:9">
      <c r="B120" s="270"/>
      <c r="C120" s="269"/>
      <c r="D120" s="259"/>
      <c r="E120" s="267"/>
      <c r="F120" s="260"/>
      <c r="G120" s="259"/>
      <c r="H120" s="254"/>
      <c r="I120" s="255"/>
    </row>
    <row r="121" spans="2:9">
      <c r="B121" s="270"/>
      <c r="C121" s="269"/>
      <c r="D121" s="259"/>
      <c r="E121" s="267"/>
      <c r="F121" s="260"/>
      <c r="G121" s="259"/>
      <c r="H121" s="254"/>
      <c r="I121" s="255"/>
    </row>
    <row r="122" spans="2:9">
      <c r="B122" s="270"/>
      <c r="C122" s="269"/>
      <c r="D122" s="259"/>
      <c r="E122" s="267"/>
      <c r="F122" s="260"/>
      <c r="G122" s="259"/>
      <c r="H122" s="254"/>
      <c r="I122" s="255"/>
    </row>
    <row r="123" spans="2:9">
      <c r="B123" s="270"/>
      <c r="C123" s="269"/>
      <c r="D123" s="259"/>
      <c r="E123" s="267"/>
      <c r="F123" s="260"/>
      <c r="G123" s="259"/>
      <c r="H123" s="254"/>
      <c r="I123" s="255"/>
    </row>
    <row r="124" spans="2:9">
      <c r="B124" s="270"/>
      <c r="C124" s="269"/>
      <c r="D124" s="259"/>
      <c r="E124" s="267"/>
      <c r="F124" s="260"/>
      <c r="G124" s="259"/>
      <c r="H124" s="254"/>
      <c r="I124" s="255"/>
    </row>
    <row r="125" spans="2:9">
      <c r="B125" s="270"/>
      <c r="C125" s="269"/>
      <c r="D125" s="259"/>
      <c r="E125" s="267"/>
      <c r="F125" s="260"/>
      <c r="G125" s="259"/>
      <c r="H125" s="254"/>
      <c r="I125" s="255"/>
    </row>
    <row r="126" spans="2:9">
      <c r="B126" s="270"/>
      <c r="C126" s="269"/>
      <c r="D126" s="259"/>
      <c r="E126" s="267"/>
      <c r="F126" s="260"/>
      <c r="G126" s="259"/>
      <c r="H126" s="254"/>
      <c r="I126" s="255"/>
    </row>
    <row r="127" spans="2:9">
      <c r="B127" s="270"/>
      <c r="C127" s="269"/>
      <c r="D127" s="259"/>
      <c r="E127" s="267"/>
      <c r="F127" s="260"/>
      <c r="G127" s="259"/>
      <c r="H127" s="254"/>
      <c r="I127" s="255"/>
    </row>
    <row r="128" spans="2:9">
      <c r="B128" s="270"/>
      <c r="C128" s="269"/>
      <c r="D128" s="259"/>
      <c r="E128" s="267"/>
      <c r="F128" s="260"/>
      <c r="G128" s="259"/>
      <c r="H128" s="254"/>
      <c r="I128" s="255"/>
    </row>
    <row r="129" spans="2:9">
      <c r="B129" s="270"/>
      <c r="C129" s="269"/>
      <c r="D129" s="259"/>
      <c r="E129" s="267"/>
      <c r="F129" s="260"/>
      <c r="G129" s="259"/>
      <c r="H129" s="254"/>
      <c r="I129" s="255"/>
    </row>
    <row r="130" spans="2:9">
      <c r="B130" s="270"/>
      <c r="C130" s="269"/>
      <c r="D130" s="259"/>
      <c r="E130" s="267"/>
      <c r="F130" s="260"/>
      <c r="G130" s="259"/>
      <c r="H130" s="254"/>
      <c r="I130" s="255"/>
    </row>
    <row r="131" spans="2:9">
      <c r="B131" s="270"/>
      <c r="C131" s="269"/>
      <c r="D131" s="259"/>
      <c r="E131" s="267"/>
      <c r="F131" s="260"/>
      <c r="G131" s="259"/>
      <c r="H131" s="254"/>
      <c r="I131" s="255"/>
    </row>
    <row r="132" spans="2:9">
      <c r="B132" s="270"/>
      <c r="C132" s="269"/>
      <c r="D132" s="259"/>
      <c r="E132" s="267"/>
      <c r="F132" s="260"/>
      <c r="G132" s="259"/>
      <c r="H132" s="254"/>
      <c r="I132" s="255"/>
    </row>
    <row r="133" spans="2:9">
      <c r="B133" s="270"/>
      <c r="C133" s="269"/>
      <c r="D133" s="259"/>
      <c r="E133" s="267"/>
      <c r="F133" s="260"/>
      <c r="G133" s="259"/>
      <c r="H133" s="254"/>
      <c r="I133" s="255"/>
    </row>
    <row r="134" spans="2:9">
      <c r="B134" s="270"/>
      <c r="C134" s="269"/>
      <c r="D134" s="259"/>
      <c r="E134" s="267"/>
      <c r="F134" s="260"/>
      <c r="G134" s="259"/>
      <c r="H134" s="254"/>
      <c r="I134" s="255"/>
    </row>
    <row r="135" spans="2:9">
      <c r="B135" s="270"/>
      <c r="C135" s="269"/>
      <c r="D135" s="259"/>
      <c r="E135" s="267"/>
      <c r="F135" s="260"/>
      <c r="G135" s="259"/>
      <c r="H135" s="254"/>
      <c r="I135" s="255"/>
    </row>
    <row r="136" spans="2:9">
      <c r="B136" s="270"/>
      <c r="C136" s="269"/>
      <c r="D136" s="259"/>
      <c r="E136" s="267"/>
      <c r="F136" s="260"/>
      <c r="G136" s="259"/>
      <c r="H136" s="254"/>
      <c r="I136" s="255"/>
    </row>
    <row r="137" spans="2:9">
      <c r="B137" s="270"/>
      <c r="C137" s="269"/>
      <c r="D137" s="259"/>
      <c r="E137" s="267"/>
      <c r="F137" s="260"/>
      <c r="G137" s="259"/>
      <c r="H137" s="254"/>
      <c r="I137" s="255"/>
    </row>
    <row r="138" spans="2:9">
      <c r="B138" s="270"/>
      <c r="C138" s="269"/>
      <c r="D138" s="259"/>
      <c r="E138" s="267"/>
      <c r="F138" s="260"/>
      <c r="G138" s="259"/>
      <c r="H138" s="254"/>
      <c r="I138" s="255"/>
    </row>
    <row r="139" spans="2:9">
      <c r="B139" s="270"/>
      <c r="C139" s="269"/>
      <c r="D139" s="259"/>
      <c r="E139" s="267"/>
      <c r="F139" s="260"/>
      <c r="G139" s="259"/>
      <c r="H139" s="254"/>
      <c r="I139" s="255"/>
    </row>
    <row r="140" spans="2:9">
      <c r="B140" s="270"/>
      <c r="C140" s="269"/>
      <c r="D140" s="259"/>
      <c r="E140" s="267"/>
      <c r="F140" s="260"/>
      <c r="G140" s="259"/>
      <c r="H140" s="254"/>
      <c r="I140" s="255"/>
    </row>
    <row r="141" spans="2:9">
      <c r="B141" s="270"/>
      <c r="C141" s="269"/>
      <c r="D141" s="259"/>
      <c r="E141" s="267"/>
      <c r="F141" s="260"/>
      <c r="G141" s="259"/>
      <c r="H141" s="254"/>
      <c r="I141" s="255"/>
    </row>
    <row r="142" spans="2:9">
      <c r="B142" s="270"/>
      <c r="C142" s="269"/>
      <c r="D142" s="259"/>
      <c r="E142" s="267"/>
      <c r="F142" s="260"/>
      <c r="G142" s="259"/>
      <c r="H142" s="254"/>
      <c r="I142" s="255"/>
    </row>
    <row r="143" spans="2:9">
      <c r="B143" s="270"/>
      <c r="C143" s="269"/>
      <c r="D143" s="259"/>
      <c r="E143" s="267"/>
      <c r="F143" s="260"/>
      <c r="G143" s="259"/>
      <c r="H143" s="254"/>
      <c r="I143" s="255"/>
    </row>
    <row r="144" spans="2:9">
      <c r="B144" s="270"/>
      <c r="C144" s="269"/>
      <c r="D144" s="259"/>
      <c r="E144" s="267"/>
      <c r="F144" s="260"/>
      <c r="G144" s="259"/>
      <c r="H144" s="254"/>
      <c r="I144" s="255"/>
    </row>
    <row r="145" spans="2:9">
      <c r="B145" s="270"/>
      <c r="C145" s="269"/>
      <c r="D145" s="259"/>
      <c r="E145" s="267"/>
      <c r="F145" s="260"/>
      <c r="G145" s="259"/>
      <c r="H145" s="254"/>
      <c r="I145" s="255"/>
    </row>
    <row r="146" spans="2:9">
      <c r="B146" s="270"/>
      <c r="C146" s="269"/>
      <c r="D146" s="259"/>
      <c r="E146" s="267"/>
      <c r="F146" s="260"/>
      <c r="G146" s="259"/>
      <c r="H146" s="254"/>
      <c r="I146" s="255"/>
    </row>
    <row r="147" spans="2:9">
      <c r="B147" s="270"/>
      <c r="C147" s="269"/>
      <c r="D147" s="259"/>
      <c r="E147" s="267"/>
      <c r="F147" s="260"/>
      <c r="G147" s="259"/>
      <c r="H147" s="254"/>
      <c r="I147" s="255"/>
    </row>
    <row r="148" spans="2:9">
      <c r="B148" s="270"/>
      <c r="C148" s="269"/>
      <c r="D148" s="259"/>
      <c r="E148" s="267"/>
      <c r="F148" s="260"/>
      <c r="G148" s="259"/>
      <c r="H148" s="254"/>
      <c r="I148" s="255"/>
    </row>
    <row r="149" spans="2:9">
      <c r="B149" s="270"/>
      <c r="C149" s="269"/>
      <c r="D149" s="259"/>
      <c r="E149" s="267"/>
      <c r="F149" s="260"/>
      <c r="G149" s="259"/>
      <c r="H149" s="254"/>
      <c r="I149" s="255"/>
    </row>
    <row r="150" spans="2:9">
      <c r="B150" s="270"/>
      <c r="C150" s="269"/>
      <c r="D150" s="259"/>
      <c r="E150" s="267"/>
      <c r="F150" s="260"/>
      <c r="G150" s="259"/>
      <c r="H150" s="254"/>
      <c r="I150" s="255"/>
    </row>
    <row r="151" spans="2:9">
      <c r="B151" s="270"/>
      <c r="C151" s="269"/>
      <c r="D151" s="259"/>
      <c r="E151" s="267"/>
      <c r="F151" s="260"/>
      <c r="G151" s="259"/>
      <c r="H151" s="254"/>
      <c r="I151" s="255"/>
    </row>
    <row r="152" spans="2:9">
      <c r="B152" s="270"/>
      <c r="C152" s="269"/>
      <c r="D152" s="259"/>
      <c r="E152" s="267"/>
      <c r="F152" s="260"/>
      <c r="G152" s="259"/>
      <c r="H152" s="254"/>
      <c r="I152" s="255"/>
    </row>
    <row r="153" spans="2:9">
      <c r="B153" s="270"/>
      <c r="C153" s="269"/>
      <c r="D153" s="259"/>
      <c r="E153" s="267"/>
      <c r="F153" s="260"/>
      <c r="G153" s="259"/>
      <c r="H153" s="254"/>
      <c r="I153" s="255"/>
    </row>
    <row r="154" spans="2:9">
      <c r="B154" s="270"/>
      <c r="C154" s="269"/>
      <c r="D154" s="259"/>
      <c r="E154" s="267"/>
      <c r="F154" s="260"/>
      <c r="G154" s="259"/>
      <c r="H154" s="254"/>
      <c r="I154" s="255"/>
    </row>
    <row r="155" spans="2:9">
      <c r="B155" s="270"/>
      <c r="C155" s="269"/>
      <c r="D155" s="259"/>
      <c r="E155" s="267"/>
      <c r="F155" s="260"/>
      <c r="G155" s="259"/>
      <c r="H155" s="254"/>
      <c r="I155" s="255"/>
    </row>
    <row r="156" spans="2:9">
      <c r="B156" s="270"/>
      <c r="C156" s="269"/>
      <c r="D156" s="259"/>
      <c r="E156" s="267"/>
      <c r="F156" s="260"/>
      <c r="G156" s="259"/>
      <c r="H156" s="254"/>
      <c r="I156" s="255"/>
    </row>
    <row r="157" spans="2:9">
      <c r="B157" s="270"/>
      <c r="C157" s="269"/>
      <c r="D157" s="259"/>
      <c r="E157" s="267"/>
      <c r="F157" s="260"/>
      <c r="G157" s="259"/>
      <c r="H157" s="254"/>
      <c r="I157" s="255"/>
    </row>
    <row r="158" spans="2:9">
      <c r="B158" s="270"/>
      <c r="C158" s="269"/>
      <c r="D158" s="259"/>
      <c r="E158" s="267"/>
      <c r="F158" s="260"/>
      <c r="G158" s="259"/>
      <c r="H158" s="254"/>
      <c r="I158" s="255"/>
    </row>
    <row r="159" spans="2:9">
      <c r="B159" s="270"/>
      <c r="C159" s="269"/>
      <c r="D159" s="259"/>
      <c r="E159" s="267"/>
      <c r="F159" s="260"/>
      <c r="G159" s="259"/>
      <c r="H159" s="254"/>
      <c r="I159" s="255"/>
    </row>
    <row r="160" spans="2:9">
      <c r="B160" s="270"/>
      <c r="C160" s="269"/>
      <c r="D160" s="259"/>
      <c r="E160" s="267"/>
      <c r="F160" s="260"/>
      <c r="G160" s="259"/>
      <c r="H160" s="254"/>
      <c r="I160" s="255"/>
    </row>
    <row r="161" spans="2:9">
      <c r="B161" s="270"/>
      <c r="C161" s="269"/>
      <c r="D161" s="259"/>
      <c r="E161" s="267"/>
      <c r="F161" s="260"/>
      <c r="G161" s="259"/>
      <c r="H161" s="254"/>
      <c r="I161" s="255"/>
    </row>
    <row r="162" spans="2:9">
      <c r="B162" s="270"/>
      <c r="C162" s="269"/>
      <c r="D162" s="259"/>
      <c r="E162" s="267"/>
      <c r="F162" s="260"/>
      <c r="G162" s="259"/>
      <c r="H162" s="254"/>
      <c r="I162" s="255"/>
    </row>
    <row r="163" spans="2:9">
      <c r="B163" s="270"/>
      <c r="C163" s="269"/>
      <c r="D163" s="259"/>
      <c r="E163" s="267"/>
      <c r="F163" s="260"/>
      <c r="G163" s="259"/>
      <c r="H163" s="254"/>
      <c r="I163" s="255"/>
    </row>
    <row r="164" spans="2:9">
      <c r="B164" s="270"/>
      <c r="C164" s="269"/>
      <c r="D164" s="259"/>
      <c r="E164" s="267"/>
      <c r="F164" s="260"/>
      <c r="G164" s="259"/>
      <c r="H164" s="254"/>
      <c r="I164" s="255"/>
    </row>
    <row r="165" spans="2:9">
      <c r="B165" s="270"/>
      <c r="C165" s="269"/>
      <c r="D165" s="259"/>
      <c r="E165" s="267"/>
      <c r="F165" s="260"/>
      <c r="G165" s="259"/>
      <c r="H165" s="254"/>
      <c r="I165" s="255"/>
    </row>
    <row r="166" spans="2:9">
      <c r="B166" s="270"/>
      <c r="C166" s="269"/>
      <c r="D166" s="259"/>
      <c r="E166" s="267"/>
      <c r="F166" s="260"/>
      <c r="G166" s="259"/>
      <c r="H166" s="254"/>
      <c r="I166" s="255"/>
    </row>
    <row r="167" spans="2:9">
      <c r="B167" s="270"/>
      <c r="C167" s="269"/>
      <c r="D167" s="259"/>
      <c r="E167" s="267"/>
      <c r="F167" s="260"/>
      <c r="G167" s="259"/>
      <c r="H167" s="254"/>
      <c r="I167" s="255"/>
    </row>
    <row r="168" spans="2:9">
      <c r="B168" s="270"/>
      <c r="C168" s="269"/>
      <c r="D168" s="259"/>
      <c r="E168" s="267"/>
      <c r="F168" s="260"/>
      <c r="G168" s="259"/>
      <c r="H168" s="254"/>
      <c r="I168" s="255"/>
    </row>
    <row r="169" spans="2:9">
      <c r="B169" s="270"/>
      <c r="C169" s="269"/>
      <c r="D169" s="259"/>
      <c r="E169" s="267"/>
      <c r="F169" s="260"/>
      <c r="G169" s="259"/>
      <c r="H169" s="254"/>
      <c r="I169" s="255"/>
    </row>
    <row r="170" spans="2:9">
      <c r="B170" s="270"/>
      <c r="C170" s="269"/>
      <c r="D170" s="259"/>
      <c r="E170" s="267"/>
      <c r="F170" s="260"/>
      <c r="G170" s="259"/>
      <c r="H170" s="254"/>
      <c r="I170" s="255"/>
    </row>
    <row r="171" spans="2:9">
      <c r="B171" s="270"/>
      <c r="C171" s="269"/>
      <c r="D171" s="259"/>
      <c r="E171" s="267"/>
      <c r="F171" s="260"/>
      <c r="G171" s="259"/>
      <c r="H171" s="254"/>
      <c r="I171" s="255"/>
    </row>
    <row r="172" spans="2:9">
      <c r="B172" s="270"/>
      <c r="C172" s="269"/>
      <c r="D172" s="259"/>
      <c r="E172" s="267"/>
      <c r="F172" s="260"/>
      <c r="G172" s="259"/>
      <c r="H172" s="254"/>
      <c r="I172" s="255"/>
    </row>
    <row r="173" spans="2:9">
      <c r="B173" s="270"/>
      <c r="C173" s="269"/>
      <c r="D173" s="259"/>
      <c r="E173" s="267"/>
      <c r="F173" s="260"/>
      <c r="G173" s="259"/>
      <c r="H173" s="254"/>
      <c r="I173" s="255"/>
    </row>
    <row r="174" spans="2:9">
      <c r="B174" s="270"/>
      <c r="C174" s="269"/>
      <c r="D174" s="259"/>
      <c r="E174" s="267"/>
      <c r="F174" s="260"/>
      <c r="G174" s="259"/>
      <c r="H174" s="254"/>
      <c r="I174" s="255"/>
    </row>
    <row r="175" spans="2:9">
      <c r="B175" s="270"/>
      <c r="C175" s="269"/>
      <c r="D175" s="259"/>
      <c r="E175" s="267"/>
      <c r="F175" s="260"/>
      <c r="G175" s="259"/>
      <c r="H175" s="254"/>
      <c r="I175" s="255"/>
    </row>
    <row r="176" spans="2:9">
      <c r="B176" s="270"/>
      <c r="C176" s="269"/>
      <c r="D176" s="259"/>
      <c r="E176" s="267"/>
      <c r="F176" s="260"/>
      <c r="G176" s="259"/>
      <c r="H176" s="254"/>
      <c r="I176" s="255"/>
    </row>
    <row r="177" spans="2:9">
      <c r="B177" s="270"/>
      <c r="C177" s="269"/>
      <c r="D177" s="259"/>
      <c r="E177" s="267"/>
      <c r="F177" s="260"/>
      <c r="G177" s="259"/>
      <c r="H177" s="254"/>
      <c r="I177" s="255"/>
    </row>
    <row r="178" spans="2:9">
      <c r="B178" s="270"/>
      <c r="C178" s="269"/>
      <c r="D178" s="259"/>
      <c r="E178" s="267"/>
      <c r="F178" s="260"/>
      <c r="G178" s="259"/>
      <c r="H178" s="254"/>
      <c r="I178" s="255"/>
    </row>
    <row r="179" spans="2:9">
      <c r="B179" s="270"/>
      <c r="C179" s="269"/>
      <c r="D179" s="259"/>
      <c r="E179" s="267"/>
      <c r="F179" s="260"/>
      <c r="G179" s="259"/>
      <c r="H179" s="254"/>
      <c r="I179" s="255"/>
    </row>
    <row r="180" spans="2:9">
      <c r="B180" s="270"/>
      <c r="C180" s="269"/>
      <c r="D180" s="259"/>
      <c r="E180" s="267"/>
      <c r="F180" s="260"/>
      <c r="G180" s="259"/>
      <c r="H180" s="254"/>
      <c r="I180" s="255"/>
    </row>
    <row r="181" spans="2:9">
      <c r="B181" s="270"/>
      <c r="C181" s="269"/>
      <c r="D181" s="259"/>
      <c r="E181" s="267"/>
      <c r="F181" s="260"/>
      <c r="G181" s="259"/>
      <c r="H181" s="254"/>
      <c r="I181" s="255"/>
    </row>
    <row r="182" spans="2:9">
      <c r="B182" s="270"/>
      <c r="C182" s="269"/>
      <c r="D182" s="259"/>
      <c r="E182" s="267"/>
      <c r="F182" s="260"/>
      <c r="G182" s="259"/>
      <c r="H182" s="254"/>
      <c r="I182" s="255"/>
    </row>
    <row r="183" spans="2:9">
      <c r="B183" s="270"/>
      <c r="C183" s="269"/>
      <c r="D183" s="259"/>
      <c r="E183" s="267"/>
      <c r="F183" s="260"/>
      <c r="G183" s="259"/>
      <c r="H183" s="254"/>
      <c r="I183" s="255"/>
    </row>
    <row r="184" spans="2:9">
      <c r="B184" s="270"/>
      <c r="C184" s="269"/>
      <c r="D184" s="259"/>
      <c r="E184" s="267"/>
      <c r="F184" s="260"/>
      <c r="G184" s="259"/>
      <c r="H184" s="254"/>
      <c r="I184" s="255"/>
    </row>
    <row r="185" spans="2:9">
      <c r="B185" s="270"/>
      <c r="C185" s="269"/>
      <c r="D185" s="259"/>
      <c r="E185" s="267"/>
      <c r="F185" s="260"/>
      <c r="G185" s="259"/>
      <c r="H185" s="254"/>
      <c r="I185" s="255"/>
    </row>
    <row r="186" spans="2:9">
      <c r="B186" s="270"/>
      <c r="C186" s="269"/>
      <c r="D186" s="259"/>
      <c r="E186" s="267"/>
      <c r="F186" s="260"/>
      <c r="G186" s="259"/>
      <c r="H186" s="254"/>
      <c r="I186" s="255"/>
    </row>
    <row r="187" spans="2:9">
      <c r="B187" s="270"/>
      <c r="C187" s="269"/>
      <c r="D187" s="259"/>
      <c r="E187" s="267"/>
      <c r="F187" s="260"/>
      <c r="G187" s="259"/>
      <c r="H187" s="254"/>
      <c r="I187" s="255"/>
    </row>
    <row r="188" spans="2:9">
      <c r="B188" s="270"/>
      <c r="C188" s="269"/>
      <c r="D188" s="259"/>
      <c r="E188" s="267"/>
      <c r="F188" s="260"/>
      <c r="G188" s="259"/>
      <c r="H188" s="254"/>
      <c r="I188" s="255"/>
    </row>
    <row r="189" spans="2:9">
      <c r="B189" s="270"/>
      <c r="C189" s="269"/>
      <c r="D189" s="259"/>
      <c r="E189" s="267"/>
      <c r="F189" s="260"/>
      <c r="G189" s="259"/>
      <c r="H189" s="254"/>
      <c r="I189" s="255"/>
    </row>
    <row r="190" spans="2:9">
      <c r="B190" s="270"/>
      <c r="C190" s="269"/>
      <c r="D190" s="259"/>
      <c r="E190" s="267"/>
      <c r="F190" s="260"/>
      <c r="G190" s="259"/>
      <c r="H190" s="254"/>
      <c r="I190" s="255"/>
    </row>
    <row r="191" spans="2:9">
      <c r="B191" s="270"/>
      <c r="C191" s="269"/>
      <c r="D191" s="259"/>
      <c r="E191" s="267"/>
      <c r="F191" s="260"/>
      <c r="G191" s="259"/>
      <c r="H191" s="254"/>
      <c r="I191" s="255"/>
    </row>
    <row r="192" spans="2:9">
      <c r="B192" s="270"/>
      <c r="C192" s="269"/>
      <c r="D192" s="259"/>
      <c r="E192" s="267"/>
      <c r="F192" s="260"/>
      <c r="G192" s="259"/>
      <c r="H192" s="254"/>
      <c r="I192" s="255"/>
    </row>
    <row r="193" spans="2:9">
      <c r="B193" s="270"/>
      <c r="C193" s="269"/>
      <c r="D193" s="259"/>
      <c r="E193" s="267"/>
      <c r="F193" s="260"/>
      <c r="G193" s="259"/>
      <c r="H193" s="254"/>
      <c r="I193" s="255"/>
    </row>
    <row r="194" spans="2:9">
      <c r="B194" s="270"/>
      <c r="C194" s="269"/>
      <c r="D194" s="259"/>
      <c r="E194" s="267"/>
      <c r="F194" s="260"/>
      <c r="G194" s="259"/>
      <c r="H194" s="254"/>
      <c r="I194" s="255"/>
    </row>
    <row r="195" spans="2:9">
      <c r="B195" s="270"/>
      <c r="C195" s="269"/>
      <c r="D195" s="259"/>
      <c r="E195" s="267"/>
      <c r="F195" s="260"/>
      <c r="G195" s="259"/>
      <c r="H195" s="254"/>
      <c r="I195" s="255"/>
    </row>
    <row r="196" spans="2:9">
      <c r="B196" s="270"/>
      <c r="C196" s="269"/>
      <c r="D196" s="259"/>
      <c r="E196" s="267"/>
      <c r="F196" s="260"/>
      <c r="G196" s="259"/>
      <c r="H196" s="254"/>
      <c r="I196" s="255"/>
    </row>
    <row r="197" spans="2:9">
      <c r="B197" s="270"/>
      <c r="C197" s="269"/>
      <c r="D197" s="259"/>
      <c r="E197" s="267"/>
      <c r="F197" s="260"/>
      <c r="G197" s="259"/>
      <c r="H197" s="254"/>
      <c r="I197" s="255"/>
    </row>
    <row r="198" spans="2:9">
      <c r="B198" s="270"/>
      <c r="C198" s="269"/>
      <c r="D198" s="259"/>
      <c r="E198" s="267"/>
      <c r="F198" s="260"/>
      <c r="G198" s="259"/>
      <c r="H198" s="254"/>
      <c r="I198" s="255"/>
    </row>
    <row r="199" spans="2:9">
      <c r="B199" s="270"/>
      <c r="C199" s="269"/>
      <c r="D199" s="259"/>
      <c r="E199" s="267"/>
      <c r="F199" s="260"/>
      <c r="G199" s="259"/>
      <c r="H199" s="254"/>
      <c r="I199" s="255"/>
    </row>
    <row r="200" spans="2:9">
      <c r="B200" s="270"/>
      <c r="C200" s="269"/>
      <c r="D200" s="259"/>
      <c r="E200" s="267"/>
      <c r="F200" s="260"/>
      <c r="G200" s="259"/>
      <c r="H200" s="254"/>
      <c r="I200" s="255"/>
    </row>
    <row r="201" spans="2:9">
      <c r="B201" s="270"/>
      <c r="C201" s="269"/>
      <c r="D201" s="259"/>
      <c r="E201" s="267"/>
      <c r="F201" s="260"/>
      <c r="G201" s="259"/>
      <c r="H201" s="254"/>
      <c r="I201" s="255"/>
    </row>
    <row r="202" spans="2:9">
      <c r="B202" s="270"/>
      <c r="C202" s="269"/>
      <c r="D202" s="259"/>
      <c r="E202" s="267"/>
      <c r="F202" s="260"/>
      <c r="G202" s="259"/>
      <c r="H202" s="254"/>
      <c r="I202" s="255"/>
    </row>
    <row r="203" spans="2:9">
      <c r="B203" s="270"/>
      <c r="C203" s="269"/>
      <c r="D203" s="259"/>
      <c r="E203" s="267"/>
      <c r="F203" s="260"/>
      <c r="G203" s="259"/>
      <c r="H203" s="254"/>
      <c r="I203" s="255"/>
    </row>
    <row r="204" spans="2:9">
      <c r="B204" s="270"/>
      <c r="C204" s="269"/>
      <c r="D204" s="259"/>
      <c r="E204" s="267"/>
      <c r="F204" s="260"/>
      <c r="G204" s="259"/>
      <c r="H204" s="254"/>
      <c r="I204" s="255"/>
    </row>
    <row r="205" spans="2:9">
      <c r="B205" s="270"/>
      <c r="C205" s="269"/>
      <c r="D205" s="259"/>
      <c r="E205" s="267"/>
      <c r="F205" s="260"/>
      <c r="G205" s="259"/>
      <c r="H205" s="254"/>
      <c r="I205" s="255"/>
    </row>
    <row r="206" spans="2:9">
      <c r="B206" s="270"/>
      <c r="C206" s="269"/>
      <c r="D206" s="259"/>
      <c r="E206" s="267"/>
      <c r="F206" s="260"/>
      <c r="G206" s="259"/>
      <c r="H206" s="254"/>
      <c r="I206" s="255"/>
    </row>
    <row r="207" spans="2:9">
      <c r="B207" s="270"/>
      <c r="C207" s="269"/>
      <c r="D207" s="259"/>
      <c r="E207" s="267"/>
      <c r="F207" s="260"/>
      <c r="G207" s="259"/>
      <c r="H207" s="254"/>
      <c r="I207" s="255"/>
    </row>
    <row r="208" spans="2:9">
      <c r="B208" s="270"/>
      <c r="C208" s="269"/>
      <c r="D208" s="259"/>
      <c r="E208" s="267"/>
      <c r="F208" s="260"/>
      <c r="G208" s="259"/>
      <c r="H208" s="254"/>
      <c r="I208" s="255"/>
    </row>
    <row r="209" spans="2:9">
      <c r="B209" s="270"/>
      <c r="C209" s="269"/>
      <c r="D209" s="259"/>
      <c r="E209" s="267"/>
      <c r="F209" s="260"/>
      <c r="G209" s="259"/>
      <c r="H209" s="254"/>
      <c r="I209" s="255"/>
    </row>
    <row r="210" spans="2:9">
      <c r="B210" s="270"/>
      <c r="C210" s="269"/>
      <c r="D210" s="259"/>
      <c r="E210" s="267"/>
      <c r="F210" s="260"/>
      <c r="G210" s="259"/>
      <c r="H210" s="254"/>
      <c r="I210" s="255"/>
    </row>
    <row r="211" spans="2:9">
      <c r="B211" s="270"/>
      <c r="C211" s="269"/>
      <c r="D211" s="259"/>
      <c r="E211" s="267"/>
      <c r="F211" s="260"/>
      <c r="G211" s="259"/>
      <c r="H211" s="254"/>
      <c r="I211" s="255"/>
    </row>
    <row r="212" spans="2:9">
      <c r="B212" s="270"/>
      <c r="C212" s="269"/>
      <c r="D212" s="259"/>
      <c r="E212" s="267"/>
      <c r="F212" s="260"/>
      <c r="G212" s="259"/>
      <c r="H212" s="254"/>
      <c r="I212" s="255"/>
    </row>
    <row r="213" spans="2:9">
      <c r="B213" s="270"/>
      <c r="C213" s="269"/>
      <c r="D213" s="259"/>
      <c r="E213" s="267"/>
      <c r="F213" s="260"/>
      <c r="G213" s="259"/>
      <c r="H213" s="254"/>
      <c r="I213" s="255"/>
    </row>
    <row r="214" spans="2:9">
      <c r="B214" s="270"/>
      <c r="C214" s="269"/>
      <c r="D214" s="259"/>
      <c r="E214" s="267"/>
      <c r="F214" s="260"/>
      <c r="G214" s="259"/>
      <c r="H214" s="254"/>
      <c r="I214" s="255"/>
    </row>
    <row r="215" spans="2:9">
      <c r="B215" s="270"/>
      <c r="C215" s="269"/>
      <c r="D215" s="259"/>
      <c r="E215" s="267"/>
      <c r="F215" s="260"/>
      <c r="G215" s="259"/>
      <c r="H215" s="254"/>
      <c r="I215" s="255"/>
    </row>
    <row r="216" spans="2:9">
      <c r="B216" s="270"/>
      <c r="C216" s="269"/>
      <c r="D216" s="259"/>
      <c r="E216" s="267"/>
      <c r="F216" s="260"/>
      <c r="G216" s="259"/>
      <c r="H216" s="254"/>
      <c r="I216" s="255"/>
    </row>
    <row r="217" spans="2:9">
      <c r="B217" s="270"/>
      <c r="C217" s="269"/>
      <c r="D217" s="259"/>
      <c r="E217" s="267"/>
      <c r="F217" s="260"/>
      <c r="G217" s="259"/>
      <c r="H217" s="254"/>
      <c r="I217" s="255"/>
    </row>
    <row r="218" spans="2:9">
      <c r="B218" s="270"/>
      <c r="C218" s="269"/>
      <c r="D218" s="259"/>
      <c r="E218" s="267"/>
      <c r="F218" s="260"/>
      <c r="G218" s="259"/>
      <c r="H218" s="254"/>
      <c r="I218" s="255"/>
    </row>
    <row r="219" spans="2:9">
      <c r="B219" s="270"/>
      <c r="C219" s="269"/>
      <c r="D219" s="259"/>
      <c r="E219" s="267"/>
      <c r="F219" s="260"/>
      <c r="G219" s="259"/>
      <c r="H219" s="254"/>
      <c r="I219" s="255"/>
    </row>
    <row r="220" spans="2:9">
      <c r="B220" s="270"/>
      <c r="C220" s="269"/>
      <c r="D220" s="259"/>
      <c r="E220" s="267"/>
      <c r="F220" s="260"/>
      <c r="G220" s="259"/>
      <c r="H220" s="254"/>
      <c r="I220" s="255"/>
    </row>
    <row r="221" spans="2:9">
      <c r="B221" s="270"/>
      <c r="C221" s="269"/>
      <c r="D221" s="259"/>
      <c r="E221" s="267"/>
      <c r="F221" s="260"/>
      <c r="G221" s="259"/>
      <c r="H221" s="254"/>
      <c r="I221" s="255"/>
    </row>
    <row r="222" spans="2:9">
      <c r="B222" s="270"/>
      <c r="C222" s="269"/>
      <c r="D222" s="259"/>
      <c r="E222" s="267"/>
      <c r="F222" s="260"/>
      <c r="G222" s="259"/>
      <c r="H222" s="254"/>
      <c r="I222" s="255"/>
    </row>
    <row r="223" spans="2:9">
      <c r="B223" s="270"/>
      <c r="C223" s="269"/>
      <c r="D223" s="259"/>
      <c r="E223" s="267"/>
      <c r="F223" s="260"/>
      <c r="G223" s="259"/>
      <c r="H223" s="254"/>
      <c r="I223" s="255"/>
    </row>
    <row r="224" spans="2:9">
      <c r="B224" s="270"/>
      <c r="C224" s="269"/>
      <c r="D224" s="259"/>
      <c r="E224" s="267"/>
      <c r="F224" s="260"/>
      <c r="G224" s="259"/>
      <c r="H224" s="254"/>
      <c r="I224" s="255"/>
    </row>
    <row r="225" spans="2:9">
      <c r="B225" s="270"/>
      <c r="C225" s="269"/>
      <c r="D225" s="259"/>
      <c r="E225" s="267"/>
      <c r="F225" s="260"/>
      <c r="G225" s="259"/>
      <c r="H225" s="254"/>
      <c r="I225" s="255"/>
    </row>
    <row r="226" spans="2:9">
      <c r="B226" s="270"/>
      <c r="C226" s="269"/>
      <c r="D226" s="259"/>
      <c r="E226" s="267"/>
      <c r="F226" s="260"/>
      <c r="G226" s="259"/>
      <c r="H226" s="254"/>
      <c r="I226" s="255"/>
    </row>
    <row r="227" spans="2:9">
      <c r="B227" s="270"/>
      <c r="C227" s="269"/>
      <c r="D227" s="259"/>
      <c r="E227" s="267"/>
      <c r="F227" s="260"/>
      <c r="G227" s="259"/>
      <c r="H227" s="254"/>
      <c r="I227" s="255"/>
    </row>
    <row r="228" spans="2:9">
      <c r="B228" s="270"/>
      <c r="C228" s="269"/>
      <c r="D228" s="259"/>
      <c r="E228" s="267"/>
      <c r="F228" s="260"/>
      <c r="G228" s="259"/>
      <c r="H228" s="254"/>
      <c r="I228" s="255"/>
    </row>
    <row r="229" spans="2:9">
      <c r="B229" s="270"/>
      <c r="C229" s="269"/>
      <c r="D229" s="259"/>
      <c r="E229" s="267"/>
      <c r="F229" s="260"/>
      <c r="G229" s="259"/>
      <c r="H229" s="254"/>
      <c r="I229" s="255"/>
    </row>
    <row r="230" spans="2:9">
      <c r="B230" s="270"/>
      <c r="C230" s="269"/>
      <c r="D230" s="259"/>
      <c r="E230" s="267"/>
      <c r="F230" s="260"/>
      <c r="G230" s="259"/>
      <c r="H230" s="254"/>
      <c r="I230" s="255"/>
    </row>
    <row r="231" spans="2:9">
      <c r="B231" s="270"/>
      <c r="C231" s="269"/>
      <c r="D231" s="259"/>
      <c r="E231" s="267"/>
      <c r="F231" s="260"/>
      <c r="G231" s="259"/>
      <c r="H231" s="254"/>
      <c r="I231" s="255"/>
    </row>
    <row r="232" spans="2:9">
      <c r="B232" s="270"/>
      <c r="C232" s="269"/>
      <c r="D232" s="259"/>
      <c r="E232" s="267"/>
      <c r="F232" s="260"/>
      <c r="G232" s="259"/>
      <c r="H232" s="254"/>
      <c r="I232" s="255"/>
    </row>
    <row r="233" spans="2:9">
      <c r="B233" s="270"/>
      <c r="C233" s="269"/>
      <c r="D233" s="259"/>
      <c r="E233" s="267"/>
      <c r="F233" s="260"/>
      <c r="G233" s="259"/>
      <c r="H233" s="254"/>
      <c r="I233" s="255"/>
    </row>
    <row r="234" spans="2:9">
      <c r="B234" s="270"/>
      <c r="C234" s="269"/>
      <c r="D234" s="259"/>
      <c r="E234" s="267"/>
      <c r="F234" s="260"/>
      <c r="G234" s="259"/>
      <c r="H234" s="254"/>
      <c r="I234" s="255"/>
    </row>
    <row r="235" spans="2:9">
      <c r="B235" s="270"/>
      <c r="C235" s="269"/>
      <c r="D235" s="259"/>
      <c r="E235" s="267"/>
      <c r="F235" s="260"/>
      <c r="G235" s="259"/>
      <c r="H235" s="254"/>
      <c r="I235" s="255"/>
    </row>
    <row r="236" spans="2:9">
      <c r="B236" s="270"/>
      <c r="C236" s="269"/>
      <c r="D236" s="259"/>
      <c r="E236" s="267"/>
      <c r="F236" s="260"/>
      <c r="G236" s="259"/>
      <c r="H236" s="254"/>
      <c r="I236" s="255"/>
    </row>
    <row r="237" spans="2:9">
      <c r="B237" s="270"/>
      <c r="C237" s="269"/>
      <c r="D237" s="259"/>
      <c r="E237" s="267"/>
      <c r="F237" s="260"/>
      <c r="G237" s="259"/>
      <c r="H237" s="254"/>
      <c r="I237" s="255"/>
    </row>
    <row r="238" spans="2:9">
      <c r="B238" s="270"/>
      <c r="C238" s="269"/>
      <c r="D238" s="259"/>
      <c r="E238" s="267"/>
      <c r="F238" s="260"/>
      <c r="G238" s="259"/>
      <c r="H238" s="254"/>
      <c r="I238" s="255"/>
    </row>
    <row r="239" spans="2:9">
      <c r="B239" s="270"/>
      <c r="C239" s="269"/>
      <c r="D239" s="259"/>
      <c r="E239" s="267"/>
      <c r="F239" s="260"/>
      <c r="G239" s="259"/>
      <c r="H239" s="254"/>
      <c r="I239" s="255"/>
    </row>
    <row r="240" spans="2:9">
      <c r="B240" s="270"/>
      <c r="C240" s="269"/>
      <c r="D240" s="259"/>
      <c r="E240" s="267"/>
      <c r="F240" s="260"/>
      <c r="G240" s="259"/>
      <c r="H240" s="254"/>
      <c r="I240" s="255"/>
    </row>
    <row r="241" spans="2:9">
      <c r="B241" s="270"/>
      <c r="C241" s="269"/>
      <c r="D241" s="259"/>
      <c r="E241" s="267"/>
      <c r="F241" s="260"/>
      <c r="G241" s="259"/>
      <c r="H241" s="254"/>
      <c r="I241" s="255"/>
    </row>
    <row r="242" spans="2:9">
      <c r="B242" s="270"/>
      <c r="C242" s="269"/>
      <c r="D242" s="259"/>
      <c r="E242" s="267"/>
      <c r="F242" s="260"/>
      <c r="G242" s="259"/>
      <c r="H242" s="254"/>
      <c r="I242" s="255"/>
    </row>
    <row r="243" spans="2:9">
      <c r="B243" s="270"/>
      <c r="C243" s="269"/>
      <c r="D243" s="259"/>
      <c r="E243" s="267"/>
      <c r="F243" s="260"/>
      <c r="G243" s="259"/>
      <c r="H243" s="254"/>
      <c r="I243" s="255"/>
    </row>
    <row r="244" spans="2:9">
      <c r="B244" s="270"/>
      <c r="C244" s="269"/>
      <c r="D244" s="259"/>
      <c r="E244" s="267"/>
      <c r="F244" s="260"/>
      <c r="G244" s="259"/>
      <c r="H244" s="254"/>
      <c r="I244" s="255"/>
    </row>
    <row r="245" spans="2:9">
      <c r="B245" s="270"/>
      <c r="C245" s="269"/>
      <c r="D245" s="259"/>
      <c r="E245" s="267"/>
      <c r="F245" s="260"/>
      <c r="G245" s="259"/>
      <c r="H245" s="254"/>
      <c r="I245" s="255"/>
    </row>
    <row r="246" spans="2:9">
      <c r="B246" s="270"/>
      <c r="C246" s="269"/>
      <c r="D246" s="259"/>
      <c r="E246" s="267"/>
      <c r="F246" s="260"/>
      <c r="G246" s="259"/>
      <c r="H246" s="254"/>
      <c r="I246" s="255"/>
    </row>
    <row r="247" spans="2:9">
      <c r="B247" s="270"/>
      <c r="C247" s="269"/>
      <c r="D247" s="259"/>
      <c r="E247" s="267"/>
      <c r="F247" s="260"/>
      <c r="G247" s="259"/>
      <c r="H247" s="254"/>
      <c r="I247" s="255"/>
    </row>
    <row r="248" spans="2:9">
      <c r="B248" s="270"/>
      <c r="C248" s="269"/>
      <c r="D248" s="259"/>
      <c r="E248" s="267"/>
      <c r="F248" s="260"/>
      <c r="G248" s="259"/>
      <c r="H248" s="254"/>
      <c r="I248" s="255"/>
    </row>
    <row r="249" spans="2:9">
      <c r="B249" s="270"/>
      <c r="C249" s="269"/>
      <c r="D249" s="259"/>
      <c r="E249" s="267"/>
      <c r="F249" s="260"/>
      <c r="G249" s="259"/>
      <c r="H249" s="254"/>
      <c r="I249" s="255"/>
    </row>
    <row r="250" spans="2:9">
      <c r="B250" s="270"/>
      <c r="C250" s="269"/>
      <c r="D250" s="259"/>
      <c r="E250" s="267"/>
      <c r="F250" s="260"/>
      <c r="G250" s="259"/>
      <c r="H250" s="254"/>
      <c r="I250" s="255"/>
    </row>
    <row r="251" spans="2:9">
      <c r="B251" s="270"/>
      <c r="C251" s="269"/>
      <c r="D251" s="259"/>
      <c r="E251" s="267"/>
      <c r="F251" s="260"/>
      <c r="G251" s="259"/>
      <c r="H251" s="254"/>
      <c r="I251" s="255"/>
    </row>
    <row r="252" spans="2:9">
      <c r="B252" s="270"/>
      <c r="C252" s="269"/>
      <c r="D252" s="259"/>
      <c r="E252" s="267"/>
      <c r="F252" s="260"/>
      <c r="G252" s="259"/>
      <c r="H252" s="254"/>
      <c r="I252" s="255"/>
    </row>
    <row r="253" spans="2:9">
      <c r="B253" s="270"/>
      <c r="C253" s="269"/>
      <c r="D253" s="259"/>
      <c r="E253" s="267"/>
      <c r="F253" s="260"/>
      <c r="G253" s="259"/>
      <c r="H253" s="254"/>
      <c r="I253" s="255"/>
    </row>
    <row r="254" spans="2:9">
      <c r="B254" s="270"/>
      <c r="C254" s="269"/>
      <c r="D254" s="259"/>
      <c r="E254" s="267"/>
      <c r="F254" s="260"/>
      <c r="G254" s="259"/>
      <c r="H254" s="254"/>
      <c r="I254" s="255"/>
    </row>
    <row r="255" spans="2:9">
      <c r="B255" s="270"/>
      <c r="C255" s="269"/>
      <c r="D255" s="259"/>
      <c r="E255" s="267"/>
      <c r="F255" s="260"/>
      <c r="G255" s="259"/>
      <c r="H255" s="254"/>
      <c r="I255" s="255"/>
    </row>
    <row r="256" spans="2:9">
      <c r="B256" s="270"/>
      <c r="C256" s="269"/>
      <c r="D256" s="259"/>
      <c r="E256" s="267"/>
      <c r="F256" s="260"/>
      <c r="G256" s="259"/>
      <c r="H256" s="254"/>
      <c r="I256" s="255"/>
    </row>
    <row r="257" spans="2:9">
      <c r="B257" s="270"/>
      <c r="C257" s="269"/>
      <c r="D257" s="259"/>
      <c r="E257" s="267"/>
      <c r="F257" s="260"/>
      <c r="G257" s="259"/>
      <c r="H257" s="254"/>
      <c r="I257" s="255"/>
    </row>
    <row r="258" spans="2:9">
      <c r="B258" s="270"/>
      <c r="C258" s="269"/>
      <c r="D258" s="259"/>
      <c r="E258" s="267"/>
      <c r="F258" s="260"/>
      <c r="G258" s="259"/>
      <c r="H258" s="254"/>
      <c r="I258" s="255"/>
    </row>
    <row r="259" spans="2:9">
      <c r="B259" s="270"/>
      <c r="C259" s="269"/>
      <c r="D259" s="259"/>
      <c r="E259" s="267"/>
      <c r="F259" s="260"/>
      <c r="G259" s="259"/>
      <c r="H259" s="254"/>
      <c r="I259" s="255"/>
    </row>
    <row r="260" spans="2:9">
      <c r="B260" s="270"/>
      <c r="C260" s="269"/>
      <c r="D260" s="259"/>
      <c r="E260" s="267"/>
      <c r="F260" s="260"/>
      <c r="G260" s="259"/>
      <c r="H260" s="254"/>
      <c r="I260" s="255"/>
    </row>
    <row r="261" spans="2:9">
      <c r="B261" s="270"/>
      <c r="C261" s="269"/>
      <c r="D261" s="259"/>
      <c r="E261" s="267"/>
      <c r="F261" s="260"/>
      <c r="G261" s="259"/>
      <c r="H261" s="254"/>
      <c r="I261" s="255"/>
    </row>
    <row r="262" spans="2:9">
      <c r="B262" s="270"/>
      <c r="C262" s="269"/>
      <c r="D262" s="259"/>
      <c r="E262" s="267"/>
      <c r="F262" s="260"/>
      <c r="G262" s="259"/>
      <c r="H262" s="254"/>
      <c r="I262" s="255"/>
    </row>
    <row r="263" spans="2:9">
      <c r="B263" s="270"/>
      <c r="C263" s="269"/>
      <c r="D263" s="259"/>
      <c r="E263" s="267"/>
      <c r="F263" s="260"/>
      <c r="G263" s="259"/>
      <c r="H263" s="254"/>
      <c r="I263" s="255"/>
    </row>
    <row r="264" spans="2:9">
      <c r="B264" s="270"/>
      <c r="C264" s="269"/>
      <c r="D264" s="259"/>
      <c r="E264" s="267"/>
      <c r="F264" s="260"/>
      <c r="G264" s="259"/>
      <c r="H264" s="254"/>
      <c r="I264" s="255"/>
    </row>
    <row r="265" spans="2:9">
      <c r="B265" s="270"/>
      <c r="C265" s="269"/>
      <c r="D265" s="259"/>
      <c r="E265" s="267"/>
      <c r="F265" s="260"/>
      <c r="G265" s="259"/>
      <c r="H265" s="254"/>
      <c r="I265" s="255"/>
    </row>
    <row r="266" spans="2:9">
      <c r="B266" s="270"/>
      <c r="C266" s="269"/>
      <c r="D266" s="259"/>
      <c r="E266" s="267"/>
      <c r="F266" s="260"/>
      <c r="G266" s="259"/>
      <c r="H266" s="254"/>
      <c r="I266" s="255"/>
    </row>
    <row r="267" spans="2:9">
      <c r="B267" s="270"/>
      <c r="C267" s="269"/>
      <c r="D267" s="259"/>
      <c r="E267" s="267"/>
      <c r="F267" s="260"/>
      <c r="G267" s="259"/>
      <c r="H267" s="254"/>
      <c r="I267" s="255"/>
    </row>
    <row r="268" spans="2:9">
      <c r="B268" s="270"/>
      <c r="C268" s="269"/>
      <c r="D268" s="259"/>
      <c r="E268" s="267"/>
      <c r="F268" s="260"/>
      <c r="G268" s="259"/>
      <c r="H268" s="254"/>
      <c r="I268" s="255"/>
    </row>
    <row r="269" spans="2:9">
      <c r="B269" s="270"/>
      <c r="C269" s="269"/>
      <c r="D269" s="259"/>
      <c r="E269" s="267"/>
      <c r="F269" s="260"/>
      <c r="G269" s="259"/>
      <c r="H269" s="254"/>
      <c r="I269" s="255"/>
    </row>
    <row r="270" spans="2:9">
      <c r="B270" s="270"/>
      <c r="C270" s="269"/>
      <c r="D270" s="259"/>
      <c r="E270" s="267"/>
      <c r="F270" s="260"/>
      <c r="G270" s="259"/>
      <c r="H270" s="254"/>
      <c r="I270" s="255"/>
    </row>
    <row r="271" spans="2:9">
      <c r="B271" s="270"/>
      <c r="C271" s="269"/>
      <c r="D271" s="259"/>
      <c r="E271" s="267"/>
      <c r="F271" s="260"/>
      <c r="G271" s="259"/>
      <c r="H271" s="254"/>
      <c r="I271" s="255"/>
    </row>
    <row r="272" spans="2:9">
      <c r="B272" s="270"/>
      <c r="C272" s="269"/>
      <c r="D272" s="259"/>
      <c r="E272" s="267"/>
      <c r="F272" s="260"/>
      <c r="G272" s="259"/>
      <c r="H272" s="254"/>
      <c r="I272" s="255"/>
    </row>
    <row r="273" spans="2:9">
      <c r="B273" s="270"/>
      <c r="C273" s="269"/>
      <c r="D273" s="259"/>
      <c r="E273" s="267"/>
      <c r="F273" s="260"/>
      <c r="G273" s="259"/>
      <c r="H273" s="254"/>
      <c r="I273" s="255"/>
    </row>
    <row r="274" spans="2:9">
      <c r="B274" s="270"/>
      <c r="C274" s="269"/>
      <c r="D274" s="259"/>
      <c r="E274" s="267"/>
      <c r="F274" s="260"/>
      <c r="G274" s="259"/>
      <c r="H274" s="254"/>
      <c r="I274" s="255"/>
    </row>
    <row r="275" spans="2:9">
      <c r="B275" s="270"/>
      <c r="C275" s="269"/>
      <c r="D275" s="259"/>
      <c r="E275" s="267"/>
      <c r="F275" s="260"/>
      <c r="G275" s="259"/>
      <c r="H275" s="254"/>
      <c r="I275" s="255"/>
    </row>
    <row r="276" spans="2:9">
      <c r="B276" s="270"/>
      <c r="C276" s="269"/>
      <c r="D276" s="259"/>
      <c r="E276" s="267"/>
      <c r="F276" s="260"/>
      <c r="G276" s="259"/>
      <c r="H276" s="254"/>
      <c r="I276" s="255"/>
    </row>
    <row r="277" spans="2:9">
      <c r="B277" s="270"/>
      <c r="C277" s="269"/>
      <c r="D277" s="259"/>
      <c r="E277" s="267"/>
      <c r="F277" s="260"/>
      <c r="G277" s="259"/>
      <c r="H277" s="254"/>
      <c r="I277" s="255"/>
    </row>
    <row r="278" spans="2:9">
      <c r="B278" s="270"/>
      <c r="C278" s="269"/>
      <c r="D278" s="259"/>
      <c r="E278" s="267"/>
      <c r="F278" s="260"/>
      <c r="G278" s="259"/>
      <c r="H278" s="254"/>
      <c r="I278" s="255"/>
    </row>
    <row r="279" spans="2:9">
      <c r="B279" s="270"/>
      <c r="C279" s="269"/>
      <c r="D279" s="259"/>
      <c r="E279" s="267"/>
      <c r="F279" s="260"/>
      <c r="G279" s="259"/>
      <c r="H279" s="254"/>
      <c r="I279" s="255"/>
    </row>
    <row r="280" spans="2:9">
      <c r="B280" s="270"/>
      <c r="C280" s="269"/>
      <c r="D280" s="259"/>
      <c r="E280" s="267"/>
      <c r="F280" s="260"/>
      <c r="G280" s="259"/>
      <c r="H280" s="254"/>
      <c r="I280" s="255"/>
    </row>
    <row r="281" spans="2:9">
      <c r="B281" s="270"/>
      <c r="C281" s="269"/>
      <c r="D281" s="259"/>
      <c r="E281" s="267"/>
      <c r="F281" s="260"/>
      <c r="G281" s="259"/>
      <c r="H281" s="254"/>
      <c r="I281" s="255"/>
    </row>
    <row r="282" spans="2:9">
      <c r="B282" s="270"/>
      <c r="C282" s="269"/>
      <c r="D282" s="259"/>
      <c r="E282" s="267"/>
      <c r="F282" s="260"/>
      <c r="G282" s="259"/>
      <c r="H282" s="254"/>
      <c r="I282" s="255"/>
    </row>
    <row r="283" spans="2:9">
      <c r="B283" s="270"/>
      <c r="C283" s="269"/>
      <c r="D283" s="259"/>
      <c r="E283" s="267"/>
      <c r="F283" s="260"/>
      <c r="G283" s="259"/>
      <c r="H283" s="254"/>
      <c r="I283" s="255"/>
    </row>
    <row r="284" spans="2:9">
      <c r="B284" s="270"/>
      <c r="C284" s="269"/>
      <c r="D284" s="259"/>
      <c r="E284" s="267"/>
      <c r="F284" s="260"/>
      <c r="G284" s="259"/>
      <c r="H284" s="254"/>
      <c r="I284" s="255"/>
    </row>
    <row r="285" spans="2:9">
      <c r="B285" s="270"/>
      <c r="C285" s="269"/>
      <c r="D285" s="259"/>
      <c r="E285" s="267"/>
      <c r="F285" s="260"/>
      <c r="G285" s="259"/>
      <c r="H285" s="254"/>
      <c r="I285" s="255"/>
    </row>
    <row r="286" spans="2:9">
      <c r="B286" s="270"/>
      <c r="C286" s="269"/>
      <c r="D286" s="259"/>
      <c r="E286" s="267"/>
      <c r="F286" s="260"/>
      <c r="G286" s="259"/>
      <c r="H286" s="254"/>
      <c r="I286" s="255"/>
    </row>
    <row r="287" spans="2:9">
      <c r="B287" s="270"/>
      <c r="C287" s="269"/>
      <c r="D287" s="259"/>
      <c r="E287" s="267"/>
      <c r="F287" s="260"/>
      <c r="G287" s="259"/>
      <c r="H287" s="254"/>
      <c r="I287" s="255"/>
    </row>
    <row r="288" spans="2:9">
      <c r="B288" s="270"/>
      <c r="C288" s="269"/>
      <c r="D288" s="259"/>
      <c r="E288" s="267"/>
      <c r="F288" s="260"/>
      <c r="G288" s="259"/>
      <c r="H288" s="254"/>
      <c r="I288" s="255"/>
    </row>
    <row r="289" spans="2:9">
      <c r="B289" s="270"/>
      <c r="C289" s="269"/>
      <c r="D289" s="259"/>
      <c r="E289" s="267"/>
      <c r="F289" s="260"/>
      <c r="G289" s="259"/>
      <c r="H289" s="254"/>
      <c r="I289" s="255"/>
    </row>
    <row r="290" spans="2:9">
      <c r="B290" s="270"/>
      <c r="C290" s="269"/>
      <c r="D290" s="259"/>
      <c r="E290" s="267"/>
      <c r="F290" s="260"/>
      <c r="G290" s="259"/>
      <c r="H290" s="254"/>
      <c r="I290" s="255"/>
    </row>
    <row r="291" spans="2:9">
      <c r="B291" s="270"/>
      <c r="C291" s="269"/>
      <c r="D291" s="259"/>
      <c r="E291" s="267"/>
      <c r="F291" s="260"/>
      <c r="G291" s="259"/>
      <c r="H291" s="254"/>
      <c r="I291" s="255"/>
    </row>
    <row r="292" spans="2:9">
      <c r="B292" s="270"/>
      <c r="C292" s="269"/>
      <c r="D292" s="259"/>
      <c r="E292" s="267"/>
      <c r="F292" s="260"/>
      <c r="G292" s="259"/>
      <c r="H292" s="254"/>
      <c r="I292" s="255"/>
    </row>
    <row r="293" spans="2:9">
      <c r="B293" s="270"/>
      <c r="C293" s="269"/>
      <c r="D293" s="259"/>
      <c r="E293" s="267"/>
      <c r="F293" s="260"/>
      <c r="G293" s="259"/>
      <c r="H293" s="254"/>
      <c r="I293" s="255"/>
    </row>
    <row r="294" spans="2:9">
      <c r="B294" s="270"/>
      <c r="C294" s="269"/>
      <c r="D294" s="259"/>
      <c r="E294" s="267"/>
      <c r="F294" s="260"/>
      <c r="G294" s="259"/>
      <c r="H294" s="254"/>
      <c r="I294" s="255"/>
    </row>
    <row r="295" spans="2:9">
      <c r="B295" s="270"/>
      <c r="C295" s="269"/>
      <c r="D295" s="259"/>
      <c r="E295" s="267"/>
      <c r="F295" s="260"/>
      <c r="G295" s="259"/>
      <c r="H295" s="254"/>
      <c r="I295" s="255"/>
    </row>
    <row r="296" spans="2:9">
      <c r="B296" s="270"/>
      <c r="C296" s="269"/>
      <c r="D296" s="259"/>
      <c r="E296" s="267"/>
      <c r="F296" s="260"/>
      <c r="G296" s="259"/>
      <c r="H296" s="254"/>
      <c r="I296" s="255"/>
    </row>
    <row r="297" spans="2:9">
      <c r="B297" s="270"/>
      <c r="C297" s="269"/>
      <c r="D297" s="259"/>
      <c r="E297" s="267"/>
      <c r="F297" s="260"/>
      <c r="G297" s="259"/>
      <c r="H297" s="254"/>
      <c r="I297" s="255"/>
    </row>
    <row r="298" spans="2:9">
      <c r="B298" s="270"/>
      <c r="C298" s="269"/>
      <c r="D298" s="259"/>
      <c r="E298" s="267"/>
      <c r="F298" s="260"/>
      <c r="G298" s="259"/>
      <c r="H298" s="254"/>
      <c r="I298" s="255"/>
    </row>
    <row r="299" spans="2:9">
      <c r="B299" s="270"/>
      <c r="C299" s="269"/>
      <c r="D299" s="259"/>
      <c r="E299" s="267"/>
      <c r="F299" s="260"/>
      <c r="G299" s="259"/>
      <c r="H299" s="254"/>
      <c r="I299" s="255"/>
    </row>
    <row r="300" spans="2:9">
      <c r="B300" s="270"/>
      <c r="C300" s="269"/>
      <c r="D300" s="259"/>
      <c r="E300" s="267"/>
      <c r="F300" s="260"/>
      <c r="G300" s="259"/>
      <c r="H300" s="254"/>
      <c r="I300" s="255"/>
    </row>
    <row r="301" spans="2:9">
      <c r="B301" s="270"/>
      <c r="C301" s="269"/>
      <c r="D301" s="259"/>
      <c r="E301" s="267"/>
      <c r="F301" s="260"/>
      <c r="G301" s="259"/>
      <c r="H301" s="254"/>
      <c r="I301" s="255"/>
    </row>
    <row r="302" spans="2:9">
      <c r="B302" s="270"/>
      <c r="C302" s="269"/>
      <c r="D302" s="259"/>
      <c r="E302" s="267"/>
      <c r="F302" s="260"/>
      <c r="G302" s="259"/>
      <c r="H302" s="254"/>
      <c r="I302" s="255"/>
    </row>
    <row r="303" spans="2:9">
      <c r="B303" s="270"/>
      <c r="C303" s="269"/>
      <c r="D303" s="259"/>
      <c r="E303" s="267"/>
      <c r="F303" s="260"/>
      <c r="G303" s="259"/>
      <c r="H303" s="254"/>
      <c r="I303" s="255"/>
    </row>
    <row r="304" spans="2:9">
      <c r="B304" s="270"/>
      <c r="C304" s="269"/>
      <c r="D304" s="259"/>
      <c r="E304" s="267"/>
      <c r="F304" s="260"/>
      <c r="G304" s="259"/>
      <c r="H304" s="254"/>
      <c r="I304" s="255"/>
    </row>
    <row r="305" spans="2:9">
      <c r="B305" s="270"/>
      <c r="C305" s="269"/>
      <c r="D305" s="259"/>
      <c r="E305" s="267"/>
      <c r="F305" s="260"/>
      <c r="G305" s="259"/>
      <c r="H305" s="254"/>
      <c r="I305" s="255"/>
    </row>
    <row r="306" spans="2:9">
      <c r="B306" s="270"/>
      <c r="C306" s="269"/>
      <c r="D306" s="259"/>
      <c r="E306" s="267"/>
      <c r="F306" s="260"/>
      <c r="G306" s="259"/>
      <c r="H306" s="254"/>
      <c r="I306" s="255"/>
    </row>
    <row r="307" spans="2:9">
      <c r="B307" s="270"/>
      <c r="C307" s="269"/>
      <c r="D307" s="259"/>
      <c r="E307" s="267"/>
      <c r="F307" s="260"/>
      <c r="G307" s="259"/>
      <c r="H307" s="254"/>
      <c r="I307" s="255"/>
    </row>
    <row r="308" spans="2:9">
      <c r="B308" s="270"/>
      <c r="C308" s="269"/>
      <c r="D308" s="259"/>
      <c r="E308" s="267"/>
      <c r="F308" s="260"/>
      <c r="G308" s="259"/>
      <c r="H308" s="254"/>
      <c r="I308" s="255"/>
    </row>
    <row r="309" spans="2:9">
      <c r="B309" s="270"/>
      <c r="C309" s="269"/>
      <c r="D309" s="259"/>
      <c r="E309" s="267"/>
      <c r="F309" s="260"/>
      <c r="G309" s="259"/>
      <c r="H309" s="254"/>
      <c r="I309" s="255"/>
    </row>
    <row r="310" spans="2:9">
      <c r="B310" s="270"/>
      <c r="C310" s="269"/>
      <c r="D310" s="259"/>
      <c r="E310" s="267"/>
      <c r="F310" s="260"/>
      <c r="G310" s="259"/>
      <c r="H310" s="254"/>
      <c r="I310" s="255"/>
    </row>
    <row r="311" spans="2:9">
      <c r="B311" s="270"/>
      <c r="C311" s="269"/>
      <c r="D311" s="259"/>
      <c r="E311" s="267"/>
      <c r="F311" s="260"/>
      <c r="G311" s="259"/>
      <c r="H311" s="254"/>
      <c r="I311" s="255"/>
    </row>
    <row r="312" spans="2:9">
      <c r="B312" s="270"/>
      <c r="C312" s="269"/>
      <c r="D312" s="259"/>
      <c r="E312" s="267"/>
      <c r="F312" s="260"/>
      <c r="G312" s="259"/>
      <c r="H312" s="254"/>
      <c r="I312" s="255"/>
    </row>
    <row r="313" spans="2:9">
      <c r="B313" s="270"/>
      <c r="C313" s="269"/>
      <c r="D313" s="259"/>
      <c r="E313" s="267"/>
      <c r="F313" s="260"/>
      <c r="G313" s="259"/>
      <c r="H313" s="254"/>
      <c r="I313" s="255"/>
    </row>
    <row r="314" spans="2:9">
      <c r="B314" s="270"/>
      <c r="C314" s="269"/>
      <c r="D314" s="259"/>
      <c r="E314" s="267"/>
      <c r="F314" s="260"/>
      <c r="G314" s="259"/>
      <c r="H314" s="254"/>
      <c r="I314" s="255"/>
    </row>
    <row r="315" spans="2:9">
      <c r="B315" s="270"/>
      <c r="C315" s="269"/>
      <c r="D315" s="259"/>
      <c r="E315" s="267"/>
      <c r="F315" s="260"/>
      <c r="G315" s="259"/>
      <c r="H315" s="254"/>
      <c r="I315" s="255"/>
    </row>
    <row r="316" spans="2:9">
      <c r="B316" s="270"/>
      <c r="C316" s="269"/>
      <c r="D316" s="259"/>
      <c r="E316" s="267"/>
      <c r="F316" s="260"/>
      <c r="G316" s="259"/>
      <c r="H316" s="254"/>
      <c r="I316" s="255"/>
    </row>
    <row r="317" spans="2:9">
      <c r="B317" s="270"/>
      <c r="C317" s="269"/>
      <c r="D317" s="259"/>
      <c r="E317" s="267"/>
      <c r="F317" s="260"/>
      <c r="G317" s="259"/>
      <c r="H317" s="254"/>
      <c r="I317" s="255"/>
    </row>
    <row r="318" spans="2:9">
      <c r="B318" s="270"/>
      <c r="C318" s="269"/>
      <c r="D318" s="259"/>
      <c r="E318" s="267"/>
      <c r="F318" s="260"/>
      <c r="G318" s="259"/>
      <c r="H318" s="254"/>
      <c r="I318" s="255"/>
    </row>
    <row r="319" spans="2:9">
      <c r="B319" s="270"/>
      <c r="C319" s="269"/>
      <c r="D319" s="259"/>
      <c r="E319" s="267"/>
      <c r="F319" s="260"/>
      <c r="G319" s="259"/>
      <c r="H319" s="254"/>
      <c r="I319" s="255"/>
    </row>
    <row r="320" spans="2:9">
      <c r="B320" s="270"/>
      <c r="C320" s="269"/>
      <c r="D320" s="259"/>
      <c r="E320" s="267"/>
      <c r="F320" s="260"/>
      <c r="G320" s="259"/>
      <c r="H320" s="254"/>
      <c r="I320" s="255"/>
    </row>
    <row r="321" spans="2:9">
      <c r="B321" s="270"/>
      <c r="C321" s="269"/>
      <c r="D321" s="259"/>
      <c r="E321" s="267"/>
      <c r="F321" s="260"/>
      <c r="G321" s="259"/>
      <c r="H321" s="254"/>
      <c r="I321" s="255"/>
    </row>
    <row r="322" spans="2:9">
      <c r="B322" s="270"/>
      <c r="C322" s="269"/>
      <c r="D322" s="259"/>
      <c r="E322" s="267"/>
      <c r="F322" s="260"/>
      <c r="G322" s="259"/>
      <c r="H322" s="254"/>
      <c r="I322" s="255"/>
    </row>
    <row r="323" spans="2:9">
      <c r="B323" s="270"/>
      <c r="C323" s="269"/>
      <c r="D323" s="259"/>
      <c r="E323" s="267"/>
      <c r="F323" s="260"/>
      <c r="G323" s="259"/>
      <c r="H323" s="254"/>
      <c r="I323" s="255"/>
    </row>
    <row r="324" spans="2:9">
      <c r="B324" s="270"/>
      <c r="C324" s="269"/>
      <c r="D324" s="259"/>
      <c r="E324" s="267"/>
      <c r="F324" s="260"/>
      <c r="G324" s="259"/>
      <c r="H324" s="254"/>
      <c r="I324" s="255"/>
    </row>
    <row r="325" spans="2:9">
      <c r="B325" s="270"/>
      <c r="C325" s="269"/>
      <c r="D325" s="259"/>
      <c r="E325" s="267"/>
      <c r="F325" s="260"/>
      <c r="G325" s="259"/>
      <c r="H325" s="254"/>
      <c r="I325" s="255"/>
    </row>
    <row r="326" spans="2:9">
      <c r="B326" s="270"/>
      <c r="C326" s="269"/>
      <c r="D326" s="259"/>
      <c r="E326" s="267"/>
      <c r="F326" s="260"/>
      <c r="G326" s="259"/>
      <c r="H326" s="254"/>
      <c r="I326" s="255"/>
    </row>
    <row r="327" spans="2:9">
      <c r="B327" s="270"/>
      <c r="C327" s="269"/>
      <c r="D327" s="259"/>
      <c r="E327" s="267"/>
      <c r="F327" s="260"/>
      <c r="G327" s="259"/>
      <c r="H327" s="254"/>
      <c r="I327" s="255"/>
    </row>
    <row r="328" spans="2:9">
      <c r="B328" s="270"/>
      <c r="C328" s="269"/>
      <c r="D328" s="259"/>
      <c r="E328" s="267"/>
      <c r="F328" s="260"/>
      <c r="G328" s="259"/>
      <c r="H328" s="254"/>
      <c r="I328" s="255"/>
    </row>
    <row r="329" spans="2:9">
      <c r="B329" s="270"/>
      <c r="C329" s="269"/>
      <c r="D329" s="259"/>
      <c r="E329" s="267"/>
      <c r="F329" s="260"/>
      <c r="G329" s="259"/>
      <c r="H329" s="254"/>
      <c r="I329" s="255"/>
    </row>
    <row r="330" spans="2:9">
      <c r="B330" s="270"/>
      <c r="C330" s="269"/>
      <c r="D330" s="259"/>
      <c r="E330" s="267"/>
      <c r="F330" s="260"/>
      <c r="G330" s="259"/>
      <c r="H330" s="254"/>
      <c r="I330" s="255"/>
    </row>
    <row r="331" spans="2:9">
      <c r="B331" s="270"/>
      <c r="C331" s="269"/>
      <c r="D331" s="259"/>
      <c r="E331" s="267"/>
      <c r="F331" s="260"/>
      <c r="G331" s="259"/>
      <c r="H331" s="254"/>
      <c r="I331" s="255"/>
    </row>
    <row r="332" spans="2:9">
      <c r="B332" s="270"/>
      <c r="C332" s="269"/>
      <c r="D332" s="259"/>
      <c r="E332" s="267"/>
      <c r="F332" s="260"/>
      <c r="G332" s="259"/>
      <c r="H332" s="254"/>
      <c r="I332" s="255"/>
    </row>
    <row r="333" spans="2:9">
      <c r="B333" s="270"/>
      <c r="C333" s="269"/>
      <c r="D333" s="259"/>
      <c r="E333" s="267"/>
      <c r="F333" s="260"/>
      <c r="G333" s="259"/>
      <c r="H333" s="254"/>
      <c r="I333" s="255"/>
    </row>
    <row r="334" spans="2:9">
      <c r="B334" s="270"/>
      <c r="C334" s="269"/>
      <c r="D334" s="259"/>
      <c r="E334" s="267"/>
      <c r="F334" s="260"/>
      <c r="G334" s="259"/>
      <c r="H334" s="254"/>
      <c r="I334" s="255"/>
    </row>
    <row r="335" spans="2:9">
      <c r="B335" s="270"/>
      <c r="C335" s="269"/>
      <c r="D335" s="259"/>
      <c r="E335" s="267"/>
      <c r="F335" s="260"/>
      <c r="G335" s="259"/>
      <c r="H335" s="254"/>
      <c r="I335" s="255"/>
    </row>
    <row r="336" spans="2:9">
      <c r="B336" s="270"/>
      <c r="C336" s="269"/>
      <c r="D336" s="259"/>
      <c r="E336" s="267"/>
      <c r="F336" s="260"/>
      <c r="G336" s="259"/>
      <c r="H336" s="254"/>
      <c r="I336" s="255"/>
    </row>
    <row r="337" spans="2:9">
      <c r="B337" s="270"/>
      <c r="C337" s="269"/>
      <c r="D337" s="259"/>
      <c r="E337" s="267"/>
      <c r="F337" s="260"/>
      <c r="G337" s="259"/>
      <c r="H337" s="254"/>
      <c r="I337" s="255"/>
    </row>
    <row r="338" spans="2:9">
      <c r="B338" s="270"/>
      <c r="C338" s="269"/>
      <c r="D338" s="259"/>
      <c r="E338" s="267"/>
      <c r="F338" s="260"/>
      <c r="G338" s="259"/>
      <c r="H338" s="254"/>
      <c r="I338" s="255"/>
    </row>
    <row r="339" spans="2:9">
      <c r="B339" s="270"/>
      <c r="C339" s="269"/>
      <c r="D339" s="259"/>
      <c r="E339" s="267"/>
      <c r="F339" s="260"/>
      <c r="G339" s="259"/>
      <c r="H339" s="254"/>
      <c r="I339" s="255"/>
    </row>
    <row r="340" spans="2:9">
      <c r="B340" s="270"/>
      <c r="C340" s="269"/>
      <c r="D340" s="259"/>
      <c r="E340" s="267"/>
      <c r="F340" s="260"/>
      <c r="G340" s="259"/>
      <c r="H340" s="254"/>
      <c r="I340" s="255"/>
    </row>
    <row r="341" spans="2:9">
      <c r="B341" s="270"/>
      <c r="C341" s="269"/>
      <c r="D341" s="259"/>
      <c r="E341" s="267"/>
      <c r="F341" s="260"/>
      <c r="G341" s="259"/>
      <c r="H341" s="254"/>
      <c r="I341" s="255"/>
    </row>
    <row r="342" spans="2:9">
      <c r="B342" s="270"/>
      <c r="C342" s="269"/>
      <c r="D342" s="259"/>
      <c r="E342" s="267"/>
      <c r="F342" s="260"/>
      <c r="G342" s="259"/>
      <c r="H342" s="254"/>
      <c r="I342" s="255"/>
    </row>
    <row r="343" spans="2:9">
      <c r="B343" s="270"/>
      <c r="C343" s="269"/>
      <c r="D343" s="259"/>
      <c r="E343" s="267"/>
      <c r="F343" s="260"/>
      <c r="G343" s="259"/>
      <c r="H343" s="254"/>
      <c r="I343" s="255"/>
    </row>
    <row r="344" spans="2:9">
      <c r="B344" s="270"/>
      <c r="C344" s="269"/>
      <c r="D344" s="259"/>
      <c r="E344" s="267"/>
      <c r="F344" s="260"/>
      <c r="G344" s="259"/>
      <c r="H344" s="254"/>
      <c r="I344" s="255"/>
    </row>
    <row r="345" spans="2:9">
      <c r="B345" s="270"/>
      <c r="C345" s="269"/>
      <c r="D345" s="259"/>
      <c r="E345" s="267"/>
      <c r="F345" s="260"/>
      <c r="G345" s="259"/>
      <c r="H345" s="254"/>
      <c r="I345" s="255"/>
    </row>
    <row r="346" spans="2:9">
      <c r="B346" s="270"/>
      <c r="C346" s="269"/>
      <c r="D346" s="259"/>
      <c r="E346" s="267"/>
      <c r="F346" s="260"/>
      <c r="G346" s="259"/>
      <c r="H346" s="254"/>
      <c r="I346" s="255"/>
    </row>
    <row r="347" spans="2:9">
      <c r="B347" s="270"/>
      <c r="C347" s="269"/>
      <c r="D347" s="259"/>
      <c r="E347" s="267"/>
      <c r="F347" s="260"/>
      <c r="G347" s="259"/>
      <c r="H347" s="254"/>
      <c r="I347" s="255"/>
    </row>
    <row r="348" spans="2:9">
      <c r="B348" s="270"/>
      <c r="C348" s="269"/>
      <c r="D348" s="259"/>
      <c r="E348" s="267"/>
      <c r="F348" s="260"/>
      <c r="G348" s="259"/>
      <c r="H348" s="254"/>
      <c r="I348" s="255"/>
    </row>
    <row r="349" spans="2:9">
      <c r="B349" s="270"/>
      <c r="C349" s="269"/>
      <c r="D349" s="259"/>
      <c r="E349" s="267"/>
      <c r="F349" s="260"/>
      <c r="G349" s="259"/>
      <c r="H349" s="254"/>
      <c r="I349" s="255"/>
    </row>
    <row r="350" spans="2:9">
      <c r="B350" s="270"/>
      <c r="C350" s="269"/>
      <c r="D350" s="259"/>
      <c r="E350" s="267"/>
      <c r="F350" s="260"/>
      <c r="G350" s="259"/>
      <c r="H350" s="254"/>
      <c r="I350" s="255"/>
    </row>
    <row r="351" spans="2:9">
      <c r="B351" s="270"/>
      <c r="C351" s="269"/>
      <c r="D351" s="259"/>
      <c r="E351" s="267"/>
      <c r="F351" s="260"/>
      <c r="G351" s="259"/>
      <c r="H351" s="254"/>
      <c r="I351" s="255"/>
    </row>
    <row r="352" spans="2:9">
      <c r="B352" s="270"/>
      <c r="C352" s="269"/>
      <c r="D352" s="259"/>
      <c r="E352" s="267"/>
      <c r="F352" s="260"/>
      <c r="G352" s="259"/>
      <c r="H352" s="254"/>
      <c r="I352" s="255"/>
    </row>
    <row r="353" spans="2:9">
      <c r="B353" s="270"/>
      <c r="C353" s="269"/>
      <c r="D353" s="259"/>
      <c r="E353" s="267"/>
      <c r="F353" s="260"/>
      <c r="G353" s="259"/>
      <c r="H353" s="254"/>
      <c r="I353" s="255"/>
    </row>
    <row r="354" spans="2:9">
      <c r="B354" s="270"/>
      <c r="C354" s="269"/>
      <c r="D354" s="259"/>
      <c r="E354" s="267"/>
      <c r="F354" s="260"/>
      <c r="G354" s="259"/>
      <c r="H354" s="254"/>
      <c r="I354" s="255"/>
    </row>
    <row r="355" spans="2:9">
      <c r="B355" s="270"/>
      <c r="C355" s="269"/>
      <c r="D355" s="259"/>
      <c r="E355" s="267"/>
      <c r="F355" s="260"/>
      <c r="G355" s="259"/>
      <c r="H355" s="254"/>
      <c r="I355" s="255"/>
    </row>
    <row r="356" spans="2:9">
      <c r="B356" s="270"/>
      <c r="C356" s="269"/>
      <c r="D356" s="259"/>
      <c r="E356" s="267"/>
      <c r="F356" s="260"/>
      <c r="G356" s="259"/>
      <c r="H356" s="254"/>
      <c r="I356" s="255"/>
    </row>
    <row r="357" spans="2:9">
      <c r="B357" s="270"/>
      <c r="C357" s="269"/>
      <c r="D357" s="259"/>
      <c r="E357" s="267"/>
      <c r="F357" s="260"/>
      <c r="G357" s="259"/>
      <c r="H357" s="254"/>
      <c r="I357" s="255"/>
    </row>
    <row r="358" spans="2:9">
      <c r="B358" s="270"/>
      <c r="C358" s="269"/>
      <c r="D358" s="259"/>
      <c r="E358" s="267"/>
      <c r="F358" s="260"/>
      <c r="G358" s="259"/>
      <c r="H358" s="254"/>
      <c r="I358" s="255"/>
    </row>
    <row r="359" spans="2:9">
      <c r="B359" s="270"/>
      <c r="C359" s="269"/>
      <c r="D359" s="259"/>
      <c r="E359" s="267"/>
      <c r="F359" s="260"/>
      <c r="G359" s="259"/>
      <c r="H359" s="254"/>
      <c r="I359" s="255"/>
    </row>
    <row r="360" spans="2:9">
      <c r="B360" s="270"/>
      <c r="C360" s="269"/>
      <c r="D360" s="259"/>
      <c r="E360" s="267"/>
      <c r="F360" s="260"/>
      <c r="G360" s="259"/>
      <c r="H360" s="254"/>
      <c r="I360" s="255"/>
    </row>
    <row r="361" spans="2:9">
      <c r="B361" s="270"/>
      <c r="C361" s="269"/>
      <c r="D361" s="259"/>
      <c r="E361" s="267"/>
      <c r="F361" s="260"/>
      <c r="G361" s="259"/>
      <c r="H361" s="254"/>
      <c r="I361" s="255"/>
    </row>
    <row r="362" spans="2:9">
      <c r="B362" s="270"/>
      <c r="C362" s="269"/>
      <c r="D362" s="259"/>
      <c r="E362" s="267"/>
      <c r="F362" s="260"/>
      <c r="G362" s="259"/>
      <c r="H362" s="254"/>
      <c r="I362" s="255"/>
    </row>
    <row r="363" spans="2:9">
      <c r="B363" s="270"/>
      <c r="C363" s="269"/>
      <c r="D363" s="259"/>
      <c r="E363" s="267"/>
      <c r="F363" s="260"/>
      <c r="G363" s="259"/>
      <c r="H363" s="254"/>
      <c r="I363" s="255"/>
    </row>
    <row r="364" spans="2:9">
      <c r="B364" s="270"/>
      <c r="C364" s="269"/>
      <c r="D364" s="259"/>
      <c r="E364" s="267"/>
      <c r="F364" s="260"/>
      <c r="G364" s="259"/>
      <c r="H364" s="254"/>
      <c r="I364" s="255"/>
    </row>
    <row r="365" spans="2:9">
      <c r="B365" s="270"/>
      <c r="C365" s="269"/>
      <c r="D365" s="259"/>
      <c r="E365" s="267"/>
      <c r="F365" s="260"/>
      <c r="G365" s="259"/>
      <c r="H365" s="254"/>
      <c r="I365" s="255"/>
    </row>
    <row r="366" spans="2:9">
      <c r="B366" s="270"/>
      <c r="C366" s="269"/>
      <c r="D366" s="259"/>
      <c r="E366" s="267"/>
      <c r="F366" s="260"/>
      <c r="G366" s="259"/>
      <c r="H366" s="254"/>
      <c r="I366" s="255"/>
    </row>
    <row r="367" spans="2:9">
      <c r="B367" s="270"/>
      <c r="C367" s="269"/>
      <c r="D367" s="259"/>
      <c r="E367" s="267"/>
      <c r="F367" s="260"/>
      <c r="G367" s="259"/>
      <c r="H367" s="254"/>
      <c r="I367" s="255"/>
    </row>
    <row r="368" spans="2:9">
      <c r="B368" s="270"/>
      <c r="C368" s="269"/>
      <c r="D368" s="259"/>
      <c r="E368" s="267"/>
      <c r="F368" s="260"/>
      <c r="G368" s="259"/>
      <c r="H368" s="254"/>
      <c r="I368" s="255"/>
    </row>
    <row r="369" spans="2:9">
      <c r="B369" s="270"/>
      <c r="C369" s="269"/>
      <c r="D369" s="259"/>
      <c r="E369" s="267"/>
      <c r="F369" s="260"/>
      <c r="G369" s="259"/>
      <c r="H369" s="254"/>
      <c r="I369" s="255"/>
    </row>
    <row r="370" spans="2:9">
      <c r="B370" s="270"/>
      <c r="C370" s="269"/>
      <c r="D370" s="259"/>
      <c r="E370" s="267"/>
      <c r="F370" s="260"/>
      <c r="G370" s="259"/>
      <c r="H370" s="254"/>
      <c r="I370" s="255"/>
    </row>
    <row r="371" spans="2:9">
      <c r="B371" s="270"/>
      <c r="C371" s="269"/>
      <c r="D371" s="259"/>
      <c r="E371" s="267"/>
      <c r="F371" s="260"/>
      <c r="G371" s="259"/>
      <c r="H371" s="254"/>
      <c r="I371" s="255"/>
    </row>
    <row r="372" spans="2:9">
      <c r="B372" s="270"/>
      <c r="C372" s="269"/>
      <c r="D372" s="259"/>
      <c r="E372" s="267"/>
      <c r="F372" s="260"/>
      <c r="G372" s="259"/>
      <c r="H372" s="254"/>
      <c r="I372" s="255"/>
    </row>
    <row r="373" spans="2:9">
      <c r="B373" s="270"/>
      <c r="C373" s="269"/>
      <c r="D373" s="259"/>
      <c r="E373" s="267"/>
      <c r="F373" s="260"/>
      <c r="G373" s="259"/>
      <c r="H373" s="254"/>
      <c r="I373" s="255"/>
    </row>
    <row r="374" spans="2:9">
      <c r="B374" s="270"/>
      <c r="C374" s="269"/>
      <c r="D374" s="259"/>
      <c r="E374" s="267"/>
      <c r="F374" s="260"/>
      <c r="G374" s="259"/>
      <c r="H374" s="254"/>
      <c r="I374" s="255"/>
    </row>
    <row r="375" spans="2:9">
      <c r="B375" s="270"/>
      <c r="C375" s="269"/>
      <c r="D375" s="259"/>
      <c r="E375" s="267"/>
      <c r="F375" s="260"/>
      <c r="G375" s="259"/>
      <c r="H375" s="254"/>
      <c r="I375" s="255"/>
    </row>
    <row r="376" spans="2:9">
      <c r="B376" s="270"/>
      <c r="C376" s="269"/>
      <c r="D376" s="259"/>
      <c r="E376" s="267"/>
      <c r="F376" s="260"/>
      <c r="G376" s="259"/>
      <c r="H376" s="254"/>
      <c r="I376" s="255"/>
    </row>
    <row r="377" spans="2:9">
      <c r="B377" s="270"/>
      <c r="C377" s="269"/>
      <c r="D377" s="259"/>
      <c r="E377" s="267"/>
      <c r="F377" s="260"/>
      <c r="G377" s="259"/>
      <c r="H377" s="254"/>
      <c r="I377" s="255"/>
    </row>
    <row r="378" spans="2:9">
      <c r="B378" s="270"/>
      <c r="C378" s="269"/>
      <c r="D378" s="259"/>
      <c r="E378" s="267"/>
      <c r="F378" s="260"/>
      <c r="G378" s="259"/>
      <c r="H378" s="254"/>
      <c r="I378" s="255"/>
    </row>
    <row r="379" spans="2:9">
      <c r="B379" s="270"/>
      <c r="C379" s="269"/>
      <c r="D379" s="259"/>
      <c r="E379" s="267"/>
      <c r="F379" s="260"/>
      <c r="G379" s="259"/>
      <c r="H379" s="254"/>
      <c r="I379" s="255"/>
    </row>
    <row r="380" spans="2:9">
      <c r="B380" s="270"/>
      <c r="C380" s="269"/>
      <c r="D380" s="259"/>
      <c r="E380" s="267"/>
      <c r="F380" s="260"/>
      <c r="G380" s="259"/>
      <c r="H380" s="254"/>
      <c r="I380" s="255"/>
    </row>
    <row r="381" spans="2:9">
      <c r="B381" s="270"/>
      <c r="C381" s="269"/>
      <c r="D381" s="259"/>
      <c r="E381" s="267"/>
      <c r="F381" s="260"/>
      <c r="G381" s="259"/>
      <c r="H381" s="254"/>
      <c r="I381" s="255"/>
    </row>
    <row r="382" spans="2:9">
      <c r="B382" s="270"/>
      <c r="C382" s="269"/>
      <c r="D382" s="259"/>
      <c r="E382" s="267"/>
      <c r="F382" s="260"/>
      <c r="G382" s="259"/>
      <c r="H382" s="254"/>
      <c r="I382" s="255"/>
    </row>
    <row r="383" spans="2:9">
      <c r="B383" s="270"/>
      <c r="C383" s="269"/>
      <c r="D383" s="259"/>
      <c r="E383" s="267"/>
      <c r="F383" s="260"/>
      <c r="G383" s="259"/>
      <c r="H383" s="254"/>
      <c r="I383" s="255"/>
    </row>
    <row r="384" spans="2:9">
      <c r="B384" s="270"/>
      <c r="C384" s="269"/>
      <c r="D384" s="259"/>
      <c r="E384" s="267"/>
      <c r="F384" s="260"/>
      <c r="G384" s="259"/>
      <c r="H384" s="254"/>
      <c r="I384" s="255"/>
    </row>
    <row r="385" spans="2:9">
      <c r="B385" s="270"/>
      <c r="C385" s="269"/>
      <c r="D385" s="259"/>
      <c r="E385" s="267"/>
      <c r="F385" s="260"/>
      <c r="G385" s="259"/>
      <c r="H385" s="254"/>
      <c r="I385" s="255"/>
    </row>
    <row r="386" spans="2:9">
      <c r="B386" s="270"/>
      <c r="C386" s="269"/>
      <c r="D386" s="259"/>
      <c r="E386" s="267"/>
      <c r="F386" s="260"/>
      <c r="G386" s="259"/>
      <c r="H386" s="254"/>
      <c r="I386" s="255"/>
    </row>
    <row r="387" spans="2:9">
      <c r="B387" s="270"/>
      <c r="C387" s="269"/>
      <c r="D387" s="259"/>
      <c r="E387" s="267"/>
      <c r="F387" s="260"/>
      <c r="G387" s="259"/>
      <c r="H387" s="254"/>
      <c r="I387" s="255"/>
    </row>
    <row r="388" spans="2:9">
      <c r="B388" s="270"/>
      <c r="C388" s="269"/>
      <c r="D388" s="259"/>
      <c r="E388" s="267"/>
      <c r="F388" s="260"/>
      <c r="G388" s="259"/>
      <c r="H388" s="254"/>
      <c r="I388" s="255"/>
    </row>
    <row r="389" spans="2:9">
      <c r="B389" s="270"/>
      <c r="C389" s="269"/>
      <c r="D389" s="259"/>
      <c r="E389" s="267"/>
      <c r="F389" s="260"/>
      <c r="G389" s="259"/>
      <c r="H389" s="254"/>
      <c r="I389" s="255"/>
    </row>
    <row r="390" spans="2:9">
      <c r="B390" s="270"/>
      <c r="C390" s="269"/>
      <c r="D390" s="259"/>
      <c r="E390" s="267"/>
      <c r="F390" s="260"/>
      <c r="G390" s="259"/>
      <c r="H390" s="254"/>
      <c r="I390" s="255"/>
    </row>
    <row r="391" spans="2:9">
      <c r="B391" s="270"/>
      <c r="C391" s="269"/>
      <c r="D391" s="259"/>
      <c r="E391" s="267"/>
      <c r="F391" s="260"/>
      <c r="G391" s="259"/>
      <c r="H391" s="254"/>
      <c r="I391" s="255"/>
    </row>
    <row r="392" spans="2:9">
      <c r="B392" s="270"/>
      <c r="C392" s="269"/>
      <c r="D392" s="259"/>
      <c r="E392" s="267"/>
      <c r="F392" s="260"/>
      <c r="G392" s="259"/>
      <c r="H392" s="254"/>
      <c r="I392" s="255"/>
    </row>
    <row r="393" spans="2:9">
      <c r="B393" s="270"/>
      <c r="C393" s="269"/>
      <c r="D393" s="259"/>
      <c r="E393" s="267"/>
      <c r="F393" s="260"/>
      <c r="G393" s="259"/>
      <c r="H393" s="254"/>
      <c r="I393" s="255"/>
    </row>
    <row r="394" spans="2:9">
      <c r="B394" s="270"/>
      <c r="C394" s="269"/>
      <c r="D394" s="259"/>
      <c r="E394" s="267"/>
      <c r="F394" s="260"/>
      <c r="G394" s="259"/>
      <c r="H394" s="254"/>
      <c r="I394" s="255"/>
    </row>
    <row r="395" spans="2:9">
      <c r="B395" s="270"/>
      <c r="C395" s="269"/>
      <c r="D395" s="259"/>
      <c r="E395" s="267"/>
      <c r="F395" s="260"/>
      <c r="G395" s="259"/>
      <c r="H395" s="254"/>
      <c r="I395" s="255"/>
    </row>
    <row r="396" spans="2:9">
      <c r="B396" s="270"/>
      <c r="C396" s="269"/>
      <c r="D396" s="259"/>
      <c r="E396" s="267"/>
      <c r="F396" s="260"/>
      <c r="G396" s="259"/>
      <c r="H396" s="254"/>
      <c r="I396" s="255"/>
    </row>
    <row r="397" spans="2:9">
      <c r="B397" s="270"/>
      <c r="C397" s="269"/>
      <c r="D397" s="259"/>
      <c r="E397" s="267"/>
      <c r="F397" s="260"/>
      <c r="G397" s="259"/>
      <c r="H397" s="254"/>
      <c r="I397" s="255"/>
    </row>
    <row r="398" spans="2:9">
      <c r="B398" s="270"/>
      <c r="C398" s="269"/>
      <c r="D398" s="259"/>
      <c r="E398" s="267"/>
      <c r="F398" s="260"/>
      <c r="G398" s="259"/>
      <c r="H398" s="254"/>
      <c r="I398" s="255"/>
    </row>
    <row r="399" spans="2:9">
      <c r="B399" s="270"/>
      <c r="C399" s="269"/>
      <c r="D399" s="259"/>
      <c r="E399" s="267"/>
      <c r="F399" s="260"/>
      <c r="G399" s="259"/>
      <c r="H399" s="254"/>
      <c r="I399" s="255"/>
    </row>
    <row r="400" spans="2:9">
      <c r="B400" s="270"/>
      <c r="C400" s="269"/>
      <c r="D400" s="259"/>
      <c r="E400" s="267"/>
      <c r="F400" s="260"/>
      <c r="G400" s="259"/>
      <c r="H400" s="254"/>
      <c r="I400" s="255"/>
    </row>
    <row r="401" spans="1:9">
      <c r="B401" s="270"/>
      <c r="C401" s="269"/>
      <c r="D401" s="259"/>
      <c r="E401" s="267"/>
      <c r="F401" s="260"/>
      <c r="G401" s="259"/>
      <c r="H401" s="254"/>
      <c r="I401" s="255"/>
    </row>
    <row r="402" spans="1:9">
      <c r="B402" s="270"/>
      <c r="C402" s="269"/>
      <c r="D402" s="259"/>
      <c r="E402" s="267"/>
      <c r="F402" s="260"/>
      <c r="G402" s="259"/>
      <c r="H402" s="254"/>
      <c r="I402" s="255"/>
    </row>
    <row r="403" spans="1:9">
      <c r="B403" s="270"/>
      <c r="C403" s="269"/>
      <c r="D403" s="259"/>
      <c r="E403" s="267"/>
      <c r="F403" s="260"/>
      <c r="G403" s="259"/>
      <c r="H403" s="254"/>
      <c r="I403" s="255"/>
    </row>
    <row r="404" spans="1:9">
      <c r="A404" s="272" t="s">
        <v>362</v>
      </c>
      <c r="B404" s="270"/>
      <c r="C404" s="269"/>
      <c r="D404" s="259"/>
      <c r="E404" s="267"/>
      <c r="F404" s="260"/>
      <c r="G404" s="259"/>
      <c r="H404" s="254"/>
      <c r="I404" s="255"/>
    </row>
    <row r="405" spans="1:9">
      <c r="B405" s="272" t="s">
        <v>362</v>
      </c>
      <c r="C405" s="272" t="s">
        <v>362</v>
      </c>
      <c r="D405" s="272" t="s">
        <v>362</v>
      </c>
      <c r="E405" s="272" t="s">
        <v>362</v>
      </c>
      <c r="F405" s="272" t="s">
        <v>362</v>
      </c>
      <c r="G405" s="272" t="s">
        <v>362</v>
      </c>
      <c r="H405" s="272" t="s">
        <v>362</v>
      </c>
      <c r="I405" s="272" t="s">
        <v>362</v>
      </c>
    </row>
  </sheetData>
  <sortState xmlns:xlrd2="http://schemas.microsoft.com/office/spreadsheetml/2017/richdata2" ref="C2:J116">
    <sortCondition ref="D2:D116"/>
    <sortCondition ref="F2:F116"/>
  </sortState>
  <conditionalFormatting sqref="F94">
    <cfRule type="expression" dxfId="0" priority="1">
      <formula>#REF!=1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Namita Bansal</dc:creator>
  <cp:keywords/>
  <dc:description/>
  <cp:lastModifiedBy>6926001025</cp:lastModifiedBy>
  <cp:revision/>
  <dcterms:created xsi:type="dcterms:W3CDTF">2013-11-19T10:34:43Z</dcterms:created>
  <dcterms:modified xsi:type="dcterms:W3CDTF">2020-12-07T17:49:42Z</dcterms:modified>
  <cp:category/>
  <cp:contentStatus/>
</cp:coreProperties>
</file>